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fileSharing userName="zabranska" reservationPassword="0"/>
  <workbookPr/>
  <bookViews>
    <workbookView xWindow="240" yWindow="120" windowWidth="14940" windowHeight="9225" activeTab="0"/>
  </bookViews>
  <sheets>
    <sheet name="Rekapitulace" sheetId="1" r:id="rId1"/>
    <sheet name="D.1_D.1.2.1_PS 19-14-01" sheetId="2" r:id="rId2"/>
    <sheet name="D.1_D.1.2.2_PS 19-14-02" sheetId="3" r:id="rId3"/>
    <sheet name="D.1_D.1.2.3_PS 19-14-03" sheetId="4" r:id="rId4"/>
    <sheet name="D.1_D.1.2.4_PS 19-14-04" sheetId="5" r:id="rId5"/>
    <sheet name="D.1_D.1.2.5_PS 19-14-05" sheetId="6" r:id="rId6"/>
    <sheet name="D.1_D.1.2.5_PS 19-14-06" sheetId="7" r:id="rId7"/>
    <sheet name="D.1_D.1.2.6_PS 19-14-07" sheetId="8" r:id="rId8"/>
    <sheet name="D.1_D.1.2.7_PS 19-14-08" sheetId="9" r:id="rId9"/>
    <sheet name="D.1_D.1.2.8_PS 19-14-09" sheetId="10" r:id="rId10"/>
    <sheet name="D.1_D.1.2.9_PS 19-14-10" sheetId="11" r:id="rId11"/>
    <sheet name="D.2_D.2.1_D.2.1.9_SO 19-15-01" sheetId="12" r:id="rId12"/>
    <sheet name="2.2.1_SO 19-15-02_SO 19-15-02.1" sheetId="13" r:id="rId13"/>
    <sheet name="2.2.1_SO 19-15-02_SO 19-15-02.2" sheetId="14" r:id="rId14"/>
    <sheet name="2.2.1_SO 19-15-02_SO 19-15-02.3" sheetId="15" r:id="rId15"/>
    <sheet name="2.2.1_SO 19-15-02_SO 19-15-02.5" sheetId="16" r:id="rId16"/>
    <sheet name="H_SO 98-98" sheetId="17" r:id="rId17"/>
  </sheets>
  <definedNames/>
  <calcPr/>
  <webPublishing/>
</workbook>
</file>

<file path=xl/sharedStrings.xml><?xml version="1.0" encoding="utf-8"?>
<sst xmlns="http://schemas.openxmlformats.org/spreadsheetml/2006/main" count="12500" uniqueCount="2203">
  <si>
    <t>Firma: MORAVIA CONSULT Olomouc a.s.</t>
  </si>
  <si>
    <t>Rekapitulace ceny</t>
  </si>
  <si>
    <t>Stavba: 23-023-233-PK - Přemístění technologie z provozní budovy v ŽST Český Těšín - !dotazy!</t>
  </si>
  <si>
    <t>Varianta: ZM03 - zm03</t>
  </si>
  <si>
    <t>Celková cena bez DPH:</t>
  </si>
  <si>
    <t>Celková cena s DPH:</t>
  </si>
  <si>
    <t>Objekt</t>
  </si>
  <si>
    <t>Popis</t>
  </si>
  <si>
    <t>Cena bez DPH</t>
  </si>
  <si>
    <t>DPH</t>
  </si>
  <si>
    <t>Cena s DPH</t>
  </si>
  <si>
    <t>ASPE10</t>
  </si>
  <si>
    <t>S</t>
  </si>
  <si>
    <t>Soupis prací objektu</t>
  </si>
  <si>
    <t xml:space="preserve">Stavba: </t>
  </si>
  <si>
    <t>23-023-233-PK</t>
  </si>
  <si>
    <t>Přemístění technologie z provozní budovy v ŽST Český Těšín - !dotazy!</t>
  </si>
  <si>
    <t>O</t>
  </si>
  <si>
    <t>Objekt:</t>
  </si>
  <si>
    <t>D.1</t>
  </si>
  <si>
    <t>TECHNOLOGICKÁ ČÁST</t>
  </si>
  <si>
    <t>O1</t>
  </si>
  <si>
    <t>D.1.2.1</t>
  </si>
  <si>
    <t>Místní kabelizace</t>
  </si>
  <si>
    <t>O2</t>
  </si>
  <si>
    <t>Rozpočet:</t>
  </si>
  <si>
    <t>0,00</t>
  </si>
  <si>
    <t>15,00</t>
  </si>
  <si>
    <t>21,00</t>
  </si>
  <si>
    <t>3</t>
  </si>
  <si>
    <t>2</t>
  </si>
  <si>
    <t>PS 19-14-01</t>
  </si>
  <si>
    <t>Žst. Český Těšín, úpravy a přeložky místní kabelizace</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</si>
  <si>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</si>
  <si>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</si>
  <si>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</si>
  <si>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</si>
  <si>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</si>
  <si>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</si>
  <si>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</si>
  <si>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</si>
  <si>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</si>
  <si>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</si>
  <si>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</si>
  <si>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</si>
  <si>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</si>
  <si>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</si>
  <si>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</si>
  <si>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</si>
  <si>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</si>
  <si>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</si>
  <si>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</si>
  <si>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SD</t>
  </si>
  <si>
    <t>995</t>
  </si>
  <si>
    <t>Poplatky za skládky</t>
  </si>
  <si>
    <t>P</t>
  </si>
  <si>
    <t>R015310</t>
  </si>
  <si>
    <t>90</t>
  </si>
  <si>
    <t>POPLATKY ZA LIKVIDACI ODPADŮ NEKONTAMINOVANÝCH - 16 02 14 ELEKTROŠROT (VYŘAZENÁ EL. ZAŘÍZENÍ A - PŘÍSTR. - AL, CU A VZ. KOVY) VČ. DOPRAVY NA SKLÁDKU A MANIPULAC</t>
  </si>
  <si>
    <t>T</t>
  </si>
  <si>
    <t>R</t>
  </si>
  <si>
    <t>PP</t>
  </si>
  <si>
    <t>Evidenční položka.</t>
  </si>
  <si>
    <t>VV</t>
  </si>
  <si>
    <t/>
  </si>
  <si>
    <t>TS</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</si>
  <si>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541/2020 Sb., o nakládání s odpady, v platném znění.</t>
  </si>
  <si>
    <t>R015621</t>
  </si>
  <si>
    <t>POPLATKY ZA LIKVIDACI ODPADŮ NEBEZPEČNÝCH - KABELY S PLASTOVOU IZOLACÍ VČ. DOPRAVY NA SKLÁDKU A MANIPULACE</t>
  </si>
  <si>
    <t>R015790</t>
  </si>
  <si>
    <t>POPLATKY ZA LIKVIDACI ODPADŮ - 17 04 05 ŽELEZO A OCEL VČ. DOPRAVY NA SKLÁDKU A MANIPULACE</t>
  </si>
  <si>
    <t>Evidenční položka</t>
  </si>
  <si>
    <t>R015810</t>
  </si>
  <si>
    <t>POPLATKY ZA LIKVIDACI ODPADŮ - 15 01 02 PLASTOVÉ OBALY VČ. DOPRAVY NA SKLÁDKU A MANIPULACE</t>
  </si>
  <si>
    <t>M02</t>
  </si>
  <si>
    <t>SLABOPROUD - SDĚLOVACÍ ZAŘÍZENÍ - PŘIPOJENÍ OK</t>
  </si>
  <si>
    <t>742I13</t>
  </si>
  <si>
    <t>KABEL NN CU OVLÁDACÍ 7-12ŽÍLOVÝ DO 2,5 MM2 STÍNĚNÝ</t>
  </si>
  <si>
    <t>M</t>
  </si>
  <si>
    <t>2024_OTSKP</t>
  </si>
  <si>
    <t>Kabel 4p pro ZZ  
1. Položka obsahuje:  – manipulace a uložení kabelu (do země, chráničky, kanálu, na rošty, na TV a pod.) 2. Položka neobsahuje:  – příchytky, spojky, koncovky, chráničky apod. 3. Způsob měření: Měří se metr délkový.</t>
  </si>
  <si>
    <t>742I21</t>
  </si>
  <si>
    <t>KABEL NN CU OVLÁDACÍ 19-24ŽÍLOVÝ DO 2,5 MM2</t>
  </si>
  <si>
    <t>Kabel 12p pro ZZ  
1. Položka obsahuje:  – manipulace a uložení kabelu (do země, chráničky, kanálu, na rošty, na TV a pod.) 2. Položka neobsahuje:  – příchytky, spojky, koncovky, chráničky apod. 3. Způsob měření: Měří se metr délkový.</t>
  </si>
  <si>
    <t>7</t>
  </si>
  <si>
    <t>742J14</t>
  </si>
  <si>
    <t>KONEKTORY NA OPTICKÝ KABEL</t>
  </si>
  <si>
    <t>KUS</t>
  </si>
  <si>
    <t>Položka obsahuje: Dodávku a montáž včetně podružného montážního materiálu, dopravu na staveniště, připojení na kabel a zapojení na zařízení. Dále obsahuje cenu za pom. mechanismy včetně všech ostatních vedlejších nákladů</t>
  </si>
  <si>
    <t>8</t>
  </si>
  <si>
    <t>742M11</t>
  </si>
  <si>
    <t>UKONČENÍ 7-12ŽÍLOVÉHO KABELU V ROZVADĚČI NEBO NA PŘÍSTROJI DO 2,5 MM2</t>
  </si>
  <si>
    <t>Kabel 4p 2konce  
1. Položka obsahuje:  – všechny práce spojené s úpravou kabelů pro montáž včetně veškerého příslušentsví  2. Položka neobsahuje:  X 3. Způsob měření: Udává se počet kusů kompletní konstrukce nebo práce.</t>
  </si>
  <si>
    <t>742N11</t>
  </si>
  <si>
    <t>UKONČENÍ 19-24ŽÍLOVÉHO KABELU V ROZVADĚČI NEBO NA PŘÍSTROJI DO 2,5 MM2</t>
  </si>
  <si>
    <t>Kabel 12p 2konce  
1. Položka obsahuje:  – všechny práce spojené s úpravou kabelů pro montáž včetně veškerého příslušentsví  2. Položka neobsahuje:  X 3. Způsob měření: Udává se počet kusů kompletní konstrukce nebo práce.</t>
  </si>
  <si>
    <t>742O11</t>
  </si>
  <si>
    <t>UKONČENÍ 37-48ŽÍLOVÉHO KABELU V ROZVADĚČI NEBO NA PŘÍSTROJI DO 2,5 MM2</t>
  </si>
  <si>
    <t>Kabel 10xN0,6 2x2konce  
1. Položka obsahuje:  – všechny práce spojené s úpravou kabelů pro montáž včetně veškerého příslušentsví  2. Položka neobsahuje:  X 3. Způsob měření: Udává se počet kusů kompletní konstrukce nebo práce.</t>
  </si>
  <si>
    <t>746697</t>
  </si>
  <si>
    <t>PROVOZNÍ DOKUMENTACE</t>
  </si>
  <si>
    <t>Kabelová kniha  
1. Položka obsahuje:  – kompletní provozní dokumentaci obsahující úpravy a změny na dané technologii   – dokumentace  předána v požadované podobě (tištěná forma, digitální forma) a v požadovaném počtu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</si>
  <si>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12</t>
  </si>
  <si>
    <t>75B217R</t>
  </si>
  <si>
    <t>ZAJIŠTĚNÍ PROVIZORNÍCH STAVŮ, VČETNĚ PŘEVEDENÍ PROVOZU ZE STÁVAJÍCÍCH KABELŮ</t>
  </si>
  <si>
    <t>KOMPLET</t>
  </si>
  <si>
    <t>Převedení datového provozu na novou kabelizaci  
Zajištění provizorních stavů, včetně převedení probozu ze stávajících kabelů</t>
  </si>
  <si>
    <t>13</t>
  </si>
  <si>
    <t>75I811</t>
  </si>
  <si>
    <t>KABEL OPTICKÝ SINGLEMODE DO 12 VLÁKEN</t>
  </si>
  <si>
    <t>KMVLÁKNO</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</si>
  <si>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kmvláknech.</t>
  </si>
  <si>
    <t>14</t>
  </si>
  <si>
    <t>75I813</t>
  </si>
  <si>
    <t>KABEL OPTICKÝ SINGLEMODE DO 72 VLÁKEN</t>
  </si>
  <si>
    <t>15</t>
  </si>
  <si>
    <t>75I81X</t>
  </si>
  <si>
    <t>KABEL OPTICKÝ SINGLEMODE - MONTÁŽ</t>
  </si>
  <si>
    <t>1. Položka obsahuje:    – práce spojené s montáží specifikované kabelizace specifikovaným způsobem (uložení na konstrukci, uložení, zatažení, zafouknutí)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</si>
  <si>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16</t>
  </si>
  <si>
    <t>75I841</t>
  </si>
  <si>
    <t>KABEL OPTICKÝ - REZERVA DO 500 MM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</si>
  <si>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</si>
  <si>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17</t>
  </si>
  <si>
    <t>75I84X</t>
  </si>
  <si>
    <t>KABEL OPTICKÝ - REZERVA DO 500 MM - MONTÁŽ</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</si>
  <si>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</si>
  <si>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18</t>
  </si>
  <si>
    <t>75I911</t>
  </si>
  <si>
    <t>OPTOTRUBKA HDPE PRŮMĚRU DO 40 MM</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</si>
  <si>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</si>
  <si>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19</t>
  </si>
  <si>
    <t>75I91X</t>
  </si>
  <si>
    <t>OPTOTRUBKA HDPE - MONTÁŽ</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</si>
  <si>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</si>
  <si>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20</t>
  </si>
  <si>
    <t>75I961</t>
  </si>
  <si>
    <t>OPTOTRUBKA - HERMETIZACE ÚSEKU DO 2000 M</t>
  </si>
  <si>
    <t>ÚSEK</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</si>
  <si>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</si>
  <si>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21</t>
  </si>
  <si>
    <t>75I962</t>
  </si>
  <si>
    <t>OPTOTRUBKA - KALIBRACE</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</si>
  <si>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</si>
  <si>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22</t>
  </si>
  <si>
    <t>75IA31</t>
  </si>
  <si>
    <t>OPTOTRUBKOVÁ SPOJKA Y PRŮMĚRU DO 40 MM - DODÁVKA</t>
  </si>
  <si>
    <t>23</t>
  </si>
  <si>
    <t>75IA3X</t>
  </si>
  <si>
    <t>OPTOTRUBKOVÁ SPOJKA Y - MONTÁŽ</t>
  </si>
  <si>
    <t>24</t>
  </si>
  <si>
    <t>75IEE1</t>
  </si>
  <si>
    <t>OPTICKÝ ROZVADĚČ 19" PROVEDENÍ DO 12 VLÁKEN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</si>
  <si>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</si>
  <si>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25</t>
  </si>
  <si>
    <t>75IEE5</t>
  </si>
  <si>
    <t>OPTICKÝ ROZVADĚČ 19" PROVEDENÍ DO 144 VLÁKEN</t>
  </si>
  <si>
    <t>26</t>
  </si>
  <si>
    <t>75IF21</t>
  </si>
  <si>
    <t>ROZPOJOVACÍ SVORKOVNICE 2/10, 2/8 - DODÁVKA</t>
  </si>
  <si>
    <t>SZ: 8x ZZ: 8x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</si>
  <si>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27</t>
  </si>
  <si>
    <t>75IF2X</t>
  </si>
  <si>
    <t>ROZPOJOVACÍ SVORKOVNICE 2/10, 2/8 - MONTÁŽ</t>
  </si>
  <si>
    <t>SZ: 8x ZZ: 8x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</si>
  <si>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28</t>
  </si>
  <si>
    <t>75IF31</t>
  </si>
  <si>
    <t>ZEMNÍCÍ SVORKOVNICE - DODÁVKA</t>
  </si>
  <si>
    <t>Viz technická zpráva a výkresová dokumentace 
Celkem:2 =2,000 [A]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</si>
  <si>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</si>
  <si>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29</t>
  </si>
  <si>
    <t>75IF3X</t>
  </si>
  <si>
    <t>ZEMNÍCÍ SVORKOVNICE - MONTÁŽ</t>
  </si>
  <si>
    <t>Viz technická zpráva a výkresová dokumentace 
Celkem: 2=2,000 [A]</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</si>
  <si>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</si>
  <si>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30</t>
  </si>
  <si>
    <t>75IF81</t>
  </si>
  <si>
    <t>MONTÁŽNÍ RÁM 40+1 - DODÁVKA</t>
  </si>
  <si>
    <t>31</t>
  </si>
  <si>
    <t>75IF8X</t>
  </si>
  <si>
    <t>MONTÁŽNÍ RÁM 40+1 - MONTÁŽ</t>
  </si>
  <si>
    <t>1. Položka obsahuje:  – všechny práce spojené s úpravou kabelů pro montáž včetně veškerého příslušentsví  2. Položka neobsahuje:  X 3. Způsob měření: Udává se počet kusů kompletní konstrukce nebo práce.</t>
  </si>
  <si>
    <t>32</t>
  </si>
  <si>
    <t>75IH61</t>
  </si>
  <si>
    <t>UKONČENÍ KABELU OPTICKÉHO DO 12 VLÁKEN</t>
  </si>
  <si>
    <t>1. Položka obsahuje:  – kompletní ukončení specifikované kabelizace  specifikovaným způsobem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</si>
  <si>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33</t>
  </si>
  <si>
    <t>75IH63</t>
  </si>
  <si>
    <t>UKONČENÍ KABELU OPTICKÉHO DO 72 VLÁKEN</t>
  </si>
  <si>
    <t>34</t>
  </si>
  <si>
    <t>75IJ12</t>
  </si>
  <si>
    <t>MĚŘENÍ JEDNOSMĚRNÉ NA SDĚLOVACÍM KABELU</t>
  </si>
  <si>
    <t>Kabel 12p 2x2konce Kabel 4p 2x2konce Kabel 10xN0,6 2x2konce  
1. Položka obsahuje:  – manipulace a uložení kabelu (do země, chráničky, kanálu, na rošty, na TV a pod.) 2. Položka neobsahuje:  – příchytky, spojky, koncovky, chráničky apod. 3. Způsob měření: Měří se metr délkový.</t>
  </si>
  <si>
    <t>35</t>
  </si>
  <si>
    <t>75IK21</t>
  </si>
  <si>
    <t>MĚŘENÍ KOMPLEXNÍ OPTICKÉHO KABELU</t>
  </si>
  <si>
    <t>VLÁKNO</t>
  </si>
  <si>
    <t>1. Položka obsahuje:    – práce spojené s kontrolním měřením stávající optické kabelizace ke zjištění technických parametrů optického kabelu před manipulací včetně potřebného drobného montážního materiálu    – měření metodou OTDR na třech vlnových délkách 1310/1550/1625nm v obou směrech dle ČSN EN 61280-4-2 a dle TS v platném znění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optických vláken.</t>
  </si>
  <si>
    <t>36</t>
  </si>
  <si>
    <t>75J922</t>
  </si>
  <si>
    <t>OPTICKÝ PATCHCORD SINGLEMODE PŘES 5 M - DODÁVKA</t>
  </si>
  <si>
    <t>37</t>
  </si>
  <si>
    <t>75J92X</t>
  </si>
  <si>
    <t>OPTICKÝ PATCHCORD SINGLEMODE - MONTÁŽ</t>
  </si>
  <si>
    <t>M03</t>
  </si>
  <si>
    <t>SLABOPROUD - SDĚLOVACÍ ZAŘÍZENÍ - PŘIPOJENÍ METAL</t>
  </si>
  <si>
    <t>38</t>
  </si>
  <si>
    <t>027212</t>
  </si>
  <si>
    <t>POM PRÁCE ZAJIŠŤ REGUL DOPRAVY - VÝLUKY NA ELEKTRIF TRATI</t>
  </si>
  <si>
    <t>DEN</t>
  </si>
  <si>
    <t>Položka zahrnuje:   - veškeré náklady pro ČD spojené s objednatelem požadovaným omezením provozu na železnici   Položka nezahrnuje:   - x</t>
  </si>
  <si>
    <t>39</t>
  </si>
  <si>
    <t>742J36</t>
  </si>
  <si>
    <t>TCEPKPFLEZE DO 15XN0,8, KABEL SDĚL.ČTYŘKOVANÝ, S PANCÍŘEM, IZOLACE PVC</t>
  </si>
  <si>
    <t>Položka obsahuje : Dodávku a montáž kabelu včetně dovozu, manipulace a uložení kabelu (do chráničky, do země, na rošty a pod. ). Dále obsahuje cenu za pom. mechanismy včetně všech ostatních vedlejších nákladů</t>
  </si>
  <si>
    <t>40</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</si>
  <si>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</si>
  <si>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</si>
  <si>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</si>
  <si>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41</t>
  </si>
  <si>
    <t>747212</t>
  </si>
  <si>
    <t>CELKOVÁ PROHLÍDKA, ZKOUŠENÍ, MĚŘENÍ A VYHOTOVENÍ VÝCHOZÍ REVIZNÍ ZPRÁVY, PRO OBJEM IN PŘES 100 DO 500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</si>
  <si>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</si>
  <si>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42</t>
  </si>
  <si>
    <t>75IFA1</t>
  </si>
  <si>
    <t>NOSNÍK BLESKOJISTEK - DODÁVKA</t>
  </si>
  <si>
    <t>43</t>
  </si>
  <si>
    <t>75IFAX</t>
  </si>
  <si>
    <t>NOSNÍK BLESKOJISTEK - MONTÁŽ</t>
  </si>
  <si>
    <t>44</t>
  </si>
  <si>
    <t>75IFB1</t>
  </si>
  <si>
    <t>BLESKOJISTKA - DODÁVKA</t>
  </si>
  <si>
    <t>45</t>
  </si>
  <si>
    <t>75IFBX</t>
  </si>
  <si>
    <t>BLESKOJISTKA - MONTÁŽ</t>
  </si>
  <si>
    <t>46</t>
  </si>
  <si>
    <t>1. Položka obsahuje:    – kompletní zřízení vývodu pro měření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</si>
  <si>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47</t>
  </si>
  <si>
    <t>75J23X</t>
  </si>
  <si>
    <t>KABEL SDĚLOVACÍ, MONTÁŽ A UPEVNĚNÍ</t>
  </si>
  <si>
    <t>D.1.2.2</t>
  </si>
  <si>
    <t>Vnitřní sdělovací zařízení (vnitřní instalace, ITZ, EPS, EZS, ATD.)</t>
  </si>
  <si>
    <t>PS 19-14-02</t>
  </si>
  <si>
    <t>Žst. Český Těšín, úpravy a přeložky rozhlasového zařízení</t>
  </si>
  <si>
    <t>R015240</t>
  </si>
  <si>
    <t>POPLATKY ZA LIKVIDACI ODPADŮ NEKONTAMINOVANÝCH - 20 03 99 ODPAD PODOBNÝ KOMUNÁLNÍMU ODPADU VČ DOPRAVY A MANIPULACE</t>
  </si>
  <si>
    <t>Viz technická zpráva a výkresová dokumentace</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</si>
  <si>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</si>
  <si>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m75</t>
  </si>
  <si>
    <t>DODÁVKA A MONTÁŽE SDĚLOVACÍCH ZAŘÍZENÍ</t>
  </si>
  <si>
    <t>702511</t>
  </si>
  <si>
    <t>PRŮRAZ ZDIVEM (PŘÍČKOU) ZDĚNÝM TLOUŠŤKY DO 45 CM</t>
  </si>
  <si>
    <t>kus</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</si>
  <si>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</si>
  <si>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703754</t>
  </si>
  <si>
    <t>PROTIPOŽÁRNÍ UCPÁVKA PROSTUPU KABELOVÉHO PR. DO 110MM, DO EI 90 MIN.</t>
  </si>
  <si>
    <t>Položka obsahuje: Dodávku a montáž protipožární ucpávky vč. příslušenství a pomocného materiálu, vyhotovéní a dodání atestu. Dále obsahuje cenu za pom. mechanismy včetně všech ostatních vedlejších nákladů.</t>
  </si>
  <si>
    <t>742G11</t>
  </si>
  <si>
    <t>KABEL NN DVOU- A TŘÍŽÍLOVÝ CU S PLASTOVOU IZOLACÍ DO 2,5 MM2</t>
  </si>
  <si>
    <t>m</t>
  </si>
  <si>
    <t>Viz technická zpráva a výkresová dokumentace; TCEKFY 2P1,0 - 20m</t>
  </si>
  <si>
    <t>1. Položka obsahuje:  
 – manipulace a uložení kabelu (do země, chráničky, kanálu, na rošty, na TV a pod.)  
2. Položka neobsahuje:  
 – příchytky, spojky, koncovky, chráničky apod.  
3. Způsob měření:  
Měří se metr délkový.</t>
  </si>
  <si>
    <t>742L11</t>
  </si>
  <si>
    <t>UKONČENÍ DVOU AŽ PĚTIŽÍLOVÉHO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</si>
  <si>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</si>
  <si>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75A311</t>
  </si>
  <si>
    <t>KABELOVÁ FORMA (UKONČENÍ KABELŮ) PRO KABELY ZABEZPEČOVACÍ DO 12 PÁRŮ</t>
  </si>
  <si>
    <t>1. Položka obsahuje:  
 – odstranění pláště kabelu, odstranění izolace z konců žil na svorkovnici, zhotovení vodní zábrany, zformování a konečná úprava kabelu  
 – kontrolní a závěrečné měření na kabelu pro rozvod signalizace, zapojení po měření, montáž příchytky a štítku  
2. Položka neobsahuje:  
 X  
3. Způsob měření:  
Udává se počet kusů kompletní konstrukce nebo práce.</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</si>
  <si>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</si>
  <si>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</si>
  <si>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75IF41</t>
  </si>
  <si>
    <t>MONTÁŽNÍ RÁM DO 10+1 - DODÁVKA</t>
  </si>
  <si>
    <t>75IF4X</t>
  </si>
  <si>
    <t>MONTÁŽNÍ RÁM DO 10+1 - MONTÁŽ</t>
  </si>
  <si>
    <t>75IF91</t>
  </si>
  <si>
    <t>KONSTRUKCE DO SKŘÍNĚ 19" PRO UPEVNĚNÍ ZAŘÍZENÍ - DODÁVKA</t>
  </si>
  <si>
    <t>75IF9X</t>
  </si>
  <si>
    <t>KONSTRUKCE DO SKŘÍNĚ 19" PRO UPEVNĚNÍ ZAŘÍZENÍ - MONTÁŽ</t>
  </si>
  <si>
    <t>Viz technická zpráva a výkresová dokumentace  
0,35*0,7*100=24,5M3</t>
  </si>
  <si>
    <t>75IJ11</t>
  </si>
  <si>
    <t>MĚŘENÍ - ZŘÍZENÍ VÝVODU KABELOVÉHO PLÁŠTĚ PRO MĚŘENÍ</t>
  </si>
  <si>
    <t>1. Položka obsahuje:  
 – kompletní zřízení vývodu pro měření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</si>
  <si>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75J131</t>
  </si>
  <si>
    <t>NOSNÁ LIŠTA DIN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</si>
  <si>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Dodávka specifikovaného bloku/zařízení/konstrukce se měří v délce udané v metrech.</t>
  </si>
  <si>
    <t>75J13X</t>
  </si>
  <si>
    <t>NOSNÁ LIŠTA DIN - MONTÁŽ</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</si>
  <si>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</si>
  <si>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75L161</t>
  </si>
  <si>
    <t>ROZHLASOVÉ PŘÍSLUŠENSTVÍ - KONZOLA PRO REPRODUKTOR - DODÁVKA</t>
  </si>
  <si>
    <t>Viz technická zpráva a výkresová dokumentace; pro uchycení v DK</t>
  </si>
  <si>
    <t>75L163</t>
  </si>
  <si>
    <t>ROZHLASOVÉ PŘÍSLUŠENSTVÍ - ROZVODNÁ KRABICE PRO ROZHLAS - DODÁVKA</t>
  </si>
  <si>
    <t>75L16X</t>
  </si>
  <si>
    <t>ROZHLASOVÉ PŘÍSLUŠENSTVÍ - MONTÁŽ</t>
  </si>
  <si>
    <t>75L183</t>
  </si>
  <si>
    <t>REPRODUKTOR VNITŘNÍ SKŘÍŇKOVÝ S REGULÁTOREM HLASITOSTI - DODÁVKA</t>
  </si>
  <si>
    <t>75L18X</t>
  </si>
  <si>
    <t>REPRODUKTOR VNITŘNÍ - MONTÁŽ</t>
  </si>
  <si>
    <t>75L191</t>
  </si>
  <si>
    <t>KABEL SILOVÝ PRO ROZHLAS PRŮMĚRU DO 1,5 MM2</t>
  </si>
  <si>
    <t>kmžíla</t>
  </si>
  <si>
    <t>Viz technická zpráva a výkresová dokumentace   
260m , 11,960 kmžíla (260*10*4+15%)</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</si>
  <si>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kmžílách.</t>
  </si>
  <si>
    <t>75L19X</t>
  </si>
  <si>
    <t>KABEL SILOVÝ PRO ROZHLAS - MONTÁŽ</t>
  </si>
  <si>
    <t>Viz technická zpráva a výkresová dokumentace  
260m , 11,960 kmžíla (260*10*4+15%)</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</si>
  <si>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kmžílách.</t>
  </si>
  <si>
    <t>75L1A1</t>
  </si>
  <si>
    <t>MĚŘENÍ AKUSTICKÉHO HLUKU NA HRANICI OCHRANNÉHO PÁSMA V ŽST</t>
  </si>
  <si>
    <t>kpl</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</si>
  <si>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</si>
  <si>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75L1B1</t>
  </si>
  <si>
    <t>ZKOUŠENÍ, NASTAVENÍ HLASITOSTI ROZHLASOVÉHO ZAŘÍZENÍ</t>
  </si>
  <si>
    <t>1. Položka obsahuje:  
 – práce spojené se zkoušením, nastavením a uvedením do provozu specifikovaného celku/bloku/zařízení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</si>
  <si>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75L1B2</t>
  </si>
  <si>
    <t>ZKOUŠENÍ, NASTAVENÍ A UVEDENÍ ROZHLASOVÉHO ZAŘÍZENÍ DO PROVOZU</t>
  </si>
  <si>
    <t>75L3ED</t>
  </si>
  <si>
    <t>SW MODUL DÁLKOVÉ HLÁŠENÍ PRO JEDNOTLIVOU STANICI NA TRATI</t>
  </si>
  <si>
    <t>1. Položka obsahuje:  
 – dodávku specifického software pro specifický blok/zařízení včetně souvisejícího příslušenství pro specifikovaný blok/zařízení  
 – dodávku souvisejícího příslušenství pro specifikovaný blok/zařízení  
 – kompletní montáž (oživení, konfigurace, nastavení a uvedení do provozu) software a souvisejícího příslušenství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</si>
  <si>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75L3F3</t>
  </si>
  <si>
    <t>SW PRO ŘÍZENÍ SYSTÉMU (ŽST. SAMOSTATNÁ MALÁ) - SW MODUL HLÁŠENÍ</t>
  </si>
  <si>
    <t>75L3I1</t>
  </si>
  <si>
    <t>ZAŠKOLENÍ OBSLUHY NA MÍSTĚ, INSTALACE, DOPRAVA DO 200 KM</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</si>
  <si>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počet kusů kompletní konstrukce nebo práce.</t>
  </si>
  <si>
    <t>D.1.2.3</t>
  </si>
  <si>
    <t>Integrovaná telekomunikační zařízení</t>
  </si>
  <si>
    <t>PS 19-14-03</t>
  </si>
  <si>
    <t>žst. Český Těšín, úpravy a přeložky sdělovacího zařízení</t>
  </si>
  <si>
    <t>741E</t>
  </si>
  <si>
    <t>Protipožární a kabelové ucpávky</t>
  </si>
  <si>
    <t>703756</t>
  </si>
  <si>
    <t>PROTIPOŽÁRNÍ TMEL ( TUBA - 1000ML ), DO EI 90 MIN.</t>
  </si>
  <si>
    <t>m75FM</t>
  </si>
  <si>
    <t>Slaboproud - sdělovací zařízení</t>
  </si>
  <si>
    <t>703421</t>
  </si>
  <si>
    <t>ELEKTROINSTALAČNÍ TRUBKA PLASTOVÁ UV STABILNÍ VČETNĚ UPEVNĚNÍ A PŘÍSLUŠENSTVÍ DN PRŮMĚRU DO 25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</si>
  <si>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</si>
  <si>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742J23</t>
  </si>
  <si>
    <t>SYKFY 10X2X0,5, KABEL SDĚLOVACÍ IZOLACE PVC</t>
  </si>
  <si>
    <t>Položka obsahuje : Dodávku a montáž kabelu včetně dovozu, manipulace a uložení kabelu (do trubky, na rošty, pod omítku, do rozvaděče ). Dále obsahuje cenu za pom. mechanismy včetně všech ostatních vedlejších nákladů</t>
  </si>
  <si>
    <t>75IF11</t>
  </si>
  <si>
    <t>SPOJOVACÍ SVORKOVNICE 2/10 - DODÁVKA</t>
  </si>
  <si>
    <t>75IF1X</t>
  </si>
  <si>
    <t>SPOJOVACÍ SVORKOVNICE 2/10 - MONTÁŽ</t>
  </si>
  <si>
    <t>75J111</t>
  </si>
  <si>
    <t>NOSNÁ LIŠTA PLASTOVÁ - DODÁVKA</t>
  </si>
  <si>
    <t>75J11X</t>
  </si>
  <si>
    <t>NOSNÁ LIŠTA PLASTOVÁ - MONTÁŽ</t>
  </si>
  <si>
    <t>75J11Y</t>
  </si>
  <si>
    <t>NOSNÁ LIŠTA PLASTOVÁ - DEMONTÁŽ</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</si>
  <si>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</si>
  <si>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75J321</t>
  </si>
  <si>
    <t>KABEL SDĚLOVACÍ PRO STRUKTUROVANOU KABELÁŽ FTP/STP</t>
  </si>
  <si>
    <t>KMPÁR</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</si>
  <si>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kmpárech.</t>
  </si>
  <si>
    <t>75J32X</t>
  </si>
  <si>
    <t>KABEL SDĚLOVACÍ PRO STRUKTUROVANOU KABELÁŽ FTP/STP - MONTÁŽ</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</si>
  <si>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kmpárech.</t>
  </si>
  <si>
    <t>75JA22</t>
  </si>
  <si>
    <t>ZÁSUVKA DATOVÁ RJ45 NA OMÍTKU - DODÁVKA</t>
  </si>
  <si>
    <t>75JA2X</t>
  </si>
  <si>
    <t>ZÁSUVKA DATOVÁ RJ45 - MONTÁŽ</t>
  </si>
  <si>
    <t>75JA5X</t>
  </si>
  <si>
    <t>ROZVADĚČ STRUKT. KABELÁŽE, MONTÁŽ ORGANIZÉRU, PATCHPANELU</t>
  </si>
  <si>
    <t>75JB43</t>
  </si>
  <si>
    <t>DATOVÝ ROZVADĚČ 19" 800X800 DO 47 U - DODÁVKA</t>
  </si>
  <si>
    <t>75JB4X</t>
  </si>
  <si>
    <t>DATOVÝ ROZVADĚČ 19" 800X800 - MONTÁŽ</t>
  </si>
  <si>
    <t>75JB4Y</t>
  </si>
  <si>
    <t>DATOVÝ ROZVADĚČ 19" 800X800 - DEMONTÁŽ</t>
  </si>
  <si>
    <t>1. Položka obsahuje:  
 – demontáž (pro další využití/do šrotu) specifikovaného bloku/zařízení včetně potřebného drobného pomocného materiálu  
 – veškeré potřebné mechanizmy, včetně obsluhy, náklady na mzdy a přibližné (průměrné) náklady na pořízení potřebných materiálů včetně všech ostatních vedlejších nákladů  
 – odvoz demontovaného bloku/zařízení a skladování, případně ekologické likvidace bloku/zařízení  
2. Položka neobsahuje:  
 X  
3. Způsob měření:  
 – Udává se počet kusů kompletní konstrukce nebo práce.</t>
  </si>
  <si>
    <t>75K31Y</t>
  </si>
  <si>
    <t>ZÁLOŽNÍ ZDROJ UPS 230 V DO 500 VA - DEMONTÁŽ</t>
  </si>
  <si>
    <t>75L211</t>
  </si>
  <si>
    <t>HLAVNÍ HODINY JEDNOLINKOVÉ - DODÁVKA</t>
  </si>
  <si>
    <t>75L21X</t>
  </si>
  <si>
    <t>HLAVNÍ HODINY - MONTÁŽ</t>
  </si>
  <si>
    <t>75L221</t>
  </si>
  <si>
    <t>PŘÍSLUŠENSTVÍ HLAVNÍCH HODIN, PŘIJÍMAČ DCF - DODÁVKA</t>
  </si>
  <si>
    <t>75L226</t>
  </si>
  <si>
    <t>PŘÍSLUŠENSTVÍ HLAVNÍCH HODIN - MONTÁŽ</t>
  </si>
  <si>
    <t>75L235</t>
  </si>
  <si>
    <t>HODINY PODRUŽNÉ NEBO AUTONOMNÍ VNITŘNÍ DIGITÁLNÍ JEDNOSTRANNÉ - DODÁVKA</t>
  </si>
  <si>
    <t>75L23X</t>
  </si>
  <si>
    <t>HODINY PODRUŽNÉ NEBO AUTONOMNÍ VNITŘNÍ - MONTÁŽ</t>
  </si>
  <si>
    <t>75L271</t>
  </si>
  <si>
    <t>PŘEZKOUŠENÍ, UVEDENÍ FUNKCÍ A NASTAVENÍ HODIN NA PŘESNÝ ČAS</t>
  </si>
  <si>
    <t>75M121</t>
  </si>
  <si>
    <t>TELEFONNÍ PŘÍSTROJ ANALAGOVÝ (AUT) - DODÁVKA</t>
  </si>
  <si>
    <t>75M12X</t>
  </si>
  <si>
    <t>TELEFONNÍ PŘÍSTROJ ANALOGOVÝ (AUT)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</si>
  <si>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</si>
  <si>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75M12Y</t>
  </si>
  <si>
    <t>TELEFONNÍ PŘÍSTROJ ANALOGOVÝ (AUT) - DEMONTÁŽ</t>
  </si>
  <si>
    <t>75M211</t>
  </si>
  <si>
    <t>TELEFONNÍ ZAPOJOVAČ ANALOGOVÝ, ZAPOJOVAČ DO 10 OKRUHŮ S OVLÁDÁNÍM RÚ - DODÁVKA</t>
  </si>
  <si>
    <t>75M21X</t>
  </si>
  <si>
    <t>TELEFONNÍ ZAPOJOVAČ ANALOGOVÝ, ZAPOJOVAČ DO 10 OKRUHŮ - MONTÁŽ</t>
  </si>
  <si>
    <t>75M21Y</t>
  </si>
  <si>
    <t>TELEFONNÍ ZAPOJOVAČ ANALOGOVÝ, ZAPOJOVAČ DO 10 OKRUHŮ - DEMONTÁŽ</t>
  </si>
  <si>
    <t>75M331</t>
  </si>
  <si>
    <t>DIGITÁLNÍ TELEFONIE A VOIP, IP TELEFON TECHNOLOGICKÝ ZÁKLADNÍ - DODÁVKA</t>
  </si>
  <si>
    <t>75M33X</t>
  </si>
  <si>
    <t>DIGITÁLNÍ TELEFONIE A VOIP, IP TELEFON - MONTÁŽ</t>
  </si>
  <si>
    <t>75M33Y</t>
  </si>
  <si>
    <t>DIGITÁLNÍ TELEFONIE A VOIP, IP TELEFON - DEMONTÁŽ</t>
  </si>
  <si>
    <t>75M421</t>
  </si>
  <si>
    <t>TELEFONNÍ ZAPOJOVAČ DIGITÁLNÍ, DISPEČERSKÝ TERMINÁL VOIP S DOTYKOVOU OBRAZOVKOU - DODÁVKA</t>
  </si>
  <si>
    <t>75M42X</t>
  </si>
  <si>
    <t>TELEFONNÍ ZAPOJOVAČ DIGITÁLNÍ, DISPEČERSKÝ TERMINÁL VOIP - MONTÁŽ</t>
  </si>
  <si>
    <t>75M42Y</t>
  </si>
  <si>
    <t>TELEFONNÍ ZAPOJOVAČ DIGITÁLNÍ, DISPEČERSKÝ TERMINÁL VOIP - DEMONTÁŽ</t>
  </si>
  <si>
    <t>75M912</t>
  </si>
  <si>
    <t>DATOVÁ INFRASTRUKTURA LAN, L2 SWITCH KOMPAKTNÍ 8XGE POE - DODÁVKA</t>
  </si>
  <si>
    <t>75M91X</t>
  </si>
  <si>
    <t>DATOVÁ INFRASTRUKTURA LAN, SWITCH ETHERNET L2 - MONTÁŽ</t>
  </si>
  <si>
    <t>R015800</t>
  </si>
  <si>
    <t>POPLATKY ZA LIKVIDACI ODPADŮ - 15 01 01 PAPÍROVÉ A LEPENKOVÉ OBALY VČ. DOPRAVY NA SKLÁDKU A MANIPULACE</t>
  </si>
  <si>
    <t>R756ABA</t>
  </si>
  <si>
    <t>PŘEPOJOVÁNÍ LINEK ZE STÁVAJÍCÍHO ROZVODU</t>
  </si>
  <si>
    <t>48</t>
  </si>
  <si>
    <t>R757BA</t>
  </si>
  <si>
    <t>DEMONTÁŽ SDĚLOVACÍHO ZAŘÍZENÍ VE SDĚLOVACÍCH MÍSTNOSTECH VE VB</t>
  </si>
  <si>
    <t>D.1.2.4</t>
  </si>
  <si>
    <t>Elektrická požární a zabezpečovací signalizace</t>
  </si>
  <si>
    <t>PS 19-14-04</t>
  </si>
  <si>
    <t>Žst. Český Těšín, úpravy EZS a EPS</t>
  </si>
  <si>
    <t>SLABOPROUD - EZS</t>
  </si>
  <si>
    <t>702512</t>
  </si>
  <si>
    <t>PRŮRAZ ZDIVEM (PŘÍČKOU) ZDĚNÝM TLOUŠŤKY PŘES 45 DO 60 CM</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</si>
  <si>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</si>
  <si>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703211</t>
  </si>
  <si>
    <t>KABELOVÝ ŽLAB NOSNÝ/DRÁTĚNÝ ŽÁROVĚ ZINKOVANÝ VČETNĚ UPEVNĚNÍ A PŘÍSLUŠENSTVÍ SVĚTLÉ ŠÍŘKY DO 100 MM</t>
  </si>
  <si>
    <t>1. Položka obsahuje:  – kompletní montáž, rozměření, upevnění, sváření, řezání, spojování a pod.   – veškerý spojovací a montážní materiál  – pomocné mechanismy a nátěr 2. Položka neobsahuje:  X 3. Způsob měření: Měří se metr délkový.</t>
  </si>
  <si>
    <t>703311</t>
  </si>
  <si>
    <t>KRYT K NOSNÉMU ŽLABU/ROŠTU ŽÁROVĚ ZINKOVANÝ VČETNĚ UPEVNĚNÍ A PŘÍSLUŠENSTVÍ SVĚTLÉ ŠÍŘKY DO 100 MM</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</si>
  <si>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</si>
  <si>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703521</t>
  </si>
  <si>
    <t>ELEKTROINSTALAČNÍ LIŠTA S FUNKČNÍ ODOLNOSTÍ PŘI POŽÁRU ŠÍŘKY DO 30 MM</t>
  </si>
  <si>
    <t>1. Položka obsahuje:  – kompletní montáž, rozměření, upevnění, řezání, spojování apod.  – veškerý spojovací a montážní materiál vč. upevňovacího materiálu (držáky apod.)  – pomocné mechanismy 2. Položka neobsahuje:  X 3. Způsob měření: Měří se metr délkový.</t>
  </si>
  <si>
    <t>703755</t>
  </si>
  <si>
    <t>PROTIPOŽÁRNÍ UCPÁVKA PROSTUPU KABELOVÉHO PR. DO 200MM, DO EI 90 MIN.</t>
  </si>
  <si>
    <t>Napájení ústředny  
1. Položka obsahuje:  – manipulace a uložení kabelu (do země, chráničky, kanálu, na rošty, na TV a pod.) 2. Položka neobsahuje:  – příchytky, spojky, koncovky, chráničky apod. 3. Způsob měření: Měří se metr délkový.</t>
  </si>
  <si>
    <t>742J21</t>
  </si>
  <si>
    <t>SYKFY DO 4X2X0,5, KABEL SDĚLOVACÍ IZOLACE PVC</t>
  </si>
  <si>
    <t>1. Položka obsahuje:  – manipulace a uložení kabelu (do země, chráničky, kanálu, na rošty, na TV a pod.) 2. Položka neobsahuje:  – příchytky, spojky, koncovky, chráničky apod. 3. Způsob měření: Měří se metr délkový.</t>
  </si>
  <si>
    <t>748151</t>
  </si>
  <si>
    <t>BEZPEČNOSTNÍ TABULKA</t>
  </si>
  <si>
    <t>1. Položka obsahuje:    – veškeré příslušenství pro montáž   2. Položka neobsahuje:    X   3. Způsob měření:   Udává se počet kusů kompletní konstrukce nebo práce.</t>
  </si>
  <si>
    <t>LAM TWIN FTPz 4x2x0,5 (4páry x 0,045km = = 0,18 kmpár) Li2YCY(TP) 4x2x0,5 (4páry x 0,107km == 0,428kmpár)  
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kmpárech.</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</si>
  <si>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kmpárech.</t>
  </si>
  <si>
    <t>75K222</t>
  </si>
  <si>
    <t>NAPÁJECÍ ZDROJ 24 V DC, SAMOSTATNÝ DO 500W - DODÁVKA</t>
  </si>
  <si>
    <t>75K22X</t>
  </si>
  <si>
    <t>NAPÁJECÍ ZDROJ 24 V DC, SAMOSTATNÝ - MONTÁŽ</t>
  </si>
  <si>
    <t>75K611</t>
  </si>
  <si>
    <t>AKUMULÁTOROVÁ BATERIE DO 50AH - DODÁVKA</t>
  </si>
  <si>
    <t>75K61X</t>
  </si>
  <si>
    <t>AKUMULÁTOROVÁ BATERIE DO 100AH - DODÁVKA</t>
  </si>
  <si>
    <t>75M864</t>
  </si>
  <si>
    <t>PŘEVODNÍK - IO/ETHERNET</t>
  </si>
  <si>
    <t>1. Položka obsahuje:    – dodávku specifikovaného bloku/zařízení včetně potřebného drobného montážního materiálu    – dodávku souvisejícího příslušenství pro specifikovaný blok/zařízení    – dopravu a skladování   2. Položka neobsahuje:    X   3. Zp</t>
  </si>
  <si>
    <t>75M86X</t>
  </si>
  <si>
    <t>PŘEVODNÍK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</si>
  <si>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t>
  </si>
  <si>
    <t>75O12X</t>
  </si>
  <si>
    <t>EPS (ZPDP), SOFTWARE ÚSTŘEDNY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</si>
  <si>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</si>
  <si>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75O1BY</t>
  </si>
  <si>
    <t>EPS (ZPDP), HLÁSIČ - DEMONTÁŽ</t>
  </si>
  <si>
    <t>1. Položka obsahuje:    – demontáž (pro další využití/do šrotu) specifikovaného bloku/zařízení včetně potřebného drobného pomocného materiálu    – veškeré potřebné mechanizmy, včetně obsluhy, náklady na mzdy a přibližné (průměrné) náklady na pořízení potřebných materiálů včetně všech ostatních vedlejších nákladů    – odvoz demontovaného bloku/zařízení a skladování, případně ekologické likvidace bloku/zařízení   2. Položka neobsahuje:    X   3. Způsob měření:    – Udává se počet kusů kompletní konstrukce nebo práce.</t>
  </si>
  <si>
    <t>75O1F5</t>
  </si>
  <si>
    <t>EPS (ZPDP), OSTATNÍ PŘÍSLUŠENSTVÍ - SVÍTIDLO SIGNALIZAČNÍ - DODÁVKA</t>
  </si>
  <si>
    <t>75O1FX</t>
  </si>
  <si>
    <t>EPS (ZPDP), OSTATNÍ PŘÍSLUŠENSTVÍ - MONTÁŽ</t>
  </si>
  <si>
    <t>75O261</t>
  </si>
  <si>
    <t>ASHS, TLAČÍTKO NOUZOVÉHO PŘERUŠENÍ - DODÁVKA</t>
  </si>
  <si>
    <t>75O26X</t>
  </si>
  <si>
    <t>ASHS, TLAČÍTKO NOUZOVÉHO PŘERUŠENÍ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</si>
  <si>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</si>
  <si>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75O511</t>
  </si>
  <si>
    <t>PZTS, ÚSTŘEDNA DO 48 ZÓN - DODÁVKA</t>
  </si>
  <si>
    <t>75O51X</t>
  </si>
  <si>
    <t>PZTS, ÚSTŘEDNA - MONTÁŽ</t>
  </si>
  <si>
    <t>75O521</t>
  </si>
  <si>
    <t>PZTS, SOFTWARE ÚSTŘEDNY - DODÁVKA</t>
  </si>
  <si>
    <t>75O542</t>
  </si>
  <si>
    <t>PZTS, KLÁVESNICE - LCD DISPLEJ - DODÁVKA</t>
  </si>
  <si>
    <t>75O54X</t>
  </si>
  <si>
    <t>PZTS, KLÁVESNICE - MONTÁŽ</t>
  </si>
  <si>
    <t>75O551</t>
  </si>
  <si>
    <t>PZTS, KONCENTRÁTOR 8 ZÓN + 4 PGM VÝSTUPY V PLASTOVÉM KRYTU - DODÁVKA</t>
  </si>
  <si>
    <t>75O55X</t>
  </si>
  <si>
    <t>PZTS, KONCENTRÁTOR - MONTÁŽ</t>
  </si>
  <si>
    <t>75O561</t>
  </si>
  <si>
    <t>PZTS, ROZVODNÁ KRABICE - DODÁVKA</t>
  </si>
  <si>
    <t>75O571</t>
  </si>
  <si>
    <t>PZTS, MAGNETICKÝ KONTAKT PLASTOVÝ - LEHKÉ PROVEDENÍ - DODÁVKA</t>
  </si>
  <si>
    <t>75O57X</t>
  </si>
  <si>
    <t>PZTS, MAGNETICKÝ KONTAKT - MONTÁŽ</t>
  </si>
  <si>
    <t>75O594</t>
  </si>
  <si>
    <t>PZTS, PROSTOROVÝ DETEKTOR DUÁLNÍ PRO VYSOKÁ RIZIKA, ANTIMASKING - DODÁVKA</t>
  </si>
  <si>
    <t>75O5B1</t>
  </si>
  <si>
    <t>PZTS, HLÁSIČ KOUŘE - DODÁVKA</t>
  </si>
  <si>
    <t>75O5BX</t>
  </si>
  <si>
    <t>PZTS, HLÁSIČ KOUŘE - MONTÁŽ</t>
  </si>
  <si>
    <t>75O5G1</t>
  </si>
  <si>
    <t>PZTS, BEZKONTAKTNÍ ČTEČKA KARET - DODÁVKA</t>
  </si>
  <si>
    <t>75O5GX</t>
  </si>
  <si>
    <t>PZTS, BEZKONTAKTNÍ ČTEČKA KARET - MONTÁŽ</t>
  </si>
  <si>
    <t>75O5H1</t>
  </si>
  <si>
    <t>PZTS, PROPOJOVACÍ MODUL PRO ČTEČKU - DODÁVKA</t>
  </si>
  <si>
    <t>75O5HX</t>
  </si>
  <si>
    <t>PZTS, PROPOJOVACÍ MODUL PRO ČTEČKU - MONTÁŽ</t>
  </si>
  <si>
    <t>75O5J1</t>
  </si>
  <si>
    <t>PZTS, KOMUNIKAČNÍ ROZHRANÍ PRO INTEGRACI DO PROGRAMU TŘETÍCH STRAN TCP/IP - DODÁVKA</t>
  </si>
  <si>
    <t>75O5J2</t>
  </si>
  <si>
    <t>PZTS, KOMUNIKAČNÍ ROZHRANÍ PRO MONITORING, SPRÁVU UŽIVATELŮ A KONFIGURACI TCP/IP - DODÁVKA</t>
  </si>
  <si>
    <t>75O5JX</t>
  </si>
  <si>
    <t>PZTS, KOMUNIKAČNÍ ROZHRANÍ - MONTÁŽ</t>
  </si>
  <si>
    <t>75O5L1</t>
  </si>
  <si>
    <t>PZTS, PŘÍSTUPOVÁ KARTA/KLÍČENKA - DODÁVKA</t>
  </si>
  <si>
    <t>75O5M2</t>
  </si>
  <si>
    <t>PZTS, SIRÉNA VENKOVNÍ - DODÁVKA</t>
  </si>
  <si>
    <t>75O5MX</t>
  </si>
  <si>
    <t>PZTS, SIRÉNA - MONTÁŽ</t>
  </si>
  <si>
    <t>75O5NW</t>
  </si>
  <si>
    <t>PZTS, KLIENTSKÉ PRACOVIŠTĚ - DOPLNĚNÍ HW, SW - DODÁVKA</t>
  </si>
  <si>
    <t>1. Položka obsahuje:    – dodávku specifikovaného bloku/zařízení včetně potřebného drobného montážního materiálu    – dodávku specifického software pro specifický blok/zařízení včetně souvisejícího příslušenství pro specifikovaný blok/zařízení    – dodávku softwarové licence pro specifický blok/zařízení včetně souvisejícího příslušenství pro specifikovaný blok/zařízení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</si>
  <si>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49</t>
  </si>
  <si>
    <t>75O5NX</t>
  </si>
  <si>
    <t>PZTS, KLIENTSKÉ PRACOVIŠTĚ - MONTÁŽ</t>
  </si>
  <si>
    <t>50</t>
  </si>
  <si>
    <t>75O5O1</t>
  </si>
  <si>
    <t>PZTS, ŠKOLENÍ A ZÁCVIK PERSONÁLU OBSLUHUJÍCÍHO ZAŘÍZENÍ PZTS</t>
  </si>
  <si>
    <t>HOD</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</si>
  <si>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  náklady dopravu   2. Položka neobsahuje:    X   3. Způsob měření:    – Specifické zkoušení a školení se udává v hodinách aktivní činnosti.</t>
  </si>
  <si>
    <t>51</t>
  </si>
  <si>
    <t>75O5O2</t>
  </si>
  <si>
    <t>PZTS, ZÁVĚREČNÉ OŽIVENÍ, NASTAVENÍ A FUNKČNÍ ODZKOUŠENÍ ZAŘÍZENÍ PZTS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</si>
  <si>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  náklady dopravu   2. Položka neobsahuje:    X   3. Způsob měření:    – Udává se počet kusů kompletní konstrukce nebo práce.</t>
  </si>
  <si>
    <t>52</t>
  </si>
  <si>
    <t>75O5O3</t>
  </si>
  <si>
    <t>PZTS, PŘEZKOUŠENÍ ÚSTŘEDNY PZTS</t>
  </si>
  <si>
    <t>53</t>
  </si>
  <si>
    <t>75O5O4</t>
  </si>
  <si>
    <t>PZTS, UVEDENÍ ÚSTŘEDNY PZTS DO TRVALÉHO PROVOZU</t>
  </si>
  <si>
    <t>54</t>
  </si>
  <si>
    <t>75O5O5</t>
  </si>
  <si>
    <t>PZTS, REVIZE ÚSTŘEDNY PZTS</t>
  </si>
  <si>
    <t>1. Položka obsahuje:    – cenu za kontrolu, revizi a uvedení do provozu zařízení dle příslušných norem a předpisů, včetně vystavení protokolu    –  náklady na dopravu   2. Položka neobsahuje:    X   3. Způsob měření:    – Udává se počet kusů kompletní konstrukce nebo práce.</t>
  </si>
  <si>
    <t>55</t>
  </si>
  <si>
    <t>75O949</t>
  </si>
  <si>
    <t>DDTS ŽDC, INTEGRACE PZTS DO SERVERŮ A KLIENTŮ DDTS ŽDC</t>
  </si>
  <si>
    <t>1. Položka obsahuje:     – SW integraci jedné ústředny PZTS v rozsahu do dvaceti čidel do systému DDTS ŽDC - zahrnuta integrace ve všech úrovních systému DDTS ŽDC mimo InK (InS, TeS, klienti) pro jednu lokalitu InS    – doplnění stávajících klientských pracovišť (stacionární, mobilní, tenký, terminálový) o jednu ústřednu PZTS v rozsahu do dvaceti čidel    – licence s potřebnými protokoly SNMP, IEC 60870-5-104 atd.     – parametrizaci a naplnění datových, technologických, telemetrických a řídicích struktur DDTS ŽDC pro přenos informací    – odzkoušení programového vybavení, ověření uživatelských funkcí na úplné implementaci, verifikace přenášených dat    – systémovou a datovou analýzu technologického modelu, realizace a plnění presentačních zobrazení a formulářů    – úpravu a odzkoušení programových a řídicích prostředků pro export dat    – programátorské práce včetně potřebného vybavení    – náklady na dopravu a skladování    – veškeré potřebné mechanizmy, včetně obsluhy, náklady na mzdy a přibližné (průměrné) náklady na pořízení potřebných materiálů včetně všech ostatních vedlejších nákladů    – kompletní montáž (oživení, konfigurace, nastavení a uvedení do provozu) specifikovaného bloku/zařízení a souvisejícího příslušenství včetně drobného montážního materiálu   2. Položka neobsahuje:    X   3. Způsob měření:    – Udává se počet kusů ústředen PZTS do dvaceti kusů čidel.</t>
  </si>
  <si>
    <t>56</t>
  </si>
  <si>
    <t>75O961</t>
  </si>
  <si>
    <t>DDTS ŽDC, SPOLUPRÁCE ZHOTOVITELE URČENÉHO ZAŘÍZENÍ PŘI INTEGRACI DO DDTS</t>
  </si>
  <si>
    <t>1. Položka obsahuje:     – spolupráci zhotovitele určeného sdělovacího, silnoproudého nebo jiného zařízení  (dle TZ) realizovaného samostatným PS/SO se zaintegrováním tohoto zařízení do DDTS    – předání potřebných podkladů (výkresů, databází, specifikací...) k zaintegrování zařízení do DDTS    – spolupráce při integraci a v průběhu vytváření výrobní dokumentace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jeden kus za PS/SO ve kterém je zařízení určené k integraci do systému DDTS.</t>
  </si>
  <si>
    <t>57</t>
  </si>
  <si>
    <t>78440</t>
  </si>
  <si>
    <t>MALBY POVRCHŮ</t>
  </si>
  <si>
    <t>M2</t>
  </si>
  <si>
    <t>Položka zahrnuje:   - veškerý materiál, výrobky a polotovary   - mimostaveništní a vnitrostaveništní doprava (rovněž přesuny), včetně naložení a složení,případně s uložením   Položka nezahrnuje:   - x</t>
  </si>
  <si>
    <t>D.1.2.5</t>
  </si>
  <si>
    <t>Dálková, optická, závěsná kabelizace (DK, DOK, ZOK)</t>
  </si>
  <si>
    <t>PS 19-14-05</t>
  </si>
  <si>
    <t>Žst.Český Těšín, úpravy a přeložky kabelizace SŽ s.o.</t>
  </si>
  <si>
    <t>R015250</t>
  </si>
  <si>
    <t>POPLATKY ZA LIKVIDACI ODPADŮ NEKONTAMINOVANÝCH - 17 02 03 POLYETYLÉNOVÉ PODLOŽKY (ŽEL. SVRŠEK) VČ. DOPRAVY NA SKLÁDKU A MANIPULACE</t>
  </si>
  <si>
    <t>D1</t>
  </si>
  <si>
    <t>Slaboproud - sdělovací zařízení - přeložka</t>
  </si>
  <si>
    <t>75I224</t>
  </si>
  <si>
    <t>KABEL ZEMNÍ DVOUPLÁŠŤOVÝ BEZ PANCÍŘE PRŮMĚRU ŽÍLY 0,8 MM PŘES 50XN</t>
  </si>
  <si>
    <t>KMČTYŘKA</t>
  </si>
  <si>
    <t>270m, tj.  0,27km x 75 čtyřek = 20,25 kmčtyřka</t>
  </si>
  <si>
    <t>75XN0,8  
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kmčtyřkách.</t>
  </si>
  <si>
    <t>75I22X</t>
  </si>
  <si>
    <t>KABEL ZEMNÍ DVOUPLÁŠŤOVÝ BEZ PANCÍŘE PRŮMĚRU ŽÍLY 0,8 MM - MONTÁŽ</t>
  </si>
  <si>
    <t>75I812</t>
  </si>
  <si>
    <t>KABEL OPTICKÝ SINGLEMODE DO 36 VLÁKEN</t>
  </si>
  <si>
    <t>75I819</t>
  </si>
  <si>
    <t>KABEL OPTICKÝ SINGLEMODE - MONTÁŽ DO OSAZENÉ TRUBKY</t>
  </si>
  <si>
    <t>1. Položka obsahuje:    – práce spojené s montáží specifikované kabelizace specifikovaným způsobem (zafouknutí do obsazené trubky)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</si>
  <si>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75I81Y</t>
  </si>
  <si>
    <t>KABEL OPTICKÝ SINGLEMODE - DEMONTÁŽ</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</si>
  <si>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</si>
  <si>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75I91Y</t>
  </si>
  <si>
    <t>OPTOTRUBKA HDPE - DEMONTÁŽ</t>
  </si>
  <si>
    <t>75ID21</t>
  </si>
  <si>
    <t>PLASTOVÁ ZEMNÍ KOMORA PRO ULOŽENÍ SPOJKY - DODÁVKA</t>
  </si>
  <si>
    <t>Pro spojku 36vl.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</si>
  <si>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75ID2X</t>
  </si>
  <si>
    <t>PLASTOVÁ ZEMNÍ KOMORA PRO ULOŽENÍ SPOJKY - MONTÁŽ</t>
  </si>
  <si>
    <t>Pro spojku 36vl.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</si>
  <si>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75IEE3</t>
  </si>
  <si>
    <t>OPTICKÝ ROZVADĚČ 19" PROVEDENÍ 36 VLÁKEN - DODÁVKA</t>
  </si>
  <si>
    <t>75IEEX</t>
  </si>
  <si>
    <t>OPTICKÝ ROZVADĚČ 19" PROVEDENÍ - MONTÁŽ</t>
  </si>
  <si>
    <t>75IH22</t>
  </si>
  <si>
    <t>UKONČENÍ KABELU CELOPLASTOVÝHO S PANCÍŘEM DO 100 ŽIL</t>
  </si>
  <si>
    <t>1. Položka obsahuje:    – kompletní ukončení specifikované kabelizace  specifikovaným způsobem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</si>
  <si>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75IH62</t>
  </si>
  <si>
    <t>UKONČENÍ KABELU OPTICKÉHO DO 36 VLÁKEN</t>
  </si>
  <si>
    <t>KS</t>
  </si>
  <si>
    <t>75IH81</t>
  </si>
  <si>
    <t>UKONČENÍ KABELU OBJÍMKA KABELOVÁ - DODÁVKA</t>
  </si>
  <si>
    <t>75IH8X</t>
  </si>
  <si>
    <t>UKONČENÍ KABELU OBJÍMKA KABELOVÁ - MONTÁŽ</t>
  </si>
  <si>
    <t>75IH91</t>
  </si>
  <si>
    <t>UKONČENÍ KABELU ŠTÍTEK KABELOVÝ - DODÁVKA</t>
  </si>
  <si>
    <t>75IH9X</t>
  </si>
  <si>
    <t>UKONČENÍ KABELU ŠTÍTEK KABELOVÝ - MONTÁŽ</t>
  </si>
  <si>
    <t>75II11</t>
  </si>
  <si>
    <t>SPOJKA PRO CELOPLASTOVÉ KABELY BEZ PANCÍŘE DO 100 ŽIL - DODÁVKA</t>
  </si>
  <si>
    <t>75II1X</t>
  </si>
  <si>
    <t>SPOJKA PRO CELOPLASTOVÉ KABELY BEZ PANCÍŘE - MONTÁŽ</t>
  </si>
  <si>
    <t>75II71</t>
  </si>
  <si>
    <t>SPOJKA OPTICKÁ DO 72 VLÁKEN - DODÁVKA</t>
  </si>
  <si>
    <t>1x pro 12vl. 1x pro 36vl.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</si>
  <si>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75II7X</t>
  </si>
  <si>
    <t>SPOJKA OPTICKÁ - MONTÁŽ</t>
  </si>
  <si>
    <t>75II7Y</t>
  </si>
  <si>
    <t>SPOJKA OPTICKÁ - DEMONTÁŽ</t>
  </si>
  <si>
    <t>75IJ13</t>
  </si>
  <si>
    <t>MĚŘENÍ ÚTLUMU PŘESLECHU NA BLÍZKÉM KONCI NA MÍSTNÍM SDĚL. KABELU ZA 1 ČTYŘKU XN A 1 MĚŘENÝ ÚSEK</t>
  </si>
  <si>
    <t>1. Položka obsahuje:  – práce spojené s měřením specifikované kabelizace specifikovaným způsobem včetně potřebného drobného montážního materiálu  – veškeré potřebné mechanizmy (měřicí přístroje a měřící příslušenství), včetně obsluhy, náklady na mzd</t>
  </si>
  <si>
    <t>75IJ15</t>
  </si>
  <si>
    <t>MĚŘENÍ A VYROVNÁNÍ KAPACITNÍCH NEROVNOVÁH NA MÍSTNÍM SDĚLOVACÍM KABELU, KABEL DO 4 KM DÉLKY, 1 ČTYŘKA</t>
  </si>
  <si>
    <t>D2</t>
  </si>
  <si>
    <t>Zemní práce</t>
  </si>
  <si>
    <t>131838</t>
  </si>
  <si>
    <t>HLOUBENÍ JAM ZAPAŽ I NEPAŽ TŘ. II, ODVOZ DO 20KM</t>
  </si>
  <si>
    <t>M3</t>
  </si>
  <si>
    <t>Pro kabelovou komoru  
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</si>
  <si>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17511</t>
  </si>
  <si>
    <t>OBSYP POTRUBÍ A OBJEKTŮ SE ZHUTNĚNÍM</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</si>
  <si>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  Způsob měření: - zemina vytlačená potrubím o DN 180mm se od kubatury obsypů neodečítá</t>
  </si>
  <si>
    <t>272314</t>
  </si>
  <si>
    <t>ZÁKLADY Z PROSTÉHO BETONU DO C25/30</t>
  </si>
  <si>
    <t>Podklad pod kabelovou komoru  
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</si>
  <si>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PS 19-14-06</t>
  </si>
  <si>
    <t>Žst. Český Těšín, úpravy a přeložky kabelizace ČD-T - Neoceňovat – nezadatelná činnost</t>
  </si>
  <si>
    <t>Neoceňovat – nezadatelná činnost</t>
  </si>
  <si>
    <t>9ks u mostních objektů 3ks žst. Český Těšín 1ks ATÚ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</si>
  <si>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75IA21</t>
  </si>
  <si>
    <t>OPTOTRUBKOVÁ SPOJKA OPRAVNÁ PRŮMĚRU DO 40 MM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</si>
  <si>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</si>
  <si>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75IA2X</t>
  </si>
  <si>
    <t>OPTOTRUBKOVÁ SPOJKA OPRAVNÁ - MONTÁŽ</t>
  </si>
  <si>
    <t>75ID11</t>
  </si>
  <si>
    <t>PLASTOVÁ ZEMNÍ KOMORA PRO ULOŽENÍ REZERVY - DODÁVKA</t>
  </si>
  <si>
    <t>6ks u mostních objektů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</si>
  <si>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75ID1X</t>
  </si>
  <si>
    <t>PLASTOVÁ ZEMNÍ KOMORA PRO ULOŽENÍ REZERVY - MONTÁŽ</t>
  </si>
  <si>
    <t>6ks u mostních objektů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</si>
  <si>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75J821</t>
  </si>
  <si>
    <t>OPTICKÝ PIGTAIL SINGLEMODE DO 2 M - DODÁVKA</t>
  </si>
  <si>
    <t>75J82X</t>
  </si>
  <si>
    <t>OPTICKÝ PIGTAIL SINGLEMODE - MONTÁŽ</t>
  </si>
  <si>
    <t>Pro kabelové komory + opravné HDPE spojky  
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</si>
  <si>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Obsyp komor + opravných HDPE spojek  
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  Způsob měření: - zemina vytlačená potrubím o DN 180mm se od kubatury obsypů neodečítá</t>
  </si>
  <si>
    <t>Podklad pod kabelové komory  
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</si>
  <si>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D.1.2.6</t>
  </si>
  <si>
    <t>Informační systém pro cestující</t>
  </si>
  <si>
    <t>PS 19-14-07</t>
  </si>
  <si>
    <t>Žst. Český Těšín, úprava informačního zařízení pro cestující</t>
  </si>
  <si>
    <t>SLABOPROUD - PŘEPOJENÍ ZAB.ZAŘ VE VB</t>
  </si>
  <si>
    <t>742G12</t>
  </si>
  <si>
    <t>KABEL NN DVOU- A TŘÍŽÍLOVÝ CU S PLASTOVOU IZOLACÍ OD 4 DO 16 MM2</t>
  </si>
  <si>
    <t>742J29</t>
  </si>
  <si>
    <t>KABEL SDĚLOVACÍ LAN UTP/FTP UKONČENÝ KONEKTORY RJ45</t>
  </si>
  <si>
    <t>742L12</t>
  </si>
  <si>
    <t>UKONČENÍ DVOU AŽ PĚTIŽÍLOVÉHO KABELU V ROZVADĚČI NEBO NA PŘÍSTROJI OD 4 DO 16 MM2</t>
  </si>
  <si>
    <t>744131</t>
  </si>
  <si>
    <t>ROZVODNICE NN MODULÁRNÍ S FUNKČNÍ ODOLNOSTÍ PŘI POŽÁRU DO 24 MODULŮ</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</si>
  <si>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</si>
  <si>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744612</t>
  </si>
  <si>
    <t>JISTIČ JEDNOPÓLOVÝ (10 KA) OD 4 DO 10 A</t>
  </si>
  <si>
    <t>1. Položka obsahuje:  
 – veškerý spojovací materiál vč. připojovacího vedení  
 – technický popis viz. projektová dokumentace  
2. Položka neobsahuje:  
 X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</si>
  <si>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</si>
  <si>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</si>
  <si>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</si>
  <si>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R75M866</t>
  </si>
  <si>
    <t>PŘEVODNÍK SFP - DODÁVKA</t>
  </si>
  <si>
    <t>2ks v DK ve VB + 2ks v ÚS = 4ks   
1. Položka obsahuje:  – dodávku specifikovaného bloku/zařízení včetně potřebného drobného montážního materiálu  – dodávku souvisejícího příslušenství pro specifikovaný blok/zařízení  – dopravu a skladování 2. Položka neobsahuje:  X 3. Zp</t>
  </si>
  <si>
    <t>R75M866X</t>
  </si>
  <si>
    <t>PŘEVODNÍK SFP - MONTÁŽ</t>
  </si>
  <si>
    <t>2ks v DK ve VB + 2ks v ÚS = 4ks   
1. Položka obsahuje:  – kompletní montáž (oživení, konfigurace, nastavení a uvedení do provozu) specifikovaného bloku/zařízení a souvisejícího příslušenství včetně drobného montážního materiálu  – veškeré potřebné mechanizmy, včetně obsluhy, náklady</t>
  </si>
  <si>
    <t>R75M86Y</t>
  </si>
  <si>
    <t>PŘEVODNÍK SFP - DEMONTÁŽ</t>
  </si>
  <si>
    <t>2ks v DK v RZZ + 2ks v ÚS = 4ks   
1. Položka obsahuje:  – demontáž (pro další využití/do šrotu) specifikovaného bloku/zařízení včetně potřebného drobného pomocného materiálu  – veškeré potřebné mechanizmy, včetně obsluhy, náklady na mzdy a přibližné (průměrné) náklady na pořízení po</t>
  </si>
  <si>
    <t>M04</t>
  </si>
  <si>
    <t>ZAB.ZAŘ - VÝSTROJ DK VE VB</t>
  </si>
  <si>
    <t>75B211</t>
  </si>
  <si>
    <t>JEDNOTNÉ OVLÁDACÍ PRACOVIŠTĚ (JOP), TECHNOLOGIE, NEZÁLOHOVANÉ - DODÁVKA</t>
  </si>
  <si>
    <t>1. Položka obsahuje:  
 – výroba a dodávka počítačového vybavení pracoviště a jejich doprava na místo určení, dodání výpočetní techniky včetně propojovacích vedení a monitorů  
 – výrobu a dodání výpočetní techniky, náklady na dopravu do místa určení, případně na použití mechanizmů  
2. Položka neobsahuje:  
 – programové vybavení  
- nábytek  
3. Způsob měření:  
Udává se počet kusů kompletní konstrukce nebo práce.</t>
  </si>
  <si>
    <t>75B217</t>
  </si>
  <si>
    <t>JEDNOTNÉ OVLÁDACÍ PRACOVIŠTĚ (JOP), TECHNOLOGIE, NEZÁLOHOVANÉ - MONTÁŽ</t>
  </si>
  <si>
    <t>1. Položka obsahuje:  
 – montáž počítačového vybavení kanceláře  
 – montáž výpočetní techniky, včetně propojovacích vedení a monitorů  
 – dodávku a montáž vybavení pro jednotné obslužné pracoviště (JOP) se všemi pomocnými a doplňujícími pracemi a součástmi, případné použití mechanizmů, včetně dopravy ze skladu k místu montáže  
2. Položka neobsahuje:  
- montáž nábytku  
3. Způsob měření:  
Udává se počet kusů kompletní konstrukce nebo práce.</t>
  </si>
  <si>
    <t>75B218</t>
  </si>
  <si>
    <t>JEDNOTNÉ OVLÁDACÍ PRACOVIŠTĚ (JOP), TECHNOLOGIE, NEZÁLOHOVANÉ - DEMONTÁŽ</t>
  </si>
  <si>
    <t>1. Položka obsahuje:  
 – demontáž počítačového vybavení kanceláře  
 – demontáž výpočetní techniky, včetně propojovacích vedení a monitorů  
 – demontáž vybavení pro jednotné obslužné pracoviště (JOP)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 demontáž nábytku  
3. Způsob měření:  
Udává se počet kusů kompletní konstrukce nebo práce.</t>
  </si>
  <si>
    <t>75B231</t>
  </si>
  <si>
    <t>GRAFICKO-TECHNOLOGICKÁ NADSTAVBA - DODÁVKA</t>
  </si>
  <si>
    <t>1. Položka obsahuje:  
 – dodání počítačového vybavení pracoviště bez programového vybavení, včetně propojovacích vedení a potřebného materiálu a jejich doprava na místo určení  
 – dodání veškerého zařízení daného položkou, na dopravu do místa určení, případné použití mechanizmů  
- pracoviště je zálohované  
2. Položka neobsahuje:  
 – programové vybavení  
3. Způsob měření:  
Udává se počet kusů kompletní konstrukce nebo práce.</t>
  </si>
  <si>
    <t>75B237</t>
  </si>
  <si>
    <t>GRAFICKO-TECHNOLOGICKÁ NADSTAVBA - MONTÁŽ</t>
  </si>
  <si>
    <t>1. Položka obsahuje:  
 – montáž výpočetní techniky, včetně propojovacích vedení  
 – montáž dodaného zařízení se všemi pomocnými a doplňujícími pracemi a součástmi, případné použití mechanizmů  
2. Položka neobsahuje:  
 X  
3. Způsob měření:  
Udává se počet kusů kompletní konstrukce nebo práce.</t>
  </si>
  <si>
    <t>75B238</t>
  </si>
  <si>
    <t>GRAFICKO-TECHNOLOGICKÁ NADSTAVBA  - DEMONTÁŽ</t>
  </si>
  <si>
    <t>1. Položka obsahuje:  
 – demontáž výpočetní techniky, včetně propojovacích vedení  
 – demontáž zařízení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</si>
  <si>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75B241</t>
  </si>
  <si>
    <t>DOSTAVBA ZOBRAZOVACÍ SEKCE JOP - DODÁVKA</t>
  </si>
  <si>
    <t>1. Položka obsahuje:  
 – dodávka zobrazovací sekce a její doprava na místo určení včetně kompletního hardwarového vybavení a propojovacích vedení  
 – dodání zařízení a veškerého pomocného materiálu a jeho dopravy  
2. Položka neobsahuje:  
 X  
3. Způsob měření:  
Udává se počet kusů kompletní konstrukce nebo práce.</t>
  </si>
  <si>
    <t>75B247</t>
  </si>
  <si>
    <t>DOSTAVBA ZOBRAZOVACÍ SEKCE JOP - MONTÁŽ</t>
  </si>
  <si>
    <t>1. Položka obsahuje:  
 – montáž výpočetní techniky, včetně propojovacích vedení  
 – úplnou montáž uvedeného zařízení se všemi pomocnými a doplňujícími pracemi a součástmi, případné použití mechanizmů, včetně dopravy ze skladu k místu montáže  
2. Položka neobsahuje:  
 X  
3. Způsob měření:  
Udává se počet kusů kompletní konstrukce nebo práce.</t>
  </si>
  <si>
    <t>75B248</t>
  </si>
  <si>
    <t>DOSTAVBA ZOBRAZOVACÍ SEKCE JOP - DEMONTÁŽ</t>
  </si>
  <si>
    <t>1. Položka obsahuje:  
 – demontáž výpočetní techniky, včetně propojovacích vedení  
 – demontáž uvedeného zařízení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</si>
  <si>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R75E1B7</t>
  </si>
  <si>
    <t>REGULACE A ZKOUŠENÍ ZABEZPEČOVACÍHO ZAŘÍZENÍ</t>
  </si>
  <si>
    <t>1. Položka obsahuje:  – zajištění a provedení čiností určenných položkou včetně dodávky potřebného pomocného materiálu a dopravy na místo určení  – provedení zkušebního provozu se všemi pomocnými a doplňujícími pracemi a součástmi, případné použití mechanizmů 2. Položka neobsahuje:  X 3. Způsob měření: Udává se počet hodin provádění dozoru, revize nebo práce.</t>
  </si>
  <si>
    <t>R75L3B1</t>
  </si>
  <si>
    <t>MONITOR IS LCD DO 24" PRO PROVOZ 24/7 - DODÁVKA A MONTÁŽ</t>
  </si>
  <si>
    <t>Monitor pro centrální rozkazy   
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a práce.</t>
  </si>
  <si>
    <t>R75O5N2</t>
  </si>
  <si>
    <t>EZS, KLIENTSKÉ PRACOVIŠTĚ - TISKÁRNA - DODÁVKA A MONTÁŽ</t>
  </si>
  <si>
    <t>Tiskárna staničního dozorce   
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</si>
  <si>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M05</t>
  </si>
  <si>
    <t>VYBAVENÍ DK STANIČNÍHO DOZORCE NÁBYTKEM</t>
  </si>
  <si>
    <t>746698</t>
  </si>
  <si>
    <t>PRACOVNÍ STŮL</t>
  </si>
  <si>
    <t>1. Položka obsahuje:  
 – přípravu podkladu pro osazení vč. stolové sestavy s kabelovými rozvody pro jednoho uživatele s bočními skříňkami a prostorem pro PC včetně upevňovacího materiálu, uzamykatelná, veškerý podružný a pomocný materiál   
 – dodávku včetně kompletní montáže  
 – technický popis viz. projektová dokumentace  
 – veškeré potřebné mechanizmy, včetně obsluhy, náklady na mzdy a přibližné (průměrné) náklady na pořízení potřebných materiálů  
 – dopravu a skladování  
2. Položka neobsahuje:  
 X  
3. Způsob měření:  
Udává se počet kusů kompletní konstrukce nebo práce.</t>
  </si>
  <si>
    <t>75B271</t>
  </si>
  <si>
    <t>NÁBYTEK PRO JOP A SERVISNÍ A DIAGNOSTICKÉ PRACOVIŠTĚ - STOLY VÝŠKOVĚ STAVITELNÉ PRO JEDNO PRACOVIŠTĚ - DODÁVKA</t>
  </si>
  <si>
    <t>1. Položka obsahuje:  
 – výroba a dodávka stolů včetně matice do rozměru 4x2, židle a boxu pro umístění počítačového vybavení jednoho pracoviště a jejich doprava na místo určení  
 – výrobu stolů, náklady na dopravu do místa určení, případně na použití mechanizmů  
2. Položka neobsahuje:  
 –  
3. Způsob měření:  
Udává se počet kusů kompletní konstrukce nebo práce.</t>
  </si>
  <si>
    <t>75B277</t>
  </si>
  <si>
    <t>NÁBYTEK PRO JOP A SERVISNÍ A DIAGNOSTICKÉ PRACOVIŠTĚ - STOLY VÝŠKOVĚ STAVITELNÉ PRO JEDNO PRACOVIŠTĚ - MONTÁŽ</t>
  </si>
  <si>
    <t>1. Položka obsahuje:  
 – montáž stolů pro umístění počítačového vybavení kanceláře  
 – dodávku a montáž nábytkového vybavení pro jednotné obslužné pracoviště (JOP) se všemi pomocnými a doplňujícími pracemi a součástmi, případné použití mechanizmů, včetně dopravy ze skladu k místu montáže  
2. Položka neobsahuje:  
 X  
3. Způsob měření:  
Udává se počet kusů kompletní konstrukce nebo práce.</t>
  </si>
  <si>
    <t>75B278</t>
  </si>
  <si>
    <t>NÁBYTEK PRO JOP A SERVISNÍ A DIAGNOSTICKÉ PRACOVIŠTĚ - STOLY VÝŠKOVĚ STAVITELNÉ PRO JEDNO PRACOVIŠTĚ - DEMONTÁŽ</t>
  </si>
  <si>
    <t>1. Položka obsahuje:  
 – demontáž stolů pro umístění počítačového vybavení kanceláře  
 – demontáž nábytkového vybavení pro jednotné obslužné pracoviště (JOP)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</si>
  <si>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R746698</t>
  </si>
  <si>
    <t>PRACOVNÍ STŮL - DODÁVKA A MONTÁŽ</t>
  </si>
  <si>
    <t>Rohový pracovní stůl    
1. Položka obsahuje:  – přípravu podkladu pro osazení vč. stolové sestavy s kabelovými rozvody pro jednoho uživatele s bočními skříňkami a prostorem pro PC včetně upevňovacího materiálu, uzamykatelná, veškerý podružný a pomocný materiál   – dodávku včetně kompletní montáže  – technický popis viz. projektová dokumentace  – veškeré potřebné mechanizmy, včetně obsluhy, náklady na mzdy a přibližné (průměrné) náklady na pořízení potřebných materiálů  – dopravu a skladování 2. Položka neobsahuje:  X 3. Způsob měření: Udává se počet kusů kompletní konstrukce nebo práce.</t>
  </si>
  <si>
    <t>R76682</t>
  </si>
  <si>
    <t>KONSTRUKCE TRUHLÁŘ - VESTAVĚNÝ NÁBYTEK - SKŘÍŇ</t>
  </si>
  <si>
    <t>1ks skříň s policemi a 4 plnými dvířky a 1ks skříň pro PUVZ a dokumenty - uzamykatelná = 2ks   
1. Položka obsahuje: zahrnuje dodávku a montáž nábytku dle projektové dokumentace, mimostaveništní a vnitrostaveništní dopravu</t>
  </si>
  <si>
    <t>M06</t>
  </si>
  <si>
    <t>ODPADY</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</si>
  <si>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</si>
  <si>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D.1.2.7</t>
  </si>
  <si>
    <t>Jiné sdělovací zařízení</t>
  </si>
  <si>
    <t>PS 19-14-08</t>
  </si>
  <si>
    <t>Žst. Český Těšín, úprava kamerového systému</t>
  </si>
  <si>
    <t>POPLATKY ZA LIKVIDACI ODPADŮ NEKONTAMINOVANÝCH - 16 02 14 ELEKTROŠROT (VYŘAZENÁ EL. ZAŘÍZENÍ A - PŘÍSTR. - AL, CU A VZ. KOVY) VČ. DOPRAVY NA SKLÁDKU A MANIPULACE</t>
  </si>
  <si>
    <t>703112</t>
  </si>
  <si>
    <t>KABELOVÝ ROŠT/LÁVKA NOSNÝ ŽÁROVĚ ZINKOVANÝ VČETNĚ UPEVNĚNÍ A PŘÍSLUŠENSTVÍ SVĚTLÉ ŠÍŘKY PŘES 100 DO 250 MM</t>
  </si>
  <si>
    <t>1. Položka obsahuje:  
 – kompletní montáž, rozměření, upevnění, sváření, řezání, spojování a pod.   
 – veškerý spojovací a montážní materiál vč. upevňovacího materiálu ( stojky, držáky, konzoly apod.)  
 – elektrické pospojování  
 – pomocné mechanismy a nátěr  
2. Položka neobsahuje:  
 – víko a kabelové příchytky  
3. Způsob měření:  
Měří se metr délkový.</t>
  </si>
  <si>
    <t>703312</t>
  </si>
  <si>
    <t>KRYT K NOSNÉMU ŽLABU/ROŠTU ŽÁROVĚ ZINKOVANÝ VČETNĚ UPEVNĚNÍ A PŘÍSLUŠENSTVÍ SVĚTLÉ ŠÍŘKY PŘES 100 DO 250 MM</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</si>
  <si>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</si>
  <si>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Viz technická zpráva a výkresová dokumentace; do rozvodných skříní KS</t>
  </si>
  <si>
    <t>744652</t>
  </si>
  <si>
    <t>JISTIČ DC OD 4 DO 10 A</t>
  </si>
  <si>
    <t>Viz technická zpráva a výkresová dokumentace; do stolu výpravčího</t>
  </si>
  <si>
    <t>75J921</t>
  </si>
  <si>
    <t>OPTICKÝ PATCHCORD SINGLEMODE DO 5 M</t>
  </si>
  <si>
    <t>75J92Y</t>
  </si>
  <si>
    <t>OPTICKÝ PATCHCORD SINGLEMODE - DEMONTÁŽ</t>
  </si>
  <si>
    <t>75K321</t>
  </si>
  <si>
    <t>ZÁLOŽNÍ ZDROJ UPS 230 V DO 1000 VA - DODÁVKA</t>
  </si>
  <si>
    <t>75K32X</t>
  </si>
  <si>
    <t>ZÁLOŽNÍ ZDROJ UPS 230 V DO 1000 VA - MONTÁŽ</t>
  </si>
  <si>
    <t>75K32Y</t>
  </si>
  <si>
    <t>ZÁLOŽNÍ ZDROJ UPS 230 V DO 1000 VA - DEMONTÁŽ</t>
  </si>
  <si>
    <t>75L3D5</t>
  </si>
  <si>
    <t>HW PRO ŘÍZENÍ SYSTÉMU EXTENDER PRO DÁLKOVÉ OVLÁDÁNÍ PC KVM (KLÁVESNICE, MYŠ, VIDEO) - DODÁVKA</t>
  </si>
  <si>
    <t>75L3DX</t>
  </si>
  <si>
    <t>HW PRO ŘÍZENÍ SYSTÉMU - MONTÁŽ</t>
  </si>
  <si>
    <t>75L3DY</t>
  </si>
  <si>
    <t>HW PRO ŘÍZENÍ SYSTÉMU - DEMONTÁŽ</t>
  </si>
  <si>
    <t>75L461</t>
  </si>
  <si>
    <t>KLIENSTKÉ PRACOVIŠTĚ - KOMPLETNÍ PRACOVNÍ STANICE (HW, SW, MONITOR) - DODÁVKA</t>
  </si>
  <si>
    <t>Viz technická zpráva a výkresová dokumentace; venkovní výpravčí</t>
  </si>
  <si>
    <t>1. Položka obsahuje:  
 – dodávku specifikovaného bloku/zařízení včetně potřebného drobného montážního materiálu  
 – dodávku specifického software pro specifický blok/zařízení včetně souvisejícího příslušenství pro specifikovaný blok/zařízení  
 – dodávku softwarové licence pro specifický blok/zařízení včetně souvisejícího příslušenství pro specifikovaný blok/zařízení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</si>
  <si>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75L46W</t>
  </si>
  <si>
    <t>KLIENSTKÉ PRACOVIŠTĚ - DOPLNĚNÍ HW, SW - DODÁVKA</t>
  </si>
  <si>
    <t>75L46X</t>
  </si>
  <si>
    <t>KLIENSTKÉ PRACOVIŠTĚ - MONTÁŽ</t>
  </si>
  <si>
    <t>75L46Y</t>
  </si>
  <si>
    <t>KLIENSTKÉ PRACOVIŠTĚ - DEMONTÁŽ</t>
  </si>
  <si>
    <t>75L472</t>
  </si>
  <si>
    <t>MONITOR LCD DO 32" PRO PROVOZ 24/7 - DODÁVKA</t>
  </si>
  <si>
    <t>Viz technická zpráva a výkresová dokumentace; venkovní výpravčí žst. Český Těšín</t>
  </si>
  <si>
    <t>75L47X</t>
  </si>
  <si>
    <t>MONITOR - MONTÁŽ</t>
  </si>
  <si>
    <t>75L47Y</t>
  </si>
  <si>
    <t>MONITOR - DEMONTÁŽ</t>
  </si>
  <si>
    <t>75L493</t>
  </si>
  <si>
    <t>ZPROVOZNĚNÍ A NASTAVENÍ KAMEROVÉHO SYSTÉMU</t>
  </si>
  <si>
    <t>75L494</t>
  </si>
  <si>
    <t>ZPROVOZNĚNÍ A NASTAVENÍ ŠKOLENÍ A ZÁCVIK PERSONÁLU OBSLUHUJÍCÍHO KAMEROVÝ SYSTÉM</t>
  </si>
  <si>
    <t>Viz technická zpráva a výkresová dokumentace; DK ve VB</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</si>
  <si>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Specifické zkoušení a školení se udává v hodinách aktivní činnosti.</t>
  </si>
  <si>
    <t>75M857</t>
  </si>
  <si>
    <t>DATOVÁ INFRASTRUKTURA LAN, SÍŤOVÝ CE MODUL 4X1G - DODÁVKA</t>
  </si>
  <si>
    <t>75M85X</t>
  </si>
  <si>
    <t>DATOVÁ INFRASTRUKTURA LAN, SADA STACKOVACÍCH KABELŮ - MONTÁŽ</t>
  </si>
  <si>
    <t>75M915</t>
  </si>
  <si>
    <t>DATOVÁ INFRASTRUKTURA LAN, L2 SWITCH STŘEDNÍ 24XGE, POKROČILÝ - DODÁVKA</t>
  </si>
  <si>
    <t>Viz technická zpráva a výkresová dokumentace; SWITCH L2</t>
  </si>
  <si>
    <t>75M91Y</t>
  </si>
  <si>
    <t>DATOVÁ INFRASTRUKTURA LAN, SWITCH ETHERNET L2 - DEMONTÁŽ</t>
  </si>
  <si>
    <t>D.1.2.8</t>
  </si>
  <si>
    <t>Přenosový systém</t>
  </si>
  <si>
    <t>PS 19-14-09</t>
  </si>
  <si>
    <t>Žst. Český Těšín, úprava přenosového systému a TDS</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</si>
  <si>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</si>
  <si>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POPLATKY ZA LIKVIDACI ODPADŮ NEBEZPEČNÝCH - KABELY S PLASTOVOU IZOLACÍ VČ DOPRAVY A MANIPULACE</t>
  </si>
  <si>
    <t>M01</t>
  </si>
  <si>
    <t>SLABOPROUD - SDĚLOVACÍ ZAŘÍZENÍ</t>
  </si>
  <si>
    <t>61444</t>
  </si>
  <si>
    <t>ÚPRAVY POVRCHŮ VNITŘ KONSTR ZDĚNÝCH OMÍTKOU ŠTUKOVOU</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</si>
  <si>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</si>
  <si>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744613</t>
  </si>
  <si>
    <t>JISTIČ JEDNOPÓLOVÝ (10 KA) OD 13 DO 20 A</t>
  </si>
  <si>
    <t>Viz technická zpráva a výkresová dokumentace, 
celkem 0,8m délky</t>
  </si>
  <si>
    <t>Viz technická zpráva a výkresová dokumentace 
0,8m délky</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</si>
  <si>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</si>
  <si>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2x72vl. + 2x12vl. 
Viz technická zpráva a výkresová dokumentace</t>
  </si>
  <si>
    <t>MEDIAKONVERTOR - MONTÁŽ 
Viz technická zpráva a výkresová dokumentace</t>
  </si>
  <si>
    <t>75K245</t>
  </si>
  <si>
    <t>NAPÁJECÍ ZDROJ 48 V DC, MODULÁRNÍ DO 6000W - DODÁVKA</t>
  </si>
  <si>
    <t>DC zdroj 48V 6kW 
Viz technická zpráva a výkresová dokumentace</t>
  </si>
  <si>
    <t>75K24X</t>
  </si>
  <si>
    <t>NAPÁJECÍ ZDROJ 48 V DC, MODULÁRNÍ - MONTÁŽ</t>
  </si>
  <si>
    <t>75K414</t>
  </si>
  <si>
    <t>MĚNIČ NAPĚTÍ (STŘÍDAČ), SAMOSTATNÝ DC/AC PŘES 1500W - DODÁVKA</t>
  </si>
  <si>
    <t>75K415</t>
  </si>
  <si>
    <t>MĚNIČ NAPĚTÍ (STŘÍDAČ) 48 V DC/230 V AC - DOPLNĚNÍ SNMP DOHLEDU</t>
  </si>
  <si>
    <t>1. Položka obsahuje:  
 – dodávku specifikovaného bloku/zařízení včetně potřebného drobného montážního materiálu  
 – dodávku souvisejícího příslušenství pro specifikovaný blok/zařízení  
 – dopravu a skladování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</si>
  <si>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75K41X</t>
  </si>
  <si>
    <t>MĚNIČ NAPĚTÍ (STŘÍDAČ), SAMOSTATNÝ DC/AC - MONTÁŽ</t>
  </si>
  <si>
    <t>75M967</t>
  </si>
  <si>
    <t>DATOVÁ INFRASTRUKTURA LAN, MEDIAKONVERTOR - ETHERNET, SAMOSTATNÝ - DODÁVKA</t>
  </si>
  <si>
    <t>MEDIAKONVERTOR 
Viz technická zpráva a výkresová dokumentace</t>
  </si>
  <si>
    <t>75M97X</t>
  </si>
  <si>
    <t>75M97Y</t>
  </si>
  <si>
    <t>PŘEVODNÍK - DEMONTÁŽ</t>
  </si>
  <si>
    <t>MEDIAKONVERTOR - Demontáž 
Viz technická zpráva a výkresová dokumentace</t>
  </si>
  <si>
    <t>Položka zahrnuje:  
- veškerý materiál, výrobky a polotovary  
- mimostaveništní a vnitrostaveništní doprava (rovněž přesuny), včetně naložení a složení,případně s uložením  
Položka nezahrnuje:  
- x</t>
  </si>
  <si>
    <t>D.1.2.9</t>
  </si>
  <si>
    <t>Rádiové systémy</t>
  </si>
  <si>
    <t>PS 19-14-10</t>
  </si>
  <si>
    <t>Žst. Český Těšín, úprava rádiového systému TRS a MRS</t>
  </si>
  <si>
    <t>R015113</t>
  </si>
  <si>
    <t>POPLATKY ZA LIKVIDACI ODPADŮ NEKONTAMINOVANÝCH - 17 05 04 VYTĚŽENÉ ZEMINY A HORNINY - III. TŘÍDA - TĚŽITELNOSTI VČ. DOPRAVY NA SKLÁDKU A MANIPULACE</t>
  </si>
  <si>
    <t>dle technické zprávy, výkresových příloh</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</si>
  <si>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</si>
  <si>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M 1</t>
  </si>
  <si>
    <t>Úprava TRS</t>
  </si>
  <si>
    <t>75N17Y</t>
  </si>
  <si>
    <t>TRS, OVLÁDACÍ BLOK - DEMONTÁŽ</t>
  </si>
  <si>
    <t>dle technické zprávy, výkresových příloh; demontáž stávajícího k dalšímu použití</t>
  </si>
  <si>
    <t>75N18Y</t>
  </si>
  <si>
    <t>TRS, OVLÁDACÍ SKŘÍŇKA - DEMONTÁŽ</t>
  </si>
  <si>
    <t>75N1AY</t>
  </si>
  <si>
    <t>TRS, NAPÁJECÍ ZDROJ - DEMONTÁŽ</t>
  </si>
  <si>
    <t>75N1BY</t>
  </si>
  <si>
    <t>TRS, ANTÉNNÍ SOUSTAVA - DEMONTÁŽ</t>
  </si>
  <si>
    <t>dle technické zprávy, výkresových příloh; demontáž stávajících antén TRS  
Koaxiální kabel venkovní Z=50 Ohm, nízkoútlumový</t>
  </si>
  <si>
    <t>75N1CY</t>
  </si>
  <si>
    <t>TRS, KOAXIÁLNÍ KABEL VENKOVNÍ - DEMONTÁŽ</t>
  </si>
  <si>
    <t>dle technické zprávy, výkresových příloh  
Koaxiální kabel venkovní Z=50 Ohm, nízkoútlumový</t>
  </si>
  <si>
    <t>M 2</t>
  </si>
  <si>
    <t>Úprava MRS</t>
  </si>
  <si>
    <t>703412</t>
  </si>
  <si>
    <t>ELEKTROINSTALAČNÍ TRUBKA PLASTOVÁ VČETNĚ UPEVNĚNÍ A PŘÍSLUŠENSTVÍ DN PRŮMĚRU PŘES 25 DO 40 MM</t>
  </si>
  <si>
    <t>75HODK</t>
  </si>
  <si>
    <t>DODÁVKA - PŘÍVOD NAPÁJECÍ</t>
  </si>
  <si>
    <t>Položka obsahuje: dodávku specifikovaného zařízení včetně potřebného drobného montážního materiálu – dopravu a skladování. Způsob měření: Dodávka specifikovaného zařízení se měří v kusech.</t>
  </si>
  <si>
    <t>75IE2Y</t>
  </si>
  <si>
    <t>SKŘÍŇ ROZVODNÁ DO 100 PÁRŮ - DEMONTÁŽ</t>
  </si>
  <si>
    <t>75IFBY</t>
  </si>
  <si>
    <t>BLESKOJISTKA - DEMONTÁŽ</t>
  </si>
  <si>
    <t>dle technické zprávy, výkresových příloh  
1x v žst.Ruda nad Moravou  
1x v žst.Bohdíkov</t>
  </si>
  <si>
    <t>dle technické zprávy, výkresových příloh; 19" UPS + baterie 1x32Ah</t>
  </si>
  <si>
    <t>75K62X</t>
  </si>
  <si>
    <t>AKUMULÁTOROVÁ BATERIE - MONTÁŽ</t>
  </si>
  <si>
    <t>75KEAF</t>
  </si>
  <si>
    <t>DODÁVKA - ODDĚLOVACÍ KOAXIÁLNÍ ČLEN MRS 150 MHZ</t>
  </si>
  <si>
    <t>75N163</t>
  </si>
  <si>
    <t>MRS, KOAXIÁLNÍ KABEL VENKOVNÍ - SADA KONEKTORŮ (2KS)</t>
  </si>
  <si>
    <t>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</si>
  <si>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75N222</t>
  </si>
  <si>
    <t>MRS, BLOK ZÁKLADNOVÝCH RADIOSTANIC 2 RADIOSTANICE IP TECHNOLOGIE - DODÁVKA</t>
  </si>
  <si>
    <t>dle technické zprávy, výkresových příloh; MRS, blok 2 základnových radiostanic MRS, vf. výkon do 10 W, IP technologie</t>
  </si>
  <si>
    <t>75N22X</t>
  </si>
  <si>
    <t>MRS, BLOK ZÁKLADNOVÝCH RADIOSTANIC - MONTÁŽ</t>
  </si>
  <si>
    <t>75N22Y</t>
  </si>
  <si>
    <t>MRS, BLOK ZÁKLADNOVÝCH RADIOSTANIC - DEMONTÁŽ</t>
  </si>
  <si>
    <t>dle technické zprávy, výkresových příloh; demontáž stávajícího zařízení</t>
  </si>
  <si>
    <t>75N233</t>
  </si>
  <si>
    <t>MRS, OVLÁDACÍ PRACOVIŠTĚ S DOTYKOVOU OBRAZOVKOU - DODÁVKA</t>
  </si>
  <si>
    <t>75N23X</t>
  </si>
  <si>
    <t>MRS, OVLÁDACÍ PRACOVIŠTĚ - MONTÁŽ</t>
  </si>
  <si>
    <t>75N23Y</t>
  </si>
  <si>
    <t>MRS, OVLÁDACÍ PRACOVIŠTĚ - DEMONTÁŽ</t>
  </si>
  <si>
    <t>75N243</t>
  </si>
  <si>
    <t>MRS, NAPÁJECÍ ZDROJ RADIOSTANICE BLOK 2 RADIOSTANICE - DODÁVKA</t>
  </si>
  <si>
    <t>75N24X</t>
  </si>
  <si>
    <t>MRS, NAPÁJECÍ ZDROJ RADIOSTANICE - MONTÁŽ</t>
  </si>
  <si>
    <t>dle technické zprávy, výkresových příloh  
1x v žst.Lhotka nad Bečvou</t>
  </si>
  <si>
    <t>75N24Y</t>
  </si>
  <si>
    <t>MRS, NAPÁJECÍ ZDROJ RADIOSTANICE - DEMONTÁŽ</t>
  </si>
  <si>
    <t>75N252</t>
  </si>
  <si>
    <t>MRS, ANTÉNNNÍ SOUSTAVA VŠESMĚROVÁ - DODÁVKA</t>
  </si>
  <si>
    <t>dle technické zprávy, výkresových příloh; ZZ21L</t>
  </si>
  <si>
    <t>75N255</t>
  </si>
  <si>
    <t>MRS, SMĚROVÁNÍ ANTÉN</t>
  </si>
  <si>
    <t>1. Položka obsahuje:  
 – kompletní nastavení anténního systému a souvisejícího příslušenství včetně všech potřebných prací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</si>
  <si>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75N25X</t>
  </si>
  <si>
    <t>MRS, ANTÉNNNÍ SOUSTAVA - MONTÁŽ</t>
  </si>
  <si>
    <t>75N25Y</t>
  </si>
  <si>
    <t>MRS, ANTÉNNNÍ SOUSTAVA - DEMONTÁŽ</t>
  </si>
  <si>
    <t>75N261</t>
  </si>
  <si>
    <t>MRS, KOAXIÁLNÍ KABEL VENKOVNÍ PRŮMĚRU DO 35 MM</t>
  </si>
  <si>
    <t>dle technické zprávy, výkresových příloh; RLA-10 nebo RLF-12  
Koaxiální kabel venkovní Z=50 Ohm, nízkoútlumový</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</si>
  <si>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</si>
  <si>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75N26X</t>
  </si>
  <si>
    <t>MRS, KOAXIÁLNÍ KABEL VENKOVNÍ - MONTÁŽ</t>
  </si>
  <si>
    <t>75N26Y</t>
  </si>
  <si>
    <t>MRS, KOAXIÁLNÍ KABEL VENKOVNÍ - DEMONTÁŽ</t>
  </si>
  <si>
    <t>75N291</t>
  </si>
  <si>
    <t>MRS, PROGRAMOVÉ VYBAVENÍ A GRAFICKÉ ZOBRAZENÍ INTEGRACE DO OVLÁDÁNÍ TELEFONNÍHO ZAPOJOVAČE</t>
  </si>
  <si>
    <t>dle technické zprávy, výkresových příloh; MRS, program. Vybavení a graf. zobrazení pro pracoviště výpravčího - nouzová obsluha  
1x v žst.Lhotka nad Bečvou</t>
  </si>
  <si>
    <t>1. Položka obsahuje:  
 – dodávku specifického software pro specifický blok/zařízení včetně souvisejícího příslušenství pro specifikovaný blok/zařízení a všech funkcionalit MRS  
 – dodávku souvisejícího příslušenství pro specifikovaný blok/zařízení  
 – náklady na dopravu a skladování  
 – kompletní montáž (oživení, konfigurace, nastavení a uvedení do provozu) specifikovaného bloku/zařízení/licence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</si>
  <si>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dle technické zprávy; MRS, program. vybavení a graf. zobrazení pro pracoviště dispečera</t>
  </si>
  <si>
    <t>dle technické zprávy; MRS, program. vybavení a graf. zobrazení, integrace do ovládání zapojovače</t>
  </si>
  <si>
    <t>75N521</t>
  </si>
  <si>
    <t>DODÁVKA - PŘEPĚŤOVÁ OCHRANA NA ANTÉNNÍM SVODU MRS 150 MHZ</t>
  </si>
  <si>
    <t>75N614</t>
  </si>
  <si>
    <t>MĚŘENÍ POKRYTÍ SIGNÁLEM V PÁSMU 150MHZ</t>
  </si>
  <si>
    <t>Položka obsahuje: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Způsob měření:Udává se počet kusů kompletní konstrukce nebo práce.</t>
  </si>
  <si>
    <t>75N621</t>
  </si>
  <si>
    <t>KOMPLEXNÍ OCHRANA MRS PŘED BLESKEM A PŘEPĚTÍM - DODÁVKA</t>
  </si>
  <si>
    <t>75N62X</t>
  </si>
  <si>
    <t>KOMPLEXNÍ OCHRANA MRS PŘED BLESKEM A PŘEPĚTÍM - MONTÁŽ</t>
  </si>
  <si>
    <t>M 3</t>
  </si>
  <si>
    <t>Úprava TRS, MRS - společný materiál</t>
  </si>
  <si>
    <t>dle technické zprávy; Výluka pro přepojení sděl. zařízení 2x 8h</t>
  </si>
  <si>
    <t>Položka zahrnuje:  
- veškeré náklady pro ČD spojené s objednatelem požadovaným omezením provozu na železnici  
Položka nezahrnuje:  
- x</t>
  </si>
  <si>
    <t>dle technické zprávy, výkresových příloh; Trubka PVC 29mm</t>
  </si>
  <si>
    <t>703512</t>
  </si>
  <si>
    <t>ELEKTROINSTALAČNÍ LIŠTA ŠÍŘKY PŘES 30 DO 60 MM</t>
  </si>
  <si>
    <t>dle technické zprávy, výkresových příloh; 40x40 mm</t>
  </si>
  <si>
    <t>1. Položka obsahuje:  
 – kompletní montáž, rozměření, upevnění, řezání, spojování apod.  
 – veškerý spojovací a montážní materiál vč. upevňovacího materiálu (držáky apod.)  
 – pomocné mechanismy  
2. Položka neobsahuje:  
 X  
3. Způsob měření:  
Měří se metr délkový.</t>
  </si>
  <si>
    <t>742G21</t>
  </si>
  <si>
    <t>KABEL NN DVOU- A TŘÍŽÍLOVÝ AL S PLASTOVOU IZOLACÍ DO 2,5 MM2</t>
  </si>
  <si>
    <t>dle technické zprávy, výkresových příloh; Dodávka - Kabel FTP Cat. 5e</t>
  </si>
  <si>
    <t>58</t>
  </si>
  <si>
    <t>dle technické zprávy, výkresových příloh; montáž - Kabel FTP Cat. 5e</t>
  </si>
  <si>
    <t>59</t>
  </si>
  <si>
    <t>75JA41</t>
  </si>
  <si>
    <t>ZÁSTRČKA DATOVÁ RJ45 - DODÁVKA</t>
  </si>
  <si>
    <t>dle technické zprávy, výkresových příloh; Dodávka - RJ-45 konektor krimpovací, kat.5e</t>
  </si>
  <si>
    <t>60</t>
  </si>
  <si>
    <t>MAT_12</t>
  </si>
  <si>
    <t>REDUKCE KONEKTORU BNC 50OHMŮ/50OHMŮ-N</t>
  </si>
  <si>
    <t>Položka zahrnuje:Dodávka bloku dle specifikace. Dodávka se měří v ks. Položka obsahuje veškeré potřebné náklady na měřicí přístroje, mzdy a náklady na pořízení potřebných dílů a materiálů.</t>
  </si>
  <si>
    <t>61</t>
  </si>
  <si>
    <t>R220261661</t>
  </si>
  <si>
    <t>VÝCHOZÍ REVIZE - VYPRACOVÁNÍ PROTOKOLU</t>
  </si>
  <si>
    <t>D.2</t>
  </si>
  <si>
    <t>STAVEBNÍ ČÁST</t>
  </si>
  <si>
    <t>D.2.1</t>
  </si>
  <si>
    <t>INŽENÝRSKÉ OBJEKTY</t>
  </si>
  <si>
    <t>D.2.1.9</t>
  </si>
  <si>
    <t>Kabelovody, kolektory</t>
  </si>
  <si>
    <t>O3</t>
  </si>
  <si>
    <t>SO 19-15-01</t>
  </si>
  <si>
    <t>Žst. Český Těšín, kabelovod</t>
  </si>
  <si>
    <t>13173</t>
  </si>
  <si>
    <t>HLOUBENÍ JAM ZAPAŽ I NEPAŽ TŘ. I</t>
  </si>
  <si>
    <t>1: Dle technické zprávy, výkresových příloh projektové dokumentace a dle TKP staveb státních drah. Dle výkazů materiálu projektu. Dle tabulky kubatur projektanta.  
2: Šs30A; 3,7*2,8*1,13  
3: Šs51A; 3,7*2,8*1,13  
4: Šs51B; 3,7*2,8*1,13  
5: Šs51C; 3,7*2,8*1,13  
6: Šs51D; 3,7*2,8*1,13</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</si>
  <si>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</si>
  <si>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t>
  </si>
  <si>
    <t>HLOUBENÍ RÝH ŠÍŘ DO 2M PAŽ I NEPAŽ TŘ. I</t>
  </si>
  <si>
    <t>1: Dle technické zprávy, výkresových příloh projektové dokumentace a dle TKP staveb státních drah. Dle výkazů materiálu projektu. Dle tabulky kubatur projektanta.  
2: Šs3-Šs30A; 37,31*1,6*1  
3: Šs30A-Šs51A; 35,4*1,6*0,8  
4: Šs51B-Šs51C; 46,95*1,8*0,8  
5: Šs51C-Šs51D; 47,22*1,8*0,8  
6: Šs51D-DK; 3*1,4*1  
7: Šs51D-Šs20; 43,37*1,8*0,8</t>
  </si>
  <si>
    <t>17481</t>
  </si>
  <si>
    <t>ZÁSYP JAM A RÝH Z NAKUPOVANÝCH MATERIÁLŮ</t>
  </si>
  <si>
    <t>1: Dle technické zprávy, výkresových příloh projektové dokumentace a dle TKP staveb státních drah. Dle výkazů materiálu projektu. Dle tabulky kubatur projektanta.  
2: Zásyp tělesa kabelovodu  
3: Šs3-Šs30A; 30,31*1,6*0,3  
4: Šs30A-Šs51A; 35,4*1,6*0,2  
5: Šs51B-Šs51C; 46,95*1,8*0,8  
6: Šs51C-Šs51D; 47,22*1,8*0,8  
7: Šs51D-DK; 3*1,4*0,3  
8: Šs51D;Šs20; 43,37*1,8*0,2  
9: Zásyp šachet - viz položka 13173A a R89109  
10: 58,53-5,644</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</si>
  <si>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</si>
  <si>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18110</t>
  </si>
  <si>
    <t>ÚPRAVA PLÁNĚ SE ZHUTNĚNÍM V HORNINĚ TŘ. I</t>
  </si>
  <si>
    <t>1: Dle technické zprávy, výkresových příloh projektové dokumentace,  TKP staveb státních drah, výkazů materiálu a tabulky kubatur projektanta.  
2: Zhutnění výkopu pro šachty  
3: Šs30A; 3,7*2,8  
4: Šs51A; 3,7*2,8  
5: Šs51B; 3,7*2,8  
6: Šs51C; 3,7*2,8  
7: Šs51D; 3,7*2,8  
8: Zhutnění výkopu pro multikanály  
9: Šs3-Šs30A; 37,31*1,6  
10: Šs30A-Šs51A; 35,4*1,6  
11: Šs51B-Šs51C; 46,95*1,8  
12: Šs51C-Šs51D; 47,22*1,8  
13: Šs51D-DK; 3*1,4  
14: Šs51D-Šs20; 43,37*1,8</t>
  </si>
  <si>
    <t>položka zahrnuje úpravu pláně včetně vyrovnání výškových rozdílů. Míru zhutnění určuje projekt.</t>
  </si>
  <si>
    <t>R175819</t>
  </si>
  <si>
    <t>OBSYP POTRUBÍ A OBJEKTŮ Z NAKUPOVANÝCH MATERIÁLŮ- GRANULÁT; D+M KOMPLET - jemný granulovaný materiál, min. 100mm nad poslední multikanál</t>
  </si>
  <si>
    <t>1: Dle technické zprávy, výkresových příloh projektové dokumentace a dle TKP staveb státních drah. Dle výkazů materiálu projektu. Dle tabulky kubatur projektanta.  
2: Poznámka: jemný granulovaný materiál,   
3: Délky 6-ti otvorových multikanálů mezi šachtami  
4: Šs3-Šs30A; 30,31*1,6*0,7  
5: Šs30A-Šs51A; 35,4*1,6*0,6  
6: Šs51B-Šs51C; 46,95*1,8*0,6  
7: Šs51C-Šs51D; 47,22*1,8*0,6  
8: Šs51D-DK; 3*1,4*0,7  
9: Šs51D;Šs20; 43,37*1,8*0,6</t>
  </si>
  <si>
    <t>Položka zahrnuje:    
- kompletní provedení zemní konstrukce vč. výběru vhodného materiálu     
- nákup materiálu dle zadávací dokumentace    
- úprava  ukládaného  materiálu  vlhčením,  tříděním,  promícháním  nebo  vysoušením,  příp. jiné úpravy za účelem zlepšení jeho  mech. vlastností                                                                               - hutnění i různé míry hutnění  (míru hutnění předepisuje projekt)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a ochrana případně zhutnění podloží a svahů    
- svahování, hutnění a uzavírání povrchů svahů    
- zřízení lavic na svazích a zásyp rýh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 případné prohození nebo třídění materiálu    
- pažení, vzepření a rozepření vč. přepažování (vyjma štětových stěn)    
Množství měrných jednotek obsypu  se určuje v m3  celkového obsypu a odečtení vkládané konstrukce (potrubí, multikanály,šachty apod.). Měrná jednotka: m3.</t>
  </si>
  <si>
    <t>Svislé konstrukce</t>
  </si>
  <si>
    <t>R388199</t>
  </si>
  <si>
    <t>TĚLESO KABELOVODU Z PLAST MULTIKANÁLŮ ŠESTIOTVOROVÝCH - VODOTĚSNÉ PROVEDENÍ; D+M KOMPLET - kompl. osazení, montáž, dodávka vč.dopravy, zkrácených, ohy</t>
  </si>
  <si>
    <t>1: Dle technické zprávy, výkresových příloh projektové dokumentace,  TKP staveb státních drah, výkazů materiálu a tabulky kubatur projektanta.  
2: Délky 6-ti otvorových multikanálů  vč. přesahů v šachtách  
3: Šs3-Šs30A; 77,02  
4: Šs30A-Šs51A; 75,2  
5: Šs51B-Šs51C; 98,3  
6: Šs51C-Šs51D; 98,84  
7: Šs51D-ŠsDK; 5,2  
8: Šs51D-Šs20; 89,14</t>
  </si>
  <si>
    <t>Popisy prací zahrnují veškerý materiál, výrobky a polotovary, včetně mimostaveništní a vnitrostaveništní dopravy (rovněž přesuny), včetně naložení a složení, případně s uložením.</t>
  </si>
  <si>
    <t>Vodorovné konstrukce</t>
  </si>
  <si>
    <t>451313</t>
  </si>
  <si>
    <t>PODKLADNÍ A VÝPLŇOVÉ VRSTVY Z PROSTÉHO BETONU C16/20</t>
  </si>
  <si>
    <t>1: Dle technické zprávy, výkresových příloh projektové dokumentace a dle TKP staveb státních drah. Dle výkazů materiálu projektu. Dle tabulky kubatur projektanta.  
2: Podbetonování kabel. šachet tl. 100 mm  
3: 1,800*0,900*0,100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</si>
  <si>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</si>
  <si>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45157</t>
  </si>
  <si>
    <t>PODKLADNÍ A VÝPLŇOVÉ VRSTVY Z KAMENIVA TĚŽENÉHO</t>
  </si>
  <si>
    <t>1: Dle technické zprávy, výkresových příloh projektové dokumentace a dle TKP staveb státních drah. Dle výkazů materiálu projektu. Dle tabulky kubatur projektanta.  
2: pískové lože pod multikanály tl. 100 mm  
3: Objem výkopů pro multikanály mezi šachtami  
4: Šs3-Šs30A; 37,31*1,6*0,1  
5: Šs30A-Šs51A; 35,4*1,6*0,1  
6: Šs51B-Šs51C; 46,95*1,8*0,1  
7: Šs51C-Šs51D; 47,22*1,8*0,1  
8: Šs51D;DK; 3*1,4*0,1  
9: Šs51D-Šs20; 43,37*1,8*0,1</t>
  </si>
  <si>
    <t>položka zahrnuje dodávku předepsaného kameniva, mimostaveništní a vnitrostaveništní dopravu a jeho uložení 
není-li v zadávací dokumentaci uvedeno jinak, jedná se o nakupovaný materiál</t>
  </si>
  <si>
    <t>Komunikace</t>
  </si>
  <si>
    <t>56333</t>
  </si>
  <si>
    <t>VOZOVKOVÉ VRSTVY ZE ŠTĚRKODRTI TL. DO 150MM</t>
  </si>
  <si>
    <t>1: Dle technické zprávy, výkresových příloh projektové dokumentace. Dle výkazů materiálu projektu. Dle tabulky kubatur projektanta.  
2: nový podklad pod dlažbu - výměra viz pol. 587206  
3: 527,467</t>
  </si>
  <si>
    <t>- dodání kameniva předepsané kvality a zrnitosti 
- rozprostření a zhutnění vrstvy v předepsané tloušťce 
- zřízení vrstvy bez rozlišení šířky, pokládání vrstvy po etapách 
- nezahrnuje postřiky, nátěry</t>
  </si>
  <si>
    <t>582601</t>
  </si>
  <si>
    <t>KRYTY Z BETON DLAŽDIC SE ZÁMKEM ŠEDÝCH TL 60MM BEZ LOŽE</t>
  </si>
  <si>
    <t>1: Dle technické zprávy, výkresových příloh projektové dokumentace. Dle výkazů materiálu projektu. Dle tabulky kubatur projektanta.  
2: Dlažba pro poklopy  
3: 1,7*0,8*5</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</si>
  <si>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</si>
  <si>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582611</t>
  </si>
  <si>
    <t>KRYTY Z BETON DLAŽDIC SE ZÁMKEM ŠEDÝCH TL 60MM DO LOŽE Z KAM</t>
  </si>
  <si>
    <t>1: Dle technické zprávy, výkresových příloh projektové dokumentace. Dle výkazů materiálu projektu. Dle tabulky kubatur projektanta.  
2: 10% z rozebrané dlažby  
3: 527,467*0,1</t>
  </si>
  <si>
    <t>-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 nezahrnuje postřiky, nátěry 
- nezahrnuje těsnění podél obrubníků, dilatačních zařízení, odvodňovacích proužků, odvodňovačů, vpustí, šachet a pod.</t>
  </si>
  <si>
    <t>587206</t>
  </si>
  <si>
    <t>PŘEDLÁŽDĚNÍ KRYTU Z BETONOVÝCH DLAŽDIC SE ZÁMKEM</t>
  </si>
  <si>
    <t>1: Dle technické zprávy, výkresových příloh projektové dokumentace. Dle výkazů materiálu projektu. Dle tabulky kubatur projektanta.  
2: Rozebrání dlažby na nástupišti   
3: 237,8335*2  
4: 3,7*2,8*5</t>
  </si>
  <si>
    <t>- pod pojmem *předláždění* se rozumí rozebrání stávající dlažby a pokládka dlažby ze stávajícího dlažebního materiálu (bez dodávky nového) 
- zahrnuje nezbytnou manipulaci s tímto materiálem (nakládání, doprava, složení, očištění) 
- dodání a rozprostření materiálu pro lože a jeho tloušťku předepsanou dokumentací a pro předepsanou výplň spar 
- eventuelní doplnění plochy s použitím nového materiálu se vykazuje v položce č.582</t>
  </si>
  <si>
    <t>80</t>
  </si>
  <si>
    <t>Trubní vedení</t>
  </si>
  <si>
    <t>87633</t>
  </si>
  <si>
    <t>CHRÁNIČKY Z TRUB PLASTOVÝCH DN DO 150MM</t>
  </si>
  <si>
    <t>1: Dle technické zprávy, výkresových příloh projektové dokumentace. Dle výkazů materiálu projektu. Dle tabulky kubatur projektanta.  
2: potrubí pro překročení stávajícího podchodu  
3: Šs51A-Šs51B; 12,3*12</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</si>
  <si>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</si>
  <si>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899523</t>
  </si>
  <si>
    <t>OBETONOVÁNÍ POTRUBÍ Z PROSTÉHO BETONU DO C16/20</t>
  </si>
  <si>
    <t>1: Dle technické zprávy, výkresových příloh projektové dokumentace. Dle výkazů materiálu projektu. Dle tabulky kubatur projektanta.  
2: Obetonování plastových šachet ze 2/3 - porovnávací položka  
3: ((2,0*1,1*0,6)-(1,7*0,8*0,6))*5</t>
  </si>
  <si>
    <t>899572</t>
  </si>
  <si>
    <t>OBETONOVÁNÍ POTRUBÍ ZE ŽELEZOBETONU DO C12/15 VČETNĚ VÝZTUŽE</t>
  </si>
  <si>
    <t>1: Dle technické zprávy, výkresových příloh projektové dokumentace a dle TKP staveb státních drah. Dle výkazů materiálu projektu. Dle tabulky kubatur projektanta.  
2: Obetonování plastových chrániček mezi Šs51a-Šs51B  
3: 0,15*0,15*12,3*12</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</si>
  <si>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</si>
  <si>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R898109</t>
  </si>
  <si>
    <t>KABEL KOMORY PLASTOVÉ VČ POKLOPŮ, STUPADEL A MŘÍŽEK; D+M KOMPLET - kompl.osazení, montáž a dodávka vč. dopravy,otvory stěnami pro vstup a výstup multi</t>
  </si>
  <si>
    <t>1: Dle technické zprávy, výkresových příloh projektové dokumentace, TKP staveb státních drah, výkazů materiálu a tabulky kubatur projektanta.  
2: Objem šachet plastových  
3: Šs30A; 1  
4: Šs51A; 1  
5: Šs51B; 1  
6: Šs51C; 1  
7: Šs21D; 1</t>
  </si>
  <si>
    <t>Položky pro konstrukce na trubním vedení zahrnují kompletní konstrukce trubního vedení a to buď ve spojení s potrubím nebo samostatně. Zahrnují rovněž úpravy typových konstrukcí, spojovací a těsnící materiál, předepsané povrchové úpravy, máčení cihel, vyspárování a pod. Šachty, vpustě, kabelové komory zahrnují i poklopy s rámem, mříže s rámem, koše na bahno, stupadla, žebříky, stropy z bet. dílců a pod.    
- dodání dílce požadovaného tvaru a vlastností,  jeho skladování, veškerá manipulace, doprava a osazení do definitivní polohy, vč.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Množství měrných jednotek se určuje v m3 obestavěného prostoru kabelových komor (šachet). Měrná  jednotka: m3OP.</t>
  </si>
  <si>
    <t>Ostatní konstrukce a práce</t>
  </si>
  <si>
    <t>R938001</t>
  </si>
  <si>
    <t>PROTIPOŽÁRNÍ UCPÁVKY V ŠACHTÁCH PO PROTAŽENÍ KABELŮ</t>
  </si>
  <si>
    <t>1: Dle technické zprávy, výkresových příloh projektové dokumentace a dle TKP staveb státních drah. Dle výkazů materiálu projektu. Dle tabulky kubatur projektanta.  
2: Požární ucpávka otvoru dle technologického postupu výrobce  
3: při vstupu multikanálů a chrániček do kabelových komor a budovy  
4: počet kusů dle výpisu;   150</t>
  </si>
  <si>
    <t>Popisy prací zahrnují veškerý materiál, výrobky a polotovary, včetně mimostaveništní a vnitrostaveništní dopravy (rovněž přesuny), včetně naložení a složení,případně s uložením. Požární ucpávka čtvercového otvoru:ucpání minerální vatou tl. 200 mm, obj. hm. min. 40 kg/m3 a protipožární stěrka tl. 1 mm na kabely délky 100 mm, požární odolnost 60 minut</t>
  </si>
  <si>
    <t>909</t>
  </si>
  <si>
    <t>Bourání a demontáže</t>
  </si>
  <si>
    <t>96615</t>
  </si>
  <si>
    <t>BOURÁNÍ KONSTRUKCÍ Z PROSTÉHO BETONU</t>
  </si>
  <si>
    <t>1: Dle technické zprávy, výkresových příloh projektové dokumentace. Dle výkazů materiálu projektu. Dle tabulky kubatur projektanta.  
2: 5</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</si>
  <si>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</si>
  <si>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96716</t>
  </si>
  <si>
    <t>VYBOURÁNÍ ČÁSTÍ KONSTRUKCÍ ŽELEZOBET</t>
  </si>
  <si>
    <t>1: Dle technické zprávy, výkresových příloh projektové dokumentace. Dle výkazů materiálu projektu. Dle tabulky kubatur projektanta.  
2: Probourání šachet č. Šs3, Šs20 a VB  
3: 0,300*0,400*0,830  
4: 0,300*0,400*0,300*4</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</si>
  <si>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</si>
  <si>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R015111</t>
  </si>
  <si>
    <t>POPLATKY ZA LIKVIDACI ODPADŮ NEKONTAMINOVANÝCH - 17 05 04 VYTĚŽENÉ ZEMINY A HORNINY - I. TŘÍDA TĚŽITELNOSTI VČ. DOPRAVY NA SKLÁDKU A MANIPULACE</t>
  </si>
  <si>
    <t>1: Dle technické zprávy, výkresových příloh projektové dokumentace a dle TKP staveb státních drah. Dle výkazů materiálu projektu. Dle tabulky kubatur projektanta.  
2: viz položka 13173; 58,534*0,7*1,9  
3: viz položka 13273; 307,266*0,7*1,9</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</si>
  <si>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</si>
  <si>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R015140</t>
  </si>
  <si>
    <t>POPLATKY ZA LIKVIDACI ODPADŮ NEKONTAMINOVANÝCH - 17 01 01 BETON Z DEMOLIC OBJEKTŮ, ZÁKLADŮ TV APOD. VČ. DOPRAVY NA SKLÁDKU A MANIPULACE (PROSTÝ A ARMOVANÝ BETON</t>
  </si>
  <si>
    <t>1: Dle technické zprávy, výkresových příloh projektové dokumentace a dle TKP staveb státních drah. Dle výkazů materiálu projektu. Dle tabulky kubatur projektanta.  
2: viz položka č. 96615; 5*2,2  
3: viz položka č. 96716; 0,244*2,4</t>
  </si>
  <si>
    <t>R015330</t>
  </si>
  <si>
    <t>POPLATKY ZA LIKVIDACI ODPADŮ NEKONTAMINOVANÝCH - 17 05 04 KAMENNÁ SUŤ VČ. DOPRAVY NA SKLÁDKU A MANIPULACE</t>
  </si>
  <si>
    <t>1: Dle technické zprávy, výkresových příloh projektové dokumentace a dle TKP staveb státních drah. Dle výkazů materiálu projektu. Dle tabulky kubatur projektanta.  
2: viz položka 13173; 58,534*0,3*1,9  
3: viz položka 13273; 307,266*0,3*1,9</t>
  </si>
  <si>
    <t>D.2.2</t>
  </si>
  <si>
    <t>POZEMNÍ STAVEBNÍ OBJEKTY</t>
  </si>
  <si>
    <t>D.2.2.1</t>
  </si>
  <si>
    <t>Pozemní objekty budov (provozní, technologické, skladové)</t>
  </si>
  <si>
    <t>SO 19-15-02</t>
  </si>
  <si>
    <t>Žst. Český Těšín, stavební úpravy VB</t>
  </si>
  <si>
    <t>O4</t>
  </si>
  <si>
    <t>SO 19-15-02.1</t>
  </si>
  <si>
    <t>Stavební část</t>
  </si>
  <si>
    <t>132251252</t>
  </si>
  <si>
    <t>Hloubení nezapažených rýh šířky přes 800 do 2 000 mm strojně s urovnáním dna do předepsaného profilu a spádu v hornině třídy těžitelnosti I skupiny 3 přes 20 do</t>
  </si>
  <si>
    <t>CS ÚRS 2024 02</t>
  </si>
  <si>
    <t>Hloubení nezapažených rýh šířky přes 800 do 2 000 mm strojně s urovnáním dna do předepsaného profilu a spádu v hornině třídy těžitelnosti I skupiny 3 přes 20 do 50 m3</t>
  </si>
  <si>
    <t>Dle technické zprávy, výkresových příloh projektové dokumentace a výkazů projektanta 
výkop 
viz.výkres 07 
(8.4*2+3.44*2)*(((0.8+2*0.1)*1))=23,680 [A] 
Celkem: A=23,680 [B]</t>
  </si>
  <si>
    <t>133254101</t>
  </si>
  <si>
    <t>Hloubení zapažených šachet strojně v hornině třídy těžitelnosti I skupiny 3 do 20 m3</t>
  </si>
  <si>
    <t>Dle technické zprávy, výkresových příloh projektové dokumentace a výkazů projektanta 
viz.výkres 07 
(4)*(1.4*0.5*0.9)=2,520 [A] 
nový základ litinového sloupu 
(1*1*1)=1,000 [B] 
Celkem: A+B=3,520 [C]</t>
  </si>
  <si>
    <t>139951121</t>
  </si>
  <si>
    <t>Bourání konstrukcí v hloubených vykopávkách strojně s přemístěním suti na hromady na vzdálenost do 20 m nebo s naložením na dopravní prostředek z betonu prostéh</t>
  </si>
  <si>
    <t>Bourání konstrukcí v hloubených vykopávkách strojně s přemístěním suti na hromady na vzdálenost do 20 m nebo s naložením na dopravní prostředek z betonu prostého neprokládaného</t>
  </si>
  <si>
    <t>Dle technické zprávy, výkresových příloh projektové dokumentace a výkazů projektanta 
odstranění oplocení 
viz.výkres 07 
9*0.4*0.9=3,240 [A] 
Celkem: A=3,240 [B]</t>
  </si>
  <si>
    <t>162251102</t>
  </si>
  <si>
    <t>Vodorovné přemístění výkopku nebo sypaniny po suchu na obvyklém dopravním prostředku, bez naložení výkopku, avšak se složením bez rozhrnutí z horniny třídy těži</t>
  </si>
  <si>
    <t>Vodorovné přemístění výkopku nebo sypaniny po suchu na obvyklém dopravním prostředku, bez naložení výkopku, avšak se složením bez rozhrnutí z horniny třídy těžitelnosti I skupiny 1 až 3 na vzdálenost přes 20 do 50 m</t>
  </si>
  <si>
    <t>Dle technické zprávy, výkresových příloh projektové dokumentace a výkazů projektanta 
na mezideponii 
výkop 
viz.výkres 07 
(8.4*2+3.44*2)*(((0.8+2*0.1)*1))=23,680 [A] 
(4)*(1.4*0.5*0.9)=2,520 [B] 
podkladní beton 
-(8.4*2+3.44*2)*(((0.8+2*0.1)*0.1))=-2,368 [C] 
železobetonové pasy 
-(8.4*2+3.44*2)*((0.8*0.4)+(0.3*0.6))=-11,840 [D] 
-(4)*(0.5*0.3*0.6)=-0,360 [E] 
železobetonové patky pod technologií 
-(4)*(1.4*0.3*0.8)=-1,344 [F] 
z mezideponie 
výkop 
viz.výkres 07 
(8.4*2+3.44*2)*(((0.8+2*0.1)*1))=23,680 [G] 
(4)*(1.4*0.5*0.9)=2,520 [H] 
podkladní beton 
-(8.4*2+3.44*2)*(((0.8+2*0.1)*0.1))=-2,368 [I] 
železobetonové pasy 
-(8.4*2+3.44*2)*((0.8*0.4)+(0.3*0.6))=-11,840 [J] 
-(4)*(0.5*0.3*0.6)=-0,360 [K] 
železobetonové patky pod technologií 
-(4)*(1.4*0.3*0.8)=-1,344 [L] 
Celkem: A+B+C+D+E+F+G+H+I+J+K+L=20,576 [M]</t>
  </si>
  <si>
    <t>162751117</t>
  </si>
  <si>
    <t>Vodorovné přemístění výkopku nebo sypaniny po suchu na obvyklém dopravním prostředku, bez naložení výkopku, avšak se složením bez rozhrnutí z horniny třídy těžitelnosti I skupiny 1 až 3 na vzdálenost přes 9 000 do 10 000 m</t>
  </si>
  <si>
    <t>Dle technické zprávy, výkresových příloh projektové dokumentace a výkazů projektanta 
výkop 
viz.výkres 07 
(8.4*2+3.44*2)*(((0.8+2*0.1)*1))=23,680 [A] 
(4)*(1.4*0.5*0.9)=2,520 [B] 
(1*1*1)=1,000 [C] 
zásyp 
-10.288=-10,288 [D] 
Celkem: A+B+C+D=16,912 [E]</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</si>
  <si>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</si>
  <si>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</si>
  <si>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Dle technické zprávy, výkresových příloh projektové dokumentace a výkazů projektanta 
výkop 
viz.výkres 07 
(8.4*2+3.44*2)*(((0.8+2*0.1)*1))=23,680 [A] 
(4)*(1.4*0.5*0.9)=2,520 [B] 
(1*1*1)=1,000 [C] 
zásyp 
-10.288=-10,288 [D] 
Celkem: A+B+C+D=16,912 [E] 
E * 10Koeficient množství=169,120 [F]</t>
  </si>
  <si>
    <t>167151101</t>
  </si>
  <si>
    <t>Nakládání, skládání a překládání neulehlého výkopku nebo sypaniny strojně nakládání, množství do 100 m3, z horniny třídy těžitelnosti I, skupiny 1 až 3</t>
  </si>
  <si>
    <t>Dle technické zprávy, výkresových příloh projektové dokumentace a výkazů projektanta 
výkop 
viz.výkres 07 
(8.4*2+3.44*2)*(((0.8+2*0.1)*1))=23,680 [A] 
(4)*(1.4*0.5*0.9)=2,520 [B] 
podkladní beton 
-(8.4*2+3.44*2)*(((0.8+2*0.1)*0.1))=-2,368 [C] 
železobetonové pasy 
-(8.4*2+3.44*2)*((0.8*0.4)+(0.3*0.6))=-11,840 [D] 
-(4)*(0.5*0.3*0.6)=-0,360 [E] 
železobetonové patky pod technologií 
-(4)*(1.4*0.3*0.8)=-1,344 [F] 
Celkem: A+B+C+D+E+F=10,288 [G]</t>
  </si>
  <si>
    <t>171251101</t>
  </si>
  <si>
    <t>Uložení sypanin do násypů strojně s rozprostřením sypaniny ve vrstvách a s hrubým urovnáním nezhutněných jakékoliv třídy těžitelnosti</t>
  </si>
  <si>
    <t>Dle technické zprávy, výkresových příloh projektové dokumentace a výkazů projektanta 
výkop 
viz.výkres 07 
(8.4*2+3.44*2)*(((0.8+2*0.1)*1))=23,680 [A] 
(4)*(1.4*0.5*0.9)=2,520 [B] 
podkladní beton 
-(8.4*2+3.44*2)*(((0.8+2*0.1)*0.1))=-2,368 [C] 
železobetonové pasy 
-(8.4*2+3.44*2)*((0.8*0.4)+(0.3*0.6))=-11,840 [D] 
-(4)*(0.5*0.3*0.6)=-0,360 [E] 
železobetonové patky pod technolofií 
-(4)*(1.4*0.3*0.8)=-1,344 [F] 
Celkem: A+B+C+D+E+F=10,288 [G]</t>
  </si>
  <si>
    <t>174151101</t>
  </si>
  <si>
    <t>Zásyp sypaninou z jakékoliv horniny strojně s uložením výkopku ve vrstvách se zhutněním jam, šachet, rýh nebo kolem objektů v těchto vykopávkách</t>
  </si>
  <si>
    <t>181912112</t>
  </si>
  <si>
    <t>Úprava pláně vyrovnáním výškových rozdílů ručně v hornině třídy těžitelnosti I skupiny 3 se zhutněním</t>
  </si>
  <si>
    <t>Dle technické zprávy, výkresových příloh projektové dokumentace a výkazů projektanta 
přehutnění základové spáry 
viz.výkres 07 
(8.4*2+3.44*2)*(((0.8+2*0.1)))=23,680 [A] 
(4)*(1.4*0.3)=1,680 [B] 
(1*1)=1,000 [C] 
Celkem: A+B+C=26,360 [D]</t>
  </si>
  <si>
    <t>Zakládání</t>
  </si>
  <si>
    <t>273313611</t>
  </si>
  <si>
    <t>Základy z betonu prostého desky z betonu kamenem neprokládaného tř. C 16/20</t>
  </si>
  <si>
    <t>Dle technické zprávy, výkresových příloh projektové dokumentace a výkazů projektanta 
'004' 
1.2*3.1*0.08=0,298 [A] 
Celkem: A=0,298 [B]</t>
  </si>
  <si>
    <t>273322611</t>
  </si>
  <si>
    <t>Základy z betonu železového (bez výztuže) desky z betonu se zvýšenými nároky na prostředí tř. C 30/37</t>
  </si>
  <si>
    <t>Dle technické zprávy, výkresových příloh projektové dokumentace a výkazů projektanta 
'004' 
1.2*3.1*0.2=0,744 [A] 
Celkem: A=0,744 [B]</t>
  </si>
  <si>
    <t>273351121</t>
  </si>
  <si>
    <t>Bednění základů desek zřízení</t>
  </si>
  <si>
    <t>Dle technické zprávy, výkresových příloh projektové dokumentace a výkazů projektanta 
'004' 
(1.2*2+2*3.1)*0.2=1,720 [A] 
Celkem: A=1,720 [B]</t>
  </si>
  <si>
    <t>273351122</t>
  </si>
  <si>
    <t>Bednění základů desek odstranění</t>
  </si>
  <si>
    <t>273362021</t>
  </si>
  <si>
    <t>Výztuž základů desek ze svařovaných sítí z drátů typu KARI</t>
  </si>
  <si>
    <t>Dle technické zprávy, výkresových příloh projektové dokumentace a výkazů projektanta 
'004' 
2*(3.1*1.2)*(0.01848/6)=0,023 [A] 
Celkem: A=0,023 [B]</t>
  </si>
  <si>
    <t>274313711</t>
  </si>
  <si>
    <t>Základy z betonu prostého pasy betonu kamenem neprokládaného tř. C 20/25</t>
  </si>
  <si>
    <t>Dle technické zprávy, výkresových příloh projektové dokumentace a výkazů projektanta 
podkladní beton 
viz.výkres 07 
(8.4*2+3.44*2)*(((0.8+2*0.1)*0.1))=2,368 [A] 
Celkem: A=2,368 [B]</t>
  </si>
  <si>
    <t>274322611</t>
  </si>
  <si>
    <t>Základy z betonu železového (bez výztuže) pasy z betonu se zvýšenými nároky na prostředí tř. C 30/37</t>
  </si>
  <si>
    <t>Dle technické zprávy, výkresových příloh projektové dokumentace a výkazů projektanta 
viz.výkres 07 
(8.4*2+3.44*2)*((0.8*0.4)+(0.3*0.6))=11,840 [A] 
(4)*(0.5*0.3*0.6)=0,360 [B] 
Celkem: A+B=12,200 [C]</t>
  </si>
  <si>
    <t>274351121</t>
  </si>
  <si>
    <t>Bednění základů pasů rovné zřízení</t>
  </si>
  <si>
    <t>Dle technické zprávy, výkresových příloh projektové dokumentace a výkazů projektanta 
viz.výkres 07 
(8.4*2+5.04*2)*((2*0.4)+(2*0.6))=53,760 [A] 
(4)*(0.6*(2*0.5+2*0.3))=3,840 [B] 
Celkem: A+B=57,600 [C]</t>
  </si>
  <si>
    <t>274351122</t>
  </si>
  <si>
    <t>Bednění základů pasů rovné odstranění</t>
  </si>
  <si>
    <t>274361821</t>
  </si>
  <si>
    <t>Výztuž základů pasů z betonářské oceli 10 505 (R) nebo BSt 500</t>
  </si>
  <si>
    <t>Dle technické zprávy, výkresových příloh projektové dokumentace a výkazů projektanta 
viz.výkres 07 
23.68*0.0452=1,070 [A] 
Celkem: A=1,070 [B]</t>
  </si>
  <si>
    <t>275313711</t>
  </si>
  <si>
    <t>Základy z betonu prostého patky a bloky z betonu kamenem neprokládaného tř. C 20/25</t>
  </si>
  <si>
    <t>Dle technické zprávy, výkresových příloh projektové dokumentace a výkazů projektanta 
podkladní beton 
viz.výkres 07 
(4)*((1.4+2*0.1)*(0.3+2*0.1)*0.1)=0,320 [A] 
nový základ litinového sloupu 
(1+2*0.1)*(1+0.1*2)*0.1=0,144 [B] 
Celkem: A+B=0,464 [C]</t>
  </si>
  <si>
    <t>275322611</t>
  </si>
  <si>
    <t>Základy z betonu železového (bez výztuže) patky z betonu se zvýšenými nároky na prostředí tř. C 30/37</t>
  </si>
  <si>
    <t>Dle technické zprávy, výkresových příloh projektové dokumentace a výkazů projektanta 
viz.výkres 07 
(4)*(1.4*0.3*0.7)=1,176 [A] 
nový základ litinového sloupu 
(1*1*1)=1,000 [B] 
Celkem: A+B=2,176 [C]</t>
  </si>
  <si>
    <t>275351121</t>
  </si>
  <si>
    <t>Bednění základů patek zřízení</t>
  </si>
  <si>
    <t>Dle technické zprávy, výkresových příloh projektové dokumentace a výkazů projektanta 
viz.výkres 07 
(4)*(1.4*0.7*2+2*0.3*0.7)=9,520 [A] 
nový základ litinového sloupu 
(1*1*1)=1,000 [B] 
Celkem: A+B=10,520 [C]</t>
  </si>
  <si>
    <t>275351122</t>
  </si>
  <si>
    <t>Bednění základů patek odstranění</t>
  </si>
  <si>
    <t>275362021</t>
  </si>
  <si>
    <t>Výztuž základů patek ze svařovaných sítí z drátů typu KARI</t>
  </si>
  <si>
    <t>Dle technické zprávy, výkresových příloh projektové dokumentace a výkazů projektanta 
viz.výkres 07 
(0.06394)=0,064 [A] 
nový základ litinového sloupu 
2*0.06394=0,128 [B] 
Celkem: A+B=0,192 [C]</t>
  </si>
  <si>
    <t>Svislé a kompletní konstrukce</t>
  </si>
  <si>
    <t>310239211</t>
  </si>
  <si>
    <t>Zazdívka otvorů ve zdivu nadzákladovém cihlami pálenými plochy přes 1 m2 do 4 m2 na maltu vápenocementovou</t>
  </si>
  <si>
    <t>Dle technické zprávy, výkresových příloh projektové dokumentace a výkazů projektanta 
1*0.45*2=0,900 [A] 
Celkem: A=0,900 [B]</t>
  </si>
  <si>
    <t>311321815</t>
  </si>
  <si>
    <t>Nadzákladové zdi z betonu železového (bez výztuže) nosné pohledového (v přírodní barvě drtí a přísad) tř. C 30/37</t>
  </si>
  <si>
    <t>Dle technické zprávy, výkresových příloh projektové dokumentace a výkazů projektanta 
část nad terénem v pohledové kvalitě 
viz.výkres 07 
vyztuž viz.pol 274361821 
(8.4*2+2*4.4)*((0.3*0.3))=2,304 [A] 
(4)*(0.5*0.3*0.3)=0,180 [B] 
(4)*(1.4*0.3*0.3)=0,504 [C] 
Celkem: A+B+C=2,988 [D]</t>
  </si>
  <si>
    <t>311351121</t>
  </si>
  <si>
    <t>Bednění nadzákladových zdí nosných rovné oboustranné za každou stranu zřízení</t>
  </si>
  <si>
    <t>Dle technické zprávy, výkresových příloh projektové dokumentace a výkazů projektanta 
část nad terénem v pohledové kvalitě 
viz.výkres 07 
(8.4*2+4.44*2)*((0.3*2))=15,408 [A] 
(4)*(0.5*0.3*2)=1,200 [B] 
(4)*(1.4*0.3*2+0.3*2*0.3)=4,080 [C] 
Celkem: A+B+C=20,688 [D]</t>
  </si>
  <si>
    <t>311351122</t>
  </si>
  <si>
    <t>Bednění nadzákladových zdí nosných rovné oboustranné za každou stranu odstranění</t>
  </si>
  <si>
    <t>311351911</t>
  </si>
  <si>
    <t>Bednění nadzákladových zdí nosných Příplatek k cenám bednění za pohledový beton</t>
  </si>
  <si>
    <t>317142422</t>
  </si>
  <si>
    <t>Překlady nenosné z pórobetonu osazené do tenkého maltového lože, výšky do 250 mm, šířky překladu 100 mm, délky překladu přes 1000 do 1250 mm</t>
  </si>
  <si>
    <t>Dle technické zprávy, výkresových příloh projektové dokumentace a výkazů projektanta 
1=1,000 [A] 
Celkem: A=1,000 [B]</t>
  </si>
  <si>
    <t>317234410</t>
  </si>
  <si>
    <t>Vyzdívka mezi nosníky cihlami pálenými na maltu cementovou</t>
  </si>
  <si>
    <t>Dle technické zprávy, výkresových příloh projektové dokumentace a výkazů projektanta 
3xI140 
1.4*0.45*0.2=0,126 [A] 
otvor 005 
2xL40/40/3 
0.65*0.04*0.48=0,012 [B] 
průraz 114 
4xL50/50/4 
1*0.05*0.57=0,029 [C] 
Celkem: A+B+C=0,167 [D]</t>
  </si>
  <si>
    <t>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t>
  </si>
  <si>
    <t>317944321</t>
  </si>
  <si>
    <t>Válcované nosníky dodatečně osazované do připravených otvorů bez zazdění hlav do č. 12</t>
  </si>
  <si>
    <t>Dle technické zprávy, výkresových příloh projektové dokumentace a výkazů projektanta 
průraz 114 
4xL50/50/4 
0.7*4*0.00343=0,010 [A] 
otvor 005 
2xL40/40/3 
0.65*2*0.00197=0,003 [B] 
Celkem: A+B=0,013 [C]</t>
  </si>
  <si>
    <t>1. Vcenách jsou zahrnuty náklady na dodávku a montáž válcovaných nosníků.  
2. Ceny jsou určeny pouze pro ocenění konstrukce překladů nad otvory.</t>
  </si>
  <si>
    <t>317944323</t>
  </si>
  <si>
    <t>Válcované nosníky dodatečně osazované do připravených otvorů bez zazdění hlav č. 14 až 22</t>
  </si>
  <si>
    <t>Dle technické zprávy, výkresových příloh projektové dokumentace a výkazů projektanta 
3xI140 
1.4*3*0.0129=0,054 [A] 
Celkem: A=0,054 [B]</t>
  </si>
  <si>
    <t>342272225</t>
  </si>
  <si>
    <t>Příčky z pórobetonových tvárnic hladkých na tenké maltové lože objemová hmotnost do 500 kg/m3, tloušťka příčky 100 mm</t>
  </si>
  <si>
    <t>Dle technické zprávy, výkresových příloh projektové dokumentace a výkazů projektanta 
4.75*1.47=6,983 [A] 
Celkem: A=6,983 [B]</t>
  </si>
  <si>
    <t>342291121</t>
  </si>
  <si>
    <t>Ukotvení příček plochými kotvami, do konstrukce cihelné</t>
  </si>
  <si>
    <t>Dle technické zprávy, výkresových příloh projektové dokumentace a výkazů projektanta 
4.75*2+1.47=10,970 [A] 
Celkem: A=10,970 [B]</t>
  </si>
  <si>
    <t>1. Vcenách -1111 a -1112 jsou započteny náklady na dodání a aplikaci polyuretanové pěny ve spreji a na odříznutí zatvrdlé pěny u líce příčky.  
2. Ceny -1111 a -1112 lze použít i pro ukotvení příček ke stropu.  
3. Ceny -1141 a -1143 lze použít pro ukotvení příček k podlaze.  
4. Množství jednotek se určuje v m styku příčky s konstrukcí.</t>
  </si>
  <si>
    <t>346244381</t>
  </si>
  <si>
    <t>Plentování ocelových válcovaných nosníků jednostranné cihlami na maltu, výška stojiny do 200 mm</t>
  </si>
  <si>
    <t>Dle technické zprávy, výkresových příloh projektové dokumentace a výkazů projektanta 
3xI140 
1.4*2*0.2=0,560 [A] 
Celkem: A=0,560 [B]</t>
  </si>
  <si>
    <t>Komunikace pozemní</t>
  </si>
  <si>
    <t>564720101</t>
  </si>
  <si>
    <t>Podklad nebo kryt z kameniva hrubého drceného vel. 16-32 mm s rozprostřením a zhutněním plochy jednotlivě do 100 m2, po zhutnění tl. 80 mm</t>
  </si>
  <si>
    <t>Dle technické zprávy, výkresových příloh projektové dokumentace a výkazů projektanta 
zpevněná plocha 
viz.výkres 07 
(7.4*4.44-4*0.3*1.4)=31,176 [A] 
Celkem: A=31,176 [B]</t>
  </si>
  <si>
    <t>Úpravy povrchů, podlahy a osazování výplní</t>
  </si>
  <si>
    <t>55331452</t>
  </si>
  <si>
    <t>zárubeň jednokřídlá ocelová pro dodatečnou montáž tl stěny 260-300mm rozměru 800/1970, 2100mm</t>
  </si>
  <si>
    <t>611131100</t>
  </si>
  <si>
    <t>Podkladní a spojovací vrstva vnitřních omítaných ploch vápenný postřik nanášený ručně celoplošně stropů</t>
  </si>
  <si>
    <t>Dle technické zprávy, výkresových příloh projektové dokumentace a výkazů projektanta 
'004' 
(3.11+3.03+0.62)*3.72+0.66*0.8=25,675 [A] 
Celkem: A=25,675 [B]</t>
  </si>
  <si>
    <t>611311143</t>
  </si>
  <si>
    <t>Omítka vápenná vnitřních ploch nanášená ručně dvouvrstvá štuková, tloušťky jádrové omítky do 10 mm a tloušťky štuku do 3 mm vodorovných konstrukcí kleneb nebo s</t>
  </si>
  <si>
    <t>Omítka vápenná vnitřních ploch nanášená ručně dvouvrstvá štuková, tloušťky jádrové omítky do 10 mm a tloušťky štuku do 3 mm vodorovných konstrukcí kleneb nebo skořepin</t>
  </si>
  <si>
    <t>611315222</t>
  </si>
  <si>
    <t>Vápenná omítka jednotlivých malých ploch štuková dvouvrstvá na stropech, plochy jednotlivě přes 0,09 do 0,25 m2</t>
  </si>
  <si>
    <t>Dle technické zprávy, výkresových příloh projektové dokumentace a výkazů projektanta 
lokální opravy a vyspravení otvorů pro nové výplně 
30=30,000 [A] 
Celkem: A=30,000 [B]</t>
  </si>
  <si>
    <t>612131100</t>
  </si>
  <si>
    <t>Podkladní a spojovací vrstva vnitřních omítaných ploch vápenný postřik nanášený ručně celoplošně stěn</t>
  </si>
  <si>
    <t>Dle technické zprávy, výkresových příloh projektové dokumentace a výkazů projektanta 
'106/103' 
2*(4.75*1.47)=13,965 [A] 
'004' 
(3.72*2+3.11*2+3.03*2+0.62*2+4*0.27+0.5*2)*(2.47)=56,909 [B] 
-(0.8*(1.75))=-1,400 [C] 
Celkem: A+B+C=69,474 [D]</t>
  </si>
  <si>
    <t>612142001</t>
  </si>
  <si>
    <t>Pletivo vnitřních ploch v ploše nebo pruzích, na plném podkladu sklovláknité vtlačené do tmelu včetně tmelu stěn</t>
  </si>
  <si>
    <t>Dle technické zprávy, výkresových příloh projektové dokumentace a výkazů projektanta 
'106/103' 
2*(4.75*1.47)=13,965 [A] 
Celkem: A=13,965 [B]</t>
  </si>
  <si>
    <t>612311141</t>
  </si>
  <si>
    <t>Omítka vápenná vnitřních ploch nanášená ručně dvouvrstvá štuková, tloušťky jádrové omítky do 10 mm a tloušťky štuku do 3 mm svislých konstrukcí stěn</t>
  </si>
  <si>
    <t>Dle technické zprávy, výkresových příloh projektové dokumentace a výkazů projektanta 
'004' 
(3.72*2+3.11*2+3.03*2+0.62*2+4*0.27+0.5*2)*(2.47-1)=33,869 [A] 
-(0.8*(1.75-1))=-0,600 [B] 
'106/103' 
2*(4.75*1.47)=13,965 [C] 
= 
Celkem: A+B+C+D=</t>
  </si>
  <si>
    <t>612315225</t>
  </si>
  <si>
    <t>Vápenná omítka jednotlivých malých ploch štuková dvouvrstvá na stěnách, plochy jednotlivě přes 1,0 do 4 m2</t>
  </si>
  <si>
    <t>Dle technické zprávy, výkresových příloh projektové dokumentace a výkazů projektanta 
lokální opravy 
5=5,000 [A] 
Celkem: A=5,000 [B]</t>
  </si>
  <si>
    <t>612316121</t>
  </si>
  <si>
    <t>Omítka sanační vápenná vnitřních ploch jednovrstvá jednovrstvá, tloušťky do 20 mm nanášená ručně svislých konstrukcí stěn</t>
  </si>
  <si>
    <t>Dle technické zprávy, výkresových příloh projektové dokumentace a výkazů projektanta 
'004' 
(3.72*2+3.11*2+3.03*2+0.62*2+4*0.27+0.5*2)*(1)=23,040 [A] 
-(0.8*(1))=-0,800 [B] 
'114' 
1.5*(2*5.31+2*5.57)=32,640 [C] 
= 
Celkem: A+B+C+D=</t>
  </si>
  <si>
    <t>642942111</t>
  </si>
  <si>
    <t>Osazování zárubní nebo rámů kovových dveřních lisovaných nebo z úhelníků bez dveřních křídel na cementovou maltu, plochy otvoru do 2,5 m2</t>
  </si>
  <si>
    <t>Dle technické zprávy, výkresových příloh projektové dokumentace a výkazů projektanta 
T1 
1=1,000 [A] 
Celkem: A=1,000 [B]</t>
  </si>
  <si>
    <t>R601192</t>
  </si>
  <si>
    <t>Doplnění schodu v.150 mm</t>
  </si>
  <si>
    <t>Dle projektové dokumentace a technické zprávy 
'103' 
1=1,000 [A] 
Celkem: A=1,000 [B]</t>
  </si>
  <si>
    <t>711</t>
  </si>
  <si>
    <t>Izolace proti vodě, vlhkosti a plynům</t>
  </si>
  <si>
    <t>11163153</t>
  </si>
  <si>
    <t>emulze asfaltová penetrační</t>
  </si>
  <si>
    <t>litr</t>
  </si>
  <si>
    <t>62853004</t>
  </si>
  <si>
    <t>pás asfaltový natavitelný modifikovaný SBS s vložkou ze skleněné tkaniny a spalitelnou PE fólií nebo jemnozrnným minerálním posypem na horním povrchu tl 4,0mm</t>
  </si>
  <si>
    <t>711111011</t>
  </si>
  <si>
    <t>Provedení izolace proti zemní vlhkosti natěradly a tmely za studena na ploše vodorovné V nátěrem suspensí asfaltovou</t>
  </si>
  <si>
    <t>Dle technické zprávy, výkresových příloh projektové dokumentace a výkazů projektanta 
'004' 
1.2*3.1=3,720 [A] 
Celkem: A=3,720 [B]</t>
  </si>
  <si>
    <t>711141559</t>
  </si>
  <si>
    <t>Provedení izolace proti zemní vlhkosti pásy přitavením NAIP na ploše vodorovné V</t>
  </si>
  <si>
    <t>711199095</t>
  </si>
  <si>
    <t>Příplatek k cenám provedení izolace proti zemní vlhkosti za plochu do 10 m2 natěradly za studena nebo za horka</t>
  </si>
  <si>
    <t>711199097</t>
  </si>
  <si>
    <t>Příplatek k cenám provedení izolace proti zemní vlhkosti za plochu do 10 m2 pásy přitavením NAIP nebo termoplasty</t>
  </si>
  <si>
    <t>998711103</t>
  </si>
  <si>
    <t>Přesun hmot pro izolace proti vodě, vlhkosti a plynům stanovený z hmotnosti přesunovaného materiálu vodorovná dopravní vzdálenost do 50 m základní v objektech v</t>
  </si>
  <si>
    <t>Přesun hmot pro izolace proti vodě, vlhkosti a plynům stanovený z hmotnosti přesunovaného materiálu vodorovná dopravní vzdálenost do 50 m základní v objektech výšky přes 12 do 60 m</t>
  </si>
  <si>
    <t>727</t>
  </si>
  <si>
    <t>Zdravotechnika - požární ochrana</t>
  </si>
  <si>
    <t>727222108</t>
  </si>
  <si>
    <t>Protipožární ochranné manžety plastového potrubí prostup stěnou tloušťky 100 mm požární odolnost EI 60-120 D 200</t>
  </si>
  <si>
    <t>Dle technické zprávy, výkresových příloh projektové dokumentace a výkazů projektanta 
'1.PP' 
parametry dle PBŘ 
2*2=4,000 [A] 
Celkem: A=4,000 [B]</t>
  </si>
  <si>
    <t>727222109</t>
  </si>
  <si>
    <t>Protipožární ochranné manžety plastového potrubí prostup stěnou tloušťky 100 mm požární odolnost EI 60-120 D 250</t>
  </si>
  <si>
    <t>Dle technické zprávy, výkresových příloh projektové dokumentace a výkazů projektanta 
'1.PP' 
parametry dle PBŘ 
2=2,000 [A] 
Celkem: A=2,000 [B]</t>
  </si>
  <si>
    <t>R72712112</t>
  </si>
  <si>
    <t>Protipožární prostup 100x200mm požární odolnost EI30</t>
  </si>
  <si>
    <t>Dle technické zprávy, výkresových příloh projektové dokumentace a výkazů projektanta 
parametry dle PBŘ 
'113' 
1=1,000 [A] 
'požární ucpávky instalací' 
6=6,000 [B] 
Celkem: A+B=7,000 [C]</t>
  </si>
  <si>
    <t>R72712115</t>
  </si>
  <si>
    <t>Protipožární prostup 300x400mm požární odolnost EI60</t>
  </si>
  <si>
    <t>Dle technické zprávy, výkresových příloh projektové dokumentace a výkazů projektanta 
'1.PP' 
parametry dle PBŘ 
1=1,000 [A] 
Celkem: A=1,000 [B]</t>
  </si>
  <si>
    <t>R72712117</t>
  </si>
  <si>
    <t>Protipožární prostup strop - požární odolnost EI30</t>
  </si>
  <si>
    <t>Dle technické zprávy, výkresových příloh projektové dokumentace a výkazů projektanta 
stropní konstrukce 200x100 mm 
parametry dle PBŘ 
1=1,000 [A] 
Celkem: A=1,000 [B]</t>
  </si>
  <si>
    <t>763</t>
  </si>
  <si>
    <t>Konstrukce suché výstavby</t>
  </si>
  <si>
    <t>62</t>
  </si>
  <si>
    <t>763131411</t>
  </si>
  <si>
    <t>Podhled ze sádrokartonových desek dvouvrstvá zavěšená spodní konstrukce z ocelových profilů CD, UD jednoduše opláštěná deskou standardní A, tl. 12,5 mm, bez izo</t>
  </si>
  <si>
    <t>Podhled ze sádrokartonových desek dvouvrstvá zavěšená spodní konstrukce z ocelových profilů CD, UD jednoduše opláštěná deskou standardní A, tl. 12,5 mm, bez izolace</t>
  </si>
  <si>
    <t>Dle technické zprávy, výkresových příloh projektové dokumentace a výkazů projektanta 
'114' 
5.57*5.31=29,577 [A] 
Celkem: A=29,577 [B]</t>
  </si>
  <si>
    <t>1. Vcenách jsou započteny i náklady na tmelení a výztužnou pásku.  
2. Vcenách nejsou započteny náklady na základní penetrační nátěr; tyto se oceňují cenou -1714.  
3. Ceny -1612 až -1613 Montáž nosné konstrukce je stanoveny pro m2 plochy podhledu.  
4. V cenách -1612 a -1613 nejsou započteny náklady na profily; tyto se oceňují ve specifikaci.  
5. Vcenách -1621 až -1624 Montáž desek nejsou započteny náklady na desky; tato dodávka se oceňuje ve specifikaci.  
6. Vceně -1763 Příplatek za průhyb nosného stropu přes 20 mm je započtena pouze montáž, atypický profil se oceňuje individuálně ve specifikaci.  
7. Uváděná hodnota REI u cen -1431 až-1443 a -1471 až -1495 vyjadřuje požární odolnost konstrukce chráněné podhledem; hodnota REI závisí na druhu nosného stropu.</t>
  </si>
  <si>
    <t>63</t>
  </si>
  <si>
    <t>763131714</t>
  </si>
  <si>
    <t>Podhled ze sádrokartonových desek ostatní práce a konstrukce na podhledech ze sádrokartonových desek základní penetrační nátěr</t>
  </si>
  <si>
    <t>64</t>
  </si>
  <si>
    <t>763131765</t>
  </si>
  <si>
    <t>Podhled ze sádrokartonových desek Příplatek k cenám za výšku zavěšení přes 0,5 do 1,0 m</t>
  </si>
  <si>
    <t>65</t>
  </si>
  <si>
    <t>763131771</t>
  </si>
  <si>
    <t>Podhled ze sádrokartonových desek Příplatek k cenám za rovinnost kvality speciální tmelení kvality Q3</t>
  </si>
  <si>
    <t>66</t>
  </si>
  <si>
    <t>998763302</t>
  </si>
  <si>
    <t>Přesun hmot pro konstrukce montované z desek sádrokartonových, sádrovláknitých, cementovláknitých nebo cementových stanovený z hmotnosti přesunovaného materiálu</t>
  </si>
  <si>
    <t>Přesun hmot pro konstrukce montované z desek sádrokartonových, sádrovláknitých, cementovláknitých nebo cementových stanovený z hmotnosti přesunovaného materiálu vodorovná dopravní vzdálenost do 50 m základní v objektech výšky přes 6 do 12 m</t>
  </si>
  <si>
    <t>1. Ceny pro přesun hmot stanovený zhmotnosti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-3381 pro přesun prováděný bez použití mechanizace, tj. za ztížených podmínek, lze použít pouze pro hmotnost materiálu, která se tímto způsobem skutečně přemísťuje. U přesunu stanoveného procentní sazbou se ztížení přesunu ocení individuálně.</t>
  </si>
  <si>
    <t>766</t>
  </si>
  <si>
    <t>Konstrukce truhlářské</t>
  </si>
  <si>
    <t>67</t>
  </si>
  <si>
    <t>54914123</t>
  </si>
  <si>
    <t>kování rozetové klika/klika</t>
  </si>
  <si>
    <t>68</t>
  </si>
  <si>
    <t>54964100</t>
  </si>
  <si>
    <t>vložka cylindrická 29+29</t>
  </si>
  <si>
    <t>69</t>
  </si>
  <si>
    <t>56289040</t>
  </si>
  <si>
    <t>tabule orientační z plastu velká</t>
  </si>
  <si>
    <t>70</t>
  </si>
  <si>
    <t>61162002</t>
  </si>
  <si>
    <t>dveře jednokřídlé dřevotřískové povrch dýhovaný plné 800x1970-2100mm</t>
  </si>
  <si>
    <t>71</t>
  </si>
  <si>
    <t>62432042</t>
  </si>
  <si>
    <t>deska kompaktní laminátová HPL s probarveným jádrem tl 0,8mm šedá</t>
  </si>
  <si>
    <t>72</t>
  </si>
  <si>
    <t>766416243</t>
  </si>
  <si>
    <t>Montáž obložení stěn panely obkladovými plochy přes 5 m2 z aglomerovaných desek, plochy přes 1,50 m2</t>
  </si>
  <si>
    <t>Dle technické zprávy, výkresových příloh projektové dokumentace a výkazů projektanta 
viz.07 
2*(8.8+5.04*2)=37,760 [A] 
Celkem: A=37,760 [B]</t>
  </si>
  <si>
    <t>73</t>
  </si>
  <si>
    <t>766660002</t>
  </si>
  <si>
    <t>Montáž dveřních křídel dřevěných nebo plastových otevíravých do ocelové zárubně povrchově upravených jednokřídlových, šířky přes 800 mm</t>
  </si>
  <si>
    <t>Dle technické zprávy, výkresových příloh projektové dokumentace a výkazů projektanta 
T/1 
1=1,000 [A] 
Celkem: A=1,000 [B]</t>
  </si>
  <si>
    <t>1. Cenami -0021 až -0031, -0161 až -0163, -0181 až -0183, se oceňují dveře s protipožární odolností do 30 min.  
2. V cenách -0201 až -0272 je započtena i montáž okopného plechu, stavěče křídel a držadel kyvných dveří.  
3. V cenách -0351 až -0382 jsou započtené i náklady na osazení kování, vodícího trnu, seřízení pojezdů na stěnu a následné vyrovnání a seřízení dveřních křídel.  
4. V cenách montáže dveřních křídel nejsou započteny náklady na osazení:  
a) zámku; tyto náklady se oceňují cenou 766 66-0728 této části katalogu,  
b) štítku s klikou; tyto náklady se oceňují cenou 766 66-0729 této části katalogu.  
5. V cenách -0311 až -0324 nejsou započtené náklady na sestavení a osazení stavebního pouzdra, tyto náklady se oceňují cenami souboru cen 642 94-6 . . . Osazení stavebního pouzdra posuvných dveří do zděné příčky, katalogu 801-1 Budovy a haly - zděné a monolitické.</t>
  </si>
  <si>
    <t>74</t>
  </si>
  <si>
    <t>766660728</t>
  </si>
  <si>
    <t>Montáž dveřních doplňků dveřního kování interiérového zámku</t>
  </si>
  <si>
    <t>Dle technické zprávy, výkresových příloh projektové dokumentace a výkazů projektanta 
T/1 
1=1,000 [A] 
T/2 
1=1,000 [B] 
Celkem: A+B=2,000 [C]</t>
  </si>
  <si>
    <t>75</t>
  </si>
  <si>
    <t>766660729</t>
  </si>
  <si>
    <t>Montáž dveřních doplňků dveřního kování interiérového štítku s klikou</t>
  </si>
  <si>
    <t>76</t>
  </si>
  <si>
    <t>998766102</t>
  </si>
  <si>
    <t>Přesun hmot pro konstrukce truhlářské stanovený z hmotnosti přesunovaného materiálu vodorovná dopravní vzdálenost do 50 m základní v objektech výšky přes 6 do 1</t>
  </si>
  <si>
    <t>Přesun hmot pro konstrukce truhlářské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</si>
  <si>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-6181 pro přesun prováděný bez použití mechanizace, tj. za ztížených podmínek, lze použít pouze pro hmotnost materiálu, která se tímto způsobem skutečně přemísťuje.</t>
  </si>
  <si>
    <t>77</t>
  </si>
  <si>
    <t>R7660559</t>
  </si>
  <si>
    <t>D + M zádveří vč.dveří</t>
  </si>
  <si>
    <t>Dle technické zprávy, výkresových příloh projektové dokumentace a výkazů projektanta 
T/2 
1=1,000 [A] 
Celkem: A=1,000 [B]</t>
  </si>
  <si>
    <t>78</t>
  </si>
  <si>
    <t>R76690041</t>
  </si>
  <si>
    <t>Montáž tabulka výstražná a označovací</t>
  </si>
  <si>
    <t>Dle technické zprávy, výkresových příloh projektové dokumentace a výkazů projektanta 
tabulky účelu místnosti 
T/1 
1=1,000 [A] 
T/2 
1=1,000 [B] 
Celkem: A+B=2,000 [C]</t>
  </si>
  <si>
    <t>767</t>
  </si>
  <si>
    <t>Konstrukce zámečnické</t>
  </si>
  <si>
    <t>79</t>
  </si>
  <si>
    <t>60721000</t>
  </si>
  <si>
    <t>deska kovová s perforací pro zdvojené podlahy horní vrstva z PVC 600x600mm</t>
  </si>
  <si>
    <t>767415112</t>
  </si>
  <si>
    <t>Montáž vnějšího obkladu skládaného pláště plechem tvarovaným výšky budovy do 6 m, uchyceným šroubováním</t>
  </si>
  <si>
    <t>Dle technické zprávy, výkresových příloh projektové dokumentace a výkazů projektanta 
viz.07 
9*(1*2)=18,000 [A] 
Celkem: A=18,000 [B]</t>
  </si>
  <si>
    <t>81</t>
  </si>
  <si>
    <t>767541113</t>
  </si>
  <si>
    <t>Nosná konstrukce pro zdvojené podlahy (včetně dodávky materiálu) pro prostory s lehkým provozem z kovových rektifikačních stojek modulu 600 x 600 mm výšky přes</t>
  </si>
  <si>
    <t>Nosná konstrukce pro zdvojené podlahy (včetně dodávky materiálu) pro prostory s lehkým provozem z kovových rektifikačních stojek modulu 600 x 600 mm výšky přes 100 do 150 mm</t>
  </si>
  <si>
    <t>Dle technické zprávy, výkresových příloh projektové dokumentace a výkazů projektanta 
'114' 
29.9=29,900 [A] 
Celkem: A=29,900 [B]</t>
  </si>
  <si>
    <t>82</t>
  </si>
  <si>
    <t>767541411</t>
  </si>
  <si>
    <t>Montáž podlahových desek pro zdvojené podlahy rozměru 600 x 600 mm</t>
  </si>
  <si>
    <t>1. V cenách nejsou započteny náklady na dodávku a montáž nosné konstrukce zdvojené podlahy</t>
  </si>
  <si>
    <t>83</t>
  </si>
  <si>
    <t>767995116</t>
  </si>
  <si>
    <t>Montáž ostatních atypických zámečnických konstrukcí hmotnosti přes 100 do 250 kg</t>
  </si>
  <si>
    <t>KG</t>
  </si>
  <si>
    <t>Dle technické zprávy, výkresových příloh projektové dokumentace a výkazů projektanta 
historický litinový sloup - předpoklad 
150=150,000 [A] 
Celkem: A=150,000 [B]</t>
  </si>
  <si>
    <t>84</t>
  </si>
  <si>
    <t>767995117</t>
  </si>
  <si>
    <t>Montáž ostatních atypických zámečnických konstrukcí hmotnosti přes 250 do 500 kg</t>
  </si>
  <si>
    <t>Dle technické zprávy, výkresových příloh projektové dokumentace a výkazů projektanta 
viz.07 
620=620,000 [A] 
Celkem: A=620,000 [B]</t>
  </si>
  <si>
    <t>85</t>
  </si>
  <si>
    <t>767996803</t>
  </si>
  <si>
    <t>Demontáž ostatních zámečnických konstrukcí rozebráním o hmotnosti jednotlivých dílů přes 100 do 250 kg</t>
  </si>
  <si>
    <t>86</t>
  </si>
  <si>
    <t>998767102</t>
  </si>
  <si>
    <t>Přesun hmot pro zámečnické konstrukce stanovený z hmotnosti přesunovaného materiálu vodorovná dopravní vzdálenost do 50 m základní v objektech výšky přes 6 do 1</t>
  </si>
  <si>
    <t>Přesun hmot pro zámečnické konstrukce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</si>
  <si>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-7181 pro přesun prováděný bez použití mechanizace, tj. za ztížených podmínek, lze použít pouze pro hmotnost materiálu, která se tímto způsobem skutečně přemísťuje.</t>
  </si>
  <si>
    <t>87</t>
  </si>
  <si>
    <t>R4550262</t>
  </si>
  <si>
    <t>ocelová konstrukce zástěny tepelných čerpadel</t>
  </si>
  <si>
    <t>Dle technické zprávy, výkresových příloh projektové dokumentace a výkazů projektanta 
včetně povrchové úpravy 
viz.07 - včetně svarů a prostřihu 
0.62=0,620 [A] 
Celkem: A=0,620 [B]</t>
  </si>
  <si>
    <t>88</t>
  </si>
  <si>
    <t>R5945240</t>
  </si>
  <si>
    <t>plech děrovaný tahokov Pz oko 30/14 tl 1 mm tabule</t>
  </si>
  <si>
    <t>89</t>
  </si>
  <si>
    <t>R76741591</t>
  </si>
  <si>
    <t>Příplatek za otevíravé provedení</t>
  </si>
  <si>
    <t>Dle technické zprávy, výkresových příloh projektové dokumentace a výkazů projektanta 
viz.07 
1=1,000 [A] 
Celkem: A=1,000 [B]</t>
  </si>
  <si>
    <t>776</t>
  </si>
  <si>
    <t>Podlahy povlakové</t>
  </si>
  <si>
    <t>28411010</t>
  </si>
  <si>
    <t>lišta soklová PVC 20x100mm</t>
  </si>
  <si>
    <t>91</t>
  </si>
  <si>
    <t>28411044</t>
  </si>
  <si>
    <t>PVC vinyl homogenní antistatická neválcovaná tl 2,00mm, čtverce 615x615mm, R 1-100M?, rozměrová stálost 0,05%, otlak do 0,035mm</t>
  </si>
  <si>
    <t>Dle technické zprávy, výkresových příloh projektové dokumentace a výkazů projektanta 
'114' 
5.57*5.31=29,577 [A] 
Celkem: A=29,577 [B] 
B * 1.1Koeficient množství=32,535 [C]</t>
  </si>
  <si>
    <t>92</t>
  </si>
  <si>
    <t>28411141</t>
  </si>
  <si>
    <t>PVC vinyl homogenní protiskluzná se vsypem a výztuž. vrstvou tl 2,00mm nášlapná vrstva 2,00mm, hořlavost Bfl-s1, třída zátěže 34/43, útlum 5dB, bodová zátěž &lt;=</t>
  </si>
  <si>
    <t>PVC vinyl homogenní protiskluzná se vsypem a výztuž. vrstvou tl 2,00mm nášlapná vrstva 2,00mm, hořlavost Bfl-s1, třída zátěže 34/43, útlum 5dB, bodová zátěž &lt;= 0,10mm, protiskluznost R10</t>
  </si>
  <si>
    <t>93</t>
  </si>
  <si>
    <t>69752122</t>
  </si>
  <si>
    <t>koberec čistící zóna, střiž.smyčka s pruhy hrub.vlákna,vlákno PA 670g/m2,zátěž 33,Bfl-S1,záda vinyl</t>
  </si>
  <si>
    <t>94</t>
  </si>
  <si>
    <t>69752150</t>
  </si>
  <si>
    <t>rámy náběhové-náběh široký-65mm-Al</t>
  </si>
  <si>
    <t>95</t>
  </si>
  <si>
    <t>776111311</t>
  </si>
  <si>
    <t>Příprava podkladu povlakových podlah a stěn vysátí podlah</t>
  </si>
  <si>
    <t>1. V ceně 776 12-1511 zábrana proti vlhkosti jsou započteny i náklady na 2 vrstvy penetrace a zasypání křemičitým pískem.  
2. V cenách 776 14-1111 až 776 14-4111 jsou započteny i náklady na dodání stěrky.</t>
  </si>
  <si>
    <t>96</t>
  </si>
  <si>
    <t>776141121</t>
  </si>
  <si>
    <t>Příprava podkladu povlakových podlah a stěn vyrovnání samonivelační stěrkou podlah min.pevnosti 30 MPa, tloušťky do 3 mm</t>
  </si>
  <si>
    <t>97</t>
  </si>
  <si>
    <t>776201913</t>
  </si>
  <si>
    <t>Ostatní opravy výměna poškozené povlakové podlahoviny bez podložky, s vyříznutím a očistěním podkladu plochy přes 1,00 do 2,00 m2</t>
  </si>
  <si>
    <t>Dle technické zprávy, výkresových příloh projektové dokumentace a výkazů projektanta 
oprava krytiny po odstranění zárubně 
'103' 
1=1,000 [A] 
Celkem: A=1,000 [B]</t>
  </si>
  <si>
    <t>98</t>
  </si>
  <si>
    <t>776211211</t>
  </si>
  <si>
    <t>Montáž textilních podlahovin lepením čtverců standardních</t>
  </si>
  <si>
    <t>Dle technické zprávy, výkresových příloh projektové dokumentace a výkazů projektanta 
'114' 
1.8*0.6=1,080 [A] 
Celkem: A=1,080 [B]</t>
  </si>
  <si>
    <t>99</t>
  </si>
  <si>
    <t>776221211</t>
  </si>
  <si>
    <t>Montáž podlahovin z PVC lepením standardním lepidlem ze čtverců</t>
  </si>
  <si>
    <t>100</t>
  </si>
  <si>
    <t>776421111</t>
  </si>
  <si>
    <t>Montáž lišt obvodových lepených</t>
  </si>
  <si>
    <t>Dle technické zprávy, výkresových příloh projektové dokumentace a výkazů projektanta 
'114' 
5.57*2+2*5.31=21,760 [A] 
'103' - doplnění/oprava/výměna lišt 
4=4,000 [B] 
Celkem: A+B=25,760 [C]</t>
  </si>
  <si>
    <t>101</t>
  </si>
  <si>
    <t>776421312</t>
  </si>
  <si>
    <t>Montáž lišt přechodových šroubovaných</t>
  </si>
  <si>
    <t>Dle technické zprávy, výkresových příloh projektové dokumentace a výkazů projektanta 
'114' čistící zona rám 
1.8*2+2*0.6=4,800 [A] 
Celkem: A=4,800 [B]</t>
  </si>
  <si>
    <t>102</t>
  </si>
  <si>
    <t>998776102</t>
  </si>
  <si>
    <t>Přesun hmot pro podlahy povlakové stanovený z hmotnosti přesunovaného materiálu vodorovná dopravní vzdálenost do 50 m základní v objektech výšky přes 6 do 12 m</t>
  </si>
  <si>
    <t>781</t>
  </si>
  <si>
    <t>Dokončovací práce - obklady</t>
  </si>
  <si>
    <t>103</t>
  </si>
  <si>
    <t>19416005</t>
  </si>
  <si>
    <t>lišta ukončovací z eloxovaného hliníku 10mm</t>
  </si>
  <si>
    <t>104</t>
  </si>
  <si>
    <t>781111011</t>
  </si>
  <si>
    <t>Příprava podkladu před provedením obkladu oprášení (ometení) stěny</t>
  </si>
  <si>
    <t>Dle technické zprávy, výkresových příloh projektové dokumentace a výkazů projektanta 
'114' 
1.2*1.5=1,800 [A] 
Celkem: A=1,800 [B]</t>
  </si>
  <si>
    <t>1. V cenách 781 12-1011 až -1015 jsou započteny i náklady na materiál.  
2. V cenách 781 15-1011 až -1041 jsou započteny i náklady na materiál.  
3. Lokalní vyrovnání podkladu tloušťky vetší než 3 mm se oceňuje cenami souboru cen Vyrovnání podkladu vnitřních omítaných ploch katalogu 801-4 Budovy a haly - opravy a údržba.  
4. V cenách 781 16-1011 až -1023 nejsou započteny náklady na materiál, tyto se oceňují ve specifikaci.</t>
  </si>
  <si>
    <t>105</t>
  </si>
  <si>
    <t>781121011</t>
  </si>
  <si>
    <t>Příprava podkladu před provedením obkladu nátěr penetrační na stěnu</t>
  </si>
  <si>
    <t>106</t>
  </si>
  <si>
    <t>781151031</t>
  </si>
  <si>
    <t>Příprava podkladu před provedením obkladu celoplošné vyrovnání podkladu stěrkou, tloušťky 3 mm</t>
  </si>
  <si>
    <t>107</t>
  </si>
  <si>
    <t>781471810</t>
  </si>
  <si>
    <t>Demontáž obkladů z dlaždic keramických kladených do malty</t>
  </si>
  <si>
    <t>Dle technické zprávy, výkresových příloh projektové dokumentace a výkazů projektanta 
'114' 
1.6*1.85=2,960 [A] 
Celkem: A=2,960 [B]</t>
  </si>
  <si>
    <t>108</t>
  </si>
  <si>
    <t>781472291</t>
  </si>
  <si>
    <t>Montáž keramických obkladů stěn lepených cementovým flexibilním lepidlem Příplatek k cenám za plochu do 10 m2 jednotlivě</t>
  </si>
  <si>
    <t>109</t>
  </si>
  <si>
    <t>781474112</t>
  </si>
  <si>
    <t>Montáž keramických obkladů stěn lepených cementovým flexibilním lepidlem hladkých přes 9 do 12 ks/m2</t>
  </si>
  <si>
    <t>1. Položky jsou určeny pro všechny druhy povrchových úprav.</t>
  </si>
  <si>
    <t>110</t>
  </si>
  <si>
    <t>781492211</t>
  </si>
  <si>
    <t>Obklad - dokončující práce montáž profilu lepeného flexibilním cementovým lepidlem rohového</t>
  </si>
  <si>
    <t>Dle technické zprávy, výkresových příloh projektové dokumentace a výkazů projektanta 
'114' 
1.5=1,500 [A] 
Celkem: A=1,500 [B]</t>
  </si>
  <si>
    <t>111</t>
  </si>
  <si>
    <t>781492251</t>
  </si>
  <si>
    <t>Obklad - dokončující práce montáž profilu lepeného flexibilním cementovým lepidlem ukončovacího</t>
  </si>
  <si>
    <t>Dle technické zprávy, výkresových příloh projektové dokumentace a výkazů projektanta 
'114' 
1.2*2+1.5=3,900 [A] 
Celkem: A=3,900 [B]</t>
  </si>
  <si>
    <t>112</t>
  </si>
  <si>
    <t>781495117</t>
  </si>
  <si>
    <t>Obklad - dokončující práce ostatní práce spárování akrylem</t>
  </si>
  <si>
    <t>1. Množství měrných jednotek u ceny -5185 se stanoví podle počtu řezaných obkladaček, nezávisle na jejich velikosti.  
2. Položku -5185 lze použít při nuceném použití jiného nástroje než řezačky.</t>
  </si>
  <si>
    <t>113</t>
  </si>
  <si>
    <t>781495141</t>
  </si>
  <si>
    <t>Obklad - dokončující práce průnik obkladem kruhový, bez izolace do DN 30</t>
  </si>
  <si>
    <t>Dle technické zprávy, výkresových příloh projektové dokumentace a výkazů projektanta 
'114' 
3=3,000 [A] 
Celkem: A=3,000 [B]</t>
  </si>
  <si>
    <t>114</t>
  </si>
  <si>
    <t>998781102</t>
  </si>
  <si>
    <t>Přesun hmot pro obklady keramické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</si>
  <si>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-1181 pro přesun prováděný bez použití mechanizace, tj. za ztížených podmínek, lze použít pouze pro hmotnost materiálu, která se tímto způsobem skutečně přemísťuje.</t>
  </si>
  <si>
    <t>115</t>
  </si>
  <si>
    <t>R78147714</t>
  </si>
  <si>
    <t>Montáž obkladů vnitřních stěn z dlaždic keramických Příplatek k cenám za dvousložkový spárovací tmel</t>
  </si>
  <si>
    <t>116</t>
  </si>
  <si>
    <t>R9761026</t>
  </si>
  <si>
    <t>obklad keramický hladký do 12ks/m2</t>
  </si>
  <si>
    <t>783</t>
  </si>
  <si>
    <t>Dokončovací práce - nátěry</t>
  </si>
  <si>
    <t>117</t>
  </si>
  <si>
    <t>783801501</t>
  </si>
  <si>
    <t>Příprava podkladu omítek před provedením nátěru omytí</t>
  </si>
  <si>
    <t>Dle technické zprávy, výkresových příloh projektové dokumentace a výkazů projektanta 
část nad terénem v pohledové kvalitě 
viz.výkres 07 
(8.4*2+4.44*2)*((0.3*3))=23,112 [A] 
(4)*(0.5*0.3*3)=1,800 [B] 
(4)*(1.4*0.3*3+0.3*2*0.3)=5,760 [C] 
Celkem: A+B+C=30,672 [D]</t>
  </si>
  <si>
    <t>118</t>
  </si>
  <si>
    <t>783823101</t>
  </si>
  <si>
    <t>Penetrační nátěr omítek hladkých betonových povrchů akrylátový</t>
  </si>
  <si>
    <t>Dle technické zprávy, výkresových příloh projektové dokumentace a výkazů projektanta 
část nad terénem v pohledové kvalitě 
viz.výkres 07 
(8.4*2+4.44*2)*((0.3*3))=23,112 [A] 
(4)*(0.5*0.3*3)=1,800 [B] 
(4)*(1.4*0.3*3+0.3*2*0.3)=5,760 [C] 
= 
Celkem: A+B+C+D=</t>
  </si>
  <si>
    <t>119</t>
  </si>
  <si>
    <t>783826605</t>
  </si>
  <si>
    <t>Hydrofobizační nátěr omítek silikonový, transparentní, povrchů hladkých betonových povrchů nebo povrchů z desek na bázi dřeva (dřevovláknitých apod.)</t>
  </si>
  <si>
    <t>120</t>
  </si>
  <si>
    <t>783901453</t>
  </si>
  <si>
    <t>Příprava podkladu betonových podlah před provedením nátěru vysátím</t>
  </si>
  <si>
    <t>Dle technické zprávy, výkresových příloh projektové dokumentace a výkazů projektanta 
'004' 
24.81=24,810 [A] 
Celkem: A=24,810 [B]</t>
  </si>
  <si>
    <t>121</t>
  </si>
  <si>
    <t>783913171</t>
  </si>
  <si>
    <t>Penetrační nátěr betonových podlah hrubých syntetický</t>
  </si>
  <si>
    <t>122</t>
  </si>
  <si>
    <t>783917161</t>
  </si>
  <si>
    <t>Krycí (uzavírací) nátěr betonových podlah dvojnásobný syntetický</t>
  </si>
  <si>
    <t>784</t>
  </si>
  <si>
    <t>Dokončovací práce - malby a tapety</t>
  </si>
  <si>
    <t>123</t>
  </si>
  <si>
    <t>58124842</t>
  </si>
  <si>
    <t>fólie pro malířské potřeby zakrývací tl 7µ 4x5m</t>
  </si>
  <si>
    <t>124</t>
  </si>
  <si>
    <t>125</t>
  </si>
  <si>
    <t>126</t>
  </si>
  <si>
    <t>784111001</t>
  </si>
  <si>
    <t>Oprášení (ometení) podkladu v místnostech výšky do 3,80 m</t>
  </si>
  <si>
    <t>Dle technické zprávy, výkresových příloh projektové dokumentace a výkazů projektanta 
'004' 
(2*1.75)*3.72*2=26,040 [A] 
(3.72*2+3.11*2+3.03*2+0.62*2+4*0.27+0.5*2)*(2.47)=56,909 [B] 
-(0.8*(1.75))=-1,400 [C] 
Celkem: A+B+C=81,549 [D]</t>
  </si>
  <si>
    <t>127</t>
  </si>
  <si>
    <t>784111003</t>
  </si>
  <si>
    <t>Oprášení (ometení) podkladu v místnostech výšky přes 3,80 do 5,00 m</t>
  </si>
  <si>
    <t>Dle technické zprávy, výkresových příloh projektové dokumentace a výkazů projektanta 
'103' 
1.47*2.26+4.73*(2*1.47+2.26*2)=38,608 [A] 
-(0.8*2*2+0.9*2+1*2)=-7,000 [B] 
'104' 
5.17*3.48+4.75*(2*5.17+3.48*2)=100,167 [C] 
-(0.9*2+1.58*2.23*3)=-12,370 [D] 
0.3*(2.23*2+1.58)*3=5,436 [E] 
'106' 
11.08+4.73*(2*2.26+3.16*2+1.47*2+2.72)=89,125 [F] 
-(0.8*2*5+1*2)=-10,000 [G] 
'111' 
4.75*(1.16*2+2.97*2)=39,235 [H] 
-0.8*2=-1,600 [I] 
'114' 
5.57*5.31+4.75*(2*5.31+2*5.57)=132,937 [J] 
-(0.8*2+1.48*2+2.23*1.58)=-8,083 [K] 
0.3*(2*2+1.48+2.23*2+1.58)=3,456 [L] 
'113' 
2.97*4=11,880 [M] 
4.75*(2.97*2+2*4)=66,215 [N] 
-(0.8*2)=-1,600 [O] 
Celkem: A+B+C+D+E+F+G+H+I+J+K+L+M+N+O=446,406 [P]</t>
  </si>
  <si>
    <t>128</t>
  </si>
  <si>
    <t>784121001</t>
  </si>
  <si>
    <t>Oškrabání malby v místnostech výšky do 3,80 m</t>
  </si>
  <si>
    <t>129</t>
  </si>
  <si>
    <t>784121003</t>
  </si>
  <si>
    <t>Oškrabání malby v místnostech výšky přes 3,80 do 5,00 m</t>
  </si>
  <si>
    <t>= 
Dle technické zprávy, výkresových příloh projektové dokumentace a výkazů projektanta 
'103' 
1.47*2.26+4.73*(2*1.47+2.26*2)=38,608 [B] 
-(0.8*2*2+0.9*2+1*2)=-7,000 [C] 
'104' 
5.17*3.48+4.75*(2*5.17+3.48*2)=100,167 [D] 
-(0.9*2+1.58*2.23*3)=-12,370 [E] 
0.3*(2.23*2+1.58)*3=5,436 [F] 
'106' 
11.08+4.73*(2*2.26+3.16*2+1.47*2+2.72)=89,125 [G] 
-(0.8*2*5+1*2)=-10,000 [H] 
'111' 
4.75*(1.16*2+2.97*2)=39,235 [I] 
-0.8*2=-1,600 [J] 
'114' 
5.57*5.31+4.75*(2*5.31+2*5.57)=132,937 [K] 
-(0.8*2+1.48*2+2.23*1.58)=-8,083 [L] 
0.3*(2*2+1.48+2.23*2+1.58)=3,456 [M] 
'113' 
2.97*4=11,880 [N] 
4.75*(2.97*2+2*4)=66,215 [O] 
-(0.8*2)=-1,600 [P] 
Celkem: A+B+C+D+E+F+G+H+I+J+K+L+M+N+O+P=</t>
  </si>
  <si>
    <t>130</t>
  </si>
  <si>
    <t>784121011</t>
  </si>
  <si>
    <t>Rozmývání podkladu po oškrabání malby v místnostech výšky do 3,80 m</t>
  </si>
  <si>
    <t>131</t>
  </si>
  <si>
    <t>784121013</t>
  </si>
  <si>
    <t>Rozmývání podkladu po oškrabání malby v místnostech výšky přes 3,80 do 5,00 m</t>
  </si>
  <si>
    <t>132</t>
  </si>
  <si>
    <t>784171101</t>
  </si>
  <si>
    <t>Zakrytí nemalovaných ploch (materiál ve specifikaci) včetně pozdějšího odkrytí podlah</t>
  </si>
  <si>
    <t>Dle technické zprávy, výkresových příloh projektové dokumentace a výkazů projektanta 
3.31*5.16=17,080 [A] 
11.08+7.63+29.9+17.48+3.39+4*2.97=81,360 [B] 
Celkem: A+B=98,440 [C]</t>
  </si>
  <si>
    <t>1. V cenách nejsou započteny náklady na dodávku fólie, tyto se oceňují ve speifikaci.Ztratné lze stanovit ve výši 5%.</t>
  </si>
  <si>
    <t>133</t>
  </si>
  <si>
    <t>784171111</t>
  </si>
  <si>
    <t>Zakrytí nemalovaných ploch (materiál ve specifikaci) včetně pozdějšího odkrytí svislých ploch např. stěn, oken, dveří v místnostech výšky do 3,80</t>
  </si>
  <si>
    <t>Dle technické zprávy, výkresových příloh projektové dokumentace a výkazů projektanta 
'2004' 
0.8*2=1,600 [A] 
Celkem: A=1,600 [B]</t>
  </si>
  <si>
    <t>134</t>
  </si>
  <si>
    <t>784171113</t>
  </si>
  <si>
    <t>Zakrytí nemalovaných ploch (materiál ve specifikaci) včetně pozdějšího odkrytí svislých ploch např. stěn, oken, dveří v místnostech výšky přes 3,80 do 5,00</t>
  </si>
  <si>
    <t>Dle technické zprávy, výkresových příloh projektové dokumentace a výkazů projektanta 
'004' 
24.81=24,810 [A] 
'103' 
(0.8*2*2+0.9*2+1*2)=7,000 [B] 
'104' 
(0.9*2+1.58*2.23*3)=12,370 [C] 
'106' 
(0.8*2*5+1*2)=10,000 [D] 
'111' 
0.8*2=1,600 [E] 
'114' 
(0.8*2+1.48*2+2.23*1.58)=8,083 [F] 
'113' 
(0.8*2)=1,600 [G] 
Celkem: A+B+C+D+E+F+G=65,463 [H]</t>
  </si>
  <si>
    <t>135</t>
  </si>
  <si>
    <t>784181111</t>
  </si>
  <si>
    <t>Penetrace podkladu jednonásobná základní silikátová bezbarvá v místnostech výšky do 3,80 m</t>
  </si>
  <si>
    <t>136</t>
  </si>
  <si>
    <t>784181113</t>
  </si>
  <si>
    <t>Penetrace podkladu jednonásobná základní silikátová bezbarvá v místnostech výšky přes 3,80 do 5,00 m</t>
  </si>
  <si>
    <t>Dle technické zprávy, výkresových příloh projektové dokumentace a výkazů projektanta 
'103' 
1.47*2.26+4.73*(2*1.47+2.26*2)=38,608 [A] 
-(0.8*2*2+0.9*2+1*2)=-7,000 [B] 
'104' 
5.17*3.48+4.75*(2*5.17+3.48*2)=100,167 [C] 
-(0.9*2+1.58*2.23*3)=-12,370 [D] 
0.3*(2.23*2+1.58)*3=5,436 [E] 
'106' 
11.08+4.73*(2*2.26+3.16*2+1.47*2+2.72)=89,125 [F] 
-(0.8*2*5+1*2)=-10,000 [G] 
'111' 
4.75*(1.16*2+2.97*2)+3.39=42,625 [H] 
-(0.8*2)=-1,600 [I] 
'114' 
5.57*5.31+4.75*(2*5.31+2*5.57)=132,937 [J] 
-(0.8*2+1.48*2+2.23*1.58)=-8,083 [K] 
0.3*(2*2+1.48+2.23*2+1.58)=3,456 [L] 
'113' 
2.97*4=11,880 [M] 
4.75*(2.97*2+2*4)=66,215 [N] 
-(0.8*2)=-1,600 [O] 
Celkem: A+B+C+D+E+F+G+H+I+J+K+L+M+N+O=449,796 [P]</t>
  </si>
  <si>
    <t>137</t>
  </si>
  <si>
    <t>784211101</t>
  </si>
  <si>
    <t>Malby z malířských směsí oděruvzdorných za mokra dvojnásobné, bílé za mokra oděruvzdorné výborně v místnostech výšky do 3,80 m</t>
  </si>
  <si>
    <t>138</t>
  </si>
  <si>
    <t>784211103</t>
  </si>
  <si>
    <t>Malby z malířských směsí oděruvzdorných za mokra dvojnásobné, bílé za mokra oděruvzdorné výborně v místnostech výšky přes 3,80 do 5,00 m</t>
  </si>
  <si>
    <t>Ostatní konstrukce a práce, bourání</t>
  </si>
  <si>
    <t>139</t>
  </si>
  <si>
    <t>919726123</t>
  </si>
  <si>
    <t>Geotextilie netkaná pro ochranu, separaci nebo filtraci měrná hmotnost přes 300 do 500 g/m2</t>
  </si>
  <si>
    <t>Dle technické zprávy, výkresových příloh projektové dokumentace a výkazů projektanta 
zpevněná plocha 
viz.výkres 07 
(8.4*4.3-4*0.3*1.4)=34,440 [A] 
základ 004 
3.1*1.2=3,720 [B] 
= 
Celkem: A+B+C=</t>
  </si>
  <si>
    <t>140</t>
  </si>
  <si>
    <t>949111114</t>
  </si>
  <si>
    <t>Lešení lehké kozové trubkové o výšce lešeňové podlahy přes 2,5 do 3,5 m montáž</t>
  </si>
  <si>
    <t>SADA</t>
  </si>
  <si>
    <t>Dle technické zprávy, výkresových příloh projektové dokumentace a výkazů projektanta 
2=2,000 [A] 
Celkem: A=2,000 [B]</t>
  </si>
  <si>
    <t>1. Množství měrných jednotek se určuje v počtu sad lešení (2 kozy a dřevěná podlaha).  
2. V cenách nájmu jsou započteny i náklady na manipulaci s lešením.</t>
  </si>
  <si>
    <t>141</t>
  </si>
  <si>
    <t>949111214</t>
  </si>
  <si>
    <t>Lešení lehké kozové trubkové o výšce lešeňové podlahy přes 2,5 do 3,5 m příplatek k ceně za každý den použití</t>
  </si>
  <si>
    <t>Dle technické zprávy, výkresových příloh projektové dokumentace a výkazů projektanta 
2*31*3=186,000 [A] 
Celkem: A=186,000 [B]</t>
  </si>
  <si>
    <t>142</t>
  </si>
  <si>
    <t>949111814</t>
  </si>
  <si>
    <t>Lešení lehké kozové trubkové o výšce lešeňové podlahy přes 2,5 do 3,5 m demontáž</t>
  </si>
  <si>
    <t>1. Množství měrných jednotek se určuje v počtu sad lešení (2 kozy a dřevěná podlaha).</t>
  </si>
  <si>
    <t>143</t>
  </si>
  <si>
    <t>952901114</t>
  </si>
  <si>
    <t>Vyčištění budov nebo objektů před předáním do užívání budov bytové nebo občanské výstavby, světlé výšky podlaží přes 4 m</t>
  </si>
  <si>
    <t>Dle technické zprávy, výkresových příloh projektové dokumentace a výkazů projektanta 
24.81=24,810 [A] 
11.08+7.63+29.9+17.48+3.38=69,470 [B] 
Celkem: A+B=94,280 [C]</t>
  </si>
  <si>
    <t>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t>
  </si>
  <si>
    <t>144</t>
  </si>
  <si>
    <t>953965123</t>
  </si>
  <si>
    <t>Kotva chemická s vyvrtáním otvoru kotevní šrouby pro chemické kotvy, velikost M 12, délka 260 mm</t>
  </si>
  <si>
    <t>Dle technické zprávy, výkresových příloh projektové dokumentace a výkazů projektanta 
viz.07  
112=112,000 [A] 
Celkem: A=112,000 [B]</t>
  </si>
  <si>
    <t>145</t>
  </si>
  <si>
    <t>961055111</t>
  </si>
  <si>
    <t>Bourání základů z betonu železového</t>
  </si>
  <si>
    <t>Dle technické zprávy, výkresových příloh projektové dokumentace a výkazů projektanta 
starý základ litinového sloupu 
(1*1*1)=1,000 [A] 
Celkem: A=1,000 [B]</t>
  </si>
  <si>
    <t>146</t>
  </si>
  <si>
    <t>962032240</t>
  </si>
  <si>
    <t>Bourání zdiva nadzákladového z cihel pálených plných nebo lícových nebo vápenopískových, na maltu cementovou, objemu do 1 m3</t>
  </si>
  <si>
    <t>Dle technické zprávy, výkresových příloh projektové dokumentace a výkazů projektanta 
bourání zděných pilířu 
2*0.7*0.3*0.9+0.91*0.48*0.9=0,771 [A] 
Celkem: A=0,771 [B]</t>
  </si>
  <si>
    <t>147</t>
  </si>
  <si>
    <t>965043431</t>
  </si>
  <si>
    <t>Bourání mazanin betonových s potěrem nebo teracem tl. do 150 mm, plochy do 4 m2</t>
  </si>
  <si>
    <t>Dle technické zprávy, výkresových příloh projektové dokumentace a výkazů projektanta 
'004' 
1.2*3.1*0.3=1,116 [A] 
Celkem: A=1,116 [B]</t>
  </si>
  <si>
    <t>148</t>
  </si>
  <si>
    <t>965049112</t>
  </si>
  <si>
    <t>Bourání mazanin Příplatek k cenám za bourání mazanin betonových se svařovanou sítí, tl. přes 100 mm</t>
  </si>
  <si>
    <t>149</t>
  </si>
  <si>
    <t>966071821</t>
  </si>
  <si>
    <t>Rozebrání oplocení z pletiva drátěného se čtvercovými oky, výšky do 1,6 m</t>
  </si>
  <si>
    <t>Dle technické zprávy, výkresových příloh projektové dokumentace a výkazů projektanta 
odstranění oplocení 
viz.výkres 07 
9=9,000 [A] 
Celkem: A=9,000 [B]</t>
  </si>
  <si>
    <t>150</t>
  </si>
  <si>
    <t>968072455</t>
  </si>
  <si>
    <t>Vybourání kovových rámů oken s křídly, dveřních zárubní, vrat, stěn, ostění nebo obkladů dveřních zárubní, plochy do 2 m2</t>
  </si>
  <si>
    <t>Dle technické zprávy, výkresových příloh projektové dokumentace a výkazů projektanta 
3*(1*2)=6,000 [A] 
Celkem: A=6,000 [B]</t>
  </si>
  <si>
    <t>1. V cenách -2244 až -2559 jsou započteny i náklady na vyvěšení křídel.  
2. Cenou -2641 se oceňuje i vybourání nosné ocelové konstrukce pro sádrokartonové příčky.</t>
  </si>
  <si>
    <t>151</t>
  </si>
  <si>
    <t>971033251</t>
  </si>
  <si>
    <t>Vybourání otvorů ve zdivu základovém nebo nadzákladovém z cihel, tvárnic, příčkovek z cihel pálených na maltu vápennou nebo vápenocementovou plochy do 0,0225 m2</t>
  </si>
  <si>
    <t>Vybourání otvorů ve zdivu základovém nebo nadzákladovém z cihel, tvárnic, příčkovek z cihel pálených na maltu vápennou nebo vápenocementovou plochy do 0,0225 m2, tl. do 450 mm</t>
  </si>
  <si>
    <t>Dle technické zprávy, výkresových příloh projektové dokumentace a výkazů projektanta 
'113' 
1=1,000 [A] 
Celkem: A=1,000 [B]</t>
  </si>
  <si>
    <t>152</t>
  </si>
  <si>
    <t>971033451</t>
  </si>
  <si>
    <t>Vybourání otvorů ve zdivu základovém nebo nadzákladovém z cihel, tvárnic, příčkovek z cihel pálených na maltu vápennou nebo vápenocementovou plochy do 0,25 m2,</t>
  </si>
  <si>
    <t>Vybourání otvorů ve zdivu základovém nebo nadzákladovém z cihel, tvárnic, příčkovek z cihel pálených na maltu vápennou nebo vápenocementovou plochy do 0,25 m2, tl. do 450 mm</t>
  </si>
  <si>
    <t>Dle technické zprávy, výkresových příloh projektové dokumentace a výkazů projektanta 
'114' 
12=12,000 [A] 
Celkem: A=12,000 [B]</t>
  </si>
  <si>
    <t>153</t>
  </si>
  <si>
    <t>971033461</t>
  </si>
  <si>
    <t>Vybourání otvorů ve zdivu základovém nebo nadzákladovém z cihel, tvárnic, příčkovek z cihel pálených na maltu vápennou nebo vápenocementovou plochy do 0,25 m2, tl. do 600 mm</t>
  </si>
  <si>
    <t>Dle technické zprávy, výkresových příloh projektové dokumentace a výkazů projektanta 
'114' 
1=1,000 [A] 
Celkem: A=1,000 [B]</t>
  </si>
  <si>
    <t>154</t>
  </si>
  <si>
    <t>971042461</t>
  </si>
  <si>
    <t>Vybourání otvorů v betonových příčkách a zdech základových nebo nadzákladových plochy do 0,25 m2, tl. do 600 mm</t>
  </si>
  <si>
    <t>Dle technické zprávy, výkresových příloh projektové dokumentace a výkazů projektanta 
'005' 
1=1,000 [A] 
Celkem: A=1,000 [B]</t>
  </si>
  <si>
    <t>155</t>
  </si>
  <si>
    <t>973031346</t>
  </si>
  <si>
    <t>Vysekání výklenků nebo kapes ve zdivu z cihel na maltu vápennou nebo vápenocementovou kapes, plochy do 0,25 m2, hl. do 450 mm</t>
  </si>
  <si>
    <t>Dle technické zprávy, výkresových příloh projektové dokumentace a výkazů projektanta 
3*2=6,000 [A] 
Celkem: A=6,000 [B]</t>
  </si>
  <si>
    <t>156</t>
  </si>
  <si>
    <t>973042461</t>
  </si>
  <si>
    <t>Vysekání výklenků nebo kapes ve zdivu betonovém kapes, plochy do 0,25 m2, hl. do 450 mm</t>
  </si>
  <si>
    <t>Dle technické zprávy, výkresových příloh projektové dokumentace a výkazů projektanta 
'1.PP' 
2=2,000 [A] 
Celkem: A=2,000 [B]</t>
  </si>
  <si>
    <t>157</t>
  </si>
  <si>
    <t>977151125</t>
  </si>
  <si>
    <t>Jádrové vrty diamantovými korunkami do stavebních materiálů (železobetonu, betonu, cihel, obkladů, dlažeb, kamene) průměru přes 180 do 200 mm</t>
  </si>
  <si>
    <t>Dle technické zprávy, výkresových příloh projektové dokumentace a výkazů projektanta 
'1.PP' 
2*2.7=5,400 [A] 
Celkem: A=5,400 [B]</t>
  </si>
  <si>
    <t>158</t>
  </si>
  <si>
    <t>977151127</t>
  </si>
  <si>
    <t>Jádrové vrty diamantovými korunkami do stavebních materiálů (železobetonu, betonu, cihel, obkladů, dlažeb, kamene) průměru přes 225 do 250 mm</t>
  </si>
  <si>
    <t>Dle technické zprávy, výkresových příloh projektové dokumentace a výkazů projektanta 
'1.PP' 
2*0.8=1,600 [A] 
Celkem: A=1,600 [B]</t>
  </si>
  <si>
    <t>159</t>
  </si>
  <si>
    <t>978011191</t>
  </si>
  <si>
    <t>Otlučení vápenných nebo vápenocementových omítek vnitřních ploch stropů, v rozsahu přes 50 do 100 %</t>
  </si>
  <si>
    <t>160</t>
  </si>
  <si>
    <t>978013191</t>
  </si>
  <si>
    <t>Otlučení vápenných nebo vápenocementových omítek vnitřních ploch stěn s vyškrabáním spar, s očištěním zdiva, v rozsahu přes 50 do 100 %</t>
  </si>
  <si>
    <t>Dle technické zprávy, výkresových příloh projektové dokumentace a výkazů projektanta 
'114' 
1.5*(2*5.31+2*5.57)=32,640 [A] 
'004' 
(3.72*2+3.11*2+3.03*2+0.62*2+4*0.27+0.5*2)*(2.47)=56,909 [B] 
-(0.8*(1.75))=-1,400 [C] 
Celkem: A+B+C=88,149 [D]</t>
  </si>
  <si>
    <t>161</t>
  </si>
  <si>
    <t>985112133</t>
  </si>
  <si>
    <t>Odsekání degradovaného betonu rubu kleneb a podlah, tloušťky přes 30 do 50 mm</t>
  </si>
  <si>
    <t>Dle technické zprávy, výkresových příloh projektové dokumentace a výkazů projektanta 
'004' 
(3.72*3.11+3.72*3.03+0.62*3.18+0.5*0.8)=25,212 [A] 
-3.1*1.2=-3,720 [B] 
Celkem: A+B=21,492 [C]</t>
  </si>
  <si>
    <t>162</t>
  </si>
  <si>
    <t>985131111</t>
  </si>
  <si>
    <t>Očištění ploch stěn, rubu kleneb a podlah tlakovou vodou</t>
  </si>
  <si>
    <t>163</t>
  </si>
  <si>
    <t>985311313</t>
  </si>
  <si>
    <t>Reprofilace betonu sanačními maltami na cementové bázi ručně rubu kleneb a podlah, tloušťky přes 20 do 30 mm</t>
  </si>
  <si>
    <t>164</t>
  </si>
  <si>
    <t>985312131</t>
  </si>
  <si>
    <t>Stěrka k vyrovnání ploch reprofilovaného betonu rubu kleneb a podlah, tloušťky do 2 mm</t>
  </si>
  <si>
    <t>165</t>
  </si>
  <si>
    <t>985323111</t>
  </si>
  <si>
    <t>Spojovací můstek reprofilovaného betonu na cementové bázi, tloušťky 1 mm</t>
  </si>
  <si>
    <t>166</t>
  </si>
  <si>
    <t>R95396213</t>
  </si>
  <si>
    <t>Kotvy chemické s vyvrtáním otvoru do betonu, železobetonu nebo tvrdého kamene chemická patrona, velikost M 12, hloubka 160 mm</t>
  </si>
  <si>
    <t>167</t>
  </si>
  <si>
    <t>R971033451</t>
  </si>
  <si>
    <t>Vybourání otvorů ve stropní konstrukci</t>
  </si>
  <si>
    <t>168</t>
  </si>
  <si>
    <t>R97231374</t>
  </si>
  <si>
    <t>Chránička D 200 mm</t>
  </si>
  <si>
    <t>169</t>
  </si>
  <si>
    <t>R9723150375</t>
  </si>
  <si>
    <t>Chránička D 250 mm</t>
  </si>
  <si>
    <t>170</t>
  </si>
  <si>
    <t>R98531111</t>
  </si>
  <si>
    <t>Podlití kotevních ploten plast maltou tl přes 10 do 20 mm</t>
  </si>
  <si>
    <t>Dle technické zprávy, výkresových příloh projektové dokumentace a výkazů projektanta 
viz.07  
28=28,000 [A] 
Celkem: A=28,000 [B]</t>
  </si>
  <si>
    <t>171</t>
  </si>
  <si>
    <t>Dle technické zprávy, výkresových příloh projektové dokumentace a výkazů projektanta  
výkop  
viz.výkres 07  
(8.4*2+3.44*2)*(((0.8+2*0.1)*1))=23,680 [A]  
(4)*(1.4*0.5*0.9)=2,520 [B]  
(1*1*1)=1,000 [C]  
zásyp  
-10.288=-10,288 [D]  
Celkem: A+B+C+D=16,912 [E]  
E * 1.9Koeficient množství=32,133 [F]</t>
  </si>
  <si>
    <t>172</t>
  </si>
  <si>
    <t>R015120</t>
  </si>
  <si>
    <t>POPLATKY ZA LIKVIDACI ODPADŮ NEKONTAMINOVANÝCH - 17 01 02 STAVEBNÍ A DEMOLIČNÍ SUŤ (CIHLY) VČ. DOPRAVY NA SKLÁDKU A MANIPULACE</t>
  </si>
  <si>
    <t>997</t>
  </si>
  <si>
    <t>Přesun sutě</t>
  </si>
  <si>
    <t>173</t>
  </si>
  <si>
    <t>997013214</t>
  </si>
  <si>
    <t>Vnitrostaveništní doprava suti a vybouraných hmot vodorovně do 50 m s naložením ručně pro budovy a haly výšky přes 12 do 15 m</t>
  </si>
  <si>
    <t>174</t>
  </si>
  <si>
    <t>997013501</t>
  </si>
  <si>
    <t>Odvoz suti a vybouraných hmot na skládku nebo meziskládku se složením, na vzdálenost do 1 km</t>
  </si>
  <si>
    <t>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souboru cen Odvoz suti a vybouraných hmot zmeziskládky na skládku.</t>
  </si>
  <si>
    <t>175</t>
  </si>
  <si>
    <t>997013509</t>
  </si>
  <si>
    <t>Odvoz suti a vybouraných hmot na skládku nebo meziskládku se složením, na vzdálenost Příplatek k ceně za každý další započatý 1 km přes 1 km</t>
  </si>
  <si>
    <t>998</t>
  </si>
  <si>
    <t>Přesun hmot</t>
  </si>
  <si>
    <t>176</t>
  </si>
  <si>
    <t>998011003</t>
  </si>
  <si>
    <t>Přesun hmot pro budovy občanské výstavby, bydlení, výrobu a služby s nosnou svislou konstrukcí zděnou z cihel, tvárnic nebo kamene vodorovná dopravní vzdálenost</t>
  </si>
  <si>
    <t>Přesun hmot pro budovy občanské výstavby, bydlení, výrobu a služby s nosnou svislou konstrukcí zděnou z cihel, tvárnic nebo kamene vodorovná dopravní vzdálenost do 100 m základní pro budovy výšky přes 12 do 24 m</t>
  </si>
  <si>
    <t>SO 19-15-02.2</t>
  </si>
  <si>
    <t>Zařízení silnoproudé elektrotechniky</t>
  </si>
  <si>
    <t>R612135101</t>
  </si>
  <si>
    <t>Hrubá výplň rýh maltou jakékoli šířky rýhy ve stěnách</t>
  </si>
  <si>
    <t>0.03*65=1,950 [A] 
0.07*20=1,400 [B] 
Celkem: A+B=3,350 [C]</t>
  </si>
  <si>
    <t>R612325121</t>
  </si>
  <si>
    <t>Vápenocementová omítka rýh štuková dvouvrstvá ve stěnách, šířky rýhy do 150 mm</t>
  </si>
  <si>
    <t>Lešení a stavební výtahy</t>
  </si>
  <si>
    <t>941941031R00</t>
  </si>
  <si>
    <t>Montáž lešení lehkého řadového s podlahami, š. do 1 m, výšky do 10 m</t>
  </si>
  <si>
    <t>RTS 24/II</t>
  </si>
  <si>
    <t>941941111R00</t>
  </si>
  <si>
    <t>Pronájem lešení za den</t>
  </si>
  <si>
    <t>941941191T00</t>
  </si>
  <si>
    <t>Příplatek za každý měsíc použití lešení k položce 1031</t>
  </si>
  <si>
    <t>941941502R00</t>
  </si>
  <si>
    <t>Doprava lešení pronaj-dovoz a odvoz sady do 250 m2</t>
  </si>
  <si>
    <t>KM</t>
  </si>
  <si>
    <t>941941831R00</t>
  </si>
  <si>
    <t>Demontáž lešení lehkého řadového s podlahami, š. do 1 m, výšky do 10 m</t>
  </si>
  <si>
    <t>941955001R00</t>
  </si>
  <si>
    <t>Lešení lehké pomocné, výška podlahy do 1,2 m</t>
  </si>
  <si>
    <t>941955002R00</t>
  </si>
  <si>
    <t>Lešení lehké pomocné, výška podlahy do 1,9 m</t>
  </si>
  <si>
    <t>Prorážení otvorů</t>
  </si>
  <si>
    <t>971033341R00</t>
  </si>
  <si>
    <t>Vybourání otv. zeď cihel. pl.0,09 m2, tl.30cm, MVC</t>
  </si>
  <si>
    <t>971038331R00</t>
  </si>
  <si>
    <t>Vybourání otvorů cihly duté pl. 0,09 m2, tl. 15 cm</t>
  </si>
  <si>
    <t>971100021RAB</t>
  </si>
  <si>
    <t>Vybourání otvorů ve zdivu cihelném, tloušťka 45 cm</t>
  </si>
  <si>
    <t>971100031RAB</t>
  </si>
  <si>
    <t>Vybourání otvorů ve zdech betonových, tloušťka 30 cm</t>
  </si>
  <si>
    <t>973100040RA0</t>
  </si>
  <si>
    <t>Vysekání kapes ve zdivu z cihel, 50 x 50 x 45 cm</t>
  </si>
  <si>
    <t>974031121R00</t>
  </si>
  <si>
    <t>Vysekání rýh ve zdi cihelné 3 x 3 cm</t>
  </si>
  <si>
    <t>974031122R00</t>
  </si>
  <si>
    <t>Vysekání rýh ve zdi cihelné 3 x 7 cm</t>
  </si>
  <si>
    <t>M21</t>
  </si>
  <si>
    <t>Elektromontáže</t>
  </si>
  <si>
    <t>210010011RT1</t>
  </si>
  <si>
    <t>Trubka tuhá z PVC volně/pod omítku + kolena 16 mm, včetně dodávky trubky 1516</t>
  </si>
  <si>
    <t>210010012RT1</t>
  </si>
  <si>
    <t>Trubka tuhá z PVC volně/pod omítku + kolena 23 mm, včetně dodávky trubky 1525</t>
  </si>
  <si>
    <t>210010013RT1</t>
  </si>
  <si>
    <t>Trubka tuhá z PVC volně/pod omítku + kolena 29 mm, včetně dodávky trubky 1532</t>
  </si>
  <si>
    <t>210010026RT2</t>
  </si>
  <si>
    <t>Ohebná dvouplášťová chránička,pruměr 110 mm, včetně dodávky</t>
  </si>
  <si>
    <t>210010026RT3</t>
  </si>
  <si>
    <t>Ohebná dvouplášťová chránička,pruměr 50 mm, včetně dodávky</t>
  </si>
  <si>
    <t>210010091RT3</t>
  </si>
  <si>
    <t>Lišta hranatá bezhalogenová do šířky 40 mm, včetně dodávky lišty LHD 20 x 20 HF</t>
  </si>
  <si>
    <t>210010091RT4</t>
  </si>
  <si>
    <t>Lišta hranatá bezhalogenová do šířky 40 mm, včetně dodávky lišty LHD 40 x 20 HF</t>
  </si>
  <si>
    <t>210010091RT5</t>
  </si>
  <si>
    <t>Lišta hranatá bezhalogenová do šířky 40 mm, včetně dodávky lišty LHD 40 x 40 HF</t>
  </si>
  <si>
    <t>210010301R00</t>
  </si>
  <si>
    <t>Krabice přístrojová KP, bez zapojení, kruhová</t>
  </si>
  <si>
    <t>210010321RT1</t>
  </si>
  <si>
    <t>Krabice univerzální KU a odbočná KO se zapoj.,kruh, vč.dodávky krabice KU 68-45/V se svorkovnicí</t>
  </si>
  <si>
    <t>210010337R00</t>
  </si>
  <si>
    <t>Krabice lištová LK 80x28, bez zapojení</t>
  </si>
  <si>
    <t>210010351R00</t>
  </si>
  <si>
    <t>Rozvodka krabicová z lis. izol. 6455-11 do 4 mm2</t>
  </si>
  <si>
    <t>210010535RT2</t>
  </si>
  <si>
    <t>Zapojení vodiče do svorky, včetně svorky 2 /2273-202/</t>
  </si>
  <si>
    <t>210010535RT3</t>
  </si>
  <si>
    <t>Zapojení vodiče do svorky, včetně svorky 3 /2273-203/</t>
  </si>
  <si>
    <t>210010535RT4</t>
  </si>
  <si>
    <t>Zapojení vodiče do svorky, včetně svorky 4 /2273-204/</t>
  </si>
  <si>
    <t>210010535RT5</t>
  </si>
  <si>
    <t>Zapojení vodiče do svorky, včetně svorky 5 /2273-205/</t>
  </si>
  <si>
    <t>210010535RT8</t>
  </si>
  <si>
    <t>Zapojení vodiče do svorky, včetně svorky 8 /2273-208/</t>
  </si>
  <si>
    <t>210020302R00</t>
  </si>
  <si>
    <t>Žlab kabelový drátěný s příslušenstvím, 50/50 mm bez víka</t>
  </si>
  <si>
    <t>210020304R00</t>
  </si>
  <si>
    <t>Žlab kabelový drátěný s příslušenstvím, 150/50 mm bez víka</t>
  </si>
  <si>
    <t>210020308R00</t>
  </si>
  <si>
    <t>Žlab kabelový drátěný s přísluš., 250/50 mm bez víka</t>
  </si>
  <si>
    <t>210020651R00</t>
  </si>
  <si>
    <t>Konstrukce ocelová nosná pro zařízení do 5 kg, pro montáž kabelu na nástupišti</t>
  </si>
  <si>
    <t>210020922R00</t>
  </si>
  <si>
    <t>Ucpávka protipožární, průchod stěnou, tl. 30 cm</t>
  </si>
  <si>
    <t>210100001R00</t>
  </si>
  <si>
    <t>Ukončení vodičů v rozvaděči + zapojení do 2,5 mm2</t>
  </si>
  <si>
    <t>210100002R00</t>
  </si>
  <si>
    <t>Ukončení vodičů v rozvaděči + zapojení do 6 mm2</t>
  </si>
  <si>
    <t>210100003R00</t>
  </si>
  <si>
    <t>Ukončení vodičů v rozvaděči + zapojení do 16 mm2</t>
  </si>
  <si>
    <t>210100008R00</t>
  </si>
  <si>
    <t>Ukončení vodičů v rozvaděči + zapojení do 95 mm2</t>
  </si>
  <si>
    <t>210100011R00</t>
  </si>
  <si>
    <t>Ukončení vodičů v rozvaděči + zapojení do 185 mm2</t>
  </si>
  <si>
    <t>210100204R00</t>
  </si>
  <si>
    <t>Ukončení šňůry v gumové hadici do 3 x 4 mm2</t>
  </si>
  <si>
    <t>210110001R00</t>
  </si>
  <si>
    <t>Spínač nástěnný jednopól.- řaz. 1, obyč.prostředí</t>
  </si>
  <si>
    <t>210110003R00</t>
  </si>
  <si>
    <t>Spínač nástěnný seriový - řaz. 5, obyč.prostředí</t>
  </si>
  <si>
    <t>210110004R00</t>
  </si>
  <si>
    <t>Spínač nástěnný střídavý - řaz. 6, obyč.prostředí</t>
  </si>
  <si>
    <t>210110005R00</t>
  </si>
  <si>
    <t>Spínač nástěnný křížový - řaz. 7, obyč.prostředí</t>
  </si>
  <si>
    <t>210110021R00</t>
  </si>
  <si>
    <t>Spínač nástěnný jednopól.- řaz. 1, venkovní</t>
  </si>
  <si>
    <t>210111011R00</t>
  </si>
  <si>
    <t>Zásuvka domovní zapuštěná - provedení 2P+PE</t>
  </si>
  <si>
    <t>210111014R00</t>
  </si>
  <si>
    <t>Zásuvka domovní zapuštěná - provedení 2x (2P+PE)</t>
  </si>
  <si>
    <t>210111014RT7</t>
  </si>
  <si>
    <t>Zásuvka domovní zapuštěná - provedení 2x (2P+PE), včetně dodávky zásuvky s natočenou dutin.a rámečku</t>
  </si>
  <si>
    <t>210111031R00</t>
  </si>
  <si>
    <t>Zásuvka domovní v krabici - 2P+PE, venkovní</t>
  </si>
  <si>
    <t>210190002R00</t>
  </si>
  <si>
    <t>Montáž celoplechových rozvodnic do váhy 50 kg</t>
  </si>
  <si>
    <t>210190005R00</t>
  </si>
  <si>
    <t>Montáž celoplechových rozvodnic do váhy 200 kg</t>
  </si>
  <si>
    <t>210200271R00</t>
  </si>
  <si>
    <t>Svítidlo žárovkové stěnové přisazené, 1 zdroj, montura polykarb.,stínitko sklo, 1x60W,IP43</t>
  </si>
  <si>
    <t>210201521R00</t>
  </si>
  <si>
    <t>Svítidlo interiérové LED stropní, 42W, 5270lm viz. výpočet osvětlení</t>
  </si>
  <si>
    <t>Svítidlo LED základna bílý polykarb. difuzor, translucentní polykarb., 42W, 5210lm, viz výpoče</t>
  </si>
  <si>
    <t>Svítidlo LED technické stropní přisazené, 5200lm, 5200/840, IP65</t>
  </si>
  <si>
    <t>210220010R00</t>
  </si>
  <si>
    <t>Nátěr zemnicího pásku do 120 mm2</t>
  </si>
  <si>
    <t>210220021RT1</t>
  </si>
  <si>
    <t>Vedení uzemňovací v zemi FeZn do 120 mm2 vč.svorek, včetně pásku FeZn 30 x 4 mm</t>
  </si>
  <si>
    <t>210220022RT1</t>
  </si>
  <si>
    <t>Vedení uzemňovací v zemi FeZn 10/13 PVC mm, včetně drátu FeZn 10 mm</t>
  </si>
  <si>
    <t>210220101RU2</t>
  </si>
  <si>
    <t>Vodiče svodové FeZn D do 10,Al 10,Cu 8 +podpěry, včetně dodávky drátu AlMgSi T/4 8 mm</t>
  </si>
  <si>
    <t>210220301RT1</t>
  </si>
  <si>
    <t>Svorka hromosvodová do 2 šroubů /SS, SZ, SO/, včetně dodávky svorky SS</t>
  </si>
  <si>
    <t>Svorka hromosvodová do 2 šroubů /SP/, včetně dodávky svorky SP</t>
  </si>
  <si>
    <t>210220302RT1</t>
  </si>
  <si>
    <t>Svorka hromosvodová nad 2 šrouby /ST, SJ, SR, atd/, včetně dodávky svorky SR 2b Fe pro pásek 30x4 mm</t>
  </si>
  <si>
    <t>210220302RT2</t>
  </si>
  <si>
    <t>Svorka hromosvodová nad 2 šrouby /ST, SJ, SR, atd/, včetně dodávky svorky SR 3a Fe</t>
  </si>
  <si>
    <t>210220321R00</t>
  </si>
  <si>
    <t>Svorka na potrubí Bernard, včetně Cu pásku</t>
  </si>
  <si>
    <t>210800105R00</t>
  </si>
  <si>
    <t>Kabel CYKY-J 750 V 3x1,5 mm2 uložený pevně</t>
  </si>
  <si>
    <t>210800106RT1</t>
  </si>
  <si>
    <t>Kabel CYKY-O 750 V 3x1,5 mm2 uložený pod omítkou, včetně dodávky kabelu</t>
  </si>
  <si>
    <t>Kabel CYKY 750 V 3x2,5 mm2 uložený pod omítkou, včetně dodávky kabelu</t>
  </si>
  <si>
    <t>210800109R00</t>
  </si>
  <si>
    <t>Kabel CYKY 750 V 4x1,5 mm2 uložený pevně</t>
  </si>
  <si>
    <t>210800138RT2</t>
  </si>
  <si>
    <t>Kabel CYKY 750 V 5x10 mm2 uložený pevně</t>
  </si>
  <si>
    <t>210800526R00</t>
  </si>
  <si>
    <t>Vodič H07V-U (CY) 4 mm2 uložený volně, včetně dodávky vodiče CY 4</t>
  </si>
  <si>
    <t>210800527RT1</t>
  </si>
  <si>
    <t>Vodič H07V-U (CY) 6 mm2 uložený volně, včetně dodávky vodiče CY 6</t>
  </si>
  <si>
    <t>210800528RT1</t>
  </si>
  <si>
    <t>Vodič H07V-U (CY) 10 mm2 uložený volně, včetně dodávky vodiče CY 10</t>
  </si>
  <si>
    <t>210800529RT1</t>
  </si>
  <si>
    <t>Vodič H07V-U (CY) 16 mm2 uložený volně, včetně dodávky vodiče CY 16</t>
  </si>
  <si>
    <t>210802411R00</t>
  </si>
  <si>
    <t>Šňůra H05RR-F (CGSG) 3 x 1,50 mm2 volně uložená</t>
  </si>
  <si>
    <t>210802427R00</t>
  </si>
  <si>
    <t>Šňůra H05RR-F (CGSG) 5 x 1,50 mm2 volně uložená</t>
  </si>
  <si>
    <t>210810417R00</t>
  </si>
  <si>
    <t>Kabel silový CYKY 1kV 3x185+95 mm2 volně ulož., ztížená montáž</t>
  </si>
  <si>
    <t>210860201R00</t>
  </si>
  <si>
    <t>Kabel speciální JYTY s Al 2 x 1 mm volně uložený</t>
  </si>
  <si>
    <t>210860202R00</t>
  </si>
  <si>
    <t>Kabel speciální JYTY s Al 4 x 1 mm volně uložený</t>
  </si>
  <si>
    <t>211220801R00</t>
  </si>
  <si>
    <t>Změření zemního odporu, vč. měřicího protokolu</t>
  </si>
  <si>
    <t>M46</t>
  </si>
  <si>
    <t>Zemní práce při montážích</t>
  </si>
  <si>
    <t>460030032R00</t>
  </si>
  <si>
    <t>Vytrhání kostek velkých, lože písek, zalité spáry</t>
  </si>
  <si>
    <t>460030061RZ1</t>
  </si>
  <si>
    <t>Kladení dlažby do lože z písku, ze stávajících dlaždic</t>
  </si>
  <si>
    <t>460200164RT2</t>
  </si>
  <si>
    <t>Výkop kabelové rýhy 35/80 cm hor.4, ruční výkop rýhy</t>
  </si>
  <si>
    <t>460260001R00</t>
  </si>
  <si>
    <t>Zatažení lana do kanálku nebo tvárnicové trasy</t>
  </si>
  <si>
    <t>460490012R00</t>
  </si>
  <si>
    <t>Fólie výstražná z PVC, šířka 33 cm</t>
  </si>
  <si>
    <t>460510021RT2</t>
  </si>
  <si>
    <t>Kabelový prostup z plast.trub, DN do 10,5 cm, včetně dodávky trub DN 110</t>
  </si>
  <si>
    <t>460560164R00</t>
  </si>
  <si>
    <t>Zához rýhy 35/80 cm, hornina třídy 4</t>
  </si>
  <si>
    <t>M65</t>
  </si>
  <si>
    <t>Elektroinstalace</t>
  </si>
  <si>
    <t>650010111R00</t>
  </si>
  <si>
    <t>Montáž elektroinstalační lišty šířky do 7040 mm</t>
  </si>
  <si>
    <t>650020112R00</t>
  </si>
  <si>
    <t>Vrt + osazení hmoždinky do stěn železobet. HM 8</t>
  </si>
  <si>
    <t>M94</t>
  </si>
  <si>
    <t>091161019600R</t>
  </si>
  <si>
    <t>Traktor Zetor 8045</t>
  </si>
  <si>
    <t>SH</t>
  </si>
  <si>
    <t>171156460100R</t>
  </si>
  <si>
    <t>Jeřáb automobilní 8,0t AD 080</t>
  </si>
  <si>
    <t>196111000505R</t>
  </si>
  <si>
    <t>Kabelový vlek</t>
  </si>
  <si>
    <t>947      R01</t>
  </si>
  <si>
    <t>Demontáže stávajících zařízení</t>
  </si>
  <si>
    <t>H</t>
  </si>
  <si>
    <t>947      R02</t>
  </si>
  <si>
    <t>Úprava stávajících zařízení</t>
  </si>
  <si>
    <t>947      R03</t>
  </si>
  <si>
    <t>Úprava stávajícího rozvaděče</t>
  </si>
  <si>
    <t>947      R04</t>
  </si>
  <si>
    <t>Vyhledávání připojovacího místa</t>
  </si>
  <si>
    <t>947      R05</t>
  </si>
  <si>
    <t>Napojení na stávající zařízení</t>
  </si>
  <si>
    <t>947      R06</t>
  </si>
  <si>
    <t>Příprava ke komplexní zkoušce</t>
  </si>
  <si>
    <t>947      R07</t>
  </si>
  <si>
    <t>Zabezpečení pracoviště</t>
  </si>
  <si>
    <t>947      R08</t>
  </si>
  <si>
    <t>Montáž</t>
  </si>
  <si>
    <t>947      R09</t>
  </si>
  <si>
    <t>Koordinace prací s ostatními profesemi</t>
  </si>
  <si>
    <t>947      R10</t>
  </si>
  <si>
    <t>Montáž a popis nového rozváděče</t>
  </si>
  <si>
    <t>947      R11</t>
  </si>
  <si>
    <t>Spolupráce s revizním technikem</t>
  </si>
  <si>
    <t>947      R12</t>
  </si>
  <si>
    <t>Dokumentace skutečného provedení</t>
  </si>
  <si>
    <t>947      R13</t>
  </si>
  <si>
    <t>Revizní technik</t>
  </si>
  <si>
    <t>R1</t>
  </si>
  <si>
    <t>Rozváděč R1.1 včetně skříňě a vybavení-dle, ,výkres č. SO191502_2_04_01 až 04-soubor celkem</t>
  </si>
  <si>
    <t>R2</t>
  </si>
  <si>
    <t>Rozváděč Rt včetně skříňě a vybavení-dle, výkresu č. 191502_2_05_01 až 03</t>
  </si>
  <si>
    <t>R3</t>
  </si>
  <si>
    <t>Regulátor vytápění s dálkovou regulací dle, dodavetele TČ</t>
  </si>
  <si>
    <t>R4</t>
  </si>
  <si>
    <t>Regulátor topné větve, čerpadla 3cestný ventil, dle dodavatele TČ</t>
  </si>
  <si>
    <t>R5</t>
  </si>
  <si>
    <t>Rámeček jednonásobný, b. bílá</t>
  </si>
  <si>
    <t>R6</t>
  </si>
  <si>
    <t>Rámeček dvojnásobný, b. bílá</t>
  </si>
  <si>
    <t>R7</t>
  </si>
  <si>
    <t>Žárovka LED E27, 8W</t>
  </si>
  <si>
    <t>R8</t>
  </si>
  <si>
    <t>Uzemňovací přípojnice EPS 2</t>
  </si>
  <si>
    <t>SO 19-15-02.3</t>
  </si>
  <si>
    <t>Změna zdroje tepla</t>
  </si>
  <si>
    <t>Přípravné a přidružené práce</t>
  </si>
  <si>
    <t>113106121R00</t>
  </si>
  <si>
    <t>Rozebrání dlažeb z betonových dlaždic na sucho</t>
  </si>
  <si>
    <t>RTS II / 2024</t>
  </si>
  <si>
    <t>Hloubené vykopávky</t>
  </si>
  <si>
    <t>132201210R00</t>
  </si>
  <si>
    <t>Hloubení rýh š.do 200 cm hor.3 do 50 m3,STROJNĚ</t>
  </si>
  <si>
    <t>Přemístění výkopku</t>
  </si>
  <si>
    <t>161101101R00</t>
  </si>
  <si>
    <t>Svislé přemístění výkopku z hor.1-4 do 2,5 m</t>
  </si>
  <si>
    <t>162701105R00</t>
  </si>
  <si>
    <t>Vodorovné přemístění výkopku z hor.1-4 do 10000 m</t>
  </si>
  <si>
    <t>Konstrukce ze zemin</t>
  </si>
  <si>
    <t>171201201R00</t>
  </si>
  <si>
    <t>Uložení sypaniny na skl.-sypanina na výšku přes 2m</t>
  </si>
  <si>
    <t>174101101R00</t>
  </si>
  <si>
    <t>Zásyp jam, rýh, šachet se zhutněním</t>
  </si>
  <si>
    <t>175100010RA0</t>
  </si>
  <si>
    <t>Obsyp potrubí prohozenou zeminou</t>
  </si>
  <si>
    <t>Podkladní a vedlejší konstrukce (kromě vozovek a železničního svršku)</t>
  </si>
  <si>
    <t>451571221R00</t>
  </si>
  <si>
    <t>Podklad pod dlažbu ze štěrkopísku tl. do 10 cm</t>
  </si>
  <si>
    <t>451573111R00</t>
  </si>
  <si>
    <t>Lože pod potrubí ze štěrkopísku do 63 mm</t>
  </si>
  <si>
    <t>Kryty pozemních komunikací, letišť a ploch dlážděných (předlažby)</t>
  </si>
  <si>
    <t>596811111R00</t>
  </si>
  <si>
    <t>Kladení dlaždic kom.pro pěší, lože z kameniva těž.</t>
  </si>
  <si>
    <t>Izolace</t>
  </si>
  <si>
    <t>631547219</t>
  </si>
  <si>
    <t>Potrubní pouzdro z kamenné vlny je opatřeno polepem hliníkovou fólií vyztuženou skleněnou mřížkou 60/40 mm</t>
  </si>
  <si>
    <t>631547222</t>
  </si>
  <si>
    <t>Potrubní pouzdro z kamenné vlny je opatřeno polepem hliníkovou fólií vyztuženou skleněnou mřížkou 76/40 mm</t>
  </si>
  <si>
    <t>722182016R00</t>
  </si>
  <si>
    <t>Montáž tepelné izolace skruží na potrubí přímé, do DN 80 mm, lepeicí páska</t>
  </si>
  <si>
    <t>731</t>
  </si>
  <si>
    <t>Kotelny</t>
  </si>
  <si>
    <t>220711605R00</t>
  </si>
  <si>
    <t>Zkušební provoz - uvedení do provozu</t>
  </si>
  <si>
    <t>731249129R00</t>
  </si>
  <si>
    <t>Montáž tepelného čerpadla do 100 kW</t>
  </si>
  <si>
    <t>SOUBOR</t>
  </si>
  <si>
    <t>731249135R00</t>
  </si>
  <si>
    <t>Montáž kotle ocel. teplovod., elektrický do 35 kW</t>
  </si>
  <si>
    <t>904      R02</t>
  </si>
  <si>
    <t>Hzs-zkousky v ramci montaz.praci</t>
  </si>
  <si>
    <t>998731201R00</t>
  </si>
  <si>
    <t>Přesun hmot pro kotelny, výšky do 6 m</t>
  </si>
  <si>
    <t>%</t>
  </si>
  <si>
    <t>R31.2</t>
  </si>
  <si>
    <t>Elektrický kotel</t>
  </si>
  <si>
    <t>R32429.3</t>
  </si>
  <si>
    <t>Dálkový ultrazvukový měřič tepla</t>
  </si>
  <si>
    <t>R331841.1</t>
  </si>
  <si>
    <t>Vytápění před. potrubí 200/75x6.8 PE-Xa</t>
  </si>
  <si>
    <t>R331841.2</t>
  </si>
  <si>
    <t>PE-X x PE-X koleno Vytápění 75x75</t>
  </si>
  <si>
    <t>R331841.3</t>
  </si>
  <si>
    <t>PE-X přechod závit Vytápění 75x2,5''</t>
  </si>
  <si>
    <t>R331841.4</t>
  </si>
  <si>
    <t>Upínací bod 2,5" F+M</t>
  </si>
  <si>
    <t>R331841.5</t>
  </si>
  <si>
    <t>Smršťovací koncovka - SINGLE 200</t>
  </si>
  <si>
    <t>R331841.6</t>
  </si>
  <si>
    <t>Kroužek těsnící 200 mm/DN250</t>
  </si>
  <si>
    <t>R331841.7</t>
  </si>
  <si>
    <t>L-izolační sada 200</t>
  </si>
  <si>
    <t>R731.1</t>
  </si>
  <si>
    <t>Tepelné čerpadlo vzduch/voda (Chiller)</t>
  </si>
  <si>
    <t>R73233152.1</t>
  </si>
  <si>
    <t>Nádoby expanzní tlak.s memb.,500 l</t>
  </si>
  <si>
    <t>R73233152.2</t>
  </si>
  <si>
    <t>Akumulační nádrž, 750l vč. izolace</t>
  </si>
  <si>
    <t>R732339113.1</t>
  </si>
  <si>
    <t>Montáž nádoby akumulační do 800l</t>
  </si>
  <si>
    <t>R732429.1</t>
  </si>
  <si>
    <t>Elektronické oběhové čerpadlo pro topný systém objektu</t>
  </si>
  <si>
    <t>R732429.2</t>
  </si>
  <si>
    <t>Elektronické oběhové čerpadlo pro zdroj tepla</t>
  </si>
  <si>
    <t>R732429.4</t>
  </si>
  <si>
    <t>Kulový ventil s jímkou</t>
  </si>
  <si>
    <t>R732429.5</t>
  </si>
  <si>
    <t>Změkčovací armatura pro první plnění a doplňování topných soustav vč. patron</t>
  </si>
  <si>
    <t>R732429.6</t>
  </si>
  <si>
    <t>Automatické doplňovací zařízení</t>
  </si>
  <si>
    <t>732</t>
  </si>
  <si>
    <t>Strojovny</t>
  </si>
  <si>
    <t>732339111R00</t>
  </si>
  <si>
    <t>Montáž nádoby expanzní tlakové 500 l</t>
  </si>
  <si>
    <t>732339993R00</t>
  </si>
  <si>
    <t>Revize expanzní tlakové nádoby do 500 l</t>
  </si>
  <si>
    <t>732429113R00</t>
  </si>
  <si>
    <t>Montáž čerpadel oběhových spirálních, DN 50</t>
  </si>
  <si>
    <t>734419134R00</t>
  </si>
  <si>
    <t>Montáž kompaktního měřiče tepla závitového</t>
  </si>
  <si>
    <t>734419143R00</t>
  </si>
  <si>
    <t>Montáž kapiláry ocelové teploměru dl. 1,5 m</t>
  </si>
  <si>
    <t>998732201R00</t>
  </si>
  <si>
    <t>Přesun hmot pro strojovny, výšky do 6 m</t>
  </si>
  <si>
    <t>733</t>
  </si>
  <si>
    <t>Rozvod potrubí</t>
  </si>
  <si>
    <t>733111116R00</t>
  </si>
  <si>
    <t>Potrubí závit. bezešvé běžné v kotelnách DN 32</t>
  </si>
  <si>
    <t>733121218R00</t>
  </si>
  <si>
    <t>Potrubí hladké bezešvé v kotelnách D 57 x 2,9 mm</t>
  </si>
  <si>
    <t>733121222R00</t>
  </si>
  <si>
    <t>Potrubí hladké bezešvé v kotelnách D 76 x 3,2 mm</t>
  </si>
  <si>
    <t>733184106R00</t>
  </si>
  <si>
    <t>Montáž předizolovaného potrubí DN 65 mm</t>
  </si>
  <si>
    <t>733190108R00</t>
  </si>
  <si>
    <t>Tlaková zkouška potrubí DN 50</t>
  </si>
  <si>
    <t>733193922R00</t>
  </si>
  <si>
    <t>Oprava-zaslepení potrubí dýnkem D 76 mm</t>
  </si>
  <si>
    <t>733194922R00</t>
  </si>
  <si>
    <t>Oprava-navaření odbočky na potrubí,D odbočky 76</t>
  </si>
  <si>
    <t>783425150R00</t>
  </si>
  <si>
    <t>Nátěr syntetický potrubí do DN 100 mm Z + 2x</t>
  </si>
  <si>
    <t>998733201R00</t>
  </si>
  <si>
    <t>Přesun hmot pro rozvody potrubí, výšky do 6 m</t>
  </si>
  <si>
    <t>734</t>
  </si>
  <si>
    <t>Armatury</t>
  </si>
  <si>
    <t>551200011</t>
  </si>
  <si>
    <t>Ventil automatický odvzdušňovací 1/2"</t>
  </si>
  <si>
    <t>734235123R00</t>
  </si>
  <si>
    <t>Kohout kulový,2xvnitřní záv.DN 25</t>
  </si>
  <si>
    <t>734235126R00</t>
  </si>
  <si>
    <t>Kohout kulový,2xvnitřní záv. DN 50</t>
  </si>
  <si>
    <t>734235127R00</t>
  </si>
  <si>
    <t>Kohout kulový,2xvnitřní záv. DN 65</t>
  </si>
  <si>
    <t>734245423R00</t>
  </si>
  <si>
    <t>Klapka zpětná,2xvnitř.závit DN 25</t>
  </si>
  <si>
    <t>734245427R00</t>
  </si>
  <si>
    <t>Klapka zpětná,2xvnitřní závit DN 65</t>
  </si>
  <si>
    <t>734295213R00</t>
  </si>
  <si>
    <t>Filtr, vnitřní-vnitřní z. DN 25</t>
  </si>
  <si>
    <t>734295217R00</t>
  </si>
  <si>
    <t>Filtr, vnitřní-vnitřní z. DN 65</t>
  </si>
  <si>
    <t>734295321R00</t>
  </si>
  <si>
    <t>Kohout kul.vypouštěcí,komplet,DN 15</t>
  </si>
  <si>
    <t>734413122R00</t>
  </si>
  <si>
    <t>Teploměr D 63 / dl.jímky 50 mm</t>
  </si>
  <si>
    <t>734421130.0</t>
  </si>
  <si>
    <t>Bezpečnostní uzávěr pro expanzní nádobu DN25</t>
  </si>
  <si>
    <t>734421130R00</t>
  </si>
  <si>
    <t>Tlakoměr, D60</t>
  </si>
  <si>
    <t>998734201R00</t>
  </si>
  <si>
    <t>Přesun hmot pro armatury, výšky do 6 m</t>
  </si>
  <si>
    <t>Konstrukce doplňkové stavební (zámečnické)</t>
  </si>
  <si>
    <t>767995101R00</t>
  </si>
  <si>
    <t>Dodávka a montáž kov. atypických konstr. do 5 kg</t>
  </si>
  <si>
    <t>Hodinové zúčtovací sazby (HZS)</t>
  </si>
  <si>
    <t>900      R04</t>
  </si>
  <si>
    <t>Hodinová zúčtovací sazba instalatér odborný</t>
  </si>
  <si>
    <t>SO 19-15-02.5</t>
  </si>
  <si>
    <t>ZTI</t>
  </si>
  <si>
    <t>722</t>
  </si>
  <si>
    <t>Zdravotechnika - vnitřní vodovod</t>
  </si>
  <si>
    <t>59816122</t>
  </si>
  <si>
    <t>tmel silikonový žáruvzdorný bílý do 250 °C</t>
  </si>
  <si>
    <t>33=33,000 [A]</t>
  </si>
  <si>
    <t>722130107</t>
  </si>
  <si>
    <t>Potrubí z ocelových trubek pozinkovaných hladkých pro zavodněný požární systém spojovaných lisováním PN 16 do 110°C O 54/1,5</t>
  </si>
  <si>
    <t>chránička v místě prostupu' 
1=1,000 [A]</t>
  </si>
  <si>
    <t>722174023</t>
  </si>
  <si>
    <t>Potrubí z plastových trubek z polypropylenu PPR svařovaných polyfúzně PN 20 (SDR 6) D 25 x 4,2</t>
  </si>
  <si>
    <t>20=20,000 [A]</t>
  </si>
  <si>
    <t>722181222</t>
  </si>
  <si>
    <t>Ochrana potrubí termoizolačními trubicemi z pěnového polyetylenu PE přilepenými v příčných a podélných spojích, tloušťky izolace přes 6 do 9 mm, vnitřního průmě</t>
  </si>
  <si>
    <t>Ochrana potrubí termoizolačními trubicemi z pěnového polyetylenu PE přilepenými v příčných a podélných spojích, tloušťky izolace přes 6 do 9 mm, vnitřního průměru izolace DN přes 22 do 45 mm</t>
  </si>
  <si>
    <t>722224115</t>
  </si>
  <si>
    <t>Armatury s jedním závitem kohouty plnicí a vypouštěcí PN 10 G 1/2"</t>
  </si>
  <si>
    <t>1=1,000 [A]</t>
  </si>
  <si>
    <t>722232044</t>
  </si>
  <si>
    <t>Armatury se dvěma závity kulové kohouty PN 42 do 185 °C přímé vnitřní závit G 3/4"</t>
  </si>
  <si>
    <t>4=4,000 [A]</t>
  </si>
  <si>
    <t>722232502</t>
  </si>
  <si>
    <t>Armatury se dvěma závity potrubní oddělovače vnější závit PN 10 do 65 °C G 3/4"</t>
  </si>
  <si>
    <t>v místě napojení na stávající vodovod' 
1=1,000 [A]</t>
  </si>
  <si>
    <t>722262225</t>
  </si>
  <si>
    <t>Vodoměry pro vodu do 40°C závitové horizontální jednovtokové suchoběžné pro dálkový odečet G 1/2" x 110 mm Qn 1,6 R80</t>
  </si>
  <si>
    <t>měření spotřeby doplňované vody pro ÚT' 
1=1,000 [A]</t>
  </si>
  <si>
    <t>724</t>
  </si>
  <si>
    <t>Zdravotechnika - strojní vybavení</t>
  </si>
  <si>
    <t>R72401</t>
  </si>
  <si>
    <t>Nádoba plastová o objemu 5 l</t>
  </si>
  <si>
    <t>pod pojistný ventil tepelného čerpadla' 
1=1,000 [A]</t>
  </si>
  <si>
    <t>725</t>
  </si>
  <si>
    <t>Zdravotechnika - zařizovací předměty</t>
  </si>
  <si>
    <t>725211604</t>
  </si>
  <si>
    <t>Umyvadla keramická bílá bez výtokových armatur připevněná na stěnu šrouby bez sloupu nebo krytu na sifon, šířka umyvadla 650 mm</t>
  </si>
  <si>
    <t>doplnění chybějícího umyvadla v DK' 
1=1,000 [A]</t>
  </si>
  <si>
    <t>R02</t>
  </si>
  <si>
    <t>Montáž ohřívačů průtokových do výkonu 3,5kW</t>
  </si>
  <si>
    <t>výměna stávajícího ohřívače v DK' 
1=1,000 [A]</t>
  </si>
  <si>
    <t>R48403</t>
  </si>
  <si>
    <t>ohřívač vody elekrický průtokový výkon do 3,5kW</t>
  </si>
  <si>
    <t>972054341</t>
  </si>
  <si>
    <t>Vybourání otvorů ve stropech nebo klenbách železobetonových bez odstranění podlahy a násypu, plochy do 0,25 m2, tl. do 150 mm</t>
  </si>
  <si>
    <t>nové prostupy pro vodovodní potrubí' 
2=2,000 [A]</t>
  </si>
  <si>
    <t>974031133</t>
  </si>
  <si>
    <t>Vysekání rýh ve zdivu cihelném na maltu vápennou nebo vápenocementovou do hl. 50 mm a šířky do 100 mm</t>
  </si>
  <si>
    <t>v místě napojení na stávající vodovod včetně zednického vyspravení' 
5=5,000 [A]</t>
  </si>
  <si>
    <t>977151113</t>
  </si>
  <si>
    <t>Jádrové vrty diamantovými korunkami do stavebních materiálů (železobetonu, betonu, cihel, obkladů, dlažeb, kamene) průměru přes 40 do 50 mm</t>
  </si>
  <si>
    <t>nové prostupy pro vodovodní potrubí' 
1=1,000 [A]</t>
  </si>
  <si>
    <t>Všeobecný objekt</t>
  </si>
  <si>
    <t>SO 98-98</t>
  </si>
  <si>
    <t>Dokumentace stavby</t>
  </si>
  <si>
    <t>VSEOB001</t>
  </si>
  <si>
    <t>Dokumentace skutečného provedení stavby, geodetická část</t>
  </si>
  <si>
    <t>R-položka</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</si>
  <si>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vyhotovení geodetické části dokumentace skutečného provedení stavby, která mimo jiné zahrnuje geodetické měření, zapracování všech změn během výstavby, geometrické plány pro zápis vlastnických a jiných věcných práv do katastru nemovitostí, výsledné měřící protokoly, aktuální údaje apod. Zhotovitel bude postupovat dle požadavků na obsahovou náležitost této části DSPS, která je uvedená v interním předpisu Objednatele - SŽ SM011 Dokumentace staveb Správy železnic, státní organizace. Položka zahrnuje odevzdání dokumentace v předepsaném počtu v listinné i elektronické formě uvedeném v ZTP a VTP.</t>
  </si>
  <si>
    <t>VSEOB002</t>
  </si>
  <si>
    <t>Dokumentace skutečného provedení stavby, technická část</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</si>
  <si>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vyhotovení dokumentace skutečného provedení stavby v předepsaném počtu v listinné i elektronické formě. Zhotovitel bude postupovat dle požadavků na obsahovou náležitost této části DSPS, která je uvedená v interním předpisu Objednatele - SŽ SM011 Dokumentace staveb Správy železnic, státní organizace.</t>
  </si>
  <si>
    <t>VSEOB003</t>
  </si>
  <si>
    <t>Dokumentace skutečného provedení stavby, dokladová část</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</si>
  <si>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doložení dokladů a podkladů pro předání stavby a její kolaudace v předepsané formě a počtu v listinné i elektronické formě. Zhotovitel bude postupovat dle požadavků na obsahovou náležitost této části DSPS, která je uvedená v interním předpisu Objednatele - SŽ SM011 Dokumentace staveb Správy železnic, státní organizace.</t>
  </si>
  <si>
    <t>VSEOB004</t>
  </si>
  <si>
    <t>Osvědčení o shodě notifikovanou osobou</t>
  </si>
  <si>
    <t>Zajištění vydání osvědčení o shodě notifikovanou osobou  
v předepsaném rozsahu a počtu dle VTP a ZTP  
Položka zahrnuje veškeré činnosti nezbytné k zajištění vydání platného prohlášení o ověření subsystému notifikovanou osobou ve stádiu realizace podle Směrnice Evropského parlamentu a Rady 2008/57/ES ze dne 17. června 2008 o interoperabilitě železničního systému, ve znění pozdějších předpisů  v souhrnu pro stavební objekty a provozní soubory.    
Položka zahrnuje  všechny nezbytné práce, náklady a zařízení  včetně  všech doprav a pomocného materiálu nutných  pro uskutečnění dané činnosti.</t>
  </si>
  <si>
    <t>VSEOB005</t>
  </si>
  <si>
    <t>Osvědčení o bezpečnosti před uvedením do provozu</t>
  </si>
  <si>
    <t>Zajištění vydání osvědčení o bezpečnosti před uvedením do provozu.  
v předepsaném rozsahu a počtu dle VTP a ZTP  
Položka zahrnuje veškeré činnosti nezbytné k zajištění vydání zprávy o posouzení bezpečnosti dle prováděcího nařízení Komise (EU) č. 402/2013 ze dne 30. dubna 2013 o společné bezpečnostní metodě pro hodnocení a posuzování rizik a požadavky Drážního úřadu.   
Položka zahrnuje  všechny nezbytné práce, náklady a zařízení  včetně  všech doprav a pomocného materiálu nutných  pro uskutečnění dané činnosti.</t>
  </si>
  <si>
    <t>VSEOB006</t>
  </si>
  <si>
    <t>Geodetické práce v rámci geodetické vytyčovací sítě stavby a ostatní geodetické práce poptřebné pro stavbu</t>
  </si>
  <si>
    <t>Souhrn všech geodetických činností při zřizování a vedení bodů geodetické vytyčovací sítě a a ostatní geodetické práce poptřebné pro stavbu před, během a po ukončení stavby.  
v předepsaném rozsahu a počtu dle VTP a ZTP  
Položka zahrnuje náklady na měřické činnosti v rámci zřizování a vedení bodů geodetické vytyčovací sítě stavby, především pak kontrolu a ověření vytyčovací sítě, měřické práce při zřízení, překládání, obnově a doplnění bodů vytyčovací sítě, včetně výpočetních a dokumentačních činností.   
Zřízení a vedení bodů geodetických mikrosíti je součástí nákladů příslušných stavebních objektů, pro které je v projektu stanoveno jejich vybudování a není součástní nákladu této položky.</t>
  </si>
  <si>
    <t>VSEOB008</t>
  </si>
  <si>
    <t>Hlukové měření pro účely realizace stavby</t>
  </si>
  <si>
    <t>popis položky  
v předepsaném rozsahu a počtu dle VTP a ZTP  
Položka zahrnuje náklady na  provedení všech hlukových měření a jejich vyhodnocení, která jsou nutná ke kolaudaci stavby a která dokumentují účinnost protihlukových opatření, případně jiných opatření, které dokládají vliv stavby na hlukové emise. Položka zahrnuje  všechny nezbytné práce, náklady a zařízení  včetně  všech doprav a pomocného materiálu nutných  pro uskutečnění měření.</t>
  </si>
  <si>
    <t>VSEOB013</t>
  </si>
  <si>
    <t>Dopracování projektová dokumentace pro provádění stavby</t>
  </si>
  <si>
    <t>kpl.</t>
  </si>
  <si>
    <t>Dopracování projektová dokumentace pro provádění stavby  
v předepsaném rozsahu a počtu dle VTP a ZTP    
1=1,000 [A]  
Vypracování PDPS u vybraných SO a PS. Položka zahrnuje veškeré činnosti nezbytné k vypracování projektové dokumentace pro provádění stavby , které doplňuje a upřesňuje projektovou dokumentaci do úplného obsahu stupně dokumentace pro provádění stavby. Jedná se o dopracování PDPS  pro části : D.1.1, D.1.2, D.1.3 případně jiné SO, PS, kde zhotovitel uzná za nutné toto vypracovat k bezvadnému předání a ukončení díla, pokud není uvedeno samostatně v soupisech prací jednotlivých SO, PS. Dále se jedná o dílenská a výrobní dokumentaci nebo jinou dokumentaci, kterou zhotovitel bude potřebovat k bezvadnému provedení díla.</t>
  </si>
  <si>
    <t>VSEOB015</t>
  </si>
  <si>
    <t>Nájmy, zábory a věcná břemena placená zhotovitelem</t>
  </si>
  <si>
    <t>v předepsaném rozsahu a počtu dle VTP a ZTP     
1,0=1,000 [A]  
Položka zahrnuje veškeré činnosti nezbytné k zajištění daného předmětu dle názvu položky během realizace stavby. Položka zahrnuje  všechny nezbytné práce, náklady a zařízení  včetně  všech doprav a pomocného materiálu, zpráv, projednání nutných pro uskutečnění této činnosti.</t>
  </si>
  <si>
    <t>VSEOB017</t>
  </si>
  <si>
    <t>Odborné dozory, dohledy a průzkumy zajišťované zhotovitelem</t>
  </si>
  <si>
    <t>v předepsaném rozsahu a počtu dle VTP a ZTP    
1=1,000 [A]  
Položka zahrnuje veškeré činnosti nezbytné k zajištění činností dané popisem včetně všech zkoušek, revizí, měření, protokolů a dalších dokumentů nutných pro dokončení stavby</t>
  </si>
  <si>
    <t>VSEOB018</t>
  </si>
  <si>
    <t>Zajištění vytyčení inženýrských sítí pro potřeby stavby, pasporty pro účely stavby</t>
  </si>
  <si>
    <t>v předepsaném rozsahu a počtu dle VTP a ZTP    
1=1,000 [A]  
Položka zahrnuje veškeré činnosti nezbytné k zajištění vytyčení inženýrských sítí včetně ověření hloubkové polohy sítě kopanou sondou. Položka zahrnuje  všechny nezbytné práce, náklady a zařízení  včetně  všech doprav a pomocného materiálu nutných  pro uskutečnění vytyčení. Dále položka obsahuje pasportizaci pro účel stavby včetně fotodokumentace a veškeré činnosti s tímto spojené.</t>
  </si>
  <si>
    <t>VSEOB019</t>
  </si>
  <si>
    <t>Náklady plynoucí z částí F. ZOV</t>
  </si>
  <si>
    <t>Náklady vyplývající ze zásad organizace výstavby v předepsaném rozsahu a počtu dle F.ZOV.  
Viz. Technická zpráva  Zásady organizace výstavby a všech grafických a textových příloh</t>
  </si>
</sst>
</file>

<file path=xl/styles.xml><?xml version="1.0" encoding="utf-8"?>
<styleSheet xmlns="http://schemas.openxmlformats.org/spreadsheetml/2006/main">
  <numFmts count="2">
    <numFmt numFmtId="177" formatCode="#,##0.00"/>
    <numFmt numFmtId="178" formatCode="#,##0.000"/>
  </numFmts>
  <fonts count="7">
    <font>
      <sz val="10"/>
      <name val="Arial"/>
      <family val="0"/>
    </font>
    <font>
      <b/>
      <sz val="16"/>
      <color rgb="FF000000"/>
      <name val="Arial"/>
      <family val="0"/>
    </font>
    <font>
      <b/>
      <sz val="16"/>
      <name val="Arial"/>
      <family val="0"/>
    </font>
    <font>
      <b/>
      <sz val="10"/>
      <name val="Arial"/>
      <family val="0"/>
    </font>
    <font>
      <sz val="10"/>
      <color rgb="FFFFFFFF"/>
      <name val="Arial"/>
      <family val="0"/>
    </font>
    <font>
      <b/>
      <sz val="11"/>
      <name val="Arial"/>
      <family val="0"/>
    </font>
    <font>
      <i/>
      <sz val="10"/>
      <name val="Arial"/>
      <family val="0"/>
    </font>
  </fonts>
  <fills count="4">
    <fill>
      <patternFill/>
    </fill>
    <fill>
      <patternFill patternType="gray125"/>
    </fill>
    <fill>
      <patternFill patternType="solid">
        <fgColor rgb="FFD9D9D9"/>
        <bgColor indexed="64"/>
      </patternFill>
    </fill>
    <fill>
      <patternFill patternType="solid">
        <fgColor rgb="FFCB441A"/>
        <bgColor indexed="64"/>
      </patternFill>
    </fill>
  </fills>
  <borders count="7">
    <border>
      <left/>
      <right/>
      <top/>
      <bottom/>
      <diagonal/>
    </border>
    <border>
      <left style="thin"/>
      <right style="thin"/>
      <top style="thin"/>
      <bottom style="thin"/>
    </border>
    <border>
      <left/>
      <right/>
      <top/>
      <bottom style="thin"/>
    </border>
    <border>
      <left/>
      <right style="thin"/>
      <top/>
      <bottom/>
    </border>
    <border>
      <left style="thin"/>
      <right/>
      <top/>
      <bottom/>
    </border>
    <border>
      <left/>
      <right/>
      <top style="thin"/>
      <bottom/>
    </border>
    <border>
      <left/>
      <right/>
      <top style="thin"/>
      <bottom style="thin"/>
    </border>
  </borders>
  <cellStyleXfs count="20">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43">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3" fillId="2" borderId="0" xfId="0" applyFont="1" applyFill="1" applyAlignment="1">
      <alignment horizontal="right"/>
    </xf>
    <xf numFmtId="0" fontId="4" fillId="3" borderId="1" xfId="0" applyFont="1" applyFill="1" applyBorder="1" applyAlignment="1">
      <alignment horizontal="center"/>
    </xf>
    <xf numFmtId="0" fontId="0" fillId="2" borderId="2" xfId="0" applyFill="1" applyBorder="1"/>
    <xf numFmtId="177" fontId="3" fillId="2" borderId="0" xfId="0" applyNumberFormat="1" applyFont="1" applyFill="1" applyAlignment="1">
      <alignment horizontal="right"/>
    </xf>
    <xf numFmtId="0" fontId="0" fillId="2" borderId="1" xfId="0" applyFill="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left"/>
    </xf>
    <xf numFmtId="0" fontId="4" fillId="3" borderId="1" xfId="0" applyFont="1" applyFill="1" applyBorder="1" applyAlignment="1">
      <alignment horizontal="center" vertical="center" wrapText="1"/>
    </xf>
    <xf numFmtId="0" fontId="5" fillId="2" borderId="2" xfId="0" applyFont="1" applyFill="1" applyBorder="1"/>
    <xf numFmtId="0" fontId="5" fillId="2" borderId="2" xfId="0" applyFont="1" applyFill="1" applyBorder="1" applyAlignment="1">
      <alignment horizontal="right"/>
    </xf>
    <xf numFmtId="0" fontId="5" fillId="2" borderId="2" xfId="0" applyFont="1" applyFill="1" applyBorder="1" applyAlignment="1">
      <alignment horizontal="left"/>
    </xf>
    <xf numFmtId="0" fontId="0" fillId="0" borderId="1" xfId="0" applyBorder="1" applyAlignment="1">
      <alignment horizontal="left"/>
    </xf>
    <xf numFmtId="177" fontId="0" fillId="0" borderId="1" xfId="0" applyNumberFormat="1" applyBorder="1" applyAlignment="1">
      <alignment horizontal="right"/>
    </xf>
    <xf numFmtId="0" fontId="3" fillId="2" borderId="5" xfId="0" applyFont="1" applyFill="1" applyBorder="1" applyAlignment="1">
      <alignment horizontal="right"/>
    </xf>
    <xf numFmtId="177" fontId="3" fillId="2" borderId="5" xfId="0" applyNumberFormat="1" applyFont="1" applyFill="1" applyBorder="1" applyAlignment="1">
      <alignment horizontal="center"/>
    </xf>
    <xf numFmtId="0" fontId="3" fillId="2" borderId="5" xfId="0" applyFont="1" applyFill="1" applyBorder="1" applyAlignment="1">
      <alignment wrapText="1"/>
    </xf>
    <xf numFmtId="0" fontId="0" fillId="0" borderId="1" xfId="0" applyBorder="1"/>
    <xf numFmtId="0" fontId="0" fillId="2" borderId="6" xfId="0" applyFill="1" applyBorder="1"/>
    <xf numFmtId="0" fontId="3" fillId="2" borderId="6" xfId="0" applyFont="1" applyFill="1" applyBorder="1" applyAlignment="1">
      <alignment horizontal="right"/>
    </xf>
    <xf numFmtId="0" fontId="3" fillId="2" borderId="6" xfId="0" applyFont="1" applyFill="1" applyBorder="1" applyAlignment="1">
      <alignment wrapText="1"/>
    </xf>
    <xf numFmtId="177" fontId="3" fillId="2" borderId="6" xfId="0" applyNumberFormat="1" applyFont="1" applyFill="1"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1" xfId="0" applyBorder="1" applyAlignment="1">
      <alignment horizontal="center"/>
    </xf>
    <xf numFmtId="178" fontId="0" fillId="0" borderId="1" xfId="0" applyNumberFormat="1" applyBorder="1" applyAlignment="1">
      <alignment horizontal="center"/>
    </xf>
    <xf numFmtId="177" fontId="0" fillId="0" borderId="1" xfId="0" applyNumberFormat="1" applyBorder="1" applyAlignment="1">
      <alignment horizontal="center"/>
    </xf>
    <xf numFmtId="0" fontId="0" fillId="0" borderId="5" xfId="0" applyBorder="1" applyAlignment="1">
      <alignment vertical="top"/>
    </xf>
    <xf numFmtId="0" fontId="0" fillId="0" borderId="1" xfId="0" applyBorder="1" applyAlignment="1">
      <alignment horizontal="left" vertical="center" wrapText="1"/>
    </xf>
    <xf numFmtId="0" fontId="0" fillId="0" borderId="0" xfId="0" applyAlignment="1">
      <alignment vertical="top"/>
    </xf>
    <xf numFmtId="0" fontId="6" fillId="0" borderId="1" xfId="0" applyFont="1" applyBorder="1" applyAlignment="1">
      <alignment horizontal="left" vertical="center" wrapText="1"/>
    </xf>
    <xf numFmtId="177" fontId="3" fillId="2" borderId="0" xfId="0" applyNumberFormat="1" applyFont="1" applyFill="1" applyAlignment="1">
      <alignment horizontal="center"/>
    </xf>
    <xf numFmtId="0" fontId="3" fillId="2" borderId="2" xfId="0" applyFont="1" applyFill="1" applyBorder="1" applyAlignment="1">
      <alignment horizontal="right"/>
    </xf>
    <xf numFmtId="177" fontId="3" fillId="2" borderId="2" xfId="0" applyNumberFormat="1" applyFont="1" applyFill="1" applyBorder="1" applyAlignment="1">
      <alignment horizontal="center"/>
    </xf>
    <xf numFmtId="177" fontId="0" fillId="2" borderId="1" xfId="0" applyNumberFormat="1" applyFill="1" applyBorder="1" applyAlignment="1">
      <alignment horizontal="center"/>
    </xf>
    <xf numFmtId="0" fontId="6" fillId="0" borderId="1" xfId="0" applyFont="1" applyBorder="1" applyAlignment="1" quotePrefix="1">
      <alignment horizontal="left" vertical="center" wrapText="1"/>
    </xf>
  </cellXfs>
  <cellStyles count="6">
    <cellStyle name="Normal" xfId="0"/>
    <cellStyle name="Percent" xfId="15"/>
    <cellStyle name="Currency" xfId="16"/>
    <cellStyle name="Currency [0]" xfId="17"/>
    <cellStyle name="Comma" xfId="18"/>
    <cellStyle name="Comma [0]" xfId="19"/>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styles" Target="styles.xml" /><Relationship Id="rId19" Type="http://schemas.openxmlformats.org/officeDocument/2006/relationships/sharedStrings" Target="sharedStrings.xml" /><Relationship Id="rId20"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0.xml.rels><?xml version="1.0" encoding="utf-8" standalone="yes"?><Relationships xmlns="http://schemas.openxmlformats.org/package/2006/relationships"><Relationship Id="rId1" Type="http://schemas.openxmlformats.org/officeDocument/2006/relationships/image" Target="../media/image1.png" /></Relationships>
</file>

<file path=xl/drawings/_rels/drawing1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png" /></Relationships>
</file>

<file path=xl/drawings/_rels/drawing13.xml.rels><?xml version="1.0" encoding="utf-8" standalone="yes"?><Relationships xmlns="http://schemas.openxmlformats.org/package/2006/relationships"><Relationship Id="rId1" Type="http://schemas.openxmlformats.org/officeDocument/2006/relationships/image" Target="../media/image1.png" /></Relationships>
</file>

<file path=xl/drawings/_rels/drawing14.xml.rels><?xml version="1.0" encoding="utf-8" standalone="yes"?><Relationships xmlns="http://schemas.openxmlformats.org/package/2006/relationships"><Relationship Id="rId1" Type="http://schemas.openxmlformats.org/officeDocument/2006/relationships/image" Target="../media/image1.png" /></Relationships>
</file>

<file path=xl/drawings/_rels/drawing15.xml.rels><?xml version="1.0" encoding="utf-8" standalone="yes"?><Relationships xmlns="http://schemas.openxmlformats.org/package/2006/relationships"><Relationship Id="rId1" Type="http://schemas.openxmlformats.org/officeDocument/2006/relationships/image" Target="../media/image1.png" /></Relationships>
</file>

<file path=xl/drawings/_rels/drawing16.xml.rels><?xml version="1.0" encoding="utf-8" standalone="yes"?><Relationships xmlns="http://schemas.openxmlformats.org/package/2006/relationships"><Relationship Id="rId1" Type="http://schemas.openxmlformats.org/officeDocument/2006/relationships/image" Target="../media/image1.png" /></Relationships>
</file>

<file path=xl/drawings/_rels/drawing17.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image" Target="../media/image1.png" /></Relationships>
</file>

<file path=xl/drawings/_rels/drawing5.xml.rels><?xml version="1.0" encoding="utf-8" standalone="yes"?><Relationships xmlns="http://schemas.openxmlformats.org/package/2006/relationships"><Relationship Id="rId1" Type="http://schemas.openxmlformats.org/officeDocument/2006/relationships/image" Target="../media/image1.png"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_rels/drawing7.xml.rels><?xml version="1.0" encoding="utf-8" standalone="yes"?><Relationships xmlns="http://schemas.openxmlformats.org/package/2006/relationships"><Relationship Id="rId1" Type="http://schemas.openxmlformats.org/officeDocument/2006/relationships/image" Target="../media/image1.png" /></Relationships>
</file>

<file path=xl/drawings/_rels/drawing8.xml.rels><?xml version="1.0" encoding="utf-8" standalone="yes"?><Relationships xmlns="http://schemas.openxmlformats.org/package/2006/relationships"><Relationship Id="rId1" Type="http://schemas.openxmlformats.org/officeDocument/2006/relationships/image" Target="../media/image1.png" /></Relationships>
</file>

<file path=xl/drawings/_rels/drawing9.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pageSetUpPr fitToPage="1"/>
  </sheetPr>
  <dimension ref="A1:E25"/>
  <sheetViews>
    <sheetView tabSelected="1" workbookViewId="0" topLeftCell="A1"/>
  </sheetViews>
  <sheetFormatPr defaultColWidth="9.14285714285714" defaultRowHeight="12.75" customHeight="1"/>
  <cols>
    <col min="1" max="1" width="25.7142857142857" customWidth="1"/>
    <col min="2" max="2" width="66.7142857142857" customWidth="1"/>
    <col min="3" max="5" width="20.7142857142857" customWidth="1"/>
  </cols>
  <sheetData>
    <row r="1" spans="1:5" ht="12.75" customHeight="1">
      <c r="A1" s="1"/>
      <c s="1" t="s">
        <v>0</v>
      </c>
      <c s="1"/>
      <c s="1"/>
      <c s="1"/>
    </row>
    <row r="2" spans="1:5" ht="12.75" customHeight="1">
      <c r="A2" s="1"/>
      <c s="2" t="s">
        <v>1</v>
      </c>
      <c s="1"/>
      <c s="1"/>
      <c s="1"/>
    </row>
    <row r="3" spans="1:5" ht="20" customHeight="1">
      <c r="A3" s="1"/>
      <c s="1"/>
      <c s="1"/>
      <c s="1"/>
      <c s="1"/>
    </row>
    <row r="4" spans="1:5" ht="20" customHeight="1">
      <c r="A4" s="1"/>
      <c s="3" t="s">
        <v>2</v>
      </c>
      <c s="1"/>
      <c s="1"/>
      <c s="1"/>
    </row>
    <row r="5" spans="1:5" ht="12.75" customHeight="1">
      <c r="A5" s="1"/>
      <c s="1" t="s">
        <v>3</v>
      </c>
      <c s="1"/>
      <c s="1"/>
      <c s="1"/>
    </row>
    <row r="6" spans="1:5" ht="12.75" customHeight="1">
      <c r="A6" s="1"/>
      <c s="4" t="s">
        <v>4</v>
      </c>
      <c s="7">
        <f>SUM(C10:C25)</f>
      </c>
      <c s="1"/>
      <c s="1"/>
    </row>
    <row r="7" spans="1:5" ht="12.75" customHeight="1">
      <c r="A7" s="1"/>
      <c s="4" t="s">
        <v>5</v>
      </c>
      <c s="7">
        <f>SUM(E10:E25)</f>
      </c>
      <c s="1"/>
      <c s="1"/>
    </row>
    <row r="8" spans="1:5" ht="12.75" customHeight="1">
      <c r="A8" s="6"/>
      <c s="6"/>
      <c s="6"/>
      <c s="6"/>
      <c s="6"/>
    </row>
    <row r="9" spans="1:5" ht="12.75" customHeight="1">
      <c r="A9" s="5" t="s">
        <v>6</v>
      </c>
      <c s="5" t="s">
        <v>7</v>
      </c>
      <c s="5" t="s">
        <v>8</v>
      </c>
      <c s="5" t="s">
        <v>9</v>
      </c>
      <c s="5" t="s">
        <v>10</v>
      </c>
    </row>
    <row r="10" spans="1:5" ht="12.75" customHeight="1">
      <c r="A10" s="19" t="s">
        <v>31</v>
      </c>
      <c s="19" t="s">
        <v>32</v>
      </c>
      <c s="20">
        <f>'D.1_D.1.2.1_PS 19-14-01'!I3</f>
      </c>
      <c s="20">
        <f>'D.1_D.1.2.1_PS 19-14-01'!O2</f>
      </c>
      <c s="20">
        <f>C10+D10</f>
      </c>
    </row>
    <row r="11" spans="1:5" ht="12.75" customHeight="1">
      <c r="A11" s="19" t="s">
        <v>242</v>
      </c>
      <c s="19" t="s">
        <v>243</v>
      </c>
      <c s="20">
        <f>'D.1_D.1.2.2_PS 19-14-02'!I3</f>
      </c>
      <c s="20">
        <f>'D.1_D.1.2.2_PS 19-14-02'!O2</f>
      </c>
      <c s="20">
        <f>C11+D11</f>
      </c>
    </row>
    <row r="12" spans="1:5" ht="12.75" customHeight="1">
      <c r="A12" s="19" t="s">
        <v>327</v>
      </c>
      <c s="19" t="s">
        <v>328</v>
      </c>
      <c s="20">
        <f>'D.1_D.1.2.3_PS 19-14-03'!I3</f>
      </c>
      <c s="20">
        <f>'D.1_D.1.2.3_PS 19-14-03'!O2</f>
      </c>
      <c s="20">
        <f>C12+D12</f>
      </c>
    </row>
    <row r="13" spans="1:5" ht="12.75" customHeight="1">
      <c r="A13" s="19" t="s">
        <v>426</v>
      </c>
      <c s="19" t="s">
        <v>427</v>
      </c>
      <c s="20">
        <f>'D.1_D.1.2.4_PS 19-14-04'!I3</f>
      </c>
      <c s="20">
        <f>'D.1_D.1.2.4_PS 19-14-04'!O2</f>
      </c>
      <c s="20">
        <f>C13+D13</f>
      </c>
    </row>
    <row r="14" spans="1:5" ht="12.75" customHeight="1">
      <c r="A14" s="19" t="s">
        <v>567</v>
      </c>
      <c s="19" t="s">
        <v>568</v>
      </c>
      <c s="20">
        <f>'D.1_D.1.2.5_PS 19-14-05'!I3</f>
      </c>
      <c s="20">
        <f>'D.1_D.1.2.5_PS 19-14-05'!O2</f>
      </c>
      <c s="20">
        <f>C14+D14</f>
      </c>
    </row>
    <row r="15" spans="1:5" ht="12.75" customHeight="1">
      <c r="A15" s="19" t="s">
        <v>642</v>
      </c>
      <c s="19" t="s">
        <v>643</v>
      </c>
      <c s="20">
        <f>'D.1_D.1.2.5_PS 19-14-06'!I3</f>
      </c>
      <c s="20">
        <f>'D.1_D.1.2.5_PS 19-14-06'!O2</f>
      </c>
      <c s="20">
        <f>C15+D15</f>
      </c>
    </row>
    <row r="16" spans="1:5" ht="12.75" customHeight="1">
      <c r="A16" s="19" t="s">
        <v>666</v>
      </c>
      <c s="19" t="s">
        <v>667</v>
      </c>
      <c s="20">
        <f>'D.1_D.1.2.6_PS 19-14-07'!I3</f>
      </c>
      <c s="20">
        <f>'D.1_D.1.2.6_PS 19-14-07'!O2</f>
      </c>
      <c s="20">
        <f>C16+D16</f>
      </c>
    </row>
    <row r="17" spans="1:5" ht="12.75" customHeight="1">
      <c r="A17" s="19" t="s">
        <v>756</v>
      </c>
      <c s="19" t="s">
        <v>757</v>
      </c>
      <c s="20">
        <f>'D.1_D.1.2.7_PS 19-14-08'!I3</f>
      </c>
      <c s="20">
        <f>'D.1_D.1.2.7_PS 19-14-08'!O2</f>
      </c>
      <c s="20">
        <f>C17+D17</f>
      </c>
    </row>
    <row r="18" spans="1:5" ht="12.75" customHeight="1">
      <c r="A18" s="19" t="s">
        <v>819</v>
      </c>
      <c s="19" t="s">
        <v>820</v>
      </c>
      <c s="20">
        <f>'D.1_D.1.2.8_PS 19-14-09'!I3</f>
      </c>
      <c s="20">
        <f>'D.1_D.1.2.8_PS 19-14-09'!O2</f>
      </c>
      <c s="20">
        <f>C18+D18</f>
      </c>
    </row>
    <row r="19" spans="1:5" ht="12.75" customHeight="1">
      <c r="A19" s="19" t="s">
        <v>857</v>
      </c>
      <c s="19" t="s">
        <v>858</v>
      </c>
      <c s="20">
        <f>'D.1_D.1.2.9_PS 19-14-10'!I3</f>
      </c>
      <c s="20">
        <f>'D.1_D.1.2.9_PS 19-14-10'!O2</f>
      </c>
      <c s="20">
        <f>C19+D19</f>
      </c>
    </row>
    <row r="20" spans="1:5" ht="12.75" customHeight="1">
      <c r="A20" s="19" t="s">
        <v>984</v>
      </c>
      <c s="19" t="s">
        <v>985</v>
      </c>
      <c s="20">
        <f>'D.2_D.2.1_D.2.1.9_SO 19-15-01'!I3</f>
      </c>
      <c s="20">
        <f>'D.2_D.2.1_D.2.1.9_SO 19-15-01'!O2</f>
      </c>
      <c s="20">
        <f>C20+D20</f>
      </c>
    </row>
    <row r="21" spans="1:5" ht="12.75" customHeight="1">
      <c r="A21" s="19" t="s">
        <v>1085</v>
      </c>
      <c s="19" t="s">
        <v>1086</v>
      </c>
      <c s="20">
        <f>'2.2.1_SO 19-15-02_SO 19-15-02.1'!I3</f>
      </c>
      <c s="20">
        <f>'2.2.1_SO 19-15-02_SO 19-15-02.1'!O2</f>
      </c>
      <c s="20">
        <f>C21+D21</f>
      </c>
    </row>
    <row r="22" spans="1:5" ht="12.75" customHeight="1">
      <c r="A22" s="19" t="s">
        <v>1712</v>
      </c>
      <c s="19" t="s">
        <v>1713</v>
      </c>
      <c s="20">
        <f>'2.2.1_SO 19-15-02_SO 19-15-02.2'!I3</f>
      </c>
      <c s="20">
        <f>'2.2.1_SO 19-15-02_SO 19-15-02.2'!O2</f>
      </c>
      <c s="20">
        <f>C22+D22</f>
      </c>
    </row>
    <row r="23" spans="1:5" ht="12.75" customHeight="1">
      <c r="A23" s="19" t="s">
        <v>1956</v>
      </c>
      <c s="19" t="s">
        <v>1957</v>
      </c>
      <c s="20">
        <f>'2.2.1_SO 19-15-02_SO 19-15-02.3'!I3</f>
      </c>
      <c s="20">
        <f>'2.2.1_SO 19-15-02_SO 19-15-02.3'!O2</f>
      </c>
      <c s="20">
        <f>C23+D23</f>
      </c>
    </row>
    <row r="24" spans="1:5" ht="12.75" customHeight="1">
      <c r="A24" s="19" t="s">
        <v>2110</v>
      </c>
      <c s="19" t="s">
        <v>2111</v>
      </c>
      <c s="20">
        <f>'2.2.1_SO 19-15-02_SO 19-15-02.5'!I3</f>
      </c>
      <c s="20">
        <f>'2.2.1_SO 19-15-02_SO 19-15-02.5'!O2</f>
      </c>
      <c s="20">
        <f>C24+D24</f>
      </c>
    </row>
    <row r="25" spans="1:5" ht="12.75" customHeight="1">
      <c r="A25" s="19" t="s">
        <v>2163</v>
      </c>
      <c s="19" t="s">
        <v>2162</v>
      </c>
      <c s="20">
        <f>'H_SO 98-98'!I3</f>
      </c>
      <c s="20">
        <f>'H_SO 98-98'!O2</f>
      </c>
      <c s="20">
        <f>C25+D25</f>
      </c>
    </row>
  </sheetData>
  <mergeCells count="4">
    <mergeCell ref="A1:A3"/>
    <mergeCell ref="B2:B3"/>
    <mergeCell ref="B4:D4"/>
    <mergeCell ref="B5:D5"/>
  </mergeCells>
  <printOptions/>
  <pageMargins left="0.75" right="0.75" top="1" bottom="1" header="0.5" footer="0.5"/>
  <pageSetup fitToHeight="0" horizontalDpi="300" verticalDpi="300" orientation="portrait" paperSize="9"/>
  <drawing r:id="rId1"/>
</worksheet>
</file>

<file path=xl/worksheets/sheet10.xml><?xml version="1.0" encoding="utf-8"?>
<worksheet xmlns="http://schemas.openxmlformats.org/spreadsheetml/2006/main" xmlns:r="http://schemas.openxmlformats.org/officeDocument/2006/relationships">
  <sheetPr>
    <pageSetUpPr fitToPage="1"/>
  </sheetPr>
  <dimension ref="A1:R143"/>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0+O10+O31</f>
      </c>
      <c t="s">
        <v>29</v>
      </c>
    </row>
    <row r="3" spans="1:16" ht="15" customHeight="1">
      <c r="A3" t="s">
        <v>12</v>
      </c>
      <c s="12" t="s">
        <v>14</v>
      </c>
      <c s="13" t="s">
        <v>15</v>
      </c>
      <c s="1"/>
      <c s="14" t="s">
        <v>16</v>
      </c>
      <c s="1"/>
      <c s="9"/>
      <c s="8" t="s">
        <v>819</v>
      </c>
      <c s="41">
        <f>0+I10+I31</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817</v>
      </c>
      <c s="1"/>
      <c s="14" t="s">
        <v>818</v>
      </c>
      <c s="1"/>
      <c s="1"/>
      <c s="1"/>
      <c s="1"/>
      <c s="1"/>
      <c r="O5" t="s">
        <v>28</v>
      </c>
      <c t="s">
        <v>30</v>
      </c>
    </row>
    <row r="6" spans="1:10" ht="12.75" customHeight="1">
      <c r="A6" t="s">
        <v>24</v>
      </c>
      <c s="16" t="s">
        <v>25</v>
      </c>
      <c s="17" t="s">
        <v>819</v>
      </c>
      <c s="6"/>
      <c s="18" t="s">
        <v>820</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0+I11+I15+I19+I23+I27</f>
      </c>
      <c>
        <f>0+O11+O15+O19+O23+O27</f>
      </c>
    </row>
    <row r="11" spans="1:16" ht="38.25">
      <c r="A11" s="24" t="s">
        <v>55</v>
      </c>
      <c s="29" t="s">
        <v>36</v>
      </c>
      <c s="29" t="s">
        <v>56</v>
      </c>
      <c s="24" t="s">
        <v>57</v>
      </c>
      <c s="30" t="s">
        <v>758</v>
      </c>
      <c s="31" t="s">
        <v>59</v>
      </c>
      <c s="32">
        <v>0.08</v>
      </c>
      <c s="33">
        <v>0</v>
      </c>
      <c s="33">
        <f>ROUND(ROUND(H11,2)*ROUND(G11,3),2)</f>
      </c>
      <c s="31" t="s">
        <v>60</v>
      </c>
      <c r="O11">
        <f>(I11*21)/100</f>
      </c>
      <c t="s">
        <v>30</v>
      </c>
    </row>
    <row r="12" spans="1:5" ht="12.75">
      <c r="A12" s="34" t="s">
        <v>61</v>
      </c>
      <c r="E12" s="35" t="s">
        <v>71</v>
      </c>
    </row>
    <row r="13" spans="1:5" ht="12.75">
      <c r="A13" s="36" t="s">
        <v>63</v>
      </c>
      <c r="E13" s="37" t="s">
        <v>246</v>
      </c>
    </row>
    <row r="14" spans="1:5" ht="102">
      <c r="A14" t="s">
        <v>65</v>
      </c>
      <c r="E14" s="35" t="s">
        <v>821</v>
      </c>
    </row>
    <row r="15" spans="1:16" ht="25.5">
      <c r="A15" s="24" t="s">
        <v>55</v>
      </c>
      <c s="29" t="s">
        <v>30</v>
      </c>
      <c s="29" t="s">
        <v>67</v>
      </c>
      <c s="24" t="s">
        <v>57</v>
      </c>
      <c s="30" t="s">
        <v>822</v>
      </c>
      <c s="31" t="s">
        <v>59</v>
      </c>
      <c s="32">
        <v>0.09</v>
      </c>
      <c s="33">
        <v>0</v>
      </c>
      <c s="33">
        <f>ROUND(ROUND(H15,2)*ROUND(G15,3),2)</f>
      </c>
      <c s="31" t="s">
        <v>60</v>
      </c>
      <c r="O15">
        <f>(I15*21)/100</f>
      </c>
      <c t="s">
        <v>30</v>
      </c>
    </row>
    <row r="16" spans="1:5" ht="12.75">
      <c r="A16" s="34" t="s">
        <v>61</v>
      </c>
      <c r="E16" s="35" t="s">
        <v>71</v>
      </c>
    </row>
    <row r="17" spans="1:5" ht="12.75">
      <c r="A17" s="36" t="s">
        <v>63</v>
      </c>
      <c r="E17" s="37" t="s">
        <v>246</v>
      </c>
    </row>
    <row r="18" spans="1:5" ht="102">
      <c r="A18" t="s">
        <v>65</v>
      </c>
      <c r="E18" s="35" t="s">
        <v>821</v>
      </c>
    </row>
    <row r="19" spans="1:16" ht="25.5">
      <c r="A19" s="24" t="s">
        <v>55</v>
      </c>
      <c s="29" t="s">
        <v>29</v>
      </c>
      <c s="29" t="s">
        <v>69</v>
      </c>
      <c s="24" t="s">
        <v>57</v>
      </c>
      <c s="30" t="s">
        <v>70</v>
      </c>
      <c s="31" t="s">
        <v>59</v>
      </c>
      <c s="32">
        <v>0.03</v>
      </c>
      <c s="33">
        <v>0</v>
      </c>
      <c s="33">
        <f>ROUND(ROUND(H19,2)*ROUND(G19,3),2)</f>
      </c>
      <c s="31" t="s">
        <v>60</v>
      </c>
      <c r="O19">
        <f>(I19*21)/100</f>
      </c>
      <c t="s">
        <v>30</v>
      </c>
    </row>
    <row r="20" spans="1:5" ht="12.75">
      <c r="A20" s="34" t="s">
        <v>61</v>
      </c>
      <c r="E20" s="35" t="s">
        <v>71</v>
      </c>
    </row>
    <row r="21" spans="1:5" ht="12.75">
      <c r="A21" s="36" t="s">
        <v>63</v>
      </c>
      <c r="E21" s="37" t="s">
        <v>246</v>
      </c>
    </row>
    <row r="22" spans="1:5" ht="102">
      <c r="A22" t="s">
        <v>65</v>
      </c>
      <c r="E22" s="35" t="s">
        <v>821</v>
      </c>
    </row>
    <row r="23" spans="1:16" ht="25.5">
      <c r="A23" s="24" t="s">
        <v>55</v>
      </c>
      <c s="29" t="s">
        <v>40</v>
      </c>
      <c s="29" t="s">
        <v>417</v>
      </c>
      <c s="24" t="s">
        <v>57</v>
      </c>
      <c s="30" t="s">
        <v>418</v>
      </c>
      <c s="31" t="s">
        <v>59</v>
      </c>
      <c s="32">
        <v>0.02</v>
      </c>
      <c s="33">
        <v>0</v>
      </c>
      <c s="33">
        <f>ROUND(ROUND(H23,2)*ROUND(G23,3),2)</f>
      </c>
      <c s="31" t="s">
        <v>60</v>
      </c>
      <c r="O23">
        <f>(I23*21)/100</f>
      </c>
      <c t="s">
        <v>30</v>
      </c>
    </row>
    <row r="24" spans="1:5" ht="12.75">
      <c r="A24" s="34" t="s">
        <v>61</v>
      </c>
      <c r="E24" s="35" t="s">
        <v>71</v>
      </c>
    </row>
    <row r="25" spans="1:5" ht="12.75">
      <c r="A25" s="36" t="s">
        <v>63</v>
      </c>
      <c r="E25" s="37" t="s">
        <v>246</v>
      </c>
    </row>
    <row r="26" spans="1:5" ht="102">
      <c r="A26" t="s">
        <v>65</v>
      </c>
      <c r="E26" s="35" t="s">
        <v>821</v>
      </c>
    </row>
    <row r="27" spans="1:16" ht="25.5">
      <c r="A27" s="24" t="s">
        <v>55</v>
      </c>
      <c s="29" t="s">
        <v>42</v>
      </c>
      <c s="29" t="s">
        <v>72</v>
      </c>
      <c s="24" t="s">
        <v>57</v>
      </c>
      <c s="30" t="s">
        <v>73</v>
      </c>
      <c s="31" t="s">
        <v>59</v>
      </c>
      <c s="32">
        <v>0.04</v>
      </c>
      <c s="33">
        <v>0</v>
      </c>
      <c s="33">
        <f>ROUND(ROUND(H27,2)*ROUND(G27,3),2)</f>
      </c>
      <c s="31" t="s">
        <v>60</v>
      </c>
      <c r="O27">
        <f>(I27*21)/100</f>
      </c>
      <c t="s">
        <v>30</v>
      </c>
    </row>
    <row r="28" spans="1:5" ht="12.75">
      <c r="A28" s="34" t="s">
        <v>61</v>
      </c>
      <c r="E28" s="35" t="s">
        <v>71</v>
      </c>
    </row>
    <row r="29" spans="1:5" ht="12.75">
      <c r="A29" s="36" t="s">
        <v>63</v>
      </c>
      <c r="E29" s="37" t="s">
        <v>246</v>
      </c>
    </row>
    <row r="30" spans="1:5" ht="102">
      <c r="A30" t="s">
        <v>65</v>
      </c>
      <c r="E30" s="35" t="s">
        <v>821</v>
      </c>
    </row>
    <row r="31" spans="1:18" ht="12.75" customHeight="1">
      <c r="A31" s="6" t="s">
        <v>52</v>
      </c>
      <c s="6"/>
      <c s="39" t="s">
        <v>823</v>
      </c>
      <c s="6"/>
      <c s="27" t="s">
        <v>824</v>
      </c>
      <c s="6"/>
      <c s="6"/>
      <c s="6"/>
      <c s="40">
        <f>0+Q31</f>
      </c>
      <c s="6"/>
      <c r="O31">
        <f>0+R31</f>
      </c>
      <c r="Q31">
        <f>0+I32+I36+I40+I44+I48+I52+I56+I60+I64+I68+I72+I76+I80+I84+I88+I92+I96+I100+I104+I108+I112+I116+I120+I124+I128+I132+I136+I140</f>
      </c>
      <c>
        <f>0+O32+O36+O40+O44+O48+O52+O56+O60+O64+O68+O72+O76+O80+O84+O88+O92+O96+O100+O104+O108+O112+O116+O120+O124+O128+O132+O136+O140</f>
      </c>
    </row>
    <row r="32" spans="1:16" ht="12.75">
      <c r="A32" s="24" t="s">
        <v>55</v>
      </c>
      <c s="29" t="s">
        <v>44</v>
      </c>
      <c s="29" t="s">
        <v>825</v>
      </c>
      <c s="24" t="s">
        <v>64</v>
      </c>
      <c s="30" t="s">
        <v>826</v>
      </c>
      <c s="31" t="s">
        <v>563</v>
      </c>
      <c s="32">
        <v>1</v>
      </c>
      <c s="33">
        <v>0</v>
      </c>
      <c s="33">
        <f>ROUND(ROUND(H32,2)*ROUND(G32,3),2)</f>
      </c>
      <c s="31" t="s">
        <v>79</v>
      </c>
      <c r="O32">
        <f>(I32*21)/100</f>
      </c>
      <c t="s">
        <v>30</v>
      </c>
    </row>
    <row r="33" spans="1:5" ht="12.75">
      <c r="A33" s="34" t="s">
        <v>61</v>
      </c>
      <c r="E33" s="35" t="s">
        <v>64</v>
      </c>
    </row>
    <row r="34" spans="1:5" ht="12.75">
      <c r="A34" s="36" t="s">
        <v>63</v>
      </c>
      <c r="E34" s="37" t="s">
        <v>246</v>
      </c>
    </row>
    <row r="35" spans="1:5" ht="102">
      <c r="A35" t="s">
        <v>65</v>
      </c>
      <c r="E35" s="35" t="s">
        <v>827</v>
      </c>
    </row>
    <row r="36" spans="1:16" ht="12.75">
      <c r="A36" s="24" t="s">
        <v>55</v>
      </c>
      <c s="29" t="s">
        <v>84</v>
      </c>
      <c s="29" t="s">
        <v>429</v>
      </c>
      <c s="24" t="s">
        <v>64</v>
      </c>
      <c s="30" t="s">
        <v>430</v>
      </c>
      <c s="31" t="s">
        <v>252</v>
      </c>
      <c s="32">
        <v>2</v>
      </c>
      <c s="33">
        <v>0</v>
      </c>
      <c s="33">
        <f>ROUND(ROUND(H36,2)*ROUND(G36,3),2)</f>
      </c>
      <c s="31" t="s">
        <v>79</v>
      </c>
      <c r="O36">
        <f>(I36*21)/100</f>
      </c>
      <c t="s">
        <v>30</v>
      </c>
    </row>
    <row r="37" spans="1:5" ht="12.75">
      <c r="A37" s="34" t="s">
        <v>61</v>
      </c>
      <c r="E37" s="35" t="s">
        <v>64</v>
      </c>
    </row>
    <row r="38" spans="1:5" ht="12.75">
      <c r="A38" s="36" t="s">
        <v>63</v>
      </c>
      <c r="E38" s="37" t="s">
        <v>246</v>
      </c>
    </row>
    <row r="39" spans="1:5" ht="102">
      <c r="A39" t="s">
        <v>65</v>
      </c>
      <c r="E39" s="35" t="s">
        <v>253</v>
      </c>
    </row>
    <row r="40" spans="1:16" ht="25.5">
      <c r="A40" s="24" t="s">
        <v>55</v>
      </c>
      <c s="29" t="s">
        <v>89</v>
      </c>
      <c s="29" t="s">
        <v>441</v>
      </c>
      <c s="24" t="s">
        <v>64</v>
      </c>
      <c s="30" t="s">
        <v>442</v>
      </c>
      <c s="31" t="s">
        <v>252</v>
      </c>
      <c s="32">
        <v>2</v>
      </c>
      <c s="33">
        <v>0</v>
      </c>
      <c s="33">
        <f>ROUND(ROUND(H40,2)*ROUND(G40,3),2)</f>
      </c>
      <c s="31" t="s">
        <v>79</v>
      </c>
      <c r="O40">
        <f>(I40*21)/100</f>
      </c>
      <c t="s">
        <v>30</v>
      </c>
    </row>
    <row r="41" spans="1:5" ht="12.75">
      <c r="A41" s="34" t="s">
        <v>61</v>
      </c>
      <c r="E41" s="35" t="s">
        <v>64</v>
      </c>
    </row>
    <row r="42" spans="1:5" ht="12.75">
      <c r="A42" s="36" t="s">
        <v>63</v>
      </c>
      <c r="E42" s="37" t="s">
        <v>246</v>
      </c>
    </row>
    <row r="43" spans="1:5" ht="38.25">
      <c r="A43" t="s">
        <v>65</v>
      </c>
      <c r="E43" s="35" t="s">
        <v>256</v>
      </c>
    </row>
    <row r="44" spans="1:16" ht="12.75">
      <c r="A44" s="24" t="s">
        <v>55</v>
      </c>
      <c s="29" t="s">
        <v>47</v>
      </c>
      <c s="29" t="s">
        <v>331</v>
      </c>
      <c s="24" t="s">
        <v>64</v>
      </c>
      <c s="30" t="s">
        <v>332</v>
      </c>
      <c s="31" t="s">
        <v>252</v>
      </c>
      <c s="32">
        <v>4</v>
      </c>
      <c s="33">
        <v>0</v>
      </c>
      <c s="33">
        <f>ROUND(ROUND(H44,2)*ROUND(G44,3),2)</f>
      </c>
      <c s="31" t="s">
        <v>79</v>
      </c>
      <c r="O44">
        <f>(I44*21)/100</f>
      </c>
      <c t="s">
        <v>30</v>
      </c>
    </row>
    <row r="45" spans="1:5" ht="12.75">
      <c r="A45" s="34" t="s">
        <v>61</v>
      </c>
      <c r="E45" s="35" t="s">
        <v>64</v>
      </c>
    </row>
    <row r="46" spans="1:5" ht="12.75">
      <c r="A46" s="36" t="s">
        <v>63</v>
      </c>
      <c r="E46" s="37" t="s">
        <v>246</v>
      </c>
    </row>
    <row r="47" spans="1:5" ht="38.25">
      <c r="A47" t="s">
        <v>65</v>
      </c>
      <c r="E47" s="35" t="s">
        <v>256</v>
      </c>
    </row>
    <row r="48" spans="1:16" ht="12.75">
      <c r="A48" s="24" t="s">
        <v>55</v>
      </c>
      <c s="29" t="s">
        <v>49</v>
      </c>
      <c s="29" t="s">
        <v>671</v>
      </c>
      <c s="24" t="s">
        <v>64</v>
      </c>
      <c s="30" t="s">
        <v>672</v>
      </c>
      <c s="31" t="s">
        <v>259</v>
      </c>
      <c s="32">
        <v>30</v>
      </c>
      <c s="33">
        <v>0</v>
      </c>
      <c s="33">
        <f>ROUND(ROUND(H48,2)*ROUND(G48,3),2)</f>
      </c>
      <c s="31" t="s">
        <v>79</v>
      </c>
      <c r="O48">
        <f>(I48*21)/100</f>
      </c>
      <c t="s">
        <v>30</v>
      </c>
    </row>
    <row r="49" spans="1:5" ht="12.75">
      <c r="A49" s="34" t="s">
        <v>61</v>
      </c>
      <c r="E49" s="35" t="s">
        <v>64</v>
      </c>
    </row>
    <row r="50" spans="1:5" ht="12.75">
      <c r="A50" s="36" t="s">
        <v>63</v>
      </c>
      <c r="E50" s="37" t="s">
        <v>246</v>
      </c>
    </row>
    <row r="51" spans="1:5" ht="38.25">
      <c r="A51" t="s">
        <v>65</v>
      </c>
      <c r="E51" s="35" t="s">
        <v>340</v>
      </c>
    </row>
    <row r="52" spans="1:16" ht="12.75">
      <c r="A52" s="24" t="s">
        <v>55</v>
      </c>
      <c s="29" t="s">
        <v>51</v>
      </c>
      <c s="29" t="s">
        <v>828</v>
      </c>
      <c s="24" t="s">
        <v>64</v>
      </c>
      <c s="30" t="s">
        <v>829</v>
      </c>
      <c s="31" t="s">
        <v>87</v>
      </c>
      <c s="32">
        <v>1</v>
      </c>
      <c s="33">
        <v>0</v>
      </c>
      <c s="33">
        <f>ROUND(ROUND(H52,2)*ROUND(G52,3),2)</f>
      </c>
      <c s="31" t="s">
        <v>79</v>
      </c>
      <c r="O52">
        <f>(I52*21)/100</f>
      </c>
      <c t="s">
        <v>30</v>
      </c>
    </row>
    <row r="53" spans="1:5" ht="12.75">
      <c r="A53" s="34" t="s">
        <v>61</v>
      </c>
      <c r="E53" s="35" t="s">
        <v>64</v>
      </c>
    </row>
    <row r="54" spans="1:5" ht="12.75">
      <c r="A54" s="36" t="s">
        <v>63</v>
      </c>
      <c r="E54" s="37" t="s">
        <v>246</v>
      </c>
    </row>
    <row r="55" spans="1:5" ht="102">
      <c r="A55" t="s">
        <v>65</v>
      </c>
      <c r="E55" s="35" t="s">
        <v>680</v>
      </c>
    </row>
    <row r="56" spans="1:16" ht="25.5">
      <c r="A56" s="24" t="s">
        <v>55</v>
      </c>
      <c s="29" t="s">
        <v>102</v>
      </c>
      <c s="29" t="s">
        <v>220</v>
      </c>
      <c s="24" t="s">
        <v>64</v>
      </c>
      <c s="30" t="s">
        <v>221</v>
      </c>
      <c s="31" t="s">
        <v>252</v>
      </c>
      <c s="32">
        <v>1</v>
      </c>
      <c s="33">
        <v>0</v>
      </c>
      <c s="33">
        <f>ROUND(ROUND(H56,2)*ROUND(G56,3),2)</f>
      </c>
      <c s="31" t="s">
        <v>79</v>
      </c>
      <c r="O56">
        <f>(I56*21)/100</f>
      </c>
      <c t="s">
        <v>30</v>
      </c>
    </row>
    <row r="57" spans="1:5" ht="12.75">
      <c r="A57" s="34" t="s">
        <v>61</v>
      </c>
      <c r="E57" s="35" t="s">
        <v>64</v>
      </c>
    </row>
    <row r="58" spans="1:5" ht="12.75">
      <c r="A58" s="36" t="s">
        <v>63</v>
      </c>
      <c r="E58" s="37" t="s">
        <v>246</v>
      </c>
    </row>
    <row r="59" spans="1:5" ht="114.75">
      <c r="A59" t="s">
        <v>65</v>
      </c>
      <c r="E59" s="35" t="s">
        <v>683</v>
      </c>
    </row>
    <row r="60" spans="1:16" ht="12.75">
      <c r="A60" s="24" t="s">
        <v>55</v>
      </c>
      <c s="29" t="s">
        <v>107</v>
      </c>
      <c s="29" t="s">
        <v>274</v>
      </c>
      <c s="24" t="s">
        <v>64</v>
      </c>
      <c s="30" t="s">
        <v>275</v>
      </c>
      <c s="31" t="s">
        <v>252</v>
      </c>
      <c s="32">
        <v>1</v>
      </c>
      <c s="33">
        <v>0</v>
      </c>
      <c s="33">
        <f>ROUND(ROUND(H60,2)*ROUND(G60,3),2)</f>
      </c>
      <c s="31" t="s">
        <v>79</v>
      </c>
      <c r="O60">
        <f>(I60*21)/100</f>
      </c>
      <c t="s">
        <v>30</v>
      </c>
    </row>
    <row r="61" spans="1:5" ht="12.75">
      <c r="A61" s="34" t="s">
        <v>61</v>
      </c>
      <c r="E61" s="35" t="s">
        <v>64</v>
      </c>
    </row>
    <row r="62" spans="1:5" ht="12.75">
      <c r="A62" s="36" t="s">
        <v>63</v>
      </c>
      <c r="E62" s="37" t="s">
        <v>246</v>
      </c>
    </row>
    <row r="63" spans="1:5" ht="153">
      <c r="A63" t="s">
        <v>65</v>
      </c>
      <c r="E63" s="35" t="s">
        <v>268</v>
      </c>
    </row>
    <row r="64" spans="1:16" ht="12.75">
      <c r="A64" s="24" t="s">
        <v>55</v>
      </c>
      <c s="29" t="s">
        <v>112</v>
      </c>
      <c s="29" t="s">
        <v>276</v>
      </c>
      <c s="24" t="s">
        <v>64</v>
      </c>
      <c s="30" t="s">
        <v>277</v>
      </c>
      <c s="31" t="s">
        <v>252</v>
      </c>
      <c s="32">
        <v>1</v>
      </c>
      <c s="33">
        <v>0</v>
      </c>
      <c s="33">
        <f>ROUND(ROUND(H64,2)*ROUND(G64,3),2)</f>
      </c>
      <c s="31" t="s">
        <v>79</v>
      </c>
      <c r="O64">
        <f>(I64*21)/100</f>
      </c>
      <c t="s">
        <v>30</v>
      </c>
    </row>
    <row r="65" spans="1:5" ht="12.75">
      <c r="A65" s="34" t="s">
        <v>61</v>
      </c>
      <c r="E65" s="35" t="s">
        <v>64</v>
      </c>
    </row>
    <row r="66" spans="1:5" ht="12.75">
      <c r="A66" s="36" t="s">
        <v>63</v>
      </c>
      <c r="E66" s="37" t="s">
        <v>246</v>
      </c>
    </row>
    <row r="67" spans="1:5" ht="127.5">
      <c r="A67" t="s">
        <v>65</v>
      </c>
      <c r="E67" s="35" t="s">
        <v>269</v>
      </c>
    </row>
    <row r="68" spans="1:16" ht="12.75">
      <c r="A68" s="24" t="s">
        <v>55</v>
      </c>
      <c s="29" t="s">
        <v>115</v>
      </c>
      <c s="29" t="s">
        <v>282</v>
      </c>
      <c s="24" t="s">
        <v>64</v>
      </c>
      <c s="30" t="s">
        <v>283</v>
      </c>
      <c s="31" t="s">
        <v>252</v>
      </c>
      <c s="32">
        <v>0.8</v>
      </c>
      <c s="33">
        <v>0</v>
      </c>
      <c s="33">
        <f>ROUND(ROUND(H68,2)*ROUND(G68,3),2)</f>
      </c>
      <c s="31" t="s">
        <v>79</v>
      </c>
      <c r="O68">
        <f>(I68*21)/100</f>
      </c>
      <c t="s">
        <v>30</v>
      </c>
    </row>
    <row r="69" spans="1:5" ht="12.75">
      <c r="A69" s="34" t="s">
        <v>61</v>
      </c>
      <c r="E69" s="35" t="s">
        <v>64</v>
      </c>
    </row>
    <row r="70" spans="1:5" ht="25.5">
      <c r="A70" s="36" t="s">
        <v>63</v>
      </c>
      <c r="E70" s="37" t="s">
        <v>830</v>
      </c>
    </row>
    <row r="71" spans="1:5" ht="165.75">
      <c r="A71" t="s">
        <v>65</v>
      </c>
      <c r="E71" s="35" t="s">
        <v>284</v>
      </c>
    </row>
    <row r="72" spans="1:16" ht="12.75">
      <c r="A72" s="24" t="s">
        <v>55</v>
      </c>
      <c s="29" t="s">
        <v>119</v>
      </c>
      <c s="29" t="s">
        <v>285</v>
      </c>
      <c s="24" t="s">
        <v>64</v>
      </c>
      <c s="30" t="s">
        <v>286</v>
      </c>
      <c s="31" t="s">
        <v>252</v>
      </c>
      <c s="32">
        <v>0.8</v>
      </c>
      <c s="33">
        <v>0</v>
      </c>
      <c s="33">
        <f>ROUND(ROUND(H72,2)*ROUND(G72,3),2)</f>
      </c>
      <c s="31" t="s">
        <v>79</v>
      </c>
      <c r="O72">
        <f>(I72*21)/100</f>
      </c>
      <c t="s">
        <v>30</v>
      </c>
    </row>
    <row r="73" spans="1:5" ht="12.75">
      <c r="A73" s="34" t="s">
        <v>61</v>
      </c>
      <c r="E73" s="35" t="s">
        <v>64</v>
      </c>
    </row>
    <row r="74" spans="1:5" ht="25.5">
      <c r="A74" s="36" t="s">
        <v>63</v>
      </c>
      <c r="E74" s="37" t="s">
        <v>831</v>
      </c>
    </row>
    <row r="75" spans="1:5" ht="127.5">
      <c r="A75" t="s">
        <v>65</v>
      </c>
      <c r="E75" s="35" t="s">
        <v>287</v>
      </c>
    </row>
    <row r="76" spans="1:16" ht="12.75">
      <c r="A76" s="24" t="s">
        <v>55</v>
      </c>
      <c s="29" t="s">
        <v>123</v>
      </c>
      <c s="29" t="s">
        <v>238</v>
      </c>
      <c s="24" t="s">
        <v>64</v>
      </c>
      <c s="30" t="s">
        <v>239</v>
      </c>
      <c s="31" t="s">
        <v>259</v>
      </c>
      <c s="32">
        <v>30</v>
      </c>
      <c s="33">
        <v>0</v>
      </c>
      <c s="33">
        <f>ROUND(ROUND(H76,2)*ROUND(G76,3),2)</f>
      </c>
      <c s="31" t="s">
        <v>79</v>
      </c>
      <c r="O76">
        <f>(I76*21)/100</f>
      </c>
      <c t="s">
        <v>30</v>
      </c>
    </row>
    <row r="77" spans="1:5" ht="12.75">
      <c r="A77" s="34" t="s">
        <v>61</v>
      </c>
      <c r="E77" s="35" t="s">
        <v>64</v>
      </c>
    </row>
    <row r="78" spans="1:5" ht="12.75">
      <c r="A78" s="36" t="s">
        <v>63</v>
      </c>
      <c r="E78" s="37" t="s">
        <v>246</v>
      </c>
    </row>
    <row r="79" spans="1:5" ht="127.5">
      <c r="A79" t="s">
        <v>65</v>
      </c>
      <c r="E79" s="35" t="s">
        <v>832</v>
      </c>
    </row>
    <row r="80" spans="1:16" ht="12.75">
      <c r="A80" s="24" t="s">
        <v>55</v>
      </c>
      <c s="29" t="s">
        <v>127</v>
      </c>
      <c s="29" t="s">
        <v>769</v>
      </c>
      <c s="24" t="s">
        <v>64</v>
      </c>
      <c s="30" t="s">
        <v>770</v>
      </c>
      <c s="31" t="s">
        <v>252</v>
      </c>
      <c s="32">
        <v>168</v>
      </c>
      <c s="33">
        <v>0</v>
      </c>
      <c s="33">
        <f>ROUND(ROUND(H80,2)*ROUND(G80,3),2)</f>
      </c>
      <c s="31" t="s">
        <v>79</v>
      </c>
      <c r="O80">
        <f>(I80*21)/100</f>
      </c>
      <c t="s">
        <v>30</v>
      </c>
    </row>
    <row r="81" spans="1:5" ht="12.75">
      <c r="A81" s="34" t="s">
        <v>61</v>
      </c>
      <c r="E81" s="35" t="s">
        <v>64</v>
      </c>
    </row>
    <row r="82" spans="1:5" ht="25.5">
      <c r="A82" s="36" t="s">
        <v>63</v>
      </c>
      <c r="E82" s="37" t="s">
        <v>833</v>
      </c>
    </row>
    <row r="83" spans="1:5" ht="153">
      <c r="A83" t="s">
        <v>65</v>
      </c>
      <c r="E83" s="35" t="s">
        <v>268</v>
      </c>
    </row>
    <row r="84" spans="1:16" ht="12.75">
      <c r="A84" s="24" t="s">
        <v>55</v>
      </c>
      <c s="29" t="s">
        <v>131</v>
      </c>
      <c s="29" t="s">
        <v>202</v>
      </c>
      <c s="24" t="s">
        <v>64</v>
      </c>
      <c s="30" t="s">
        <v>203</v>
      </c>
      <c s="31" t="s">
        <v>87</v>
      </c>
      <c s="32">
        <v>168</v>
      </c>
      <c s="33">
        <v>0</v>
      </c>
      <c s="33">
        <f>ROUND(ROUND(H84,2)*ROUND(G84,3),2)</f>
      </c>
      <c s="31" t="s">
        <v>79</v>
      </c>
      <c r="O84">
        <f>(I84*21)/100</f>
      </c>
      <c t="s">
        <v>30</v>
      </c>
    </row>
    <row r="85" spans="1:5" ht="12.75">
      <c r="A85" s="34" t="s">
        <v>61</v>
      </c>
      <c r="E85" s="35" t="s">
        <v>64</v>
      </c>
    </row>
    <row r="86" spans="1:5" ht="25.5">
      <c r="A86" s="36" t="s">
        <v>63</v>
      </c>
      <c r="E86" s="37" t="s">
        <v>834</v>
      </c>
    </row>
    <row r="87" spans="1:5" ht="127.5">
      <c r="A87" t="s">
        <v>65</v>
      </c>
      <c r="E87" s="35" t="s">
        <v>269</v>
      </c>
    </row>
    <row r="88" spans="1:16" ht="12.75">
      <c r="A88" s="24" t="s">
        <v>55</v>
      </c>
      <c s="29" t="s">
        <v>135</v>
      </c>
      <c s="29" t="s">
        <v>835</v>
      </c>
      <c s="24" t="s">
        <v>64</v>
      </c>
      <c s="30" t="s">
        <v>836</v>
      </c>
      <c s="31" t="s">
        <v>87</v>
      </c>
      <c s="32">
        <v>1</v>
      </c>
      <c s="33">
        <v>0</v>
      </c>
      <c s="33">
        <f>ROUND(ROUND(H88,2)*ROUND(G88,3),2)</f>
      </c>
      <c s="31" t="s">
        <v>79</v>
      </c>
      <c r="O88">
        <f>(I88*21)/100</f>
      </c>
      <c t="s">
        <v>30</v>
      </c>
    </row>
    <row r="89" spans="1:5" ht="12.75">
      <c r="A89" s="34" t="s">
        <v>61</v>
      </c>
      <c r="E89" s="35" t="s">
        <v>64</v>
      </c>
    </row>
    <row r="90" spans="1:5" ht="25.5">
      <c r="A90" s="36" t="s">
        <v>63</v>
      </c>
      <c r="E90" s="37" t="s">
        <v>837</v>
      </c>
    </row>
    <row r="91" spans="1:5" ht="153">
      <c r="A91" t="s">
        <v>65</v>
      </c>
      <c r="E91" s="35" t="s">
        <v>268</v>
      </c>
    </row>
    <row r="92" spans="1:16" ht="12.75">
      <c r="A92" s="24" t="s">
        <v>55</v>
      </c>
      <c s="29" t="s">
        <v>140</v>
      </c>
      <c s="29" t="s">
        <v>838</v>
      </c>
      <c s="24" t="s">
        <v>64</v>
      </c>
      <c s="30" t="s">
        <v>839</v>
      </c>
      <c s="31" t="s">
        <v>87</v>
      </c>
      <c s="32">
        <v>1</v>
      </c>
      <c s="33">
        <v>0</v>
      </c>
      <c s="33">
        <f>ROUND(ROUND(H92,2)*ROUND(G92,3),2)</f>
      </c>
      <c s="31" t="s">
        <v>79</v>
      </c>
      <c r="O92">
        <f>(I92*21)/100</f>
      </c>
      <c t="s">
        <v>30</v>
      </c>
    </row>
    <row r="93" spans="1:5" ht="12.75">
      <c r="A93" s="34" t="s">
        <v>61</v>
      </c>
      <c r="E93" s="35" t="s">
        <v>64</v>
      </c>
    </row>
    <row r="94" spans="1:5" ht="25.5">
      <c r="A94" s="36" t="s">
        <v>63</v>
      </c>
      <c r="E94" s="37" t="s">
        <v>837</v>
      </c>
    </row>
    <row r="95" spans="1:5" ht="127.5">
      <c r="A95" t="s">
        <v>65</v>
      </c>
      <c r="E95" s="35" t="s">
        <v>269</v>
      </c>
    </row>
    <row r="96" spans="1:16" ht="12.75">
      <c r="A96" s="24" t="s">
        <v>55</v>
      </c>
      <c s="29" t="s">
        <v>144</v>
      </c>
      <c s="29" t="s">
        <v>773</v>
      </c>
      <c s="24" t="s">
        <v>64</v>
      </c>
      <c s="30" t="s">
        <v>774</v>
      </c>
      <c s="31" t="s">
        <v>252</v>
      </c>
      <c s="32">
        <v>1</v>
      </c>
      <c s="33">
        <v>0</v>
      </c>
      <c s="33">
        <f>ROUND(ROUND(H96,2)*ROUND(G96,3),2)</f>
      </c>
      <c s="31" t="s">
        <v>79</v>
      </c>
      <c r="O96">
        <f>(I96*21)/100</f>
      </c>
      <c t="s">
        <v>30</v>
      </c>
    </row>
    <row r="97" spans="1:5" ht="12.75">
      <c r="A97" s="34" t="s">
        <v>61</v>
      </c>
      <c r="E97" s="35" t="s">
        <v>64</v>
      </c>
    </row>
    <row r="98" spans="1:5" ht="12.75">
      <c r="A98" s="36" t="s">
        <v>63</v>
      </c>
      <c r="E98" s="37" t="s">
        <v>246</v>
      </c>
    </row>
    <row r="99" spans="1:5" ht="153">
      <c r="A99" t="s">
        <v>65</v>
      </c>
      <c r="E99" s="35" t="s">
        <v>268</v>
      </c>
    </row>
    <row r="100" spans="1:16" ht="12.75">
      <c r="A100" s="24" t="s">
        <v>55</v>
      </c>
      <c s="29" t="s">
        <v>147</v>
      </c>
      <c s="29" t="s">
        <v>775</v>
      </c>
      <c s="24" t="s">
        <v>64</v>
      </c>
      <c s="30" t="s">
        <v>776</v>
      </c>
      <c s="31" t="s">
        <v>252</v>
      </c>
      <c s="32">
        <v>1</v>
      </c>
      <c s="33">
        <v>0</v>
      </c>
      <c s="33">
        <f>ROUND(ROUND(H100,2)*ROUND(G100,3),2)</f>
      </c>
      <c s="31" t="s">
        <v>79</v>
      </c>
      <c r="O100">
        <f>(I100*21)/100</f>
      </c>
      <c t="s">
        <v>30</v>
      </c>
    </row>
    <row r="101" spans="1:5" ht="12.75">
      <c r="A101" s="34" t="s">
        <v>61</v>
      </c>
      <c r="E101" s="35" t="s">
        <v>64</v>
      </c>
    </row>
    <row r="102" spans="1:5" ht="12.75">
      <c r="A102" s="36" t="s">
        <v>63</v>
      </c>
      <c r="E102" s="37" t="s">
        <v>246</v>
      </c>
    </row>
    <row r="103" spans="1:5" ht="127.5">
      <c r="A103" t="s">
        <v>65</v>
      </c>
      <c r="E103" s="35" t="s">
        <v>269</v>
      </c>
    </row>
    <row r="104" spans="1:16" ht="12.75">
      <c r="A104" s="24" t="s">
        <v>55</v>
      </c>
      <c s="29" t="s">
        <v>150</v>
      </c>
      <c s="29" t="s">
        <v>840</v>
      </c>
      <c s="24" t="s">
        <v>64</v>
      </c>
      <c s="30" t="s">
        <v>841</v>
      </c>
      <c s="31" t="s">
        <v>87</v>
      </c>
      <c s="32">
        <v>1</v>
      </c>
      <c s="33">
        <v>0</v>
      </c>
      <c s="33">
        <f>ROUND(ROUND(H104,2)*ROUND(G104,3),2)</f>
      </c>
      <c s="31" t="s">
        <v>79</v>
      </c>
      <c r="O104">
        <f>(I104*21)/100</f>
      </c>
      <c t="s">
        <v>30</v>
      </c>
    </row>
    <row r="105" spans="1:5" ht="12.75">
      <c r="A105" s="34" t="s">
        <v>61</v>
      </c>
      <c r="E105" s="35" t="s">
        <v>64</v>
      </c>
    </row>
    <row r="106" spans="1:5" ht="12.75">
      <c r="A106" s="36" t="s">
        <v>63</v>
      </c>
      <c r="E106" s="37" t="s">
        <v>246</v>
      </c>
    </row>
    <row r="107" spans="1:5" ht="153">
      <c r="A107" t="s">
        <v>65</v>
      </c>
      <c r="E107" s="35" t="s">
        <v>268</v>
      </c>
    </row>
    <row r="108" spans="1:16" ht="12.75">
      <c r="A108" s="24" t="s">
        <v>55</v>
      </c>
      <c s="29" t="s">
        <v>154</v>
      </c>
      <c s="29" t="s">
        <v>842</v>
      </c>
      <c s="24" t="s">
        <v>64</v>
      </c>
      <c s="30" t="s">
        <v>843</v>
      </c>
      <c s="31" t="s">
        <v>87</v>
      </c>
      <c s="32">
        <v>1</v>
      </c>
      <c s="33">
        <v>0</v>
      </c>
      <c s="33">
        <f>ROUND(ROUND(H108,2)*ROUND(G108,3),2)</f>
      </c>
      <c s="31" t="s">
        <v>79</v>
      </c>
      <c r="O108">
        <f>(I108*21)/100</f>
      </c>
      <c t="s">
        <v>30</v>
      </c>
    </row>
    <row r="109" spans="1:5" ht="12.75">
      <c r="A109" s="34" t="s">
        <v>61</v>
      </c>
      <c r="E109" s="35" t="s">
        <v>64</v>
      </c>
    </row>
    <row r="110" spans="1:5" ht="12.75">
      <c r="A110" s="36" t="s">
        <v>63</v>
      </c>
      <c r="E110" s="37" t="s">
        <v>246</v>
      </c>
    </row>
    <row r="111" spans="1:5" ht="178.5">
      <c r="A111" t="s">
        <v>65</v>
      </c>
      <c r="E111" s="35" t="s">
        <v>844</v>
      </c>
    </row>
    <row r="112" spans="1:16" ht="12.75">
      <c r="A112" s="24" t="s">
        <v>55</v>
      </c>
      <c s="29" t="s">
        <v>157</v>
      </c>
      <c s="29" t="s">
        <v>845</v>
      </c>
      <c s="24" t="s">
        <v>64</v>
      </c>
      <c s="30" t="s">
        <v>846</v>
      </c>
      <c s="31" t="s">
        <v>87</v>
      </c>
      <c s="32">
        <v>1</v>
      </c>
      <c s="33">
        <v>0</v>
      </c>
      <c s="33">
        <f>ROUND(ROUND(H112,2)*ROUND(G112,3),2)</f>
      </c>
      <c s="31" t="s">
        <v>79</v>
      </c>
      <c r="O112">
        <f>(I112*21)/100</f>
      </c>
      <c t="s">
        <v>30</v>
      </c>
    </row>
    <row r="113" spans="1:5" ht="12.75">
      <c r="A113" s="34" t="s">
        <v>61</v>
      </c>
      <c r="E113" s="35" t="s">
        <v>64</v>
      </c>
    </row>
    <row r="114" spans="1:5" ht="12.75">
      <c r="A114" s="36" t="s">
        <v>63</v>
      </c>
      <c r="E114" s="37" t="s">
        <v>246</v>
      </c>
    </row>
    <row r="115" spans="1:5" ht="127.5">
      <c r="A115" t="s">
        <v>65</v>
      </c>
      <c r="E115" s="35" t="s">
        <v>269</v>
      </c>
    </row>
    <row r="116" spans="1:16" ht="25.5">
      <c r="A116" s="24" t="s">
        <v>55</v>
      </c>
      <c s="29" t="s">
        <v>161</v>
      </c>
      <c s="29" t="s">
        <v>812</v>
      </c>
      <c s="24" t="s">
        <v>64</v>
      </c>
      <c s="30" t="s">
        <v>813</v>
      </c>
      <c s="31" t="s">
        <v>87</v>
      </c>
      <c s="32">
        <v>1</v>
      </c>
      <c s="33">
        <v>0</v>
      </c>
      <c s="33">
        <f>ROUND(ROUND(H116,2)*ROUND(G116,3),2)</f>
      </c>
      <c s="31" t="s">
        <v>79</v>
      </c>
      <c r="O116">
        <f>(I116*21)/100</f>
      </c>
      <c t="s">
        <v>30</v>
      </c>
    </row>
    <row r="117" spans="1:5" ht="12.75">
      <c r="A117" s="34" t="s">
        <v>61</v>
      </c>
      <c r="E117" s="35" t="s">
        <v>64</v>
      </c>
    </row>
    <row r="118" spans="1:5" ht="12.75">
      <c r="A118" s="36" t="s">
        <v>63</v>
      </c>
      <c r="E118" s="37" t="s">
        <v>246</v>
      </c>
    </row>
    <row r="119" spans="1:5" ht="153">
      <c r="A119" t="s">
        <v>65</v>
      </c>
      <c r="E119" s="35" t="s">
        <v>268</v>
      </c>
    </row>
    <row r="120" spans="1:16" ht="12.75">
      <c r="A120" s="24" t="s">
        <v>55</v>
      </c>
      <c s="29" t="s">
        <v>165</v>
      </c>
      <c s="29" t="s">
        <v>415</v>
      </c>
      <c s="24" t="s">
        <v>64</v>
      </c>
      <c s="30" t="s">
        <v>416</v>
      </c>
      <c s="31" t="s">
        <v>252</v>
      </c>
      <c s="32">
        <v>1</v>
      </c>
      <c s="33">
        <v>0</v>
      </c>
      <c s="33">
        <f>ROUND(ROUND(H120,2)*ROUND(G120,3),2)</f>
      </c>
      <c s="31" t="s">
        <v>79</v>
      </c>
      <c r="O120">
        <f>(I120*21)/100</f>
      </c>
      <c t="s">
        <v>30</v>
      </c>
    </row>
    <row r="121" spans="1:5" ht="12.75">
      <c r="A121" s="34" t="s">
        <v>61</v>
      </c>
      <c r="E121" s="35" t="s">
        <v>64</v>
      </c>
    </row>
    <row r="122" spans="1:5" ht="12.75">
      <c r="A122" s="36" t="s">
        <v>63</v>
      </c>
      <c r="E122" s="37" t="s">
        <v>246</v>
      </c>
    </row>
    <row r="123" spans="1:5" ht="140.25">
      <c r="A123" t="s">
        <v>65</v>
      </c>
      <c r="E123" s="35" t="s">
        <v>392</v>
      </c>
    </row>
    <row r="124" spans="1:16" ht="12.75">
      <c r="A124" s="24" t="s">
        <v>55</v>
      </c>
      <c s="29" t="s">
        <v>170</v>
      </c>
      <c s="29" t="s">
        <v>815</v>
      </c>
      <c s="24" t="s">
        <v>64</v>
      </c>
      <c s="30" t="s">
        <v>816</v>
      </c>
      <c s="31" t="s">
        <v>252</v>
      </c>
      <c s="32">
        <v>1</v>
      </c>
      <c s="33">
        <v>0</v>
      </c>
      <c s="33">
        <f>ROUND(ROUND(H124,2)*ROUND(G124,3),2)</f>
      </c>
      <c s="31" t="s">
        <v>79</v>
      </c>
      <c r="O124">
        <f>(I124*21)/100</f>
      </c>
      <c t="s">
        <v>30</v>
      </c>
    </row>
    <row r="125" spans="1:5" ht="12.75">
      <c r="A125" s="34" t="s">
        <v>61</v>
      </c>
      <c r="E125" s="35" t="s">
        <v>64</v>
      </c>
    </row>
    <row r="126" spans="1:5" ht="12.75">
      <c r="A126" s="36" t="s">
        <v>63</v>
      </c>
      <c r="E126" s="37" t="s">
        <v>246</v>
      </c>
    </row>
    <row r="127" spans="1:5" ht="153">
      <c r="A127" t="s">
        <v>65</v>
      </c>
      <c r="E127" s="35" t="s">
        <v>371</v>
      </c>
    </row>
    <row r="128" spans="1:16" ht="25.5">
      <c r="A128" s="24" t="s">
        <v>55</v>
      </c>
      <c s="29" t="s">
        <v>175</v>
      </c>
      <c s="29" t="s">
        <v>847</v>
      </c>
      <c s="24" t="s">
        <v>64</v>
      </c>
      <c s="30" t="s">
        <v>848</v>
      </c>
      <c s="31" t="s">
        <v>252</v>
      </c>
      <c s="32">
        <v>2</v>
      </c>
      <c s="33">
        <v>0</v>
      </c>
      <c s="33">
        <f>ROUND(ROUND(H128,2)*ROUND(G128,3),2)</f>
      </c>
      <c s="31" t="s">
        <v>79</v>
      </c>
      <c r="O128">
        <f>(I128*21)/100</f>
      </c>
      <c t="s">
        <v>30</v>
      </c>
    </row>
    <row r="129" spans="1:5" ht="12.75">
      <c r="A129" s="34" t="s">
        <v>61</v>
      </c>
      <c r="E129" s="35" t="s">
        <v>64</v>
      </c>
    </row>
    <row r="130" spans="1:5" ht="25.5">
      <c r="A130" s="36" t="s">
        <v>63</v>
      </c>
      <c r="E130" s="37" t="s">
        <v>849</v>
      </c>
    </row>
    <row r="131" spans="1:5" ht="153">
      <c r="A131" t="s">
        <v>65</v>
      </c>
      <c r="E131" s="35" t="s">
        <v>268</v>
      </c>
    </row>
    <row r="132" spans="1:16" ht="12.75">
      <c r="A132" s="24" t="s">
        <v>55</v>
      </c>
      <c s="29" t="s">
        <v>178</v>
      </c>
      <c s="29" t="s">
        <v>850</v>
      </c>
      <c s="24" t="s">
        <v>64</v>
      </c>
      <c s="30" t="s">
        <v>464</v>
      </c>
      <c s="31" t="s">
        <v>87</v>
      </c>
      <c s="32">
        <v>2</v>
      </c>
      <c s="33">
        <v>0</v>
      </c>
      <c s="33">
        <f>ROUND(ROUND(H132,2)*ROUND(G132,3),2)</f>
      </c>
      <c s="31" t="s">
        <v>79</v>
      </c>
      <c r="O132">
        <f>(I132*21)/100</f>
      </c>
      <c t="s">
        <v>30</v>
      </c>
    </row>
    <row r="133" spans="1:5" ht="12.75">
      <c r="A133" s="34" t="s">
        <v>61</v>
      </c>
      <c r="E133" s="35" t="s">
        <v>64</v>
      </c>
    </row>
    <row r="134" spans="1:5" ht="25.5">
      <c r="A134" s="36" t="s">
        <v>63</v>
      </c>
      <c r="E134" s="37" t="s">
        <v>834</v>
      </c>
    </row>
    <row r="135" spans="1:5" ht="140.25">
      <c r="A135" t="s">
        <v>65</v>
      </c>
      <c r="E135" s="35" t="s">
        <v>392</v>
      </c>
    </row>
    <row r="136" spans="1:16" ht="12.75">
      <c r="A136" s="24" t="s">
        <v>55</v>
      </c>
      <c s="29" t="s">
        <v>182</v>
      </c>
      <c s="29" t="s">
        <v>851</v>
      </c>
      <c s="24" t="s">
        <v>64</v>
      </c>
      <c s="30" t="s">
        <v>852</v>
      </c>
      <c s="31" t="s">
        <v>87</v>
      </c>
      <c s="32">
        <v>2</v>
      </c>
      <c s="33">
        <v>0</v>
      </c>
      <c s="33">
        <f>ROUND(ROUND(H136,2)*ROUND(G136,3),2)</f>
      </c>
      <c s="31" t="s">
        <v>79</v>
      </c>
      <c r="O136">
        <f>(I136*21)/100</f>
      </c>
      <c t="s">
        <v>30</v>
      </c>
    </row>
    <row r="137" spans="1:5" ht="12.75">
      <c r="A137" s="34" t="s">
        <v>61</v>
      </c>
      <c r="E137" s="35" t="s">
        <v>64</v>
      </c>
    </row>
    <row r="138" spans="1:5" ht="25.5">
      <c r="A138" s="36" t="s">
        <v>63</v>
      </c>
      <c r="E138" s="37" t="s">
        <v>853</v>
      </c>
    </row>
    <row r="139" spans="1:5" ht="153">
      <c r="A139" t="s">
        <v>65</v>
      </c>
      <c r="E139" s="35" t="s">
        <v>371</v>
      </c>
    </row>
    <row r="140" spans="1:16" ht="12.75">
      <c r="A140" s="24" t="s">
        <v>55</v>
      </c>
      <c s="29" t="s">
        <v>186</v>
      </c>
      <c s="29" t="s">
        <v>561</v>
      </c>
      <c s="24" t="s">
        <v>64</v>
      </c>
      <c s="30" t="s">
        <v>562</v>
      </c>
      <c s="31" t="s">
        <v>563</v>
      </c>
      <c s="32">
        <v>1</v>
      </c>
      <c s="33">
        <v>0</v>
      </c>
      <c s="33">
        <f>ROUND(ROUND(H140,2)*ROUND(G140,3),2)</f>
      </c>
      <c s="31" t="s">
        <v>79</v>
      </c>
      <c r="O140">
        <f>(I140*21)/100</f>
      </c>
      <c t="s">
        <v>30</v>
      </c>
    </row>
    <row r="141" spans="1:5" ht="12.75">
      <c r="A141" s="34" t="s">
        <v>61</v>
      </c>
      <c r="E141" s="35" t="s">
        <v>64</v>
      </c>
    </row>
    <row r="142" spans="1:5" ht="12.75">
      <c r="A142" s="36" t="s">
        <v>63</v>
      </c>
      <c r="E142" s="37" t="s">
        <v>246</v>
      </c>
    </row>
    <row r="143" spans="1:5" ht="76.5">
      <c r="A143" t="s">
        <v>65</v>
      </c>
      <c r="E143" s="35" t="s">
        <v>854</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11.xml><?xml version="1.0" encoding="utf-8"?>
<worksheet xmlns="http://schemas.openxmlformats.org/spreadsheetml/2006/main" xmlns:r="http://schemas.openxmlformats.org/officeDocument/2006/relationships">
  <sheetPr>
    <pageSetUpPr fitToPage="1"/>
  </sheetPr>
  <dimension ref="A1:R257"/>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0+O10+O19+O40+O213</f>
      </c>
      <c t="s">
        <v>29</v>
      </c>
    </row>
    <row r="3" spans="1:16" ht="15" customHeight="1">
      <c r="A3" t="s">
        <v>12</v>
      </c>
      <c s="12" t="s">
        <v>14</v>
      </c>
      <c s="13" t="s">
        <v>15</v>
      </c>
      <c s="1"/>
      <c s="14" t="s">
        <v>16</v>
      </c>
      <c s="1"/>
      <c s="9"/>
      <c s="8" t="s">
        <v>857</v>
      </c>
      <c s="41">
        <f>0+I10+I19+I40+I213</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855</v>
      </c>
      <c s="1"/>
      <c s="14" t="s">
        <v>856</v>
      </c>
      <c s="1"/>
      <c s="1"/>
      <c s="1"/>
      <c s="1"/>
      <c s="1"/>
      <c r="O5" t="s">
        <v>28</v>
      </c>
      <c t="s">
        <v>30</v>
      </c>
    </row>
    <row r="6" spans="1:10" ht="12.75" customHeight="1">
      <c r="A6" t="s">
        <v>24</v>
      </c>
      <c s="16" t="s">
        <v>25</v>
      </c>
      <c s="17" t="s">
        <v>857</v>
      </c>
      <c s="6"/>
      <c s="18" t="s">
        <v>858</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0+I11+I15</f>
      </c>
      <c>
        <f>0+O11+O15</f>
      </c>
    </row>
    <row r="11" spans="1:16" ht="38.25">
      <c r="A11" s="24" t="s">
        <v>55</v>
      </c>
      <c s="29" t="s">
        <v>36</v>
      </c>
      <c s="29" t="s">
        <v>859</v>
      </c>
      <c s="24" t="s">
        <v>57</v>
      </c>
      <c s="30" t="s">
        <v>860</v>
      </c>
      <c s="31" t="s">
        <v>59</v>
      </c>
      <c s="32">
        <v>0.02</v>
      </c>
      <c s="33">
        <v>0</v>
      </c>
      <c s="33">
        <f>ROUND(ROUND(H11,2)*ROUND(G11,3),2)</f>
      </c>
      <c s="31" t="s">
        <v>60</v>
      </c>
      <c r="O11">
        <f>(I11*21)/100</f>
      </c>
      <c t="s">
        <v>30</v>
      </c>
    </row>
    <row r="12" spans="1:5" ht="12.75">
      <c r="A12" s="34" t="s">
        <v>61</v>
      </c>
      <c r="E12" s="35" t="s">
        <v>71</v>
      </c>
    </row>
    <row r="13" spans="1:5" ht="12.75">
      <c r="A13" s="36" t="s">
        <v>63</v>
      </c>
      <c r="E13" s="37" t="s">
        <v>861</v>
      </c>
    </row>
    <row r="14" spans="1:5" ht="102">
      <c r="A14" t="s">
        <v>65</v>
      </c>
      <c r="E14" s="35" t="s">
        <v>862</v>
      </c>
    </row>
    <row r="15" spans="1:16" ht="25.5">
      <c r="A15" s="24" t="s">
        <v>55</v>
      </c>
      <c s="29" t="s">
        <v>30</v>
      </c>
      <c s="29" t="s">
        <v>67</v>
      </c>
      <c s="24" t="s">
        <v>57</v>
      </c>
      <c s="30" t="s">
        <v>68</v>
      </c>
      <c s="31" t="s">
        <v>59</v>
      </c>
      <c s="32">
        <v>0.02</v>
      </c>
      <c s="33">
        <v>0</v>
      </c>
      <c s="33">
        <f>ROUND(ROUND(H15,2)*ROUND(G15,3),2)</f>
      </c>
      <c s="31" t="s">
        <v>60</v>
      </c>
      <c r="O15">
        <f>(I15*21)/100</f>
      </c>
      <c t="s">
        <v>30</v>
      </c>
    </row>
    <row r="16" spans="1:5" ht="12.75">
      <c r="A16" s="34" t="s">
        <v>61</v>
      </c>
      <c r="E16" s="35" t="s">
        <v>71</v>
      </c>
    </row>
    <row r="17" spans="1:5" ht="12.75">
      <c r="A17" s="36" t="s">
        <v>63</v>
      </c>
      <c r="E17" s="37" t="s">
        <v>246</v>
      </c>
    </row>
    <row r="18" spans="1:5" ht="102">
      <c r="A18" t="s">
        <v>65</v>
      </c>
      <c r="E18" s="35" t="s">
        <v>862</v>
      </c>
    </row>
    <row r="19" spans="1:18" ht="12.75" customHeight="1">
      <c r="A19" s="6" t="s">
        <v>52</v>
      </c>
      <c s="6"/>
      <c s="39" t="s">
        <v>863</v>
      </c>
      <c s="6"/>
      <c s="27" t="s">
        <v>864</v>
      </c>
      <c s="6"/>
      <c s="6"/>
      <c s="6"/>
      <c s="40">
        <f>0+Q19</f>
      </c>
      <c s="6"/>
      <c r="O19">
        <f>0+R19</f>
      </c>
      <c r="Q19">
        <f>0+I20+I24+I28+I32+I36</f>
      </c>
      <c>
        <f>0+O20+O24+O28+O32+O36</f>
      </c>
    </row>
    <row r="20" spans="1:16" ht="12.75">
      <c r="A20" s="24" t="s">
        <v>55</v>
      </c>
      <c s="29" t="s">
        <v>29</v>
      </c>
      <c s="29" t="s">
        <v>865</v>
      </c>
      <c s="24" t="s">
        <v>64</v>
      </c>
      <c s="30" t="s">
        <v>866</v>
      </c>
      <c s="31" t="s">
        <v>252</v>
      </c>
      <c s="32">
        <v>1</v>
      </c>
      <c s="33">
        <v>0</v>
      </c>
      <c s="33">
        <f>ROUND(ROUND(H20,2)*ROUND(G20,3),2)</f>
      </c>
      <c s="31" t="s">
        <v>79</v>
      </c>
      <c r="O20">
        <f>(I20*21)/100</f>
      </c>
      <c t="s">
        <v>30</v>
      </c>
    </row>
    <row r="21" spans="1:5" ht="12.75">
      <c r="A21" s="34" t="s">
        <v>61</v>
      </c>
      <c r="E21" s="35" t="s">
        <v>64</v>
      </c>
    </row>
    <row r="22" spans="1:5" ht="12.75">
      <c r="A22" s="36" t="s">
        <v>63</v>
      </c>
      <c r="E22" s="37" t="s">
        <v>867</v>
      </c>
    </row>
    <row r="23" spans="1:5" ht="153">
      <c r="A23" t="s">
        <v>65</v>
      </c>
      <c r="E23" s="35" t="s">
        <v>371</v>
      </c>
    </row>
    <row r="24" spans="1:16" ht="12.75">
      <c r="A24" s="24" t="s">
        <v>55</v>
      </c>
      <c s="29" t="s">
        <v>40</v>
      </c>
      <c s="29" t="s">
        <v>868</v>
      </c>
      <c s="24" t="s">
        <v>64</v>
      </c>
      <c s="30" t="s">
        <v>869</v>
      </c>
      <c s="31" t="s">
        <v>252</v>
      </c>
      <c s="32">
        <v>1</v>
      </c>
      <c s="33">
        <v>0</v>
      </c>
      <c s="33">
        <f>ROUND(ROUND(H24,2)*ROUND(G24,3),2)</f>
      </c>
      <c s="31" t="s">
        <v>79</v>
      </c>
      <c r="O24">
        <f>(I24*21)/100</f>
      </c>
      <c t="s">
        <v>30</v>
      </c>
    </row>
    <row r="25" spans="1:5" ht="12.75">
      <c r="A25" s="34" t="s">
        <v>61</v>
      </c>
      <c r="E25" s="35" t="s">
        <v>64</v>
      </c>
    </row>
    <row r="26" spans="1:5" ht="12.75">
      <c r="A26" s="36" t="s">
        <v>63</v>
      </c>
      <c r="E26" s="37" t="s">
        <v>867</v>
      </c>
    </row>
    <row r="27" spans="1:5" ht="153">
      <c r="A27" t="s">
        <v>65</v>
      </c>
      <c r="E27" s="35" t="s">
        <v>371</v>
      </c>
    </row>
    <row r="28" spans="1:16" ht="12.75">
      <c r="A28" s="24" t="s">
        <v>55</v>
      </c>
      <c s="29" t="s">
        <v>42</v>
      </c>
      <c s="29" t="s">
        <v>870</v>
      </c>
      <c s="24" t="s">
        <v>64</v>
      </c>
      <c s="30" t="s">
        <v>871</v>
      </c>
      <c s="31" t="s">
        <v>252</v>
      </c>
      <c s="32">
        <v>1</v>
      </c>
      <c s="33">
        <v>0</v>
      </c>
      <c s="33">
        <f>ROUND(ROUND(H28,2)*ROUND(G28,3),2)</f>
      </c>
      <c s="31" t="s">
        <v>79</v>
      </c>
      <c r="O28">
        <f>(I28*21)/100</f>
      </c>
      <c t="s">
        <v>30</v>
      </c>
    </row>
    <row r="29" spans="1:5" ht="12.75">
      <c r="A29" s="34" t="s">
        <v>61</v>
      </c>
      <c r="E29" s="35" t="s">
        <v>64</v>
      </c>
    </row>
    <row r="30" spans="1:5" ht="12.75">
      <c r="A30" s="36" t="s">
        <v>63</v>
      </c>
      <c r="E30" s="37" t="s">
        <v>867</v>
      </c>
    </row>
    <row r="31" spans="1:5" ht="153">
      <c r="A31" t="s">
        <v>65</v>
      </c>
      <c r="E31" s="35" t="s">
        <v>371</v>
      </c>
    </row>
    <row r="32" spans="1:16" ht="12.75">
      <c r="A32" s="24" t="s">
        <v>55</v>
      </c>
      <c s="29" t="s">
        <v>44</v>
      </c>
      <c s="29" t="s">
        <v>872</v>
      </c>
      <c s="24" t="s">
        <v>64</v>
      </c>
      <c s="30" t="s">
        <v>873</v>
      </c>
      <c s="31" t="s">
        <v>252</v>
      </c>
      <c s="32">
        <v>1</v>
      </c>
      <c s="33">
        <v>0</v>
      </c>
      <c s="33">
        <f>ROUND(ROUND(H32,2)*ROUND(G32,3),2)</f>
      </c>
      <c s="31" t="s">
        <v>79</v>
      </c>
      <c r="O32">
        <f>(I32*21)/100</f>
      </c>
      <c t="s">
        <v>30</v>
      </c>
    </row>
    <row r="33" spans="1:5" ht="12.75">
      <c r="A33" s="34" t="s">
        <v>61</v>
      </c>
      <c r="E33" s="35" t="s">
        <v>64</v>
      </c>
    </row>
    <row r="34" spans="1:5" ht="25.5">
      <c r="A34" s="36" t="s">
        <v>63</v>
      </c>
      <c r="E34" s="37" t="s">
        <v>874</v>
      </c>
    </row>
    <row r="35" spans="1:5" ht="153">
      <c r="A35" t="s">
        <v>65</v>
      </c>
      <c r="E35" s="35" t="s">
        <v>371</v>
      </c>
    </row>
    <row r="36" spans="1:16" ht="12.75">
      <c r="A36" s="24" t="s">
        <v>55</v>
      </c>
      <c s="29" t="s">
        <v>84</v>
      </c>
      <c s="29" t="s">
        <v>875</v>
      </c>
      <c s="24" t="s">
        <v>64</v>
      </c>
      <c s="30" t="s">
        <v>876</v>
      </c>
      <c s="31" t="s">
        <v>259</v>
      </c>
      <c s="32">
        <v>30</v>
      </c>
      <c s="33">
        <v>0</v>
      </c>
      <c s="33">
        <f>ROUND(ROUND(H36,2)*ROUND(G36,3),2)</f>
      </c>
      <c s="31" t="s">
        <v>79</v>
      </c>
      <c r="O36">
        <f>(I36*21)/100</f>
      </c>
      <c t="s">
        <v>30</v>
      </c>
    </row>
    <row r="37" spans="1:5" ht="12.75">
      <c r="A37" s="34" t="s">
        <v>61</v>
      </c>
      <c r="E37" s="35" t="s">
        <v>64</v>
      </c>
    </row>
    <row r="38" spans="1:5" ht="25.5">
      <c r="A38" s="36" t="s">
        <v>63</v>
      </c>
      <c r="E38" s="37" t="s">
        <v>877</v>
      </c>
    </row>
    <row r="39" spans="1:5" ht="153">
      <c r="A39" t="s">
        <v>65</v>
      </c>
      <c r="E39" s="35" t="s">
        <v>351</v>
      </c>
    </row>
    <row r="40" spans="1:18" ht="12.75" customHeight="1">
      <c r="A40" s="6" t="s">
        <v>52</v>
      </c>
      <c s="6"/>
      <c s="39" t="s">
        <v>878</v>
      </c>
      <c s="6"/>
      <c s="27" t="s">
        <v>879</v>
      </c>
      <c s="6"/>
      <c s="6"/>
      <c s="6"/>
      <c s="40">
        <f>0+Q40</f>
      </c>
      <c s="6"/>
      <c r="O40">
        <f>0+R40</f>
      </c>
      <c r="Q40">
        <f>0+I41+I45+I49+I53+I57+I61+I65+I69+I73+I77+I81+I85+I89+I93+I97+I101+I105+I109+I113+I117+I121+I125+I129+I133+I137+I141+I145+I149+I153+I157+I161+I165+I169+I173+I177+I181+I185+I189+I193+I197+I201+I205+I209</f>
      </c>
      <c>
        <f>0+O41+O45+O49+O53+O57+O61+O65+O69+O73+O77+O81+O85+O89+O93+O97+O101+O105+O109+O113+O117+O121+O125+O129+O133+O137+O141+O145+O149+O153+O157+O161+O165+O169+O173+O177+O181+O185+O189+O193+O197+O201+O205+O209</f>
      </c>
    </row>
    <row r="41" spans="1:16" ht="25.5">
      <c r="A41" s="24" t="s">
        <v>55</v>
      </c>
      <c s="29" t="s">
        <v>89</v>
      </c>
      <c s="29" t="s">
        <v>880</v>
      </c>
      <c s="24" t="s">
        <v>64</v>
      </c>
      <c s="30" t="s">
        <v>881</v>
      </c>
      <c s="31" t="s">
        <v>259</v>
      </c>
      <c s="32">
        <v>10</v>
      </c>
      <c s="33">
        <v>0</v>
      </c>
      <c s="33">
        <f>ROUND(ROUND(H41,2)*ROUND(G41,3),2)</f>
      </c>
      <c s="31" t="s">
        <v>79</v>
      </c>
      <c r="O41">
        <f>(I41*21)/100</f>
      </c>
      <c t="s">
        <v>30</v>
      </c>
    </row>
    <row r="42" spans="1:5" ht="12.75">
      <c r="A42" s="34" t="s">
        <v>61</v>
      </c>
      <c r="E42" s="35" t="s">
        <v>64</v>
      </c>
    </row>
    <row r="43" spans="1:5" ht="12.75">
      <c r="A43" s="36" t="s">
        <v>63</v>
      </c>
      <c r="E43" s="37" t="s">
        <v>861</v>
      </c>
    </row>
    <row r="44" spans="1:5" ht="127.5">
      <c r="A44" t="s">
        <v>65</v>
      </c>
      <c r="E44" s="35" t="s">
        <v>337</v>
      </c>
    </row>
    <row r="45" spans="1:16" ht="12.75">
      <c r="A45" s="24" t="s">
        <v>55</v>
      </c>
      <c s="29" t="s">
        <v>47</v>
      </c>
      <c s="29" t="s">
        <v>678</v>
      </c>
      <c s="24" t="s">
        <v>64</v>
      </c>
      <c s="30" t="s">
        <v>679</v>
      </c>
      <c s="31" t="s">
        <v>252</v>
      </c>
      <c s="32">
        <v>1</v>
      </c>
      <c s="33">
        <v>0</v>
      </c>
      <c s="33">
        <f>ROUND(ROUND(H45,2)*ROUND(G45,3),2)</f>
      </c>
      <c s="31" t="s">
        <v>79</v>
      </c>
      <c r="O45">
        <f>(I45*21)/100</f>
      </c>
      <c t="s">
        <v>30</v>
      </c>
    </row>
    <row r="46" spans="1:5" ht="12.75">
      <c r="A46" s="34" t="s">
        <v>61</v>
      </c>
      <c r="E46" s="35" t="s">
        <v>64</v>
      </c>
    </row>
    <row r="47" spans="1:5" ht="12.75">
      <c r="A47" s="36" t="s">
        <v>63</v>
      </c>
      <c r="E47" s="37" t="s">
        <v>861</v>
      </c>
    </row>
    <row r="48" spans="1:5" ht="102">
      <c r="A48" t="s">
        <v>65</v>
      </c>
      <c r="E48" s="35" t="s">
        <v>680</v>
      </c>
    </row>
    <row r="49" spans="1:16" ht="12.75">
      <c r="A49" s="24" t="s">
        <v>55</v>
      </c>
      <c s="29" t="s">
        <v>49</v>
      </c>
      <c s="29" t="s">
        <v>882</v>
      </c>
      <c s="24" t="s">
        <v>64</v>
      </c>
      <c s="30" t="s">
        <v>883</v>
      </c>
      <c s="31" t="s">
        <v>252</v>
      </c>
      <c s="32">
        <v>1</v>
      </c>
      <c s="33">
        <v>0</v>
      </c>
      <c s="33">
        <f>ROUND(ROUND(H49,2)*ROUND(G49,3),2)</f>
      </c>
      <c s="31" t="s">
        <v>79</v>
      </c>
      <c r="O49">
        <f>(I49*21)/100</f>
      </c>
      <c t="s">
        <v>30</v>
      </c>
    </row>
    <row r="50" spans="1:5" ht="12.75">
      <c r="A50" s="34" t="s">
        <v>61</v>
      </c>
      <c r="E50" s="35" t="s">
        <v>64</v>
      </c>
    </row>
    <row r="51" spans="1:5" ht="12.75">
      <c r="A51" s="36" t="s">
        <v>63</v>
      </c>
      <c r="E51" s="37" t="s">
        <v>861</v>
      </c>
    </row>
    <row r="52" spans="1:5" ht="38.25">
      <c r="A52" t="s">
        <v>65</v>
      </c>
      <c r="E52" s="35" t="s">
        <v>884</v>
      </c>
    </row>
    <row r="53" spans="1:16" ht="12.75">
      <c r="A53" s="24" t="s">
        <v>55</v>
      </c>
      <c s="29" t="s">
        <v>51</v>
      </c>
      <c s="29" t="s">
        <v>885</v>
      </c>
      <c s="24" t="s">
        <v>64</v>
      </c>
      <c s="30" t="s">
        <v>886</v>
      </c>
      <c s="31" t="s">
        <v>252</v>
      </c>
      <c s="32">
        <v>1</v>
      </c>
      <c s="33">
        <v>0</v>
      </c>
      <c s="33">
        <f>ROUND(ROUND(H53,2)*ROUND(G53,3),2)</f>
      </c>
      <c s="31" t="s">
        <v>79</v>
      </c>
      <c r="O53">
        <f>(I53*21)/100</f>
      </c>
      <c t="s">
        <v>30</v>
      </c>
    </row>
    <row r="54" spans="1:5" ht="12.75">
      <c r="A54" s="34" t="s">
        <v>61</v>
      </c>
      <c r="E54" s="35" t="s">
        <v>64</v>
      </c>
    </row>
    <row r="55" spans="1:5" ht="12.75">
      <c r="A55" s="36" t="s">
        <v>63</v>
      </c>
      <c r="E55" s="37" t="s">
        <v>861</v>
      </c>
    </row>
    <row r="56" spans="1:5" ht="153">
      <c r="A56" t="s">
        <v>65</v>
      </c>
      <c r="E56" s="35" t="s">
        <v>371</v>
      </c>
    </row>
    <row r="57" spans="1:16" ht="12.75">
      <c r="A57" s="24" t="s">
        <v>55</v>
      </c>
      <c s="29" t="s">
        <v>102</v>
      </c>
      <c s="29" t="s">
        <v>274</v>
      </c>
      <c s="24" t="s">
        <v>64</v>
      </c>
      <c s="30" t="s">
        <v>275</v>
      </c>
      <c s="31" t="s">
        <v>252</v>
      </c>
      <c s="32">
        <v>1</v>
      </c>
      <c s="33">
        <v>0</v>
      </c>
      <c s="33">
        <f>ROUND(ROUND(H57,2)*ROUND(G57,3),2)</f>
      </c>
      <c s="31" t="s">
        <v>79</v>
      </c>
      <c r="O57">
        <f>(I57*21)/100</f>
      </c>
      <c t="s">
        <v>30</v>
      </c>
    </row>
    <row r="58" spans="1:5" ht="12.75">
      <c r="A58" s="34" t="s">
        <v>61</v>
      </c>
      <c r="E58" s="35" t="s">
        <v>64</v>
      </c>
    </row>
    <row r="59" spans="1:5" ht="12.75">
      <c r="A59" s="36" t="s">
        <v>63</v>
      </c>
      <c r="E59" s="37" t="s">
        <v>861</v>
      </c>
    </row>
    <row r="60" spans="1:5" ht="153">
      <c r="A60" t="s">
        <v>65</v>
      </c>
      <c r="E60" s="35" t="s">
        <v>268</v>
      </c>
    </row>
    <row r="61" spans="1:16" ht="12.75">
      <c r="A61" s="24" t="s">
        <v>55</v>
      </c>
      <c s="29" t="s">
        <v>107</v>
      </c>
      <c s="29" t="s">
        <v>276</v>
      </c>
      <c s="24" t="s">
        <v>64</v>
      </c>
      <c s="30" t="s">
        <v>277</v>
      </c>
      <c s="31" t="s">
        <v>252</v>
      </c>
      <c s="32">
        <v>1</v>
      </c>
      <c s="33">
        <v>0</v>
      </c>
      <c s="33">
        <f>ROUND(ROUND(H61,2)*ROUND(G61,3),2)</f>
      </c>
      <c s="31" t="s">
        <v>79</v>
      </c>
      <c r="O61">
        <f>(I61*21)/100</f>
      </c>
      <c t="s">
        <v>30</v>
      </c>
    </row>
    <row r="62" spans="1:5" ht="12.75">
      <c r="A62" s="34" t="s">
        <v>61</v>
      </c>
      <c r="E62" s="35" t="s">
        <v>64</v>
      </c>
    </row>
    <row r="63" spans="1:5" ht="12.75">
      <c r="A63" s="36" t="s">
        <v>63</v>
      </c>
      <c r="E63" s="37" t="s">
        <v>861</v>
      </c>
    </row>
    <row r="64" spans="1:5" ht="127.5">
      <c r="A64" t="s">
        <v>65</v>
      </c>
      <c r="E64" s="35" t="s">
        <v>269</v>
      </c>
    </row>
    <row r="65" spans="1:16" ht="12.75">
      <c r="A65" s="24" t="s">
        <v>55</v>
      </c>
      <c s="29" t="s">
        <v>112</v>
      </c>
      <c s="29" t="s">
        <v>224</v>
      </c>
      <c s="24" t="s">
        <v>64</v>
      </c>
      <c s="30" t="s">
        <v>225</v>
      </c>
      <c s="31" t="s">
        <v>252</v>
      </c>
      <c s="32">
        <v>1</v>
      </c>
      <c s="33">
        <v>0</v>
      </c>
      <c s="33">
        <f>ROUND(ROUND(H65,2)*ROUND(G65,3),2)</f>
      </c>
      <c s="31" t="s">
        <v>79</v>
      </c>
      <c r="O65">
        <f>(I65*21)/100</f>
      </c>
      <c t="s">
        <v>30</v>
      </c>
    </row>
    <row r="66" spans="1:5" ht="12.75">
      <c r="A66" s="34" t="s">
        <v>61</v>
      </c>
      <c r="E66" s="35" t="s">
        <v>64</v>
      </c>
    </row>
    <row r="67" spans="1:5" ht="12.75">
      <c r="A67" s="36" t="s">
        <v>63</v>
      </c>
      <c r="E67" s="37" t="s">
        <v>861</v>
      </c>
    </row>
    <row r="68" spans="1:5" ht="153">
      <c r="A68" t="s">
        <v>65</v>
      </c>
      <c r="E68" s="35" t="s">
        <v>268</v>
      </c>
    </row>
    <row r="69" spans="1:16" ht="12.75">
      <c r="A69" s="24" t="s">
        <v>55</v>
      </c>
      <c s="29" t="s">
        <v>115</v>
      </c>
      <c s="29" t="s">
        <v>227</v>
      </c>
      <c s="24" t="s">
        <v>64</v>
      </c>
      <c s="30" t="s">
        <v>228</v>
      </c>
      <c s="31" t="s">
        <v>252</v>
      </c>
      <c s="32">
        <v>1</v>
      </c>
      <c s="33">
        <v>0</v>
      </c>
      <c s="33">
        <f>ROUND(ROUND(H69,2)*ROUND(G69,3),2)</f>
      </c>
      <c s="31" t="s">
        <v>79</v>
      </c>
      <c r="O69">
        <f>(I69*21)/100</f>
      </c>
      <c t="s">
        <v>30</v>
      </c>
    </row>
    <row r="70" spans="1:5" ht="12.75">
      <c r="A70" s="34" t="s">
        <v>61</v>
      </c>
      <c r="E70" s="35" t="s">
        <v>64</v>
      </c>
    </row>
    <row r="71" spans="1:5" ht="12.75">
      <c r="A71" s="36" t="s">
        <v>63</v>
      </c>
      <c r="E71" s="37" t="s">
        <v>861</v>
      </c>
    </row>
    <row r="72" spans="1:5" ht="127.5">
      <c r="A72" t="s">
        <v>65</v>
      </c>
      <c r="E72" s="35" t="s">
        <v>269</v>
      </c>
    </row>
    <row r="73" spans="1:16" ht="12.75">
      <c r="A73" s="24" t="s">
        <v>55</v>
      </c>
      <c s="29" t="s">
        <v>119</v>
      </c>
      <c s="29" t="s">
        <v>230</v>
      </c>
      <c s="24" t="s">
        <v>64</v>
      </c>
      <c s="30" t="s">
        <v>231</v>
      </c>
      <c s="31" t="s">
        <v>252</v>
      </c>
      <c s="32">
        <v>1</v>
      </c>
      <c s="33">
        <v>0</v>
      </c>
      <c s="33">
        <f>ROUND(ROUND(H73,2)*ROUND(G73,3),2)</f>
      </c>
      <c s="31" t="s">
        <v>79</v>
      </c>
      <c r="O73">
        <f>(I73*21)/100</f>
      </c>
      <c t="s">
        <v>30</v>
      </c>
    </row>
    <row r="74" spans="1:5" ht="12.75">
      <c r="A74" s="34" t="s">
        <v>61</v>
      </c>
      <c r="E74" s="35" t="s">
        <v>64</v>
      </c>
    </row>
    <row r="75" spans="1:5" ht="12.75">
      <c r="A75" s="36" t="s">
        <v>63</v>
      </c>
      <c r="E75" s="37" t="s">
        <v>861</v>
      </c>
    </row>
    <row r="76" spans="1:5" ht="153">
      <c r="A76" t="s">
        <v>65</v>
      </c>
      <c r="E76" s="35" t="s">
        <v>268</v>
      </c>
    </row>
    <row r="77" spans="1:16" ht="12.75">
      <c r="A77" s="24" t="s">
        <v>55</v>
      </c>
      <c s="29" t="s">
        <v>123</v>
      </c>
      <c s="29" t="s">
        <v>233</v>
      </c>
      <c s="24" t="s">
        <v>64</v>
      </c>
      <c s="30" t="s">
        <v>234</v>
      </c>
      <c s="31" t="s">
        <v>252</v>
      </c>
      <c s="32">
        <v>1</v>
      </c>
      <c s="33">
        <v>0</v>
      </c>
      <c s="33">
        <f>ROUND(ROUND(H77,2)*ROUND(G77,3),2)</f>
      </c>
      <c s="31" t="s">
        <v>79</v>
      </c>
      <c r="O77">
        <f>(I77*21)/100</f>
      </c>
      <c t="s">
        <v>30</v>
      </c>
    </row>
    <row r="78" spans="1:5" ht="12.75">
      <c r="A78" s="34" t="s">
        <v>61</v>
      </c>
      <c r="E78" s="35" t="s">
        <v>64</v>
      </c>
    </row>
    <row r="79" spans="1:5" ht="12.75">
      <c r="A79" s="36" t="s">
        <v>63</v>
      </c>
      <c r="E79" s="37" t="s">
        <v>861</v>
      </c>
    </row>
    <row r="80" spans="1:5" ht="127.5">
      <c r="A80" t="s">
        <v>65</v>
      </c>
      <c r="E80" s="35" t="s">
        <v>269</v>
      </c>
    </row>
    <row r="81" spans="1:16" ht="12.75">
      <c r="A81" s="24" t="s">
        <v>55</v>
      </c>
      <c s="29" t="s">
        <v>127</v>
      </c>
      <c s="29" t="s">
        <v>887</v>
      </c>
      <c s="24" t="s">
        <v>64</v>
      </c>
      <c s="30" t="s">
        <v>888</v>
      </c>
      <c s="31" t="s">
        <v>252</v>
      </c>
      <c s="32">
        <v>1</v>
      </c>
      <c s="33">
        <v>0</v>
      </c>
      <c s="33">
        <f>ROUND(ROUND(H81,2)*ROUND(G81,3),2)</f>
      </c>
      <c s="31" t="s">
        <v>79</v>
      </c>
      <c r="O81">
        <f>(I81*21)/100</f>
      </c>
      <c t="s">
        <v>30</v>
      </c>
    </row>
    <row r="82" spans="1:5" ht="12.75">
      <c r="A82" s="34" t="s">
        <v>61</v>
      </c>
      <c r="E82" s="35" t="s">
        <v>64</v>
      </c>
    </row>
    <row r="83" spans="1:5" ht="12.75">
      <c r="A83" s="36" t="s">
        <v>63</v>
      </c>
      <c r="E83" s="37" t="s">
        <v>861</v>
      </c>
    </row>
    <row r="84" spans="1:5" ht="153">
      <c r="A84" t="s">
        <v>65</v>
      </c>
      <c r="E84" s="35" t="s">
        <v>371</v>
      </c>
    </row>
    <row r="85" spans="1:16" ht="12.75">
      <c r="A85" s="24" t="s">
        <v>55</v>
      </c>
      <c s="29" t="s">
        <v>131</v>
      </c>
      <c s="29" t="s">
        <v>345</v>
      </c>
      <c s="24" t="s">
        <v>64</v>
      </c>
      <c s="30" t="s">
        <v>346</v>
      </c>
      <c s="31" t="s">
        <v>259</v>
      </c>
      <c s="32">
        <v>10</v>
      </c>
      <c s="33">
        <v>0</v>
      </c>
      <c s="33">
        <f>ROUND(ROUND(H85,2)*ROUND(G85,3),2)</f>
      </c>
      <c s="31" t="s">
        <v>79</v>
      </c>
      <c r="O85">
        <f>(I85*21)/100</f>
      </c>
      <c t="s">
        <v>30</v>
      </c>
    </row>
    <row r="86" spans="1:5" ht="12.75">
      <c r="A86" s="34" t="s">
        <v>61</v>
      </c>
      <c r="E86" s="35" t="s">
        <v>64</v>
      </c>
    </row>
    <row r="87" spans="1:5" ht="12.75">
      <c r="A87" s="36" t="s">
        <v>63</v>
      </c>
      <c r="E87" s="37" t="s">
        <v>861</v>
      </c>
    </row>
    <row r="88" spans="1:5" ht="165.75">
      <c r="A88" t="s">
        <v>65</v>
      </c>
      <c r="E88" s="35" t="s">
        <v>284</v>
      </c>
    </row>
    <row r="89" spans="1:16" ht="12.75">
      <c r="A89" s="24" t="s">
        <v>55</v>
      </c>
      <c s="29" t="s">
        <v>135</v>
      </c>
      <c s="29" t="s">
        <v>359</v>
      </c>
      <c s="24" t="s">
        <v>64</v>
      </c>
      <c s="30" t="s">
        <v>360</v>
      </c>
      <c s="31" t="s">
        <v>252</v>
      </c>
      <c s="32">
        <v>1</v>
      </c>
      <c s="33">
        <v>0</v>
      </c>
      <c s="33">
        <f>ROUND(ROUND(H89,2)*ROUND(G89,3),2)</f>
      </c>
      <c s="31" t="s">
        <v>79</v>
      </c>
      <c r="O89">
        <f>(I89*21)/100</f>
      </c>
      <c t="s">
        <v>30</v>
      </c>
    </row>
    <row r="90" spans="1:5" ht="12.75">
      <c r="A90" s="34" t="s">
        <v>61</v>
      </c>
      <c r="E90" s="35" t="s">
        <v>64</v>
      </c>
    </row>
    <row r="91" spans="1:5" ht="38.25">
      <c r="A91" s="36" t="s">
        <v>63</v>
      </c>
      <c r="E91" s="37" t="s">
        <v>889</v>
      </c>
    </row>
    <row r="92" spans="1:5" ht="153">
      <c r="A92" t="s">
        <v>65</v>
      </c>
      <c r="E92" s="35" t="s">
        <v>268</v>
      </c>
    </row>
    <row r="93" spans="1:16" ht="12.75">
      <c r="A93" s="24" t="s">
        <v>55</v>
      </c>
      <c s="29" t="s">
        <v>140</v>
      </c>
      <c s="29" t="s">
        <v>361</v>
      </c>
      <c s="24" t="s">
        <v>64</v>
      </c>
      <c s="30" t="s">
        <v>362</v>
      </c>
      <c s="31" t="s">
        <v>252</v>
      </c>
      <c s="32">
        <v>1</v>
      </c>
      <c s="33">
        <v>0</v>
      </c>
      <c s="33">
        <f>ROUND(ROUND(H93,2)*ROUND(G93,3),2)</f>
      </c>
      <c s="31" t="s">
        <v>79</v>
      </c>
      <c r="O93">
        <f>(I93*21)/100</f>
      </c>
      <c t="s">
        <v>30</v>
      </c>
    </row>
    <row r="94" spans="1:5" ht="12.75">
      <c r="A94" s="34" t="s">
        <v>61</v>
      </c>
      <c r="E94" s="35" t="s">
        <v>64</v>
      </c>
    </row>
    <row r="95" spans="1:5" ht="12.75">
      <c r="A95" s="36" t="s">
        <v>63</v>
      </c>
      <c r="E95" s="37" t="s">
        <v>861</v>
      </c>
    </row>
    <row r="96" spans="1:5" ht="127.5">
      <c r="A96" t="s">
        <v>65</v>
      </c>
      <c r="E96" s="35" t="s">
        <v>269</v>
      </c>
    </row>
    <row r="97" spans="1:16" ht="12.75">
      <c r="A97" s="24" t="s">
        <v>55</v>
      </c>
      <c s="29" t="s">
        <v>144</v>
      </c>
      <c s="29" t="s">
        <v>773</v>
      </c>
      <c s="24" t="s">
        <v>64</v>
      </c>
      <c s="30" t="s">
        <v>774</v>
      </c>
      <c s="31" t="s">
        <v>252</v>
      </c>
      <c s="32">
        <v>1</v>
      </c>
      <c s="33">
        <v>0</v>
      </c>
      <c s="33">
        <f>ROUND(ROUND(H97,2)*ROUND(G97,3),2)</f>
      </c>
      <c s="31" t="s">
        <v>79</v>
      </c>
      <c r="O97">
        <f>(I97*21)/100</f>
      </c>
      <c t="s">
        <v>30</v>
      </c>
    </row>
    <row r="98" spans="1:5" ht="12.75">
      <c r="A98" s="34" t="s">
        <v>61</v>
      </c>
      <c r="E98" s="35" t="s">
        <v>64</v>
      </c>
    </row>
    <row r="99" spans="1:5" ht="12.75">
      <c r="A99" s="36" t="s">
        <v>63</v>
      </c>
      <c r="E99" s="37" t="s">
        <v>890</v>
      </c>
    </row>
    <row r="100" spans="1:5" ht="153">
      <c r="A100" t="s">
        <v>65</v>
      </c>
      <c r="E100" s="35" t="s">
        <v>268</v>
      </c>
    </row>
    <row r="101" spans="1:16" ht="12.75">
      <c r="A101" s="24" t="s">
        <v>55</v>
      </c>
      <c s="29" t="s">
        <v>147</v>
      </c>
      <c s="29" t="s">
        <v>775</v>
      </c>
      <c s="24" t="s">
        <v>64</v>
      </c>
      <c s="30" t="s">
        <v>776</v>
      </c>
      <c s="31" t="s">
        <v>252</v>
      </c>
      <c s="32">
        <v>1</v>
      </c>
      <c s="33">
        <v>0</v>
      </c>
      <c s="33">
        <f>ROUND(ROUND(H101,2)*ROUND(G101,3),2)</f>
      </c>
      <c s="31" t="s">
        <v>79</v>
      </c>
      <c r="O101">
        <f>(I101*21)/100</f>
      </c>
      <c t="s">
        <v>30</v>
      </c>
    </row>
    <row r="102" spans="1:5" ht="12.75">
      <c r="A102" s="34" t="s">
        <v>61</v>
      </c>
      <c r="E102" s="35" t="s">
        <v>64</v>
      </c>
    </row>
    <row r="103" spans="1:5" ht="12.75">
      <c r="A103" s="36" t="s">
        <v>63</v>
      </c>
      <c r="E103" s="37" t="s">
        <v>861</v>
      </c>
    </row>
    <row r="104" spans="1:5" ht="127.5">
      <c r="A104" t="s">
        <v>65</v>
      </c>
      <c r="E104" s="35" t="s">
        <v>269</v>
      </c>
    </row>
    <row r="105" spans="1:16" ht="12.75">
      <c r="A105" s="24" t="s">
        <v>55</v>
      </c>
      <c s="29" t="s">
        <v>150</v>
      </c>
      <c s="29" t="s">
        <v>456</v>
      </c>
      <c s="24" t="s">
        <v>64</v>
      </c>
      <c s="30" t="s">
        <v>457</v>
      </c>
      <c s="31" t="s">
        <v>252</v>
      </c>
      <c s="32">
        <v>1</v>
      </c>
      <c s="33">
        <v>0</v>
      </c>
      <c s="33">
        <f>ROUND(ROUND(H105,2)*ROUND(G105,3),2)</f>
      </c>
      <c s="31" t="s">
        <v>79</v>
      </c>
      <c r="O105">
        <f>(I105*21)/100</f>
      </c>
      <c t="s">
        <v>30</v>
      </c>
    </row>
    <row r="106" spans="1:5" ht="12.75">
      <c r="A106" s="34" t="s">
        <v>61</v>
      </c>
      <c r="E106" s="35" t="s">
        <v>64</v>
      </c>
    </row>
    <row r="107" spans="1:5" ht="12.75">
      <c r="A107" s="36" t="s">
        <v>63</v>
      </c>
      <c r="E107" s="37" t="s">
        <v>861</v>
      </c>
    </row>
    <row r="108" spans="1:5" ht="153">
      <c r="A108" t="s">
        <v>65</v>
      </c>
      <c r="E108" s="35" t="s">
        <v>268</v>
      </c>
    </row>
    <row r="109" spans="1:16" ht="12.75">
      <c r="A109" s="24" t="s">
        <v>55</v>
      </c>
      <c s="29" t="s">
        <v>154</v>
      </c>
      <c s="29" t="s">
        <v>891</v>
      </c>
      <c s="24" t="s">
        <v>64</v>
      </c>
      <c s="30" t="s">
        <v>892</v>
      </c>
      <c s="31" t="s">
        <v>87</v>
      </c>
      <c s="32">
        <v>1</v>
      </c>
      <c s="33">
        <v>0</v>
      </c>
      <c s="33">
        <f>ROUND(ROUND(H109,2)*ROUND(G109,3),2)</f>
      </c>
      <c s="31" t="s">
        <v>79</v>
      </c>
      <c r="O109">
        <f>(I109*21)/100</f>
      </c>
      <c t="s">
        <v>30</v>
      </c>
    </row>
    <row r="110" spans="1:5" ht="12.75">
      <c r="A110" s="34" t="s">
        <v>61</v>
      </c>
      <c r="E110" s="35" t="s">
        <v>64</v>
      </c>
    </row>
    <row r="111" spans="1:5" ht="12.75">
      <c r="A111" s="36" t="s">
        <v>63</v>
      </c>
      <c r="E111" s="37" t="s">
        <v>861</v>
      </c>
    </row>
    <row r="112" spans="1:5" ht="127.5">
      <c r="A112" t="s">
        <v>65</v>
      </c>
      <c r="E112" s="35" t="s">
        <v>269</v>
      </c>
    </row>
    <row r="113" spans="1:16" ht="12.75">
      <c r="A113" s="24" t="s">
        <v>55</v>
      </c>
      <c s="29" t="s">
        <v>157</v>
      </c>
      <c s="29" t="s">
        <v>893</v>
      </c>
      <c s="24" t="s">
        <v>64</v>
      </c>
      <c s="30" t="s">
        <v>894</v>
      </c>
      <c s="31" t="s">
        <v>252</v>
      </c>
      <c s="32">
        <v>1</v>
      </c>
      <c s="33">
        <v>0</v>
      </c>
      <c s="33">
        <f>ROUND(ROUND(H113,2)*ROUND(G113,3),2)</f>
      </c>
      <c s="31" t="s">
        <v>79</v>
      </c>
      <c r="O113">
        <f>(I113*21)/100</f>
      </c>
      <c t="s">
        <v>30</v>
      </c>
    </row>
    <row r="114" spans="1:5" ht="12.75">
      <c r="A114" s="34" t="s">
        <v>61</v>
      </c>
      <c r="E114" s="35" t="s">
        <v>64</v>
      </c>
    </row>
    <row r="115" spans="1:5" ht="12.75">
      <c r="A115" s="36" t="s">
        <v>63</v>
      </c>
      <c r="E115" s="37" t="s">
        <v>861</v>
      </c>
    </row>
    <row r="116" spans="1:5" ht="38.25">
      <c r="A116" t="s">
        <v>65</v>
      </c>
      <c r="E116" s="35" t="s">
        <v>884</v>
      </c>
    </row>
    <row r="117" spans="1:16" ht="12.75">
      <c r="A117" s="24" t="s">
        <v>55</v>
      </c>
      <c s="29" t="s">
        <v>161</v>
      </c>
      <c s="29" t="s">
        <v>895</v>
      </c>
      <c s="24" t="s">
        <v>64</v>
      </c>
      <c s="30" t="s">
        <v>896</v>
      </c>
      <c s="31" t="s">
        <v>252</v>
      </c>
      <c s="32">
        <v>2</v>
      </c>
      <c s="33">
        <v>0</v>
      </c>
      <c s="33">
        <f>ROUND(ROUND(H117,2)*ROUND(G117,3),2)</f>
      </c>
      <c s="31" t="s">
        <v>79</v>
      </c>
      <c r="O117">
        <f>(I117*21)/100</f>
      </c>
      <c t="s">
        <v>30</v>
      </c>
    </row>
    <row r="118" spans="1:5" ht="12.75">
      <c r="A118" s="34" t="s">
        <v>61</v>
      </c>
      <c r="E118" s="35" t="s">
        <v>64</v>
      </c>
    </row>
    <row r="119" spans="1:5" ht="12.75">
      <c r="A119" s="36" t="s">
        <v>63</v>
      </c>
      <c r="E119" s="37" t="s">
        <v>861</v>
      </c>
    </row>
    <row r="120" spans="1:5" ht="191.25">
      <c r="A120" t="s">
        <v>65</v>
      </c>
      <c r="E120" s="35" t="s">
        <v>897</v>
      </c>
    </row>
    <row r="121" spans="1:16" ht="25.5">
      <c r="A121" s="24" t="s">
        <v>55</v>
      </c>
      <c s="29" t="s">
        <v>165</v>
      </c>
      <c s="29" t="s">
        <v>898</v>
      </c>
      <c s="24" t="s">
        <v>64</v>
      </c>
      <c s="30" t="s">
        <v>899</v>
      </c>
      <c s="31" t="s">
        <v>252</v>
      </c>
      <c s="32">
        <v>1</v>
      </c>
      <c s="33">
        <v>0</v>
      </c>
      <c s="33">
        <f>ROUND(ROUND(H121,2)*ROUND(G121,3),2)</f>
      </c>
      <c s="31" t="s">
        <v>79</v>
      </c>
      <c r="O121">
        <f>(I121*21)/100</f>
      </c>
      <c t="s">
        <v>30</v>
      </c>
    </row>
    <row r="122" spans="1:5" ht="12.75">
      <c r="A122" s="34" t="s">
        <v>61</v>
      </c>
      <c r="E122" s="35" t="s">
        <v>64</v>
      </c>
    </row>
    <row r="123" spans="1:5" ht="25.5">
      <c r="A123" s="36" t="s">
        <v>63</v>
      </c>
      <c r="E123" s="37" t="s">
        <v>900</v>
      </c>
    </row>
    <row r="124" spans="1:5" ht="153">
      <c r="A124" t="s">
        <v>65</v>
      </c>
      <c r="E124" s="35" t="s">
        <v>268</v>
      </c>
    </row>
    <row r="125" spans="1:16" ht="12.75">
      <c r="A125" s="24" t="s">
        <v>55</v>
      </c>
      <c s="29" t="s">
        <v>170</v>
      </c>
      <c s="29" t="s">
        <v>901</v>
      </c>
      <c s="24" t="s">
        <v>64</v>
      </c>
      <c s="30" t="s">
        <v>902</v>
      </c>
      <c s="31" t="s">
        <v>252</v>
      </c>
      <c s="32">
        <v>1</v>
      </c>
      <c s="33">
        <v>0</v>
      </c>
      <c s="33">
        <f>ROUND(ROUND(H125,2)*ROUND(G125,3),2)</f>
      </c>
      <c s="31" t="s">
        <v>79</v>
      </c>
      <c r="O125">
        <f>(I125*21)/100</f>
      </c>
      <c t="s">
        <v>30</v>
      </c>
    </row>
    <row r="126" spans="1:5" ht="12.75">
      <c r="A126" s="34" t="s">
        <v>61</v>
      </c>
      <c r="E126" s="35" t="s">
        <v>64</v>
      </c>
    </row>
    <row r="127" spans="1:5" ht="12.75">
      <c r="A127" s="36" t="s">
        <v>63</v>
      </c>
      <c r="E127" s="37" t="s">
        <v>861</v>
      </c>
    </row>
    <row r="128" spans="1:5" ht="140.25">
      <c r="A128" t="s">
        <v>65</v>
      </c>
      <c r="E128" s="35" t="s">
        <v>392</v>
      </c>
    </row>
    <row r="129" spans="1:16" ht="12.75">
      <c r="A129" s="24" t="s">
        <v>55</v>
      </c>
      <c s="29" t="s">
        <v>175</v>
      </c>
      <c s="29" t="s">
        <v>903</v>
      </c>
      <c s="24" t="s">
        <v>64</v>
      </c>
      <c s="30" t="s">
        <v>904</v>
      </c>
      <c s="31" t="s">
        <v>252</v>
      </c>
      <c s="32">
        <v>1</v>
      </c>
      <c s="33">
        <v>0</v>
      </c>
      <c s="33">
        <f>ROUND(ROUND(H129,2)*ROUND(G129,3),2)</f>
      </c>
      <c s="31" t="s">
        <v>79</v>
      </c>
      <c r="O129">
        <f>(I129*21)/100</f>
      </c>
      <c t="s">
        <v>30</v>
      </c>
    </row>
    <row r="130" spans="1:5" ht="12.75">
      <c r="A130" s="34" t="s">
        <v>61</v>
      </c>
      <c r="E130" s="35" t="s">
        <v>64</v>
      </c>
    </row>
    <row r="131" spans="1:5" ht="12.75">
      <c r="A131" s="36" t="s">
        <v>63</v>
      </c>
      <c r="E131" s="37" t="s">
        <v>905</v>
      </c>
    </row>
    <row r="132" spans="1:5" ht="153">
      <c r="A132" t="s">
        <v>65</v>
      </c>
      <c r="E132" s="35" t="s">
        <v>371</v>
      </c>
    </row>
    <row r="133" spans="1:16" ht="12.75">
      <c r="A133" s="24" t="s">
        <v>55</v>
      </c>
      <c s="29" t="s">
        <v>178</v>
      </c>
      <c s="29" t="s">
        <v>906</v>
      </c>
      <c s="24" t="s">
        <v>64</v>
      </c>
      <c s="30" t="s">
        <v>907</v>
      </c>
      <c s="31" t="s">
        <v>252</v>
      </c>
      <c s="32">
        <v>1</v>
      </c>
      <c s="33">
        <v>0</v>
      </c>
      <c s="33">
        <f>ROUND(ROUND(H133,2)*ROUND(G133,3),2)</f>
      </c>
      <c s="31" t="s">
        <v>79</v>
      </c>
      <c r="O133">
        <f>(I133*21)/100</f>
      </c>
      <c t="s">
        <v>30</v>
      </c>
    </row>
    <row r="134" spans="1:5" ht="12.75">
      <c r="A134" s="34" t="s">
        <v>61</v>
      </c>
      <c r="E134" s="35" t="s">
        <v>64</v>
      </c>
    </row>
    <row r="135" spans="1:5" ht="12.75">
      <c r="A135" s="36" t="s">
        <v>63</v>
      </c>
      <c r="E135" s="37" t="s">
        <v>861</v>
      </c>
    </row>
    <row r="136" spans="1:5" ht="153">
      <c r="A136" t="s">
        <v>65</v>
      </c>
      <c r="E136" s="35" t="s">
        <v>268</v>
      </c>
    </row>
    <row r="137" spans="1:16" ht="12.75">
      <c r="A137" s="24" t="s">
        <v>55</v>
      </c>
      <c s="29" t="s">
        <v>182</v>
      </c>
      <c s="29" t="s">
        <v>908</v>
      </c>
      <c s="24" t="s">
        <v>64</v>
      </c>
      <c s="30" t="s">
        <v>909</v>
      </c>
      <c s="31" t="s">
        <v>252</v>
      </c>
      <c s="32">
        <v>1</v>
      </c>
      <c s="33">
        <v>0</v>
      </c>
      <c s="33">
        <f>ROUND(ROUND(H137,2)*ROUND(G137,3),2)</f>
      </c>
      <c s="31" t="s">
        <v>79</v>
      </c>
      <c r="O137">
        <f>(I137*21)/100</f>
      </c>
      <c t="s">
        <v>30</v>
      </c>
    </row>
    <row r="138" spans="1:5" ht="12.75">
      <c r="A138" s="34" t="s">
        <v>61</v>
      </c>
      <c r="E138" s="35" t="s">
        <v>64</v>
      </c>
    </row>
    <row r="139" spans="1:5" ht="12.75">
      <c r="A139" s="36" t="s">
        <v>63</v>
      </c>
      <c r="E139" s="37" t="s">
        <v>861</v>
      </c>
    </row>
    <row r="140" spans="1:5" ht="140.25">
      <c r="A140" t="s">
        <v>65</v>
      </c>
      <c r="E140" s="35" t="s">
        <v>392</v>
      </c>
    </row>
    <row r="141" spans="1:16" ht="12.75">
      <c r="A141" s="24" t="s">
        <v>55</v>
      </c>
      <c s="29" t="s">
        <v>186</v>
      </c>
      <c s="29" t="s">
        <v>910</v>
      </c>
      <c s="24" t="s">
        <v>64</v>
      </c>
      <c s="30" t="s">
        <v>911</v>
      </c>
      <c s="31" t="s">
        <v>252</v>
      </c>
      <c s="32">
        <v>1</v>
      </c>
      <c s="33">
        <v>0</v>
      </c>
      <c s="33">
        <f>ROUND(ROUND(H141,2)*ROUND(G141,3),2)</f>
      </c>
      <c s="31" t="s">
        <v>79</v>
      </c>
      <c r="O141">
        <f>(I141*21)/100</f>
      </c>
      <c t="s">
        <v>30</v>
      </c>
    </row>
    <row r="142" spans="1:5" ht="12.75">
      <c r="A142" s="34" t="s">
        <v>61</v>
      </c>
      <c r="E142" s="35" t="s">
        <v>64</v>
      </c>
    </row>
    <row r="143" spans="1:5" ht="12.75">
      <c r="A143" s="36" t="s">
        <v>63</v>
      </c>
      <c r="E143" s="37" t="s">
        <v>905</v>
      </c>
    </row>
    <row r="144" spans="1:5" ht="153">
      <c r="A144" t="s">
        <v>65</v>
      </c>
      <c r="E144" s="35" t="s">
        <v>371</v>
      </c>
    </row>
    <row r="145" spans="1:16" ht="12.75">
      <c r="A145" s="24" t="s">
        <v>55</v>
      </c>
      <c s="29" t="s">
        <v>189</v>
      </c>
      <c s="29" t="s">
        <v>912</v>
      </c>
      <c s="24" t="s">
        <v>64</v>
      </c>
      <c s="30" t="s">
        <v>913</v>
      </c>
      <c s="31" t="s">
        <v>252</v>
      </c>
      <c s="32">
        <v>1</v>
      </c>
      <c s="33">
        <v>0</v>
      </c>
      <c s="33">
        <f>ROUND(ROUND(H145,2)*ROUND(G145,3),2)</f>
      </c>
      <c s="31" t="s">
        <v>79</v>
      </c>
      <c r="O145">
        <f>(I145*21)/100</f>
      </c>
      <c t="s">
        <v>30</v>
      </c>
    </row>
    <row r="146" spans="1:5" ht="12.75">
      <c r="A146" s="34" t="s">
        <v>61</v>
      </c>
      <c r="E146" s="35" t="s">
        <v>64</v>
      </c>
    </row>
    <row r="147" spans="1:5" ht="12.75">
      <c r="A147" s="36" t="s">
        <v>63</v>
      </c>
      <c r="E147" s="37" t="s">
        <v>861</v>
      </c>
    </row>
    <row r="148" spans="1:5" ht="153">
      <c r="A148" t="s">
        <v>65</v>
      </c>
      <c r="E148" s="35" t="s">
        <v>268</v>
      </c>
    </row>
    <row r="149" spans="1:16" ht="12.75">
      <c r="A149" s="24" t="s">
        <v>55</v>
      </c>
      <c s="29" t="s">
        <v>193</v>
      </c>
      <c s="29" t="s">
        <v>914</v>
      </c>
      <c s="24" t="s">
        <v>64</v>
      </c>
      <c s="30" t="s">
        <v>915</v>
      </c>
      <c s="31" t="s">
        <v>252</v>
      </c>
      <c s="32">
        <v>1</v>
      </c>
      <c s="33">
        <v>0</v>
      </c>
      <c s="33">
        <f>ROUND(ROUND(H149,2)*ROUND(G149,3),2)</f>
      </c>
      <c s="31" t="s">
        <v>79</v>
      </c>
      <c r="O149">
        <f>(I149*21)/100</f>
      </c>
      <c t="s">
        <v>30</v>
      </c>
    </row>
    <row r="150" spans="1:5" ht="12.75">
      <c r="A150" s="34" t="s">
        <v>61</v>
      </c>
      <c r="E150" s="35" t="s">
        <v>64</v>
      </c>
    </row>
    <row r="151" spans="1:5" ht="25.5">
      <c r="A151" s="36" t="s">
        <v>63</v>
      </c>
      <c r="E151" s="37" t="s">
        <v>916</v>
      </c>
    </row>
    <row r="152" spans="1:5" ht="140.25">
      <c r="A152" t="s">
        <v>65</v>
      </c>
      <c r="E152" s="35" t="s">
        <v>392</v>
      </c>
    </row>
    <row r="153" spans="1:16" ht="12.75">
      <c r="A153" s="24" t="s">
        <v>55</v>
      </c>
      <c s="29" t="s">
        <v>198</v>
      </c>
      <c s="29" t="s">
        <v>917</v>
      </c>
      <c s="24" t="s">
        <v>64</v>
      </c>
      <c s="30" t="s">
        <v>918</v>
      </c>
      <c s="31" t="s">
        <v>252</v>
      </c>
      <c s="32">
        <v>1</v>
      </c>
      <c s="33">
        <v>0</v>
      </c>
      <c s="33">
        <f>ROUND(ROUND(H153,2)*ROUND(G153,3),2)</f>
      </c>
      <c s="31" t="s">
        <v>79</v>
      </c>
      <c r="O153">
        <f>(I153*21)/100</f>
      </c>
      <c t="s">
        <v>30</v>
      </c>
    </row>
    <row r="154" spans="1:5" ht="12.75">
      <c r="A154" s="34" t="s">
        <v>61</v>
      </c>
      <c r="E154" s="35" t="s">
        <v>64</v>
      </c>
    </row>
    <row r="155" spans="1:5" ht="12.75">
      <c r="A155" s="36" t="s">
        <v>63</v>
      </c>
      <c r="E155" s="37" t="s">
        <v>905</v>
      </c>
    </row>
    <row r="156" spans="1:5" ht="153">
      <c r="A156" t="s">
        <v>65</v>
      </c>
      <c r="E156" s="35" t="s">
        <v>371</v>
      </c>
    </row>
    <row r="157" spans="1:16" ht="12.75">
      <c r="A157" s="24" t="s">
        <v>55</v>
      </c>
      <c s="29" t="s">
        <v>201</v>
      </c>
      <c s="29" t="s">
        <v>919</v>
      </c>
      <c s="24" t="s">
        <v>64</v>
      </c>
      <c s="30" t="s">
        <v>920</v>
      </c>
      <c s="31" t="s">
        <v>252</v>
      </c>
      <c s="32">
        <v>1</v>
      </c>
      <c s="33">
        <v>0</v>
      </c>
      <c s="33">
        <f>ROUND(ROUND(H157,2)*ROUND(G157,3),2)</f>
      </c>
      <c s="31" t="s">
        <v>79</v>
      </c>
      <c r="O157">
        <f>(I157*21)/100</f>
      </c>
      <c t="s">
        <v>30</v>
      </c>
    </row>
    <row r="158" spans="1:5" ht="12.75">
      <c r="A158" s="34" t="s">
        <v>61</v>
      </c>
      <c r="E158" s="35" t="s">
        <v>64</v>
      </c>
    </row>
    <row r="159" spans="1:5" ht="12.75">
      <c r="A159" s="36" t="s">
        <v>63</v>
      </c>
      <c r="E159" s="37" t="s">
        <v>921</v>
      </c>
    </row>
    <row r="160" spans="1:5" ht="153">
      <c r="A160" t="s">
        <v>65</v>
      </c>
      <c r="E160" s="35" t="s">
        <v>268</v>
      </c>
    </row>
    <row r="161" spans="1:16" ht="12.75">
      <c r="A161" s="24" t="s">
        <v>55</v>
      </c>
      <c s="29" t="s">
        <v>206</v>
      </c>
      <c s="29" t="s">
        <v>922</v>
      </c>
      <c s="24" t="s">
        <v>64</v>
      </c>
      <c s="30" t="s">
        <v>923</v>
      </c>
      <c s="31" t="s">
        <v>252</v>
      </c>
      <c s="32">
        <v>1</v>
      </c>
      <c s="33">
        <v>0</v>
      </c>
      <c s="33">
        <f>ROUND(ROUND(H161,2)*ROUND(G161,3),2)</f>
      </c>
      <c s="31" t="s">
        <v>79</v>
      </c>
      <c r="O161">
        <f>(I161*21)/100</f>
      </c>
      <c t="s">
        <v>30</v>
      </c>
    </row>
    <row r="162" spans="1:5" ht="12.75">
      <c r="A162" s="34" t="s">
        <v>61</v>
      </c>
      <c r="E162" s="35" t="s">
        <v>64</v>
      </c>
    </row>
    <row r="163" spans="1:5" ht="12.75">
      <c r="A163" s="36" t="s">
        <v>63</v>
      </c>
      <c r="E163" s="37" t="s">
        <v>861</v>
      </c>
    </row>
    <row r="164" spans="1:5" ht="127.5">
      <c r="A164" t="s">
        <v>65</v>
      </c>
      <c r="E164" s="35" t="s">
        <v>924</v>
      </c>
    </row>
    <row r="165" spans="1:16" ht="12.75">
      <c r="A165" s="24" t="s">
        <v>55</v>
      </c>
      <c s="29" t="s">
        <v>211</v>
      </c>
      <c s="29" t="s">
        <v>925</v>
      </c>
      <c s="24" t="s">
        <v>64</v>
      </c>
      <c s="30" t="s">
        <v>926</v>
      </c>
      <c s="31" t="s">
        <v>252</v>
      </c>
      <c s="32">
        <v>1</v>
      </c>
      <c s="33">
        <v>0</v>
      </c>
      <c s="33">
        <f>ROUND(ROUND(H165,2)*ROUND(G165,3),2)</f>
      </c>
      <c s="31" t="s">
        <v>79</v>
      </c>
      <c r="O165">
        <f>(I165*21)/100</f>
      </c>
      <c t="s">
        <v>30</v>
      </c>
    </row>
    <row r="166" spans="1:5" ht="12.75">
      <c r="A166" s="34" t="s">
        <v>61</v>
      </c>
      <c r="E166" s="35" t="s">
        <v>64</v>
      </c>
    </row>
    <row r="167" spans="1:5" ht="12.75">
      <c r="A167" s="36" t="s">
        <v>63</v>
      </c>
      <c r="E167" s="37" t="s">
        <v>861</v>
      </c>
    </row>
    <row r="168" spans="1:5" ht="140.25">
      <c r="A168" t="s">
        <v>65</v>
      </c>
      <c r="E168" s="35" t="s">
        <v>392</v>
      </c>
    </row>
    <row r="169" spans="1:16" ht="12.75">
      <c r="A169" s="24" t="s">
        <v>55</v>
      </c>
      <c s="29" t="s">
        <v>215</v>
      </c>
      <c s="29" t="s">
        <v>927</v>
      </c>
      <c s="24" t="s">
        <v>64</v>
      </c>
      <c s="30" t="s">
        <v>928</v>
      </c>
      <c s="31" t="s">
        <v>252</v>
      </c>
      <c s="32">
        <v>1</v>
      </c>
      <c s="33">
        <v>0</v>
      </c>
      <c s="33">
        <f>ROUND(ROUND(H169,2)*ROUND(G169,3),2)</f>
      </c>
      <c s="31" t="s">
        <v>79</v>
      </c>
      <c r="O169">
        <f>(I169*21)/100</f>
      </c>
      <c t="s">
        <v>30</v>
      </c>
    </row>
    <row r="170" spans="1:5" ht="12.75">
      <c r="A170" s="34" t="s">
        <v>61</v>
      </c>
      <c r="E170" s="35" t="s">
        <v>64</v>
      </c>
    </row>
    <row r="171" spans="1:5" ht="12.75">
      <c r="A171" s="36" t="s">
        <v>63</v>
      </c>
      <c r="E171" s="37" t="s">
        <v>905</v>
      </c>
    </row>
    <row r="172" spans="1:5" ht="153">
      <c r="A172" t="s">
        <v>65</v>
      </c>
      <c r="E172" s="35" t="s">
        <v>371</v>
      </c>
    </row>
    <row r="173" spans="1:16" ht="12.75">
      <c r="A173" s="24" t="s">
        <v>55</v>
      </c>
      <c s="29" t="s">
        <v>219</v>
      </c>
      <c s="29" t="s">
        <v>929</v>
      </c>
      <c s="24" t="s">
        <v>64</v>
      </c>
      <c s="30" t="s">
        <v>930</v>
      </c>
      <c s="31" t="s">
        <v>259</v>
      </c>
      <c s="32">
        <v>30</v>
      </c>
      <c s="33">
        <v>0</v>
      </c>
      <c s="33">
        <f>ROUND(ROUND(H173,2)*ROUND(G173,3),2)</f>
      </c>
      <c s="31" t="s">
        <v>79</v>
      </c>
      <c r="O173">
        <f>(I173*21)/100</f>
      </c>
      <c t="s">
        <v>30</v>
      </c>
    </row>
    <row r="174" spans="1:5" ht="12.75">
      <c r="A174" s="34" t="s">
        <v>61</v>
      </c>
      <c r="E174" s="35" t="s">
        <v>64</v>
      </c>
    </row>
    <row r="175" spans="1:5" ht="25.5">
      <c r="A175" s="36" t="s">
        <v>63</v>
      </c>
      <c r="E175" s="37" t="s">
        <v>931</v>
      </c>
    </row>
    <row r="176" spans="1:5" ht="165.75">
      <c r="A176" t="s">
        <v>65</v>
      </c>
      <c r="E176" s="35" t="s">
        <v>932</v>
      </c>
    </row>
    <row r="177" spans="1:16" ht="12.75">
      <c r="A177" s="24" t="s">
        <v>55</v>
      </c>
      <c s="29" t="s">
        <v>223</v>
      </c>
      <c s="29" t="s">
        <v>933</v>
      </c>
      <c s="24" t="s">
        <v>64</v>
      </c>
      <c s="30" t="s">
        <v>934</v>
      </c>
      <c s="31" t="s">
        <v>259</v>
      </c>
      <c s="32">
        <v>30</v>
      </c>
      <c s="33">
        <v>0</v>
      </c>
      <c s="33">
        <f>ROUND(ROUND(H177,2)*ROUND(G177,3),2)</f>
      </c>
      <c s="31" t="s">
        <v>79</v>
      </c>
      <c r="O177">
        <f>(I177*21)/100</f>
      </c>
      <c t="s">
        <v>30</v>
      </c>
    </row>
    <row r="178" spans="1:5" ht="12.75">
      <c r="A178" s="34" t="s">
        <v>61</v>
      </c>
      <c r="E178" s="35" t="s">
        <v>64</v>
      </c>
    </row>
    <row r="179" spans="1:5" ht="12.75">
      <c r="A179" s="36" t="s">
        <v>63</v>
      </c>
      <c r="E179" s="37" t="s">
        <v>861</v>
      </c>
    </row>
    <row r="180" spans="1:5" ht="127.5">
      <c r="A180" t="s">
        <v>65</v>
      </c>
      <c r="E180" s="35" t="s">
        <v>832</v>
      </c>
    </row>
    <row r="181" spans="1:16" ht="12.75">
      <c r="A181" s="24" t="s">
        <v>55</v>
      </c>
      <c s="29" t="s">
        <v>226</v>
      </c>
      <c s="29" t="s">
        <v>935</v>
      </c>
      <c s="24" t="s">
        <v>64</v>
      </c>
      <c s="30" t="s">
        <v>936</v>
      </c>
      <c s="31" t="s">
        <v>259</v>
      </c>
      <c s="32">
        <v>30</v>
      </c>
      <c s="33">
        <v>0</v>
      </c>
      <c s="33">
        <f>ROUND(ROUND(H181,2)*ROUND(G181,3),2)</f>
      </c>
      <c s="31" t="s">
        <v>79</v>
      </c>
      <c r="O181">
        <f>(I181*21)/100</f>
      </c>
      <c t="s">
        <v>30</v>
      </c>
    </row>
    <row r="182" spans="1:5" ht="12.75">
      <c r="A182" s="34" t="s">
        <v>61</v>
      </c>
      <c r="E182" s="35" t="s">
        <v>64</v>
      </c>
    </row>
    <row r="183" spans="1:5" ht="12.75">
      <c r="A183" s="36" t="s">
        <v>63</v>
      </c>
      <c r="E183" s="37" t="s">
        <v>861</v>
      </c>
    </row>
    <row r="184" spans="1:5" ht="153">
      <c r="A184" t="s">
        <v>65</v>
      </c>
      <c r="E184" s="35" t="s">
        <v>351</v>
      </c>
    </row>
    <row r="185" spans="1:16" ht="25.5">
      <c r="A185" s="24" t="s">
        <v>55</v>
      </c>
      <c s="29" t="s">
        <v>229</v>
      </c>
      <c s="29" t="s">
        <v>937</v>
      </c>
      <c s="24" t="s">
        <v>36</v>
      </c>
      <c s="30" t="s">
        <v>938</v>
      </c>
      <c s="31" t="s">
        <v>252</v>
      </c>
      <c s="32">
        <v>1</v>
      </c>
      <c s="33">
        <v>0</v>
      </c>
      <c s="33">
        <f>ROUND(ROUND(H185,2)*ROUND(G185,3),2)</f>
      </c>
      <c s="31" t="s">
        <v>79</v>
      </c>
      <c r="O185">
        <f>(I185*21)/100</f>
      </c>
      <c t="s">
        <v>30</v>
      </c>
    </row>
    <row r="186" spans="1:5" ht="12.75">
      <c r="A186" s="34" t="s">
        <v>61</v>
      </c>
      <c r="E186" s="35" t="s">
        <v>64</v>
      </c>
    </row>
    <row r="187" spans="1:5" ht="38.25">
      <c r="A187" s="36" t="s">
        <v>63</v>
      </c>
      <c r="E187" s="37" t="s">
        <v>939</v>
      </c>
    </row>
    <row r="188" spans="1:5" ht="191.25">
      <c r="A188" t="s">
        <v>65</v>
      </c>
      <c r="E188" s="35" t="s">
        <v>940</v>
      </c>
    </row>
    <row r="189" spans="1:16" ht="25.5">
      <c r="A189" s="24" t="s">
        <v>55</v>
      </c>
      <c s="29" t="s">
        <v>232</v>
      </c>
      <c s="29" t="s">
        <v>937</v>
      </c>
      <c s="24" t="s">
        <v>30</v>
      </c>
      <c s="30" t="s">
        <v>938</v>
      </c>
      <c s="31" t="s">
        <v>252</v>
      </c>
      <c s="32">
        <v>1</v>
      </c>
      <c s="33">
        <v>0</v>
      </c>
      <c s="33">
        <f>ROUND(ROUND(H189,2)*ROUND(G189,3),2)</f>
      </c>
      <c s="31" t="s">
        <v>79</v>
      </c>
      <c r="O189">
        <f>(I189*21)/100</f>
      </c>
      <c t="s">
        <v>30</v>
      </c>
    </row>
    <row r="190" spans="1:5" ht="12.75">
      <c r="A190" s="34" t="s">
        <v>61</v>
      </c>
      <c r="E190" s="35" t="s">
        <v>64</v>
      </c>
    </row>
    <row r="191" spans="1:5" ht="25.5">
      <c r="A191" s="36" t="s">
        <v>63</v>
      </c>
      <c r="E191" s="37" t="s">
        <v>941</v>
      </c>
    </row>
    <row r="192" spans="1:5" ht="191.25">
      <c r="A192" t="s">
        <v>65</v>
      </c>
      <c r="E192" s="35" t="s">
        <v>940</v>
      </c>
    </row>
    <row r="193" spans="1:16" ht="25.5">
      <c r="A193" s="24" t="s">
        <v>55</v>
      </c>
      <c s="29" t="s">
        <v>235</v>
      </c>
      <c s="29" t="s">
        <v>937</v>
      </c>
      <c s="24" t="s">
        <v>29</v>
      </c>
      <c s="30" t="s">
        <v>938</v>
      </c>
      <c s="31" t="s">
        <v>252</v>
      </c>
      <c s="32">
        <v>1</v>
      </c>
      <c s="33">
        <v>0</v>
      </c>
      <c s="33">
        <f>ROUND(ROUND(H193,2)*ROUND(G193,3),2)</f>
      </c>
      <c s="31" t="s">
        <v>79</v>
      </c>
      <c r="O193">
        <f>(I193*21)/100</f>
      </c>
      <c t="s">
        <v>30</v>
      </c>
    </row>
    <row r="194" spans="1:5" ht="12.75">
      <c r="A194" s="34" t="s">
        <v>61</v>
      </c>
      <c r="E194" s="35" t="s">
        <v>64</v>
      </c>
    </row>
    <row r="195" spans="1:5" ht="25.5">
      <c r="A195" s="36" t="s">
        <v>63</v>
      </c>
      <c r="E195" s="37" t="s">
        <v>942</v>
      </c>
    </row>
    <row r="196" spans="1:5" ht="191.25">
      <c r="A196" t="s">
        <v>65</v>
      </c>
      <c r="E196" s="35" t="s">
        <v>940</v>
      </c>
    </row>
    <row r="197" spans="1:16" ht="12.75">
      <c r="A197" s="24" t="s">
        <v>55</v>
      </c>
      <c s="29" t="s">
        <v>237</v>
      </c>
      <c s="29" t="s">
        <v>943</v>
      </c>
      <c s="24" t="s">
        <v>64</v>
      </c>
      <c s="30" t="s">
        <v>944</v>
      </c>
      <c s="31" t="s">
        <v>252</v>
      </c>
      <c s="32">
        <v>1</v>
      </c>
      <c s="33">
        <v>0</v>
      </c>
      <c s="33">
        <f>ROUND(ROUND(H197,2)*ROUND(G197,3),2)</f>
      </c>
      <c s="31" t="s">
        <v>79</v>
      </c>
      <c r="O197">
        <f>(I197*21)/100</f>
      </c>
      <c t="s">
        <v>30</v>
      </c>
    </row>
    <row r="198" spans="1:5" ht="12.75">
      <c r="A198" s="34" t="s">
        <v>61</v>
      </c>
      <c r="E198" s="35" t="s">
        <v>64</v>
      </c>
    </row>
    <row r="199" spans="1:5" ht="12.75">
      <c r="A199" s="36" t="s">
        <v>63</v>
      </c>
      <c r="E199" s="37" t="s">
        <v>861</v>
      </c>
    </row>
    <row r="200" spans="1:5" ht="38.25">
      <c r="A200" t="s">
        <v>65</v>
      </c>
      <c r="E200" s="35" t="s">
        <v>884</v>
      </c>
    </row>
    <row r="201" spans="1:16" ht="12.75">
      <c r="A201" s="24" t="s">
        <v>55</v>
      </c>
      <c s="29" t="s">
        <v>421</v>
      </c>
      <c s="29" t="s">
        <v>945</v>
      </c>
      <c s="24" t="s">
        <v>64</v>
      </c>
      <c s="30" t="s">
        <v>946</v>
      </c>
      <c s="31" t="s">
        <v>252</v>
      </c>
      <c s="32">
        <v>1</v>
      </c>
      <c s="33">
        <v>0</v>
      </c>
      <c s="33">
        <f>ROUND(ROUND(H201,2)*ROUND(G201,3),2)</f>
      </c>
      <c s="31" t="s">
        <v>79</v>
      </c>
      <c r="O201">
        <f>(I201*21)/100</f>
      </c>
      <c t="s">
        <v>30</v>
      </c>
    </row>
    <row r="202" spans="1:5" ht="12.75">
      <c r="A202" s="34" t="s">
        <v>61</v>
      </c>
      <c r="E202" s="35" t="s">
        <v>64</v>
      </c>
    </row>
    <row r="203" spans="1:5" ht="12.75">
      <c r="A203" s="36" t="s">
        <v>63</v>
      </c>
      <c r="E203" s="37" t="s">
        <v>861</v>
      </c>
    </row>
    <row r="204" spans="1:5" ht="76.5">
      <c r="A204" t="s">
        <v>65</v>
      </c>
      <c r="E204" s="35" t="s">
        <v>947</v>
      </c>
    </row>
    <row r="205" spans="1:16" ht="12.75">
      <c r="A205" s="24" t="s">
        <v>55</v>
      </c>
      <c s="29" t="s">
        <v>530</v>
      </c>
      <c s="29" t="s">
        <v>948</v>
      </c>
      <c s="24" t="s">
        <v>64</v>
      </c>
      <c s="30" t="s">
        <v>949</v>
      </c>
      <c s="31" t="s">
        <v>252</v>
      </c>
      <c s="32">
        <v>1</v>
      </c>
      <c s="33">
        <v>0</v>
      </c>
      <c s="33">
        <f>ROUND(ROUND(H205,2)*ROUND(G205,3),2)</f>
      </c>
      <c s="31" t="s">
        <v>79</v>
      </c>
      <c r="O205">
        <f>(I205*21)/100</f>
      </c>
      <c t="s">
        <v>30</v>
      </c>
    </row>
    <row r="206" spans="1:5" ht="12.75">
      <c r="A206" s="34" t="s">
        <v>61</v>
      </c>
      <c r="E206" s="35" t="s">
        <v>64</v>
      </c>
    </row>
    <row r="207" spans="1:5" ht="12.75">
      <c r="A207" s="36" t="s">
        <v>63</v>
      </c>
      <c r="E207" s="37" t="s">
        <v>905</v>
      </c>
    </row>
    <row r="208" spans="1:5" ht="153">
      <c r="A208" t="s">
        <v>65</v>
      </c>
      <c r="E208" s="35" t="s">
        <v>268</v>
      </c>
    </row>
    <row r="209" spans="1:16" ht="12.75">
      <c r="A209" s="24" t="s">
        <v>55</v>
      </c>
      <c s="29" t="s">
        <v>533</v>
      </c>
      <c s="29" t="s">
        <v>950</v>
      </c>
      <c s="24" t="s">
        <v>64</v>
      </c>
      <c s="30" t="s">
        <v>951</v>
      </c>
      <c s="31" t="s">
        <v>252</v>
      </c>
      <c s="32">
        <v>1</v>
      </c>
      <c s="33">
        <v>0</v>
      </c>
      <c s="33">
        <f>ROUND(ROUND(H209,2)*ROUND(G209,3),2)</f>
      </c>
      <c s="31" t="s">
        <v>79</v>
      </c>
      <c r="O209">
        <f>(I209*21)/100</f>
      </c>
      <c t="s">
        <v>30</v>
      </c>
    </row>
    <row r="210" spans="1:5" ht="12.75">
      <c r="A210" s="34" t="s">
        <v>61</v>
      </c>
      <c r="E210" s="35" t="s">
        <v>64</v>
      </c>
    </row>
    <row r="211" spans="1:5" ht="12.75">
      <c r="A211" s="36" t="s">
        <v>63</v>
      </c>
      <c r="E211" s="37" t="s">
        <v>861</v>
      </c>
    </row>
    <row r="212" spans="1:5" ht="140.25">
      <c r="A212" t="s">
        <v>65</v>
      </c>
      <c r="E212" s="35" t="s">
        <v>392</v>
      </c>
    </row>
    <row r="213" spans="1:18" ht="12.75" customHeight="1">
      <c r="A213" s="6" t="s">
        <v>52</v>
      </c>
      <c s="6"/>
      <c s="39" t="s">
        <v>952</v>
      </c>
      <c s="6"/>
      <c s="27" t="s">
        <v>953</v>
      </c>
      <c s="6"/>
      <c s="6"/>
      <c s="6"/>
      <c s="40">
        <f>0+Q213</f>
      </c>
      <c s="6"/>
      <c r="O213">
        <f>0+R213</f>
      </c>
      <c r="Q213">
        <f>0+I214+I218+I222+I226+I230+I234+I238+I242+I246+I250+I254</f>
      </c>
      <c>
        <f>0+O214+O218+O222+O226+O230+O234+O238+O242+O246+O250+O254</f>
      </c>
    </row>
    <row r="214" spans="1:16" ht="12.75">
      <c r="A214" s="24" t="s">
        <v>55</v>
      </c>
      <c s="29" t="s">
        <v>538</v>
      </c>
      <c s="29" t="s">
        <v>207</v>
      </c>
      <c s="24" t="s">
        <v>64</v>
      </c>
      <c s="30" t="s">
        <v>208</v>
      </c>
      <c s="31" t="s">
        <v>209</v>
      </c>
      <c s="32">
        <v>0.7</v>
      </c>
      <c s="33">
        <v>0</v>
      </c>
      <c s="33">
        <f>ROUND(ROUND(H214,2)*ROUND(G214,3),2)</f>
      </c>
      <c s="31" t="s">
        <v>79</v>
      </c>
      <c r="O214">
        <f>(I214*21)/100</f>
      </c>
      <c t="s">
        <v>30</v>
      </c>
    </row>
    <row r="215" spans="1:5" ht="12.75">
      <c r="A215" s="34" t="s">
        <v>61</v>
      </c>
      <c r="E215" s="35" t="s">
        <v>64</v>
      </c>
    </row>
    <row r="216" spans="1:5" ht="12.75">
      <c r="A216" s="36" t="s">
        <v>63</v>
      </c>
      <c r="E216" s="37" t="s">
        <v>954</v>
      </c>
    </row>
    <row r="217" spans="1:5" ht="63.75">
      <c r="A217" t="s">
        <v>65</v>
      </c>
      <c r="E217" s="35" t="s">
        <v>955</v>
      </c>
    </row>
    <row r="218" spans="1:16" ht="12.75">
      <c r="A218" s="24" t="s">
        <v>55</v>
      </c>
      <c s="29" t="s">
        <v>542</v>
      </c>
      <c s="29" t="s">
        <v>250</v>
      </c>
      <c s="24" t="s">
        <v>64</v>
      </c>
      <c s="30" t="s">
        <v>251</v>
      </c>
      <c s="31" t="s">
        <v>252</v>
      </c>
      <c s="32">
        <v>1</v>
      </c>
      <c s="33">
        <v>0</v>
      </c>
      <c s="33">
        <f>ROUND(ROUND(H218,2)*ROUND(G218,3),2)</f>
      </c>
      <c s="31" t="s">
        <v>79</v>
      </c>
      <c r="O218">
        <f>(I218*21)/100</f>
      </c>
      <c t="s">
        <v>30</v>
      </c>
    </row>
    <row r="219" spans="1:5" ht="12.75">
      <c r="A219" s="34" t="s">
        <v>61</v>
      </c>
      <c r="E219" s="35" t="s">
        <v>64</v>
      </c>
    </row>
    <row r="220" spans="1:5" ht="12.75">
      <c r="A220" s="36" t="s">
        <v>63</v>
      </c>
      <c r="E220" s="37" t="s">
        <v>861</v>
      </c>
    </row>
    <row r="221" spans="1:5" ht="102">
      <c r="A221" t="s">
        <v>65</v>
      </c>
      <c r="E221" s="35" t="s">
        <v>253</v>
      </c>
    </row>
    <row r="222" spans="1:16" ht="25.5">
      <c r="A222" s="24" t="s">
        <v>55</v>
      </c>
      <c s="29" t="s">
        <v>545</v>
      </c>
      <c s="29" t="s">
        <v>880</v>
      </c>
      <c s="24" t="s">
        <v>64</v>
      </c>
      <c s="30" t="s">
        <v>881</v>
      </c>
      <c s="31" t="s">
        <v>259</v>
      </c>
      <c s="32">
        <v>10</v>
      </c>
      <c s="33">
        <v>0</v>
      </c>
      <c s="33">
        <f>ROUND(ROUND(H222,2)*ROUND(G222,3),2)</f>
      </c>
      <c s="31" t="s">
        <v>79</v>
      </c>
      <c r="O222">
        <f>(I222*21)/100</f>
      </c>
      <c t="s">
        <v>30</v>
      </c>
    </row>
    <row r="223" spans="1:5" ht="12.75">
      <c r="A223" s="34" t="s">
        <v>61</v>
      </c>
      <c r="E223" s="35" t="s">
        <v>64</v>
      </c>
    </row>
    <row r="224" spans="1:5" ht="12.75">
      <c r="A224" s="36" t="s">
        <v>63</v>
      </c>
      <c r="E224" s="37" t="s">
        <v>956</v>
      </c>
    </row>
    <row r="225" spans="1:5" ht="127.5">
      <c r="A225" t="s">
        <v>65</v>
      </c>
      <c r="E225" s="35" t="s">
        <v>337</v>
      </c>
    </row>
    <row r="226" spans="1:16" ht="12.75">
      <c r="A226" s="24" t="s">
        <v>55</v>
      </c>
      <c s="29" t="s">
        <v>548</v>
      </c>
      <c s="29" t="s">
        <v>957</v>
      </c>
      <c s="24" t="s">
        <v>64</v>
      </c>
      <c s="30" t="s">
        <v>958</v>
      </c>
      <c s="31" t="s">
        <v>259</v>
      </c>
      <c s="32">
        <v>15</v>
      </c>
      <c s="33">
        <v>0</v>
      </c>
      <c s="33">
        <f>ROUND(ROUND(H226,2)*ROUND(G226,3),2)</f>
      </c>
      <c s="31" t="s">
        <v>79</v>
      </c>
      <c r="O226">
        <f>(I226*21)/100</f>
      </c>
      <c t="s">
        <v>30</v>
      </c>
    </row>
    <row r="227" spans="1:5" ht="12.75">
      <c r="A227" s="34" t="s">
        <v>61</v>
      </c>
      <c r="E227" s="35" t="s">
        <v>64</v>
      </c>
    </row>
    <row r="228" spans="1:5" ht="12.75">
      <c r="A228" s="36" t="s">
        <v>63</v>
      </c>
      <c r="E228" s="37" t="s">
        <v>959</v>
      </c>
    </row>
    <row r="229" spans="1:5" ht="102">
      <c r="A229" t="s">
        <v>65</v>
      </c>
      <c r="E229" s="35" t="s">
        <v>960</v>
      </c>
    </row>
    <row r="230" spans="1:16" ht="25.5">
      <c r="A230" s="24" t="s">
        <v>55</v>
      </c>
      <c s="29" t="s">
        <v>552</v>
      </c>
      <c s="29" t="s">
        <v>441</v>
      </c>
      <c s="24" t="s">
        <v>64</v>
      </c>
      <c s="30" t="s">
        <v>442</v>
      </c>
      <c s="31" t="s">
        <v>252</v>
      </c>
      <c s="32">
        <v>1</v>
      </c>
      <c s="33">
        <v>0</v>
      </c>
      <c s="33">
        <f>ROUND(ROUND(H230,2)*ROUND(G230,3),2)</f>
      </c>
      <c s="31" t="s">
        <v>79</v>
      </c>
      <c r="O230">
        <f>(I230*21)/100</f>
      </c>
      <c t="s">
        <v>30</v>
      </c>
    </row>
    <row r="231" spans="1:5" ht="12.75">
      <c r="A231" s="34" t="s">
        <v>61</v>
      </c>
      <c r="E231" s="35" t="s">
        <v>64</v>
      </c>
    </row>
    <row r="232" spans="1:5" ht="12.75">
      <c r="A232" s="36" t="s">
        <v>63</v>
      </c>
      <c r="E232" s="37" t="s">
        <v>861</v>
      </c>
    </row>
    <row r="233" spans="1:5" ht="38.25">
      <c r="A233" t="s">
        <v>65</v>
      </c>
      <c r="E233" s="35" t="s">
        <v>256</v>
      </c>
    </row>
    <row r="234" spans="1:16" ht="12.75">
      <c r="A234" s="24" t="s">
        <v>55</v>
      </c>
      <c s="29" t="s">
        <v>556</v>
      </c>
      <c s="29" t="s">
        <v>961</v>
      </c>
      <c s="24" t="s">
        <v>64</v>
      </c>
      <c s="30" t="s">
        <v>962</v>
      </c>
      <c s="31" t="s">
        <v>259</v>
      </c>
      <c s="32">
        <v>10</v>
      </c>
      <c s="33">
        <v>0</v>
      </c>
      <c s="33">
        <f>ROUND(ROUND(H234,2)*ROUND(G234,3),2)</f>
      </c>
      <c s="31" t="s">
        <v>79</v>
      </c>
      <c r="O234">
        <f>(I234*21)/100</f>
      </c>
      <c t="s">
        <v>30</v>
      </c>
    </row>
    <row r="235" spans="1:5" ht="12.75">
      <c r="A235" s="34" t="s">
        <v>61</v>
      </c>
      <c r="E235" s="35" t="s">
        <v>64</v>
      </c>
    </row>
    <row r="236" spans="1:5" ht="12.75">
      <c r="A236" s="36" t="s">
        <v>63</v>
      </c>
      <c r="E236" s="37" t="s">
        <v>861</v>
      </c>
    </row>
    <row r="237" spans="1:5" ht="89.25">
      <c r="A237" t="s">
        <v>65</v>
      </c>
      <c r="E237" s="35" t="s">
        <v>261</v>
      </c>
    </row>
    <row r="238" spans="1:16" ht="12.75">
      <c r="A238" s="24" t="s">
        <v>55</v>
      </c>
      <c s="29" t="s">
        <v>560</v>
      </c>
      <c s="29" t="s">
        <v>352</v>
      </c>
      <c s="24" t="s">
        <v>64</v>
      </c>
      <c s="30" t="s">
        <v>353</v>
      </c>
      <c s="31" t="s">
        <v>354</v>
      </c>
      <c s="32">
        <v>0.12</v>
      </c>
      <c s="33">
        <v>0</v>
      </c>
      <c s="33">
        <f>ROUND(ROUND(H238,2)*ROUND(G238,3),2)</f>
      </c>
      <c s="31" t="s">
        <v>79</v>
      </c>
      <c r="O238">
        <f>(I238*21)/100</f>
      </c>
      <c t="s">
        <v>30</v>
      </c>
    </row>
    <row r="239" spans="1:5" ht="12.75">
      <c r="A239" s="34" t="s">
        <v>61</v>
      </c>
      <c r="E239" s="35" t="s">
        <v>64</v>
      </c>
    </row>
    <row r="240" spans="1:5" ht="12.75">
      <c r="A240" s="36" t="s">
        <v>63</v>
      </c>
      <c r="E240" s="37" t="s">
        <v>963</v>
      </c>
    </row>
    <row r="241" spans="1:5" ht="165.75">
      <c r="A241" t="s">
        <v>65</v>
      </c>
      <c r="E241" s="35" t="s">
        <v>355</v>
      </c>
    </row>
    <row r="242" spans="1:16" ht="12.75">
      <c r="A242" s="24" t="s">
        <v>55</v>
      </c>
      <c s="29" t="s">
        <v>964</v>
      </c>
      <c s="29" t="s">
        <v>356</v>
      </c>
      <c s="24" t="s">
        <v>64</v>
      </c>
      <c s="30" t="s">
        <v>357</v>
      </c>
      <c s="31" t="s">
        <v>354</v>
      </c>
      <c s="32">
        <v>0.12</v>
      </c>
      <c s="33">
        <v>0</v>
      </c>
      <c s="33">
        <f>ROUND(ROUND(H242,2)*ROUND(G242,3),2)</f>
      </c>
      <c s="31" t="s">
        <v>79</v>
      </c>
      <c r="O242">
        <f>(I242*21)/100</f>
      </c>
      <c t="s">
        <v>30</v>
      </c>
    </row>
    <row r="243" spans="1:5" ht="12.75">
      <c r="A243" s="34" t="s">
        <v>61</v>
      </c>
      <c r="E243" s="35" t="s">
        <v>64</v>
      </c>
    </row>
    <row r="244" spans="1:5" ht="12.75">
      <c r="A244" s="36" t="s">
        <v>63</v>
      </c>
      <c r="E244" s="37" t="s">
        <v>965</v>
      </c>
    </row>
    <row r="245" spans="1:5" ht="127.5">
      <c r="A245" t="s">
        <v>65</v>
      </c>
      <c r="E245" s="35" t="s">
        <v>358</v>
      </c>
    </row>
    <row r="246" spans="1:16" ht="12.75">
      <c r="A246" s="24" t="s">
        <v>55</v>
      </c>
      <c s="29" t="s">
        <v>966</v>
      </c>
      <c s="29" t="s">
        <v>967</v>
      </c>
      <c s="24" t="s">
        <v>64</v>
      </c>
      <c s="30" t="s">
        <v>968</v>
      </c>
      <c s="31" t="s">
        <v>252</v>
      </c>
      <c s="32">
        <v>2</v>
      </c>
      <c s="33">
        <v>0</v>
      </c>
      <c s="33">
        <f>ROUND(ROUND(H246,2)*ROUND(G246,3),2)</f>
      </c>
      <c s="31" t="s">
        <v>79</v>
      </c>
      <c r="O246">
        <f>(I246*21)/100</f>
      </c>
      <c t="s">
        <v>30</v>
      </c>
    </row>
    <row r="247" spans="1:5" ht="12.75">
      <c r="A247" s="34" t="s">
        <v>61</v>
      </c>
      <c r="E247" s="35" t="s">
        <v>64</v>
      </c>
    </row>
    <row r="248" spans="1:5" ht="25.5">
      <c r="A248" s="36" t="s">
        <v>63</v>
      </c>
      <c r="E248" s="37" t="s">
        <v>969</v>
      </c>
    </row>
    <row r="249" spans="1:5" ht="153">
      <c r="A249" t="s">
        <v>65</v>
      </c>
      <c r="E249" s="35" t="s">
        <v>268</v>
      </c>
    </row>
    <row r="250" spans="1:16" ht="12.75">
      <c r="A250" s="24" t="s">
        <v>55</v>
      </c>
      <c s="29" t="s">
        <v>970</v>
      </c>
      <c s="29" t="s">
        <v>971</v>
      </c>
      <c s="24" t="s">
        <v>64</v>
      </c>
      <c s="30" t="s">
        <v>972</v>
      </c>
      <c s="31" t="s">
        <v>252</v>
      </c>
      <c s="32">
        <v>1</v>
      </c>
      <c s="33">
        <v>0</v>
      </c>
      <c s="33">
        <f>ROUND(ROUND(H250,2)*ROUND(G250,3),2)</f>
      </c>
      <c s="31" t="s">
        <v>60</v>
      </c>
      <c r="O250">
        <f>(I250*21)/100</f>
      </c>
      <c t="s">
        <v>30</v>
      </c>
    </row>
    <row r="251" spans="1:5" ht="12.75">
      <c r="A251" s="34" t="s">
        <v>61</v>
      </c>
      <c r="E251" s="35" t="s">
        <v>64</v>
      </c>
    </row>
    <row r="252" spans="1:5" ht="12.75">
      <c r="A252" s="36" t="s">
        <v>63</v>
      </c>
      <c r="E252" s="37" t="s">
        <v>861</v>
      </c>
    </row>
    <row r="253" spans="1:5" ht="38.25">
      <c r="A253" t="s">
        <v>65</v>
      </c>
      <c r="E253" s="35" t="s">
        <v>973</v>
      </c>
    </row>
    <row r="254" spans="1:16" ht="12.75">
      <c r="A254" s="24" t="s">
        <v>55</v>
      </c>
      <c s="29" t="s">
        <v>974</v>
      </c>
      <c s="29" t="s">
        <v>975</v>
      </c>
      <c s="24" t="s">
        <v>64</v>
      </c>
      <c s="30" t="s">
        <v>976</v>
      </c>
      <c s="31" t="s">
        <v>252</v>
      </c>
      <c s="32">
        <v>1</v>
      </c>
      <c s="33">
        <v>0</v>
      </c>
      <c s="33">
        <f>ROUND(ROUND(H254,2)*ROUND(G254,3),2)</f>
      </c>
      <c s="31" t="s">
        <v>60</v>
      </c>
      <c r="O254">
        <f>(I254*21)/100</f>
      </c>
      <c t="s">
        <v>30</v>
      </c>
    </row>
    <row r="255" spans="1:5" ht="12.75">
      <c r="A255" s="34" t="s">
        <v>61</v>
      </c>
      <c r="E255" s="35" t="s">
        <v>64</v>
      </c>
    </row>
    <row r="256" spans="1:5" ht="12.75">
      <c r="A256" s="36" t="s">
        <v>63</v>
      </c>
      <c r="E256" s="37" t="s">
        <v>861</v>
      </c>
    </row>
    <row r="257" spans="1:5" ht="76.5">
      <c r="A257" t="s">
        <v>65</v>
      </c>
      <c r="E257" s="35" t="s">
        <v>947</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12.xml><?xml version="1.0" encoding="utf-8"?>
<worksheet xmlns="http://schemas.openxmlformats.org/spreadsheetml/2006/main" xmlns:r="http://schemas.openxmlformats.org/officeDocument/2006/relationships">
  <sheetPr>
    <pageSetUpPr fitToPage="1"/>
  </sheetPr>
  <dimension ref="A1:R106"/>
  <sheetViews>
    <sheetView workbookViewId="0" topLeftCell="A1">
      <pane ySplit="10" topLeftCell="A11" activePane="bottomLeft" state="frozen"/>
      <selection pane="topLeft" activeCell="A1" sqref="A1"/>
      <selection pane="bottomLeft" activeCell="A11" sqref="A11"/>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0+O11+O32+O37+O46+O63+O80+O85+O94</f>
      </c>
      <c t="s">
        <v>29</v>
      </c>
    </row>
    <row r="3" spans="1:16" ht="15" customHeight="1">
      <c r="A3" t="s">
        <v>12</v>
      </c>
      <c s="12" t="s">
        <v>14</v>
      </c>
      <c s="13" t="s">
        <v>15</v>
      </c>
      <c s="1"/>
      <c s="14" t="s">
        <v>16</v>
      </c>
      <c s="1"/>
      <c s="9"/>
      <c s="8" t="s">
        <v>984</v>
      </c>
      <c s="41">
        <f>0+I11+I32+I37+I46+I63+I80+I85+I94</f>
      </c>
      <c s="10"/>
      <c r="O3" t="s">
        <v>26</v>
      </c>
      <c t="s">
        <v>30</v>
      </c>
    </row>
    <row r="4" spans="1:16" ht="15" customHeight="1">
      <c r="A4" t="s">
        <v>17</v>
      </c>
      <c s="12" t="s">
        <v>18</v>
      </c>
      <c s="13" t="s">
        <v>977</v>
      </c>
      <c s="1"/>
      <c s="14" t="s">
        <v>978</v>
      </c>
      <c s="1"/>
      <c s="1"/>
      <c s="11"/>
      <c s="11"/>
      <c s="1"/>
      <c r="O4" t="s">
        <v>27</v>
      </c>
      <c t="s">
        <v>30</v>
      </c>
    </row>
    <row r="5" spans="1:16" ht="12.75" customHeight="1">
      <c r="A5" t="s">
        <v>21</v>
      </c>
      <c s="12" t="s">
        <v>18</v>
      </c>
      <c s="13" t="s">
        <v>979</v>
      </c>
      <c s="1"/>
      <c s="14" t="s">
        <v>980</v>
      </c>
      <c s="1"/>
      <c s="1"/>
      <c s="1"/>
      <c s="1"/>
      <c s="1"/>
      <c r="O5" t="s">
        <v>28</v>
      </c>
      <c t="s">
        <v>30</v>
      </c>
    </row>
    <row r="6" spans="1:10" ht="12.75" customHeight="1">
      <c r="A6" t="s">
        <v>24</v>
      </c>
      <c s="12" t="s">
        <v>18</v>
      </c>
      <c s="13" t="s">
        <v>981</v>
      </c>
      <c s="1"/>
      <c s="14" t="s">
        <v>982</v>
      </c>
      <c s="1"/>
      <c s="1"/>
      <c s="1"/>
      <c s="1"/>
      <c s="1"/>
    </row>
    <row r="7" spans="1:10" ht="12.75" customHeight="1">
      <c r="A7" t="s">
        <v>983</v>
      </c>
      <c s="16" t="s">
        <v>25</v>
      </c>
      <c s="17" t="s">
        <v>984</v>
      </c>
      <c s="6"/>
      <c s="18" t="s">
        <v>985</v>
      </c>
      <c s="6"/>
      <c s="6"/>
      <c s="6"/>
      <c s="6"/>
      <c s="6"/>
    </row>
    <row r="8" spans="1:10" ht="12.75" customHeight="1">
      <c r="A8" s="15" t="s">
        <v>33</v>
      </c>
      <c s="15" t="s">
        <v>35</v>
      </c>
      <c s="15" t="s">
        <v>37</v>
      </c>
      <c s="15" t="s">
        <v>38</v>
      </c>
      <c s="15" t="s">
        <v>39</v>
      </c>
      <c s="15" t="s">
        <v>41</v>
      </c>
      <c s="15" t="s">
        <v>43</v>
      </c>
      <c s="15" t="s">
        <v>45</v>
      </c>
      <c s="15"/>
      <c s="15" t="s">
        <v>50</v>
      </c>
    </row>
    <row r="9" spans="1:10" ht="12.75" customHeight="1">
      <c r="A9" s="15"/>
      <c s="15"/>
      <c s="15"/>
      <c s="15"/>
      <c s="15"/>
      <c s="15"/>
      <c s="15"/>
      <c s="15" t="s">
        <v>46</v>
      </c>
      <c s="15" t="s">
        <v>48</v>
      </c>
      <c s="15"/>
    </row>
    <row r="10" spans="1:10" ht="12.75" customHeight="1">
      <c r="A10" s="15" t="s">
        <v>34</v>
      </c>
      <c s="15" t="s">
        <v>36</v>
      </c>
      <c s="15" t="s">
        <v>30</v>
      </c>
      <c s="15" t="s">
        <v>29</v>
      </c>
      <c s="15" t="s">
        <v>40</v>
      </c>
      <c s="15" t="s">
        <v>42</v>
      </c>
      <c s="15" t="s">
        <v>44</v>
      </c>
      <c s="15" t="s">
        <v>47</v>
      </c>
      <c s="15" t="s">
        <v>49</v>
      </c>
      <c s="15" t="s">
        <v>51</v>
      </c>
    </row>
    <row r="11" spans="1:18" ht="12.75" customHeight="1">
      <c r="A11" s="25" t="s">
        <v>52</v>
      </c>
      <c s="25"/>
      <c s="26" t="s">
        <v>49</v>
      </c>
      <c s="25"/>
      <c s="27" t="s">
        <v>631</v>
      </c>
      <c s="25"/>
      <c s="25"/>
      <c s="25"/>
      <c s="28">
        <f>0+Q11</f>
      </c>
      <c s="25"/>
      <c r="O11">
        <f>0+R11</f>
      </c>
      <c r="Q11">
        <f>0+I12+I16+I20+I24+I28</f>
      </c>
      <c>
        <f>0+O12+O16+O20+O24+O28</f>
      </c>
    </row>
    <row r="12" spans="1:16" ht="12.75">
      <c r="A12" s="24" t="s">
        <v>55</v>
      </c>
      <c s="29" t="s">
        <v>36</v>
      </c>
      <c s="29" t="s">
        <v>986</v>
      </c>
      <c s="24" t="s">
        <v>64</v>
      </c>
      <c s="30" t="s">
        <v>987</v>
      </c>
      <c s="31" t="s">
        <v>634</v>
      </c>
      <c s="32">
        <v>58.534</v>
      </c>
      <c s="33">
        <v>0</v>
      </c>
      <c s="33">
        <f>ROUND(ROUND(H12,2)*ROUND(G12,3),2)</f>
      </c>
      <c s="31" t="s">
        <v>79</v>
      </c>
      <c r="O12">
        <f>(I12*21)/100</f>
      </c>
      <c t="s">
        <v>30</v>
      </c>
    </row>
    <row r="13" spans="1:5" ht="12.75">
      <c r="A13" s="34" t="s">
        <v>61</v>
      </c>
      <c r="E13" s="35" t="s">
        <v>64</v>
      </c>
    </row>
    <row r="14" spans="1:5" ht="102">
      <c r="A14" s="36" t="s">
        <v>63</v>
      </c>
      <c r="E14" s="37" t="s">
        <v>988</v>
      </c>
    </row>
    <row r="15" spans="1:5" ht="318.75">
      <c r="A15" t="s">
        <v>65</v>
      </c>
      <c r="E15" s="35" t="s">
        <v>989</v>
      </c>
    </row>
    <row r="16" spans="1:16" ht="12.75">
      <c r="A16" s="24" t="s">
        <v>55</v>
      </c>
      <c s="29" t="s">
        <v>30</v>
      </c>
      <c s="29" t="s">
        <v>990</v>
      </c>
      <c s="24" t="s">
        <v>64</v>
      </c>
      <c s="30" t="s">
        <v>991</v>
      </c>
      <c s="31" t="s">
        <v>634</v>
      </c>
      <c s="32">
        <v>307.266</v>
      </c>
      <c s="33">
        <v>0</v>
      </c>
      <c s="33">
        <f>ROUND(ROUND(H16,2)*ROUND(G16,3),2)</f>
      </c>
      <c s="31" t="s">
        <v>79</v>
      </c>
      <c r="O16">
        <f>(I16*21)/100</f>
      </c>
      <c t="s">
        <v>30</v>
      </c>
    </row>
    <row r="17" spans="1:5" ht="12.75">
      <c r="A17" s="34" t="s">
        <v>61</v>
      </c>
      <c r="E17" s="35" t="s">
        <v>64</v>
      </c>
    </row>
    <row r="18" spans="1:5" ht="114.75">
      <c r="A18" s="36" t="s">
        <v>63</v>
      </c>
      <c r="E18" s="37" t="s">
        <v>992</v>
      </c>
    </row>
    <row r="19" spans="1:5" ht="318.75">
      <c r="A19" t="s">
        <v>65</v>
      </c>
      <c r="E19" s="35" t="s">
        <v>989</v>
      </c>
    </row>
    <row r="20" spans="1:16" ht="12.75">
      <c r="A20" s="24" t="s">
        <v>55</v>
      </c>
      <c s="29" t="s">
        <v>29</v>
      </c>
      <c s="29" t="s">
        <v>993</v>
      </c>
      <c s="24" t="s">
        <v>64</v>
      </c>
      <c s="30" t="s">
        <v>994</v>
      </c>
      <c s="31" t="s">
        <v>634</v>
      </c>
      <c s="32">
        <v>231.241</v>
      </c>
      <c s="33">
        <v>0</v>
      </c>
      <c s="33">
        <f>ROUND(ROUND(H20,2)*ROUND(G20,3),2)</f>
      </c>
      <c s="31" t="s">
        <v>79</v>
      </c>
      <c r="O20">
        <f>(I20*21)/100</f>
      </c>
      <c t="s">
        <v>30</v>
      </c>
    </row>
    <row r="21" spans="1:5" ht="12.75">
      <c r="A21" s="34" t="s">
        <v>61</v>
      </c>
      <c r="E21" s="35" t="s">
        <v>64</v>
      </c>
    </row>
    <row r="22" spans="1:5" ht="153">
      <c r="A22" s="36" t="s">
        <v>63</v>
      </c>
      <c r="E22" s="37" t="s">
        <v>995</v>
      </c>
    </row>
    <row r="23" spans="1:5" ht="229.5">
      <c r="A23" t="s">
        <v>65</v>
      </c>
      <c r="E23" s="35" t="s">
        <v>996</v>
      </c>
    </row>
    <row r="24" spans="1:16" ht="12.75">
      <c r="A24" s="24" t="s">
        <v>55</v>
      </c>
      <c s="29" t="s">
        <v>40</v>
      </c>
      <c s="29" t="s">
        <v>997</v>
      </c>
      <c s="24" t="s">
        <v>64</v>
      </c>
      <c s="30" t="s">
        <v>998</v>
      </c>
      <c s="31" t="s">
        <v>563</v>
      </c>
      <c s="32">
        <v>419.908</v>
      </c>
      <c s="33">
        <v>0</v>
      </c>
      <c s="33">
        <f>ROUND(ROUND(H24,2)*ROUND(G24,3),2)</f>
      </c>
      <c s="31" t="s">
        <v>79</v>
      </c>
      <c r="O24">
        <f>(I24*21)/100</f>
      </c>
      <c t="s">
        <v>30</v>
      </c>
    </row>
    <row r="25" spans="1:5" ht="12.75">
      <c r="A25" s="34" t="s">
        <v>61</v>
      </c>
      <c r="E25" s="35" t="s">
        <v>64</v>
      </c>
    </row>
    <row r="26" spans="1:5" ht="191.25">
      <c r="A26" s="36" t="s">
        <v>63</v>
      </c>
      <c r="E26" s="37" t="s">
        <v>999</v>
      </c>
    </row>
    <row r="27" spans="1:5" ht="25.5">
      <c r="A27" t="s">
        <v>65</v>
      </c>
      <c r="E27" s="35" t="s">
        <v>1000</v>
      </c>
    </row>
    <row r="28" spans="1:16" ht="25.5">
      <c r="A28" s="24" t="s">
        <v>55</v>
      </c>
      <c s="29" t="s">
        <v>42</v>
      </c>
      <c s="29" t="s">
        <v>1001</v>
      </c>
      <c s="24" t="s">
        <v>64</v>
      </c>
      <c s="30" t="s">
        <v>1002</v>
      </c>
      <c s="31" t="s">
        <v>634</v>
      </c>
      <c s="32">
        <v>219.414</v>
      </c>
      <c s="33">
        <v>0</v>
      </c>
      <c s="33">
        <f>ROUND(ROUND(H28,2)*ROUND(G28,3),2)</f>
      </c>
      <c s="31" t="s">
        <v>60</v>
      </c>
      <c r="O28">
        <f>(I28*21)/100</f>
      </c>
      <c t="s">
        <v>30</v>
      </c>
    </row>
    <row r="29" spans="1:5" ht="12.75">
      <c r="A29" s="34" t="s">
        <v>61</v>
      </c>
      <c r="E29" s="35" t="s">
        <v>64</v>
      </c>
    </row>
    <row r="30" spans="1:5" ht="140.25">
      <c r="A30" s="36" t="s">
        <v>63</v>
      </c>
      <c r="E30" s="37" t="s">
        <v>1003</v>
      </c>
    </row>
    <row r="31" spans="1:5" ht="331.5">
      <c r="A31" t="s">
        <v>65</v>
      </c>
      <c r="E31" s="35" t="s">
        <v>1004</v>
      </c>
    </row>
    <row r="32" spans="1:18" ht="12.75" customHeight="1">
      <c r="A32" s="6" t="s">
        <v>52</v>
      </c>
      <c s="6"/>
      <c s="39" t="s">
        <v>175</v>
      </c>
      <c s="6"/>
      <c s="27" t="s">
        <v>1005</v>
      </c>
      <c s="6"/>
      <c s="6"/>
      <c s="6"/>
      <c s="40">
        <f>0+Q32</f>
      </c>
      <c s="6"/>
      <c r="O32">
        <f>0+R32</f>
      </c>
      <c r="Q32">
        <f>0+I33</f>
      </c>
      <c>
        <f>0+O33</f>
      </c>
    </row>
    <row r="33" spans="1:16" ht="38.25">
      <c r="A33" s="24" t="s">
        <v>55</v>
      </c>
      <c s="29" t="s">
        <v>44</v>
      </c>
      <c s="29" t="s">
        <v>1006</v>
      </c>
      <c s="24" t="s">
        <v>64</v>
      </c>
      <c s="30" t="s">
        <v>1007</v>
      </c>
      <c s="31" t="s">
        <v>259</v>
      </c>
      <c s="32">
        <v>443.7</v>
      </c>
      <c s="33">
        <v>0</v>
      </c>
      <c s="33">
        <f>ROUND(ROUND(H33,2)*ROUND(G33,3),2)</f>
      </c>
      <c s="31" t="s">
        <v>60</v>
      </c>
      <c r="O33">
        <f>(I33*21)/100</f>
      </c>
      <c t="s">
        <v>30</v>
      </c>
    </row>
    <row r="34" spans="1:5" ht="12.75">
      <c r="A34" s="34" t="s">
        <v>61</v>
      </c>
      <c r="E34" s="35" t="s">
        <v>64</v>
      </c>
    </row>
    <row r="35" spans="1:5" ht="114.75">
      <c r="A35" s="36" t="s">
        <v>63</v>
      </c>
      <c r="E35" s="37" t="s">
        <v>1008</v>
      </c>
    </row>
    <row r="36" spans="1:5" ht="38.25">
      <c r="A36" t="s">
        <v>65</v>
      </c>
      <c r="E36" s="35" t="s">
        <v>1009</v>
      </c>
    </row>
    <row r="37" spans="1:18" ht="12.75" customHeight="1">
      <c r="A37" s="6" t="s">
        <v>52</v>
      </c>
      <c s="6"/>
      <c s="39" t="s">
        <v>215</v>
      </c>
      <c s="6"/>
      <c s="27" t="s">
        <v>1010</v>
      </c>
      <c s="6"/>
      <c s="6"/>
      <c s="6"/>
      <c s="40">
        <f>0+Q37</f>
      </c>
      <c s="6"/>
      <c r="O37">
        <f>0+R37</f>
      </c>
      <c r="Q37">
        <f>0+I38+I42</f>
      </c>
      <c>
        <f>0+O38+O42</f>
      </c>
    </row>
    <row r="38" spans="1:16" ht="12.75">
      <c r="A38" s="24" t="s">
        <v>55</v>
      </c>
      <c s="29" t="s">
        <v>84</v>
      </c>
      <c s="29" t="s">
        <v>1011</v>
      </c>
      <c s="24" t="s">
        <v>64</v>
      </c>
      <c s="30" t="s">
        <v>1012</v>
      </c>
      <c s="31" t="s">
        <v>634</v>
      </c>
      <c s="32">
        <v>0.162</v>
      </c>
      <c s="33">
        <v>0</v>
      </c>
      <c s="33">
        <f>ROUND(ROUND(H38,2)*ROUND(G38,3),2)</f>
      </c>
      <c s="31" t="s">
        <v>79</v>
      </c>
      <c r="O38">
        <f>(I38*21)/100</f>
      </c>
      <c t="s">
        <v>30</v>
      </c>
    </row>
    <row r="39" spans="1:5" ht="12.75">
      <c r="A39" s="34" t="s">
        <v>61</v>
      </c>
      <c r="E39" s="35" t="s">
        <v>64</v>
      </c>
    </row>
    <row r="40" spans="1:5" ht="63.75">
      <c r="A40" s="36" t="s">
        <v>63</v>
      </c>
      <c r="E40" s="37" t="s">
        <v>1013</v>
      </c>
    </row>
    <row r="41" spans="1:5" ht="369.75">
      <c r="A41" t="s">
        <v>65</v>
      </c>
      <c r="E41" s="35" t="s">
        <v>1014</v>
      </c>
    </row>
    <row r="42" spans="1:16" ht="12.75">
      <c r="A42" s="24" t="s">
        <v>55</v>
      </c>
      <c s="29" t="s">
        <v>89</v>
      </c>
      <c s="29" t="s">
        <v>1015</v>
      </c>
      <c s="24" t="s">
        <v>64</v>
      </c>
      <c s="30" t="s">
        <v>1016</v>
      </c>
      <c s="31" t="s">
        <v>634</v>
      </c>
      <c s="32">
        <v>36.811</v>
      </c>
      <c s="33">
        <v>0</v>
      </c>
      <c s="33">
        <f>ROUND(ROUND(H42,2)*ROUND(G42,3),2)</f>
      </c>
      <c s="31" t="s">
        <v>79</v>
      </c>
      <c r="O42">
        <f>(I42*21)/100</f>
      </c>
      <c t="s">
        <v>30</v>
      </c>
    </row>
    <row r="43" spans="1:5" ht="12.75">
      <c r="A43" s="34" t="s">
        <v>61</v>
      </c>
      <c r="E43" s="35" t="s">
        <v>64</v>
      </c>
    </row>
    <row r="44" spans="1:5" ht="140.25">
      <c r="A44" s="36" t="s">
        <v>63</v>
      </c>
      <c r="E44" s="37" t="s">
        <v>1017</v>
      </c>
    </row>
    <row r="45" spans="1:5" ht="38.25">
      <c r="A45" t="s">
        <v>65</v>
      </c>
      <c r="E45" s="35" t="s">
        <v>1018</v>
      </c>
    </row>
    <row r="46" spans="1:18" ht="12.75" customHeight="1">
      <c r="A46" s="6" t="s">
        <v>52</v>
      </c>
      <c s="6"/>
      <c s="39" t="s">
        <v>533</v>
      </c>
      <c s="6"/>
      <c s="27" t="s">
        <v>1019</v>
      </c>
      <c s="6"/>
      <c s="6"/>
      <c s="6"/>
      <c s="40">
        <f>0+Q46</f>
      </c>
      <c s="6"/>
      <c r="O46">
        <f>0+R46</f>
      </c>
      <c r="Q46">
        <f>0+I47+I51+I55+I59</f>
      </c>
      <c>
        <f>0+O47+O51+O55+O59</f>
      </c>
    </row>
    <row r="47" spans="1:16" ht="12.75">
      <c r="A47" s="24" t="s">
        <v>55</v>
      </c>
      <c s="29" t="s">
        <v>47</v>
      </c>
      <c s="29" t="s">
        <v>1020</v>
      </c>
      <c s="24" t="s">
        <v>64</v>
      </c>
      <c s="30" t="s">
        <v>1021</v>
      </c>
      <c s="31" t="s">
        <v>563</v>
      </c>
      <c s="32">
        <v>527.467</v>
      </c>
      <c s="33">
        <v>0</v>
      </c>
      <c s="33">
        <f>ROUND(ROUND(H47,2)*ROUND(G47,3),2)</f>
      </c>
      <c s="31" t="s">
        <v>79</v>
      </c>
      <c r="O47">
        <f>(I47*21)/100</f>
      </c>
      <c t="s">
        <v>30</v>
      </c>
    </row>
    <row r="48" spans="1:5" ht="12.75">
      <c r="A48" s="34" t="s">
        <v>61</v>
      </c>
      <c r="E48" s="35" t="s">
        <v>64</v>
      </c>
    </row>
    <row r="49" spans="1:5" ht="51">
      <c r="A49" s="36" t="s">
        <v>63</v>
      </c>
      <c r="E49" s="37" t="s">
        <v>1022</v>
      </c>
    </row>
    <row r="50" spans="1:5" ht="51">
      <c r="A50" t="s">
        <v>65</v>
      </c>
      <c r="E50" s="35" t="s">
        <v>1023</v>
      </c>
    </row>
    <row r="51" spans="1:16" ht="12.75">
      <c r="A51" s="24" t="s">
        <v>55</v>
      </c>
      <c s="29" t="s">
        <v>49</v>
      </c>
      <c s="29" t="s">
        <v>1024</v>
      </c>
      <c s="24" t="s">
        <v>64</v>
      </c>
      <c s="30" t="s">
        <v>1025</v>
      </c>
      <c s="31" t="s">
        <v>563</v>
      </c>
      <c s="32">
        <v>6.8</v>
      </c>
      <c s="33">
        <v>0</v>
      </c>
      <c s="33">
        <f>ROUND(ROUND(H51,2)*ROUND(G51,3),2)</f>
      </c>
      <c s="31" t="s">
        <v>79</v>
      </c>
      <c r="O51">
        <f>(I51*21)/100</f>
      </c>
      <c t="s">
        <v>30</v>
      </c>
    </row>
    <row r="52" spans="1:5" ht="12.75">
      <c r="A52" s="34" t="s">
        <v>61</v>
      </c>
      <c r="E52" s="35" t="s">
        <v>64</v>
      </c>
    </row>
    <row r="53" spans="1:5" ht="51">
      <c r="A53" s="36" t="s">
        <v>63</v>
      </c>
      <c r="E53" s="37" t="s">
        <v>1026</v>
      </c>
    </row>
    <row r="54" spans="1:5" ht="178.5">
      <c r="A54" t="s">
        <v>65</v>
      </c>
      <c r="E54" s="35" t="s">
        <v>1027</v>
      </c>
    </row>
    <row r="55" spans="1:16" ht="12.75">
      <c r="A55" s="24" t="s">
        <v>55</v>
      </c>
      <c s="29" t="s">
        <v>51</v>
      </c>
      <c s="29" t="s">
        <v>1028</v>
      </c>
      <c s="24" t="s">
        <v>64</v>
      </c>
      <c s="30" t="s">
        <v>1029</v>
      </c>
      <c s="31" t="s">
        <v>563</v>
      </c>
      <c s="32">
        <v>52.747</v>
      </c>
      <c s="33">
        <v>0</v>
      </c>
      <c s="33">
        <f>ROUND(ROUND(H55,2)*ROUND(G55,3),2)</f>
      </c>
      <c s="31" t="s">
        <v>79</v>
      </c>
      <c r="O55">
        <f>(I55*21)/100</f>
      </c>
      <c t="s">
        <v>30</v>
      </c>
    </row>
    <row r="56" spans="1:5" ht="12.75">
      <c r="A56" s="34" t="s">
        <v>61</v>
      </c>
      <c r="E56" s="35" t="s">
        <v>64</v>
      </c>
    </row>
    <row r="57" spans="1:5" ht="51">
      <c r="A57" s="36" t="s">
        <v>63</v>
      </c>
      <c r="E57" s="37" t="s">
        <v>1030</v>
      </c>
    </row>
    <row r="58" spans="1:5" ht="153">
      <c r="A58" t="s">
        <v>65</v>
      </c>
      <c r="E58" s="35" t="s">
        <v>1031</v>
      </c>
    </row>
    <row r="59" spans="1:16" ht="12.75">
      <c r="A59" s="24" t="s">
        <v>55</v>
      </c>
      <c s="29" t="s">
        <v>102</v>
      </c>
      <c s="29" t="s">
        <v>1032</v>
      </c>
      <c s="24" t="s">
        <v>64</v>
      </c>
      <c s="30" t="s">
        <v>1033</v>
      </c>
      <c s="31" t="s">
        <v>563</v>
      </c>
      <c s="32">
        <v>527.467</v>
      </c>
      <c s="33">
        <v>0</v>
      </c>
      <c s="33">
        <f>ROUND(ROUND(H59,2)*ROUND(G59,3),2)</f>
      </c>
      <c s="31" t="s">
        <v>79</v>
      </c>
      <c r="O59">
        <f>(I59*21)/100</f>
      </c>
      <c t="s">
        <v>30</v>
      </c>
    </row>
    <row r="60" spans="1:5" ht="12.75">
      <c r="A60" s="34" t="s">
        <v>61</v>
      </c>
      <c r="E60" s="35" t="s">
        <v>64</v>
      </c>
    </row>
    <row r="61" spans="1:5" ht="63.75">
      <c r="A61" s="36" t="s">
        <v>63</v>
      </c>
      <c r="E61" s="37" t="s">
        <v>1034</v>
      </c>
    </row>
    <row r="62" spans="1:5" ht="89.25">
      <c r="A62" t="s">
        <v>65</v>
      </c>
      <c r="E62" s="35" t="s">
        <v>1035</v>
      </c>
    </row>
    <row r="63" spans="1:18" ht="12.75" customHeight="1">
      <c r="A63" s="6" t="s">
        <v>52</v>
      </c>
      <c s="6"/>
      <c s="39" t="s">
        <v>1036</v>
      </c>
      <c s="6"/>
      <c s="27" t="s">
        <v>1037</v>
      </c>
      <c s="6"/>
      <c s="6"/>
      <c s="6"/>
      <c s="40">
        <f>0+Q63</f>
      </c>
      <c s="6"/>
      <c r="O63">
        <f>0+R63</f>
      </c>
      <c r="Q63">
        <f>0+I64+I68+I72+I76</f>
      </c>
      <c>
        <f>0+O64+O68+O72+O76</f>
      </c>
    </row>
    <row r="64" spans="1:16" ht="12.75">
      <c r="A64" s="24" t="s">
        <v>55</v>
      </c>
      <c s="29" t="s">
        <v>107</v>
      </c>
      <c s="29" t="s">
        <v>1038</v>
      </c>
      <c s="24" t="s">
        <v>64</v>
      </c>
      <c s="30" t="s">
        <v>1039</v>
      </c>
      <c s="31" t="s">
        <v>259</v>
      </c>
      <c s="32">
        <v>147.6</v>
      </c>
      <c s="33">
        <v>0</v>
      </c>
      <c s="33">
        <f>ROUND(ROUND(H64,2)*ROUND(G64,3),2)</f>
      </c>
      <c s="31" t="s">
        <v>79</v>
      </c>
      <c r="O64">
        <f>(I64*21)/100</f>
      </c>
      <c t="s">
        <v>30</v>
      </c>
    </row>
    <row r="65" spans="1:5" ht="12.75">
      <c r="A65" s="34" t="s">
        <v>61</v>
      </c>
      <c r="E65" s="35" t="s">
        <v>64</v>
      </c>
    </row>
    <row r="66" spans="1:5" ht="51">
      <c r="A66" s="36" t="s">
        <v>63</v>
      </c>
      <c r="E66" s="37" t="s">
        <v>1040</v>
      </c>
    </row>
    <row r="67" spans="1:5" ht="242.25">
      <c r="A67" t="s">
        <v>65</v>
      </c>
      <c r="E67" s="35" t="s">
        <v>1041</v>
      </c>
    </row>
    <row r="68" spans="1:16" ht="12.75">
      <c r="A68" s="24" t="s">
        <v>55</v>
      </c>
      <c s="29" t="s">
        <v>112</v>
      </c>
      <c s="29" t="s">
        <v>1042</v>
      </c>
      <c s="24" t="s">
        <v>64</v>
      </c>
      <c s="30" t="s">
        <v>1043</v>
      </c>
      <c s="31" t="s">
        <v>634</v>
      </c>
      <c s="32">
        <v>2.52</v>
      </c>
      <c s="33">
        <v>0</v>
      </c>
      <c s="33">
        <f>ROUND(ROUND(H68,2)*ROUND(G68,3),2)</f>
      </c>
      <c s="31" t="s">
        <v>79</v>
      </c>
      <c r="O68">
        <f>(I68*21)/100</f>
      </c>
      <c t="s">
        <v>30</v>
      </c>
    </row>
    <row r="69" spans="1:5" ht="12.75">
      <c r="A69" s="34" t="s">
        <v>61</v>
      </c>
      <c r="E69" s="35" t="s">
        <v>64</v>
      </c>
    </row>
    <row r="70" spans="1:5" ht="51">
      <c r="A70" s="36" t="s">
        <v>63</v>
      </c>
      <c r="E70" s="37" t="s">
        <v>1044</v>
      </c>
    </row>
    <row r="71" spans="1:5" ht="369.75">
      <c r="A71" t="s">
        <v>65</v>
      </c>
      <c r="E71" s="35" t="s">
        <v>1014</v>
      </c>
    </row>
    <row r="72" spans="1:16" ht="12.75">
      <c r="A72" s="24" t="s">
        <v>55</v>
      </c>
      <c s="29" t="s">
        <v>115</v>
      </c>
      <c s="29" t="s">
        <v>1045</v>
      </c>
      <c s="24" t="s">
        <v>64</v>
      </c>
      <c s="30" t="s">
        <v>1046</v>
      </c>
      <c s="31" t="s">
        <v>634</v>
      </c>
      <c s="32">
        <v>3.321</v>
      </c>
      <c s="33">
        <v>0</v>
      </c>
      <c s="33">
        <f>ROUND(ROUND(H72,2)*ROUND(G72,3),2)</f>
      </c>
      <c s="31" t="s">
        <v>79</v>
      </c>
      <c r="O72">
        <f>(I72*21)/100</f>
      </c>
      <c t="s">
        <v>30</v>
      </c>
    </row>
    <row r="73" spans="1:5" ht="12.75">
      <c r="A73" s="34" t="s">
        <v>61</v>
      </c>
      <c r="E73" s="35" t="s">
        <v>64</v>
      </c>
    </row>
    <row r="74" spans="1:5" ht="63.75">
      <c r="A74" s="36" t="s">
        <v>63</v>
      </c>
      <c r="E74" s="37" t="s">
        <v>1047</v>
      </c>
    </row>
    <row r="75" spans="1:5" ht="408">
      <c r="A75" t="s">
        <v>65</v>
      </c>
      <c r="E75" s="35" t="s">
        <v>1048</v>
      </c>
    </row>
    <row r="76" spans="1:16" ht="38.25">
      <c r="A76" s="24" t="s">
        <v>55</v>
      </c>
      <c s="29" t="s">
        <v>119</v>
      </c>
      <c s="29" t="s">
        <v>1049</v>
      </c>
      <c s="24" t="s">
        <v>64</v>
      </c>
      <c s="30" t="s">
        <v>1050</v>
      </c>
      <c s="31" t="s">
        <v>252</v>
      </c>
      <c s="32">
        <v>5</v>
      </c>
      <c s="33">
        <v>0</v>
      </c>
      <c s="33">
        <f>ROUND(ROUND(H76,2)*ROUND(G76,3),2)</f>
      </c>
      <c s="31" t="s">
        <v>60</v>
      </c>
      <c r="O76">
        <f>(I76*21)/100</f>
      </c>
      <c t="s">
        <v>30</v>
      </c>
    </row>
    <row r="77" spans="1:5" ht="12.75">
      <c r="A77" s="34" t="s">
        <v>61</v>
      </c>
      <c r="E77" s="35" t="s">
        <v>64</v>
      </c>
    </row>
    <row r="78" spans="1:5" ht="102">
      <c r="A78" s="36" t="s">
        <v>63</v>
      </c>
      <c r="E78" s="37" t="s">
        <v>1051</v>
      </c>
    </row>
    <row r="79" spans="1:5" ht="331.5">
      <c r="A79" t="s">
        <v>65</v>
      </c>
      <c r="E79" s="35" t="s">
        <v>1052</v>
      </c>
    </row>
    <row r="80" spans="1:18" ht="12.75" customHeight="1">
      <c r="A80" s="6" t="s">
        <v>52</v>
      </c>
      <c s="6"/>
      <c s="39" t="s">
        <v>57</v>
      </c>
      <c s="6"/>
      <c s="27" t="s">
        <v>1053</v>
      </c>
      <c s="6"/>
      <c s="6"/>
      <c s="6"/>
      <c s="40">
        <f>0+Q80</f>
      </c>
      <c s="6"/>
      <c r="O80">
        <f>0+R80</f>
      </c>
      <c r="Q80">
        <f>0+I81</f>
      </c>
      <c>
        <f>0+O81</f>
      </c>
    </row>
    <row r="81" spans="1:16" ht="12.75">
      <c r="A81" s="24" t="s">
        <v>55</v>
      </c>
      <c s="29" t="s">
        <v>123</v>
      </c>
      <c s="29" t="s">
        <v>1054</v>
      </c>
      <c s="24" t="s">
        <v>64</v>
      </c>
      <c s="30" t="s">
        <v>1055</v>
      </c>
      <c s="31" t="s">
        <v>252</v>
      </c>
      <c s="32">
        <v>150</v>
      </c>
      <c s="33">
        <v>0</v>
      </c>
      <c s="33">
        <f>ROUND(ROUND(H81,2)*ROUND(G81,3),2)</f>
      </c>
      <c s="31" t="s">
        <v>60</v>
      </c>
      <c r="O81">
        <f>(I81*21)/100</f>
      </c>
      <c t="s">
        <v>30</v>
      </c>
    </row>
    <row r="82" spans="1:5" ht="12.75">
      <c r="A82" s="34" t="s">
        <v>61</v>
      </c>
      <c r="E82" s="35" t="s">
        <v>64</v>
      </c>
    </row>
    <row r="83" spans="1:5" ht="76.5">
      <c r="A83" s="36" t="s">
        <v>63</v>
      </c>
      <c r="E83" s="37" t="s">
        <v>1056</v>
      </c>
    </row>
    <row r="84" spans="1:5" ht="63.75">
      <c r="A84" t="s">
        <v>65</v>
      </c>
      <c r="E84" s="35" t="s">
        <v>1057</v>
      </c>
    </row>
    <row r="85" spans="1:18" ht="12.75" customHeight="1">
      <c r="A85" s="6" t="s">
        <v>52</v>
      </c>
      <c s="6"/>
      <c s="39" t="s">
        <v>1058</v>
      </c>
      <c s="6"/>
      <c s="27" t="s">
        <v>1059</v>
      </c>
      <c s="6"/>
      <c s="6"/>
      <c s="6"/>
      <c s="40">
        <f>0+Q85</f>
      </c>
      <c s="6"/>
      <c r="O85">
        <f>0+R85</f>
      </c>
      <c r="Q85">
        <f>0+I86+I90</f>
      </c>
      <c>
        <f>0+O86+O90</f>
      </c>
    </row>
    <row r="86" spans="1:16" ht="12.75">
      <c r="A86" s="24" t="s">
        <v>55</v>
      </c>
      <c s="29" t="s">
        <v>127</v>
      </c>
      <c s="29" t="s">
        <v>1060</v>
      </c>
      <c s="24" t="s">
        <v>64</v>
      </c>
      <c s="30" t="s">
        <v>1061</v>
      </c>
      <c s="31" t="s">
        <v>634</v>
      </c>
      <c s="32">
        <v>5</v>
      </c>
      <c s="33">
        <v>0</v>
      </c>
      <c s="33">
        <f>ROUND(ROUND(H86,2)*ROUND(G86,3),2)</f>
      </c>
      <c s="31" t="s">
        <v>79</v>
      </c>
      <c r="O86">
        <f>(I86*21)/100</f>
      </c>
      <c t="s">
        <v>30</v>
      </c>
    </row>
    <row r="87" spans="1:5" ht="12.75">
      <c r="A87" s="34" t="s">
        <v>61</v>
      </c>
      <c r="E87" s="35" t="s">
        <v>64</v>
      </c>
    </row>
    <row r="88" spans="1:5" ht="38.25">
      <c r="A88" s="36" t="s">
        <v>63</v>
      </c>
      <c r="E88" s="37" t="s">
        <v>1062</v>
      </c>
    </row>
    <row r="89" spans="1:5" ht="102">
      <c r="A89" t="s">
        <v>65</v>
      </c>
      <c r="E89" s="35" t="s">
        <v>1063</v>
      </c>
    </row>
    <row r="90" spans="1:16" ht="12.75">
      <c r="A90" s="24" t="s">
        <v>55</v>
      </c>
      <c s="29" t="s">
        <v>131</v>
      </c>
      <c s="29" t="s">
        <v>1064</v>
      </c>
      <c s="24" t="s">
        <v>64</v>
      </c>
      <c s="30" t="s">
        <v>1065</v>
      </c>
      <c s="31" t="s">
        <v>634</v>
      </c>
      <c s="32">
        <v>0.244</v>
      </c>
      <c s="33">
        <v>0</v>
      </c>
      <c s="33">
        <f>ROUND(ROUND(H90,2)*ROUND(G90,3),2)</f>
      </c>
      <c s="31" t="s">
        <v>79</v>
      </c>
      <c r="O90">
        <f>(I90*21)/100</f>
      </c>
      <c t="s">
        <v>30</v>
      </c>
    </row>
    <row r="91" spans="1:5" ht="12.75">
      <c r="A91" s="34" t="s">
        <v>61</v>
      </c>
      <c r="E91" s="35" t="s">
        <v>64</v>
      </c>
    </row>
    <row r="92" spans="1:5" ht="63.75">
      <c r="A92" s="36" t="s">
        <v>63</v>
      </c>
      <c r="E92" s="37" t="s">
        <v>1066</v>
      </c>
    </row>
    <row r="93" spans="1:5" ht="89.25">
      <c r="A93" t="s">
        <v>65</v>
      </c>
      <c r="E93" s="35" t="s">
        <v>1067</v>
      </c>
    </row>
    <row r="94" spans="1:18" ht="12.75" customHeight="1">
      <c r="A94" s="6" t="s">
        <v>52</v>
      </c>
      <c s="6"/>
      <c s="39" t="s">
        <v>53</v>
      </c>
      <c s="6"/>
      <c s="27" t="s">
        <v>54</v>
      </c>
      <c s="6"/>
      <c s="6"/>
      <c s="6"/>
      <c s="40">
        <f>0+Q94</f>
      </c>
      <c s="6"/>
      <c r="O94">
        <f>0+R94</f>
      </c>
      <c r="Q94">
        <f>0+I95+I99+I103</f>
      </c>
      <c>
        <f>0+O95+O99+O103</f>
      </c>
    </row>
    <row r="95" spans="1:16" ht="38.25">
      <c r="A95" s="24" t="s">
        <v>55</v>
      </c>
      <c s="29" t="s">
        <v>135</v>
      </c>
      <c s="29" t="s">
        <v>1068</v>
      </c>
      <c s="24" t="s">
        <v>57</v>
      </c>
      <c s="30" t="s">
        <v>1069</v>
      </c>
      <c s="31" t="s">
        <v>59</v>
      </c>
      <c s="32">
        <v>486.514</v>
      </c>
      <c s="33">
        <v>0</v>
      </c>
      <c s="33">
        <f>ROUND(ROUND(H95,2)*ROUND(G95,3),2)</f>
      </c>
      <c s="31" t="s">
        <v>60</v>
      </c>
      <c r="O95">
        <f>(I95*21)/100</f>
      </c>
      <c t="s">
        <v>30</v>
      </c>
    </row>
    <row r="96" spans="1:5" ht="12.75">
      <c r="A96" s="34" t="s">
        <v>61</v>
      </c>
      <c r="E96" s="35" t="s">
        <v>71</v>
      </c>
    </row>
    <row r="97" spans="1:5" ht="63.75">
      <c r="A97" s="36" t="s">
        <v>63</v>
      </c>
      <c r="E97" s="37" t="s">
        <v>1070</v>
      </c>
    </row>
    <row r="98" spans="1:5" ht="89.25">
      <c r="A98" t="s">
        <v>65</v>
      </c>
      <c r="E98" s="35" t="s">
        <v>1071</v>
      </c>
    </row>
    <row r="99" spans="1:16" ht="38.25">
      <c r="A99" s="24" t="s">
        <v>55</v>
      </c>
      <c s="29" t="s">
        <v>140</v>
      </c>
      <c s="29" t="s">
        <v>1072</v>
      </c>
      <c s="24" t="s">
        <v>57</v>
      </c>
      <c s="30" t="s">
        <v>1073</v>
      </c>
      <c s="31" t="s">
        <v>59</v>
      </c>
      <c s="32">
        <v>11.586</v>
      </c>
      <c s="33">
        <v>0</v>
      </c>
      <c s="33">
        <f>ROUND(ROUND(H99,2)*ROUND(G99,3),2)</f>
      </c>
      <c s="31" t="s">
        <v>60</v>
      </c>
      <c r="O99">
        <f>(I99*21)/100</f>
      </c>
      <c t="s">
        <v>30</v>
      </c>
    </row>
    <row r="100" spans="1:5" ht="12.75">
      <c r="A100" s="34" t="s">
        <v>61</v>
      </c>
      <c r="E100" s="35" t="s">
        <v>71</v>
      </c>
    </row>
    <row r="101" spans="1:5" ht="63.75">
      <c r="A101" s="36" t="s">
        <v>63</v>
      </c>
      <c r="E101" s="37" t="s">
        <v>1074</v>
      </c>
    </row>
    <row r="102" spans="1:5" ht="12.75">
      <c r="A102" t="s">
        <v>65</v>
      </c>
      <c r="E102" s="35" t="s">
        <v>64</v>
      </c>
    </row>
    <row r="103" spans="1:16" ht="25.5">
      <c r="A103" s="24" t="s">
        <v>55</v>
      </c>
      <c s="29" t="s">
        <v>144</v>
      </c>
      <c s="29" t="s">
        <v>1075</v>
      </c>
      <c s="24" t="s">
        <v>57</v>
      </c>
      <c s="30" t="s">
        <v>1076</v>
      </c>
      <c s="31" t="s">
        <v>59</v>
      </c>
      <c s="32">
        <v>208.506</v>
      </c>
      <c s="33">
        <v>0</v>
      </c>
      <c s="33">
        <f>ROUND(ROUND(H103,2)*ROUND(G103,3),2)</f>
      </c>
      <c s="31" t="s">
        <v>60</v>
      </c>
      <c r="O103">
        <f>(I103*21)/100</f>
      </c>
      <c t="s">
        <v>30</v>
      </c>
    </row>
    <row r="104" spans="1:5" ht="12.75">
      <c r="A104" s="34" t="s">
        <v>61</v>
      </c>
      <c r="E104" s="35" t="s">
        <v>71</v>
      </c>
    </row>
    <row r="105" spans="1:5" ht="63.75">
      <c r="A105" s="36" t="s">
        <v>63</v>
      </c>
      <c r="E105" s="37" t="s">
        <v>1077</v>
      </c>
    </row>
    <row r="106" spans="1:5" ht="12.75">
      <c r="A106" t="s">
        <v>65</v>
      </c>
      <c r="E106" s="35" t="s">
        <v>64</v>
      </c>
    </row>
  </sheetData>
  <mergeCells count="14">
    <mergeCell ref="C3:D3"/>
    <mergeCell ref="C4:D4"/>
    <mergeCell ref="C5:D5"/>
    <mergeCell ref="C6:D6"/>
    <mergeCell ref="C7:D7"/>
    <mergeCell ref="A8:A9"/>
    <mergeCell ref="B8:B9"/>
    <mergeCell ref="C8:C9"/>
    <mergeCell ref="D8:D9"/>
    <mergeCell ref="E8:E9"/>
    <mergeCell ref="F8:F9"/>
    <mergeCell ref="G8:G9"/>
    <mergeCell ref="H8:I8"/>
    <mergeCell ref="J8:J9"/>
  </mergeCells>
  <printOptions/>
  <pageMargins left="0.75" right="0.75" top="1" bottom="1" header="0.5" footer="0.5"/>
  <pageSetup fitToHeight="0" horizontalDpi="300" verticalDpi="300" orientation="portrait" paperSize="9"/>
  <drawing r:id="rId1"/>
</worksheet>
</file>

<file path=xl/worksheets/sheet13.xml><?xml version="1.0" encoding="utf-8"?>
<worksheet xmlns="http://schemas.openxmlformats.org/spreadsheetml/2006/main" xmlns:r="http://schemas.openxmlformats.org/officeDocument/2006/relationships">
  <sheetPr>
    <pageSetUpPr fitToPage="1"/>
  </sheetPr>
  <dimension ref="A1:R733"/>
  <sheetViews>
    <sheetView workbookViewId="0" topLeftCell="A1">
      <pane ySplit="11" topLeftCell="A12" activePane="bottomLeft" state="frozen"/>
      <selection pane="topLeft" activeCell="A1" sqref="A1"/>
      <selection pane="bottomLeft" activeCell="A12" sqref="A12"/>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0+O12+O53+O114+O163+O168+O213+O242+O263+O284+O333+O378+O431+O488+O513+O578+O707+O716+O729</f>
      </c>
      <c t="s">
        <v>29</v>
      </c>
    </row>
    <row r="3" spans="1:16" ht="15" customHeight="1">
      <c r="A3" t="s">
        <v>12</v>
      </c>
      <c s="12" t="s">
        <v>14</v>
      </c>
      <c s="13" t="s">
        <v>15</v>
      </c>
      <c s="1"/>
      <c s="14" t="s">
        <v>16</v>
      </c>
      <c s="1"/>
      <c s="9"/>
      <c s="8" t="s">
        <v>1085</v>
      </c>
      <c s="41">
        <f>0+I12+I53+I114+I163+I168+I213+I242+I263+I284+I333+I378+I431+I488+I513+I578+I707+I716+I729</f>
      </c>
      <c s="10"/>
      <c r="O3" t="s">
        <v>26</v>
      </c>
      <c t="s">
        <v>30</v>
      </c>
    </row>
    <row r="4" spans="1:16" ht="15" customHeight="1">
      <c r="A4" t="s">
        <v>17</v>
      </c>
      <c s="12" t="s">
        <v>18</v>
      </c>
      <c s="13" t="s">
        <v>977</v>
      </c>
      <c s="1"/>
      <c s="14" t="s">
        <v>978</v>
      </c>
      <c s="1"/>
      <c s="1"/>
      <c s="11"/>
      <c s="11"/>
      <c s="1"/>
      <c r="O4" t="s">
        <v>27</v>
      </c>
      <c t="s">
        <v>30</v>
      </c>
    </row>
    <row r="5" spans="1:16" ht="12.75" customHeight="1">
      <c r="A5" t="s">
        <v>21</v>
      </c>
      <c s="12" t="s">
        <v>18</v>
      </c>
      <c s="13" t="s">
        <v>1078</v>
      </c>
      <c s="1"/>
      <c s="14" t="s">
        <v>1079</v>
      </c>
      <c s="1"/>
      <c s="1"/>
      <c s="1"/>
      <c s="1"/>
      <c s="1"/>
      <c r="O5" t="s">
        <v>28</v>
      </c>
      <c t="s">
        <v>30</v>
      </c>
    </row>
    <row r="6" spans="1:10" ht="12.75" customHeight="1">
      <c r="A6" t="s">
        <v>24</v>
      </c>
      <c s="12" t="s">
        <v>18</v>
      </c>
      <c s="13" t="s">
        <v>1080</v>
      </c>
      <c s="1"/>
      <c s="14" t="s">
        <v>1081</v>
      </c>
      <c s="1"/>
      <c s="1"/>
      <c s="1"/>
      <c s="1"/>
      <c s="1"/>
    </row>
    <row r="7" spans="1:10" ht="12.75" customHeight="1">
      <c r="A7" t="s">
        <v>983</v>
      </c>
      <c s="12" t="s">
        <v>18</v>
      </c>
      <c s="13" t="s">
        <v>1082</v>
      </c>
      <c s="1"/>
      <c s="14" t="s">
        <v>1083</v>
      </c>
      <c s="1"/>
      <c s="1"/>
      <c s="1"/>
      <c s="1"/>
      <c s="1"/>
    </row>
    <row r="8" spans="1:10" ht="12.75" customHeight="1">
      <c r="A8" t="s">
        <v>1084</v>
      </c>
      <c s="16" t="s">
        <v>25</v>
      </c>
      <c s="17" t="s">
        <v>1085</v>
      </c>
      <c s="6"/>
      <c s="18" t="s">
        <v>1086</v>
      </c>
      <c s="6"/>
      <c s="6"/>
      <c s="6"/>
      <c s="6"/>
      <c s="6"/>
    </row>
    <row r="9" spans="1:10" ht="12.75" customHeight="1">
      <c r="A9" s="15" t="s">
        <v>33</v>
      </c>
      <c s="15" t="s">
        <v>35</v>
      </c>
      <c s="15" t="s">
        <v>37</v>
      </c>
      <c s="15" t="s">
        <v>38</v>
      </c>
      <c s="15" t="s">
        <v>39</v>
      </c>
      <c s="15" t="s">
        <v>41</v>
      </c>
      <c s="15" t="s">
        <v>43</v>
      </c>
      <c s="15" t="s">
        <v>45</v>
      </c>
      <c s="15"/>
      <c s="15" t="s">
        <v>50</v>
      </c>
    </row>
    <row r="10" spans="1:10" ht="12.75" customHeight="1">
      <c r="A10" s="15"/>
      <c s="15"/>
      <c s="15"/>
      <c s="15"/>
      <c s="15"/>
      <c s="15"/>
      <c s="15"/>
      <c s="15" t="s">
        <v>46</v>
      </c>
      <c s="15" t="s">
        <v>48</v>
      </c>
      <c s="15"/>
    </row>
    <row r="11" spans="1:10" ht="12.75" customHeight="1">
      <c r="A11" s="15" t="s">
        <v>34</v>
      </c>
      <c s="15" t="s">
        <v>36</v>
      </c>
      <c s="15" t="s">
        <v>30</v>
      </c>
      <c s="15" t="s">
        <v>29</v>
      </c>
      <c s="15" t="s">
        <v>40</v>
      </c>
      <c s="15" t="s">
        <v>42</v>
      </c>
      <c s="15" t="s">
        <v>44</v>
      </c>
      <c s="15" t="s">
        <v>47</v>
      </c>
      <c s="15" t="s">
        <v>49</v>
      </c>
      <c s="15" t="s">
        <v>51</v>
      </c>
    </row>
    <row r="12" spans="1:18" ht="12.75" customHeight="1">
      <c r="A12" s="25" t="s">
        <v>52</v>
      </c>
      <c s="25"/>
      <c s="26" t="s">
        <v>36</v>
      </c>
      <c s="25"/>
      <c s="27" t="s">
        <v>631</v>
      </c>
      <c s="25"/>
      <c s="25"/>
      <c s="25"/>
      <c s="28">
        <f>0+Q12</f>
      </c>
      <c s="25"/>
      <c r="O12">
        <f>0+R12</f>
      </c>
      <c r="Q12">
        <f>0+I13+I17+I21+I25+I29+I33+I37+I41+I45+I49</f>
      </c>
      <c>
        <f>0+O13+O17+O21+O25+O29+O33+O37+O41+O45+O49</f>
      </c>
    </row>
    <row r="13" spans="1:16" ht="25.5">
      <c r="A13" s="24" t="s">
        <v>55</v>
      </c>
      <c s="29" t="s">
        <v>36</v>
      </c>
      <c s="29" t="s">
        <v>1087</v>
      </c>
      <c s="24" t="s">
        <v>64</v>
      </c>
      <c s="30" t="s">
        <v>1088</v>
      </c>
      <c s="31" t="s">
        <v>634</v>
      </c>
      <c s="32">
        <v>23.68</v>
      </c>
      <c s="33">
        <v>0</v>
      </c>
      <c s="33">
        <f>ROUND(ROUND(H13,2)*ROUND(G13,3),2)</f>
      </c>
      <c s="31" t="s">
        <v>1089</v>
      </c>
      <c r="O13">
        <f>(I13*21)/100</f>
      </c>
      <c t="s">
        <v>30</v>
      </c>
    </row>
    <row r="14" spans="1:5" ht="38.25">
      <c r="A14" s="34" t="s">
        <v>61</v>
      </c>
      <c r="E14" s="35" t="s">
        <v>1090</v>
      </c>
    </row>
    <row r="15" spans="1:5" ht="76.5">
      <c r="A15" s="36" t="s">
        <v>63</v>
      </c>
      <c r="E15" s="37" t="s">
        <v>1091</v>
      </c>
    </row>
    <row r="16" spans="1:5" ht="12.75">
      <c r="A16" t="s">
        <v>65</v>
      </c>
      <c r="E16" s="35" t="s">
        <v>64</v>
      </c>
    </row>
    <row r="17" spans="1:16" ht="12.75">
      <c r="A17" s="24" t="s">
        <v>55</v>
      </c>
      <c s="29" t="s">
        <v>30</v>
      </c>
      <c s="29" t="s">
        <v>1092</v>
      </c>
      <c s="24" t="s">
        <v>64</v>
      </c>
      <c s="30" t="s">
        <v>1093</v>
      </c>
      <c s="31" t="s">
        <v>634</v>
      </c>
      <c s="32">
        <v>3.52</v>
      </c>
      <c s="33">
        <v>0</v>
      </c>
      <c s="33">
        <f>ROUND(ROUND(H17,2)*ROUND(G17,3),2)</f>
      </c>
      <c s="31" t="s">
        <v>1089</v>
      </c>
      <c r="O17">
        <f>(I17*21)/100</f>
      </c>
      <c t="s">
        <v>30</v>
      </c>
    </row>
    <row r="18" spans="1:5" ht="12.75">
      <c r="A18" s="34" t="s">
        <v>61</v>
      </c>
      <c r="E18" s="35" t="s">
        <v>1093</v>
      </c>
    </row>
    <row r="19" spans="1:5" ht="89.25">
      <c r="A19" s="36" t="s">
        <v>63</v>
      </c>
      <c r="E19" s="37" t="s">
        <v>1094</v>
      </c>
    </row>
    <row r="20" spans="1:5" ht="12.75">
      <c r="A20" t="s">
        <v>65</v>
      </c>
      <c r="E20" s="35" t="s">
        <v>64</v>
      </c>
    </row>
    <row r="21" spans="1:16" ht="25.5">
      <c r="A21" s="24" t="s">
        <v>55</v>
      </c>
      <c s="29" t="s">
        <v>29</v>
      </c>
      <c s="29" t="s">
        <v>1095</v>
      </c>
      <c s="24" t="s">
        <v>64</v>
      </c>
      <c s="30" t="s">
        <v>1096</v>
      </c>
      <c s="31" t="s">
        <v>634</v>
      </c>
      <c s="32">
        <v>3.24</v>
      </c>
      <c s="33">
        <v>0</v>
      </c>
      <c s="33">
        <f>ROUND(ROUND(H21,2)*ROUND(G21,3),2)</f>
      </c>
      <c s="31" t="s">
        <v>1089</v>
      </c>
      <c r="O21">
        <f>(I21*21)/100</f>
      </c>
      <c t="s">
        <v>30</v>
      </c>
    </row>
    <row r="22" spans="1:5" ht="38.25">
      <c r="A22" s="34" t="s">
        <v>61</v>
      </c>
      <c r="E22" s="35" t="s">
        <v>1097</v>
      </c>
    </row>
    <row r="23" spans="1:5" ht="76.5">
      <c r="A23" s="36" t="s">
        <v>63</v>
      </c>
      <c r="E23" s="37" t="s">
        <v>1098</v>
      </c>
    </row>
    <row r="24" spans="1:5" ht="12.75">
      <c r="A24" t="s">
        <v>65</v>
      </c>
      <c r="E24" s="35" t="s">
        <v>64</v>
      </c>
    </row>
    <row r="25" spans="1:16" ht="38.25">
      <c r="A25" s="24" t="s">
        <v>55</v>
      </c>
      <c s="29" t="s">
        <v>40</v>
      </c>
      <c s="29" t="s">
        <v>1099</v>
      </c>
      <c s="24" t="s">
        <v>64</v>
      </c>
      <c s="30" t="s">
        <v>1100</v>
      </c>
      <c s="31" t="s">
        <v>634</v>
      </c>
      <c s="32">
        <v>20.576</v>
      </c>
      <c s="33">
        <v>0</v>
      </c>
      <c s="33">
        <f>ROUND(ROUND(H25,2)*ROUND(G25,3),2)</f>
      </c>
      <c s="31" t="s">
        <v>1089</v>
      </c>
      <c r="O25">
        <f>(I25*21)/100</f>
      </c>
      <c t="s">
        <v>30</v>
      </c>
    </row>
    <row r="26" spans="1:5" ht="38.25">
      <c r="A26" s="34" t="s">
        <v>61</v>
      </c>
      <c r="E26" s="35" t="s">
        <v>1101</v>
      </c>
    </row>
    <row r="27" spans="1:5" ht="344.25">
      <c r="A27" s="36" t="s">
        <v>63</v>
      </c>
      <c r="E27" s="37" t="s">
        <v>1102</v>
      </c>
    </row>
    <row r="28" spans="1:5" ht="12.75">
      <c r="A28" t="s">
        <v>65</v>
      </c>
      <c r="E28" s="35" t="s">
        <v>64</v>
      </c>
    </row>
    <row r="29" spans="1:16" ht="38.25">
      <c r="A29" s="24" t="s">
        <v>55</v>
      </c>
      <c s="29" t="s">
        <v>42</v>
      </c>
      <c s="29" t="s">
        <v>1103</v>
      </c>
      <c s="24" t="s">
        <v>64</v>
      </c>
      <c s="30" t="s">
        <v>1100</v>
      </c>
      <c s="31" t="s">
        <v>634</v>
      </c>
      <c s="32">
        <v>16.912</v>
      </c>
      <c s="33">
        <v>0</v>
      </c>
      <c s="33">
        <f>ROUND(ROUND(H29,2)*ROUND(G29,3),2)</f>
      </c>
      <c s="31" t="s">
        <v>1089</v>
      </c>
      <c r="O29">
        <f>(I29*21)/100</f>
      </c>
      <c t="s">
        <v>30</v>
      </c>
    </row>
    <row r="30" spans="1:5" ht="38.25">
      <c r="A30" s="34" t="s">
        <v>61</v>
      </c>
      <c r="E30" s="35" t="s">
        <v>1104</v>
      </c>
    </row>
    <row r="31" spans="1:5" ht="127.5">
      <c r="A31" s="36" t="s">
        <v>63</v>
      </c>
      <c r="E31" s="37" t="s">
        <v>1105</v>
      </c>
    </row>
    <row r="32" spans="1:5" ht="12.75">
      <c r="A32" t="s">
        <v>65</v>
      </c>
      <c r="E32" s="35" t="s">
        <v>64</v>
      </c>
    </row>
    <row r="33" spans="1:16" ht="38.25">
      <c r="A33" s="24" t="s">
        <v>55</v>
      </c>
      <c s="29" t="s">
        <v>44</v>
      </c>
      <c s="29" t="s">
        <v>1106</v>
      </c>
      <c s="24" t="s">
        <v>64</v>
      </c>
      <c s="30" t="s">
        <v>1100</v>
      </c>
      <c s="31" t="s">
        <v>634</v>
      </c>
      <c s="32">
        <v>169.12</v>
      </c>
      <c s="33">
        <v>0</v>
      </c>
      <c s="33">
        <f>ROUND(ROUND(H33,2)*ROUND(G33,3),2)</f>
      </c>
      <c s="31" t="s">
        <v>1089</v>
      </c>
      <c r="O33">
        <f>(I33*21)/100</f>
      </c>
      <c t="s">
        <v>30</v>
      </c>
    </row>
    <row r="34" spans="1:5" ht="51">
      <c r="A34" s="34" t="s">
        <v>61</v>
      </c>
      <c r="E34" s="35" t="s">
        <v>1107</v>
      </c>
    </row>
    <row r="35" spans="1:5" ht="140.25">
      <c r="A35" s="36" t="s">
        <v>63</v>
      </c>
      <c r="E35" s="37" t="s">
        <v>1108</v>
      </c>
    </row>
    <row r="36" spans="1:5" ht="12.75">
      <c r="A36" t="s">
        <v>65</v>
      </c>
      <c r="E36" s="35" t="s">
        <v>64</v>
      </c>
    </row>
    <row r="37" spans="1:16" ht="25.5">
      <c r="A37" s="24" t="s">
        <v>55</v>
      </c>
      <c s="29" t="s">
        <v>84</v>
      </c>
      <c s="29" t="s">
        <v>1109</v>
      </c>
      <c s="24" t="s">
        <v>64</v>
      </c>
      <c s="30" t="s">
        <v>1110</v>
      </c>
      <c s="31" t="s">
        <v>634</v>
      </c>
      <c s="32">
        <v>10.288</v>
      </c>
      <c s="33">
        <v>0</v>
      </c>
      <c s="33">
        <f>ROUND(ROUND(H37,2)*ROUND(G37,3),2)</f>
      </c>
      <c s="31" t="s">
        <v>1089</v>
      </c>
      <c r="O37">
        <f>(I37*21)/100</f>
      </c>
      <c t="s">
        <v>30</v>
      </c>
    </row>
    <row r="38" spans="1:5" ht="25.5">
      <c r="A38" s="34" t="s">
        <v>61</v>
      </c>
      <c r="E38" s="35" t="s">
        <v>1110</v>
      </c>
    </row>
    <row r="39" spans="1:5" ht="178.5">
      <c r="A39" s="36" t="s">
        <v>63</v>
      </c>
      <c r="E39" s="37" t="s">
        <v>1111</v>
      </c>
    </row>
    <row r="40" spans="1:5" ht="12.75">
      <c r="A40" t="s">
        <v>65</v>
      </c>
      <c r="E40" s="35" t="s">
        <v>64</v>
      </c>
    </row>
    <row r="41" spans="1:16" ht="25.5">
      <c r="A41" s="24" t="s">
        <v>55</v>
      </c>
      <c s="29" t="s">
        <v>89</v>
      </c>
      <c s="29" t="s">
        <v>1112</v>
      </c>
      <c s="24" t="s">
        <v>64</v>
      </c>
      <c s="30" t="s">
        <v>1113</v>
      </c>
      <c s="31" t="s">
        <v>634</v>
      </c>
      <c s="32">
        <v>10.288</v>
      </c>
      <c s="33">
        <v>0</v>
      </c>
      <c s="33">
        <f>ROUND(ROUND(H41,2)*ROUND(G41,3),2)</f>
      </c>
      <c s="31" t="s">
        <v>1089</v>
      </c>
      <c r="O41">
        <f>(I41*21)/100</f>
      </c>
      <c t="s">
        <v>30</v>
      </c>
    </row>
    <row r="42" spans="1:5" ht="25.5">
      <c r="A42" s="34" t="s">
        <v>61</v>
      </c>
      <c r="E42" s="35" t="s">
        <v>1113</v>
      </c>
    </row>
    <row r="43" spans="1:5" ht="178.5">
      <c r="A43" s="36" t="s">
        <v>63</v>
      </c>
      <c r="E43" s="37" t="s">
        <v>1114</v>
      </c>
    </row>
    <row r="44" spans="1:5" ht="12.75">
      <c r="A44" t="s">
        <v>65</v>
      </c>
      <c r="E44" s="35" t="s">
        <v>64</v>
      </c>
    </row>
    <row r="45" spans="1:16" ht="25.5">
      <c r="A45" s="24" t="s">
        <v>55</v>
      </c>
      <c s="29" t="s">
        <v>47</v>
      </c>
      <c s="29" t="s">
        <v>1115</v>
      </c>
      <c s="24" t="s">
        <v>64</v>
      </c>
      <c s="30" t="s">
        <v>1116</v>
      </c>
      <c s="31" t="s">
        <v>634</v>
      </c>
      <c s="32">
        <v>10.288</v>
      </c>
      <c s="33">
        <v>0</v>
      </c>
      <c s="33">
        <f>ROUND(ROUND(H45,2)*ROUND(G45,3),2)</f>
      </c>
      <c s="31" t="s">
        <v>1089</v>
      </c>
      <c r="O45">
        <f>(I45*21)/100</f>
      </c>
      <c t="s">
        <v>30</v>
      </c>
    </row>
    <row r="46" spans="1:5" ht="25.5">
      <c r="A46" s="34" t="s">
        <v>61</v>
      </c>
      <c r="E46" s="35" t="s">
        <v>1116</v>
      </c>
    </row>
    <row r="47" spans="1:5" ht="178.5">
      <c r="A47" s="36" t="s">
        <v>63</v>
      </c>
      <c r="E47" s="37" t="s">
        <v>1114</v>
      </c>
    </row>
    <row r="48" spans="1:5" ht="12.75">
      <c r="A48" t="s">
        <v>65</v>
      </c>
      <c r="E48" s="35" t="s">
        <v>64</v>
      </c>
    </row>
    <row r="49" spans="1:16" ht="25.5">
      <c r="A49" s="24" t="s">
        <v>55</v>
      </c>
      <c s="29" t="s">
        <v>49</v>
      </c>
      <c s="29" t="s">
        <v>1117</v>
      </c>
      <c s="24" t="s">
        <v>64</v>
      </c>
      <c s="30" t="s">
        <v>1118</v>
      </c>
      <c s="31" t="s">
        <v>563</v>
      </c>
      <c s="32">
        <v>26.36</v>
      </c>
      <c s="33">
        <v>0</v>
      </c>
      <c s="33">
        <f>ROUND(ROUND(H49,2)*ROUND(G49,3),2)</f>
      </c>
      <c s="31" t="s">
        <v>1089</v>
      </c>
      <c r="O49">
        <f>(I49*21)/100</f>
      </c>
      <c t="s">
        <v>30</v>
      </c>
    </row>
    <row r="50" spans="1:5" ht="25.5">
      <c r="A50" s="34" t="s">
        <v>61</v>
      </c>
      <c r="E50" s="35" t="s">
        <v>1118</v>
      </c>
    </row>
    <row r="51" spans="1:5" ht="102">
      <c r="A51" s="36" t="s">
        <v>63</v>
      </c>
      <c r="E51" s="37" t="s">
        <v>1119</v>
      </c>
    </row>
    <row r="52" spans="1:5" ht="12.75">
      <c r="A52" t="s">
        <v>65</v>
      </c>
      <c r="E52" s="35" t="s">
        <v>64</v>
      </c>
    </row>
    <row r="53" spans="1:18" ht="12.75" customHeight="1">
      <c r="A53" s="6" t="s">
        <v>52</v>
      </c>
      <c s="6"/>
      <c s="39" t="s">
        <v>30</v>
      </c>
      <c s="6"/>
      <c s="27" t="s">
        <v>1120</v>
      </c>
      <c s="6"/>
      <c s="6"/>
      <c s="6"/>
      <c s="40">
        <f>0+Q53</f>
      </c>
      <c s="6"/>
      <c r="O53">
        <f>0+R53</f>
      </c>
      <c r="Q53">
        <f>0+I54+I58+I62+I66+I70+I74+I78+I82+I86+I90+I94+I98+I102+I106+I110</f>
      </c>
      <c>
        <f>0+O54+O58+O62+O66+O70+O74+O78+O82+O86+O90+O94+O98+O102+O106+O110</f>
      </c>
    </row>
    <row r="54" spans="1:16" ht="12.75">
      <c r="A54" s="24" t="s">
        <v>55</v>
      </c>
      <c s="29" t="s">
        <v>51</v>
      </c>
      <c s="29" t="s">
        <v>1121</v>
      </c>
      <c s="24" t="s">
        <v>64</v>
      </c>
      <c s="30" t="s">
        <v>1122</v>
      </c>
      <c s="31" t="s">
        <v>634</v>
      </c>
      <c s="32">
        <v>0.298</v>
      </c>
      <c s="33">
        <v>0</v>
      </c>
      <c s="33">
        <f>ROUND(ROUND(H54,2)*ROUND(G54,3),2)</f>
      </c>
      <c s="31" t="s">
        <v>1089</v>
      </c>
      <c r="O54">
        <f>(I54*21)/100</f>
      </c>
      <c t="s">
        <v>30</v>
      </c>
    </row>
    <row r="55" spans="1:5" ht="12.75">
      <c r="A55" s="34" t="s">
        <v>61</v>
      </c>
      <c r="E55" s="35" t="s">
        <v>1122</v>
      </c>
    </row>
    <row r="56" spans="1:5" ht="63.75">
      <c r="A56" s="36" t="s">
        <v>63</v>
      </c>
      <c r="E56" s="37" t="s">
        <v>1123</v>
      </c>
    </row>
    <row r="57" spans="1:5" ht="12.75">
      <c r="A57" t="s">
        <v>65</v>
      </c>
      <c r="E57" s="35" t="s">
        <v>64</v>
      </c>
    </row>
    <row r="58" spans="1:16" ht="25.5">
      <c r="A58" s="24" t="s">
        <v>55</v>
      </c>
      <c s="29" t="s">
        <v>102</v>
      </c>
      <c s="29" t="s">
        <v>1124</v>
      </c>
      <c s="24" t="s">
        <v>64</v>
      </c>
      <c s="30" t="s">
        <v>1125</v>
      </c>
      <c s="31" t="s">
        <v>634</v>
      </c>
      <c s="32">
        <v>0.744</v>
      </c>
      <c s="33">
        <v>0</v>
      </c>
      <c s="33">
        <f>ROUND(ROUND(H58,2)*ROUND(G58,3),2)</f>
      </c>
      <c s="31" t="s">
        <v>1089</v>
      </c>
      <c r="O58">
        <f>(I58*21)/100</f>
      </c>
      <c t="s">
        <v>30</v>
      </c>
    </row>
    <row r="59" spans="1:5" ht="25.5">
      <c r="A59" s="34" t="s">
        <v>61</v>
      </c>
      <c r="E59" s="35" t="s">
        <v>1125</v>
      </c>
    </row>
    <row r="60" spans="1:5" ht="63.75">
      <c r="A60" s="36" t="s">
        <v>63</v>
      </c>
      <c r="E60" s="37" t="s">
        <v>1126</v>
      </c>
    </row>
    <row r="61" spans="1:5" ht="12.75">
      <c r="A61" t="s">
        <v>65</v>
      </c>
      <c r="E61" s="35" t="s">
        <v>64</v>
      </c>
    </row>
    <row r="62" spans="1:16" ht="12.75">
      <c r="A62" s="24" t="s">
        <v>55</v>
      </c>
      <c s="29" t="s">
        <v>107</v>
      </c>
      <c s="29" t="s">
        <v>1127</v>
      </c>
      <c s="24" t="s">
        <v>64</v>
      </c>
      <c s="30" t="s">
        <v>1128</v>
      </c>
      <c s="31" t="s">
        <v>563</v>
      </c>
      <c s="32">
        <v>1.72</v>
      </c>
      <c s="33">
        <v>0</v>
      </c>
      <c s="33">
        <f>ROUND(ROUND(H62,2)*ROUND(G62,3),2)</f>
      </c>
      <c s="31" t="s">
        <v>1089</v>
      </c>
      <c r="O62">
        <f>(I62*21)/100</f>
      </c>
      <c t="s">
        <v>30</v>
      </c>
    </row>
    <row r="63" spans="1:5" ht="12.75">
      <c r="A63" s="34" t="s">
        <v>61</v>
      </c>
      <c r="E63" s="35" t="s">
        <v>1128</v>
      </c>
    </row>
    <row r="64" spans="1:5" ht="63.75">
      <c r="A64" s="36" t="s">
        <v>63</v>
      </c>
      <c r="E64" s="37" t="s">
        <v>1129</v>
      </c>
    </row>
    <row r="65" spans="1:5" ht="12.75">
      <c r="A65" t="s">
        <v>65</v>
      </c>
      <c r="E65" s="35" t="s">
        <v>64</v>
      </c>
    </row>
    <row r="66" spans="1:16" ht="12.75">
      <c r="A66" s="24" t="s">
        <v>55</v>
      </c>
      <c s="29" t="s">
        <v>112</v>
      </c>
      <c s="29" t="s">
        <v>1130</v>
      </c>
      <c s="24" t="s">
        <v>64</v>
      </c>
      <c s="30" t="s">
        <v>1131</v>
      </c>
      <c s="31" t="s">
        <v>563</v>
      </c>
      <c s="32">
        <v>1.72</v>
      </c>
      <c s="33">
        <v>0</v>
      </c>
      <c s="33">
        <f>ROUND(ROUND(H66,2)*ROUND(G66,3),2)</f>
      </c>
      <c s="31" t="s">
        <v>1089</v>
      </c>
      <c r="O66">
        <f>(I66*21)/100</f>
      </c>
      <c t="s">
        <v>30</v>
      </c>
    </row>
    <row r="67" spans="1:5" ht="12.75">
      <c r="A67" s="34" t="s">
        <v>61</v>
      </c>
      <c r="E67" s="35" t="s">
        <v>1131</v>
      </c>
    </row>
    <row r="68" spans="1:5" ht="63.75">
      <c r="A68" s="36" t="s">
        <v>63</v>
      </c>
      <c r="E68" s="37" t="s">
        <v>1129</v>
      </c>
    </row>
    <row r="69" spans="1:5" ht="12.75">
      <c r="A69" t="s">
        <v>65</v>
      </c>
      <c r="E69" s="35" t="s">
        <v>64</v>
      </c>
    </row>
    <row r="70" spans="1:16" ht="12.75">
      <c r="A70" s="24" t="s">
        <v>55</v>
      </c>
      <c s="29" t="s">
        <v>115</v>
      </c>
      <c s="29" t="s">
        <v>1132</v>
      </c>
      <c s="24" t="s">
        <v>64</v>
      </c>
      <c s="30" t="s">
        <v>1133</v>
      </c>
      <c s="31" t="s">
        <v>59</v>
      </c>
      <c s="32">
        <v>0.023</v>
      </c>
      <c s="33">
        <v>0</v>
      </c>
      <c s="33">
        <f>ROUND(ROUND(H70,2)*ROUND(G70,3),2)</f>
      </c>
      <c s="31" t="s">
        <v>1089</v>
      </c>
      <c r="O70">
        <f>(I70*21)/100</f>
      </c>
      <c t="s">
        <v>30</v>
      </c>
    </row>
    <row r="71" spans="1:5" ht="12.75">
      <c r="A71" s="34" t="s">
        <v>61</v>
      </c>
      <c r="E71" s="35" t="s">
        <v>1133</v>
      </c>
    </row>
    <row r="72" spans="1:5" ht="63.75">
      <c r="A72" s="36" t="s">
        <v>63</v>
      </c>
      <c r="E72" s="37" t="s">
        <v>1134</v>
      </c>
    </row>
    <row r="73" spans="1:5" ht="12.75">
      <c r="A73" t="s">
        <v>65</v>
      </c>
      <c r="E73" s="35" t="s">
        <v>64</v>
      </c>
    </row>
    <row r="74" spans="1:16" ht="12.75">
      <c r="A74" s="24" t="s">
        <v>55</v>
      </c>
      <c s="29" t="s">
        <v>119</v>
      </c>
      <c s="29" t="s">
        <v>1135</v>
      </c>
      <c s="24" t="s">
        <v>64</v>
      </c>
      <c s="30" t="s">
        <v>1136</v>
      </c>
      <c s="31" t="s">
        <v>634</v>
      </c>
      <c s="32">
        <v>2.368</v>
      </c>
      <c s="33">
        <v>0</v>
      </c>
      <c s="33">
        <f>ROUND(ROUND(H74,2)*ROUND(G74,3),2)</f>
      </c>
      <c s="31" t="s">
        <v>1089</v>
      </c>
      <c r="O74">
        <f>(I74*21)/100</f>
      </c>
      <c t="s">
        <v>30</v>
      </c>
    </row>
    <row r="75" spans="1:5" ht="12.75">
      <c r="A75" s="34" t="s">
        <v>61</v>
      </c>
      <c r="E75" s="35" t="s">
        <v>1136</v>
      </c>
    </row>
    <row r="76" spans="1:5" ht="76.5">
      <c r="A76" s="36" t="s">
        <v>63</v>
      </c>
      <c r="E76" s="37" t="s">
        <v>1137</v>
      </c>
    </row>
    <row r="77" spans="1:5" ht="12.75">
      <c r="A77" t="s">
        <v>65</v>
      </c>
      <c r="E77" s="35" t="s">
        <v>64</v>
      </c>
    </row>
    <row r="78" spans="1:16" ht="25.5">
      <c r="A78" s="24" t="s">
        <v>55</v>
      </c>
      <c s="29" t="s">
        <v>123</v>
      </c>
      <c s="29" t="s">
        <v>1138</v>
      </c>
      <c s="24" t="s">
        <v>64</v>
      </c>
      <c s="30" t="s">
        <v>1139</v>
      </c>
      <c s="31" t="s">
        <v>634</v>
      </c>
      <c s="32">
        <v>12.2</v>
      </c>
      <c s="33">
        <v>0</v>
      </c>
      <c s="33">
        <f>ROUND(ROUND(H78,2)*ROUND(G78,3),2)</f>
      </c>
      <c s="31" t="s">
        <v>1089</v>
      </c>
      <c r="O78">
        <f>(I78*21)/100</f>
      </c>
      <c t="s">
        <v>30</v>
      </c>
    </row>
    <row r="79" spans="1:5" ht="25.5">
      <c r="A79" s="34" t="s">
        <v>61</v>
      </c>
      <c r="E79" s="35" t="s">
        <v>1139</v>
      </c>
    </row>
    <row r="80" spans="1:5" ht="76.5">
      <c r="A80" s="36" t="s">
        <v>63</v>
      </c>
      <c r="E80" s="37" t="s">
        <v>1140</v>
      </c>
    </row>
    <row r="81" spans="1:5" ht="12.75">
      <c r="A81" t="s">
        <v>65</v>
      </c>
      <c r="E81" s="35" t="s">
        <v>64</v>
      </c>
    </row>
    <row r="82" spans="1:16" ht="12.75">
      <c r="A82" s="24" t="s">
        <v>55</v>
      </c>
      <c s="29" t="s">
        <v>127</v>
      </c>
      <c s="29" t="s">
        <v>1141</v>
      </c>
      <c s="24" t="s">
        <v>64</v>
      </c>
      <c s="30" t="s">
        <v>1142</v>
      </c>
      <c s="31" t="s">
        <v>563</v>
      </c>
      <c s="32">
        <v>57.6</v>
      </c>
      <c s="33">
        <v>0</v>
      </c>
      <c s="33">
        <f>ROUND(ROUND(H82,2)*ROUND(G82,3),2)</f>
      </c>
      <c s="31" t="s">
        <v>1089</v>
      </c>
      <c r="O82">
        <f>(I82*21)/100</f>
      </c>
      <c t="s">
        <v>30</v>
      </c>
    </row>
    <row r="83" spans="1:5" ht="12.75">
      <c r="A83" s="34" t="s">
        <v>61</v>
      </c>
      <c r="E83" s="35" t="s">
        <v>1142</v>
      </c>
    </row>
    <row r="84" spans="1:5" ht="76.5">
      <c r="A84" s="36" t="s">
        <v>63</v>
      </c>
      <c r="E84" s="37" t="s">
        <v>1143</v>
      </c>
    </row>
    <row r="85" spans="1:5" ht="12.75">
      <c r="A85" t="s">
        <v>65</v>
      </c>
      <c r="E85" s="35" t="s">
        <v>64</v>
      </c>
    </row>
    <row r="86" spans="1:16" ht="12.75">
      <c r="A86" s="24" t="s">
        <v>55</v>
      </c>
      <c s="29" t="s">
        <v>131</v>
      </c>
      <c s="29" t="s">
        <v>1144</v>
      </c>
      <c s="24" t="s">
        <v>64</v>
      </c>
      <c s="30" t="s">
        <v>1145</v>
      </c>
      <c s="31" t="s">
        <v>563</v>
      </c>
      <c s="32">
        <v>57.6</v>
      </c>
      <c s="33">
        <v>0</v>
      </c>
      <c s="33">
        <f>ROUND(ROUND(H86,2)*ROUND(G86,3),2)</f>
      </c>
      <c s="31" t="s">
        <v>1089</v>
      </c>
      <c r="O86">
        <f>(I86*21)/100</f>
      </c>
      <c t="s">
        <v>30</v>
      </c>
    </row>
    <row r="87" spans="1:5" ht="12.75">
      <c r="A87" s="34" t="s">
        <v>61</v>
      </c>
      <c r="E87" s="35" t="s">
        <v>1145</v>
      </c>
    </row>
    <row r="88" spans="1:5" ht="76.5">
      <c r="A88" s="36" t="s">
        <v>63</v>
      </c>
      <c r="E88" s="37" t="s">
        <v>1143</v>
      </c>
    </row>
    <row r="89" spans="1:5" ht="12.75">
      <c r="A89" t="s">
        <v>65</v>
      </c>
      <c r="E89" s="35" t="s">
        <v>64</v>
      </c>
    </row>
    <row r="90" spans="1:16" ht="12.75">
      <c r="A90" s="24" t="s">
        <v>55</v>
      </c>
      <c s="29" t="s">
        <v>135</v>
      </c>
      <c s="29" t="s">
        <v>1146</v>
      </c>
      <c s="24" t="s">
        <v>64</v>
      </c>
      <c s="30" t="s">
        <v>1147</v>
      </c>
      <c s="31" t="s">
        <v>59</v>
      </c>
      <c s="32">
        <v>1.07</v>
      </c>
      <c s="33">
        <v>0</v>
      </c>
      <c s="33">
        <f>ROUND(ROUND(H90,2)*ROUND(G90,3),2)</f>
      </c>
      <c s="31" t="s">
        <v>1089</v>
      </c>
      <c r="O90">
        <f>(I90*21)/100</f>
      </c>
      <c t="s">
        <v>30</v>
      </c>
    </row>
    <row r="91" spans="1:5" ht="12.75">
      <c r="A91" s="34" t="s">
        <v>61</v>
      </c>
      <c r="E91" s="35" t="s">
        <v>1147</v>
      </c>
    </row>
    <row r="92" spans="1:5" ht="63.75">
      <c r="A92" s="36" t="s">
        <v>63</v>
      </c>
      <c r="E92" s="37" t="s">
        <v>1148</v>
      </c>
    </row>
    <row r="93" spans="1:5" ht="12.75">
      <c r="A93" t="s">
        <v>65</v>
      </c>
      <c r="E93" s="35" t="s">
        <v>64</v>
      </c>
    </row>
    <row r="94" spans="1:16" ht="25.5">
      <c r="A94" s="24" t="s">
        <v>55</v>
      </c>
      <c s="29" t="s">
        <v>140</v>
      </c>
      <c s="29" t="s">
        <v>1149</v>
      </c>
      <c s="24" t="s">
        <v>64</v>
      </c>
      <c s="30" t="s">
        <v>1150</v>
      </c>
      <c s="31" t="s">
        <v>634</v>
      </c>
      <c s="32">
        <v>0.464</v>
      </c>
      <c s="33">
        <v>0</v>
      </c>
      <c s="33">
        <f>ROUND(ROUND(H94,2)*ROUND(G94,3),2)</f>
      </c>
      <c s="31" t="s">
        <v>1089</v>
      </c>
      <c r="O94">
        <f>(I94*21)/100</f>
      </c>
      <c t="s">
        <v>30</v>
      </c>
    </row>
    <row r="95" spans="1:5" ht="25.5">
      <c r="A95" s="34" t="s">
        <v>61</v>
      </c>
      <c r="E95" s="35" t="s">
        <v>1150</v>
      </c>
    </row>
    <row r="96" spans="1:5" ht="102">
      <c r="A96" s="36" t="s">
        <v>63</v>
      </c>
      <c r="E96" s="37" t="s">
        <v>1151</v>
      </c>
    </row>
    <row r="97" spans="1:5" ht="12.75">
      <c r="A97" t="s">
        <v>65</v>
      </c>
      <c r="E97" s="35" t="s">
        <v>64</v>
      </c>
    </row>
    <row r="98" spans="1:16" ht="25.5">
      <c r="A98" s="24" t="s">
        <v>55</v>
      </c>
      <c s="29" t="s">
        <v>144</v>
      </c>
      <c s="29" t="s">
        <v>1152</v>
      </c>
      <c s="24" t="s">
        <v>64</v>
      </c>
      <c s="30" t="s">
        <v>1153</v>
      </c>
      <c s="31" t="s">
        <v>634</v>
      </c>
      <c s="32">
        <v>2.176</v>
      </c>
      <c s="33">
        <v>0</v>
      </c>
      <c s="33">
        <f>ROUND(ROUND(H98,2)*ROUND(G98,3),2)</f>
      </c>
      <c s="31" t="s">
        <v>1089</v>
      </c>
      <c r="O98">
        <f>(I98*21)/100</f>
      </c>
      <c t="s">
        <v>30</v>
      </c>
    </row>
    <row r="99" spans="1:5" ht="25.5">
      <c r="A99" s="34" t="s">
        <v>61</v>
      </c>
      <c r="E99" s="35" t="s">
        <v>1153</v>
      </c>
    </row>
    <row r="100" spans="1:5" ht="89.25">
      <c r="A100" s="36" t="s">
        <v>63</v>
      </c>
      <c r="E100" s="37" t="s">
        <v>1154</v>
      </c>
    </row>
    <row r="101" spans="1:5" ht="12.75">
      <c r="A101" t="s">
        <v>65</v>
      </c>
      <c r="E101" s="35" t="s">
        <v>64</v>
      </c>
    </row>
    <row r="102" spans="1:16" ht="12.75">
      <c r="A102" s="24" t="s">
        <v>55</v>
      </c>
      <c s="29" t="s">
        <v>147</v>
      </c>
      <c s="29" t="s">
        <v>1155</v>
      </c>
      <c s="24" t="s">
        <v>64</v>
      </c>
      <c s="30" t="s">
        <v>1156</v>
      </c>
      <c s="31" t="s">
        <v>563</v>
      </c>
      <c s="32">
        <v>10.52</v>
      </c>
      <c s="33">
        <v>0</v>
      </c>
      <c s="33">
        <f>ROUND(ROUND(H102,2)*ROUND(G102,3),2)</f>
      </c>
      <c s="31" t="s">
        <v>1089</v>
      </c>
      <c r="O102">
        <f>(I102*21)/100</f>
      </c>
      <c t="s">
        <v>30</v>
      </c>
    </row>
    <row r="103" spans="1:5" ht="12.75">
      <c r="A103" s="34" t="s">
        <v>61</v>
      </c>
      <c r="E103" s="35" t="s">
        <v>1156</v>
      </c>
    </row>
    <row r="104" spans="1:5" ht="89.25">
      <c r="A104" s="36" t="s">
        <v>63</v>
      </c>
      <c r="E104" s="37" t="s">
        <v>1157</v>
      </c>
    </row>
    <row r="105" spans="1:5" ht="12.75">
      <c r="A105" t="s">
        <v>65</v>
      </c>
      <c r="E105" s="35" t="s">
        <v>64</v>
      </c>
    </row>
    <row r="106" spans="1:16" ht="12.75">
      <c r="A106" s="24" t="s">
        <v>55</v>
      </c>
      <c s="29" t="s">
        <v>150</v>
      </c>
      <c s="29" t="s">
        <v>1158</v>
      </c>
      <c s="24" t="s">
        <v>64</v>
      </c>
      <c s="30" t="s">
        <v>1159</v>
      </c>
      <c s="31" t="s">
        <v>563</v>
      </c>
      <c s="32">
        <v>10.52</v>
      </c>
      <c s="33">
        <v>0</v>
      </c>
      <c s="33">
        <f>ROUND(ROUND(H106,2)*ROUND(G106,3),2)</f>
      </c>
      <c s="31" t="s">
        <v>1089</v>
      </c>
      <c r="O106">
        <f>(I106*21)/100</f>
      </c>
      <c t="s">
        <v>30</v>
      </c>
    </row>
    <row r="107" spans="1:5" ht="12.75">
      <c r="A107" s="34" t="s">
        <v>61</v>
      </c>
      <c r="E107" s="35" t="s">
        <v>1159</v>
      </c>
    </row>
    <row r="108" spans="1:5" ht="89.25">
      <c r="A108" s="36" t="s">
        <v>63</v>
      </c>
      <c r="E108" s="37" t="s">
        <v>1157</v>
      </c>
    </row>
    <row r="109" spans="1:5" ht="12.75">
      <c r="A109" t="s">
        <v>65</v>
      </c>
      <c r="E109" s="35" t="s">
        <v>64</v>
      </c>
    </row>
    <row r="110" spans="1:16" ht="12.75">
      <c r="A110" s="24" t="s">
        <v>55</v>
      </c>
      <c s="29" t="s">
        <v>154</v>
      </c>
      <c s="29" t="s">
        <v>1160</v>
      </c>
      <c s="24" t="s">
        <v>64</v>
      </c>
      <c s="30" t="s">
        <v>1161</v>
      </c>
      <c s="31" t="s">
        <v>59</v>
      </c>
      <c s="32">
        <v>0.192</v>
      </c>
      <c s="33">
        <v>0</v>
      </c>
      <c s="33">
        <f>ROUND(ROUND(H110,2)*ROUND(G110,3),2)</f>
      </c>
      <c s="31" t="s">
        <v>1089</v>
      </c>
      <c r="O110">
        <f>(I110*21)/100</f>
      </c>
      <c t="s">
        <v>30</v>
      </c>
    </row>
    <row r="111" spans="1:5" ht="12.75">
      <c r="A111" s="34" t="s">
        <v>61</v>
      </c>
      <c r="E111" s="35" t="s">
        <v>1161</v>
      </c>
    </row>
    <row r="112" spans="1:5" ht="89.25">
      <c r="A112" s="36" t="s">
        <v>63</v>
      </c>
      <c r="E112" s="37" t="s">
        <v>1162</v>
      </c>
    </row>
    <row r="113" spans="1:5" ht="12.75">
      <c r="A113" t="s">
        <v>65</v>
      </c>
      <c r="E113" s="35" t="s">
        <v>64</v>
      </c>
    </row>
    <row r="114" spans="1:18" ht="12.75" customHeight="1">
      <c r="A114" s="6" t="s">
        <v>52</v>
      </c>
      <c s="6"/>
      <c s="39" t="s">
        <v>29</v>
      </c>
      <c s="6"/>
      <c s="27" t="s">
        <v>1163</v>
      </c>
      <c s="6"/>
      <c s="6"/>
      <c s="6"/>
      <c s="40">
        <f>0+Q114</f>
      </c>
      <c s="6"/>
      <c r="O114">
        <f>0+R114</f>
      </c>
      <c r="Q114">
        <f>0+I115+I119+I123+I127+I131+I135+I139+I143+I147+I151+I155+I159</f>
      </c>
      <c>
        <f>0+O115+O119+O123+O127+O131+O135+O139+O143+O147+O151+O155+O159</f>
      </c>
    </row>
    <row r="115" spans="1:16" ht="25.5">
      <c r="A115" s="24" t="s">
        <v>55</v>
      </c>
      <c s="29" t="s">
        <v>157</v>
      </c>
      <c s="29" t="s">
        <v>1164</v>
      </c>
      <c s="24" t="s">
        <v>64</v>
      </c>
      <c s="30" t="s">
        <v>1165</v>
      </c>
      <c s="31" t="s">
        <v>634</v>
      </c>
      <c s="32">
        <v>0.9</v>
      </c>
      <c s="33">
        <v>0</v>
      </c>
      <c s="33">
        <f>ROUND(ROUND(H115,2)*ROUND(G115,3),2)</f>
      </c>
      <c s="31" t="s">
        <v>1089</v>
      </c>
      <c r="O115">
        <f>(I115*21)/100</f>
      </c>
      <c t="s">
        <v>30</v>
      </c>
    </row>
    <row r="116" spans="1:5" ht="25.5">
      <c r="A116" s="34" t="s">
        <v>61</v>
      </c>
      <c r="E116" s="35" t="s">
        <v>1165</v>
      </c>
    </row>
    <row r="117" spans="1:5" ht="51">
      <c r="A117" s="36" t="s">
        <v>63</v>
      </c>
      <c r="E117" s="37" t="s">
        <v>1166</v>
      </c>
    </row>
    <row r="118" spans="1:5" ht="12.75">
      <c r="A118" t="s">
        <v>65</v>
      </c>
      <c r="E118" s="35" t="s">
        <v>64</v>
      </c>
    </row>
    <row r="119" spans="1:16" ht="25.5">
      <c r="A119" s="24" t="s">
        <v>55</v>
      </c>
      <c s="29" t="s">
        <v>161</v>
      </c>
      <c s="29" t="s">
        <v>1167</v>
      </c>
      <c s="24" t="s">
        <v>64</v>
      </c>
      <c s="30" t="s">
        <v>1168</v>
      </c>
      <c s="31" t="s">
        <v>634</v>
      </c>
      <c s="32">
        <v>2.988</v>
      </c>
      <c s="33">
        <v>0</v>
      </c>
      <c s="33">
        <f>ROUND(ROUND(H119,2)*ROUND(G119,3),2)</f>
      </c>
      <c s="31" t="s">
        <v>1089</v>
      </c>
      <c r="O119">
        <f>(I119*21)/100</f>
      </c>
      <c t="s">
        <v>30</v>
      </c>
    </row>
    <row r="120" spans="1:5" ht="25.5">
      <c r="A120" s="34" t="s">
        <v>61</v>
      </c>
      <c r="E120" s="35" t="s">
        <v>1168</v>
      </c>
    </row>
    <row r="121" spans="1:5" ht="114.75">
      <c r="A121" s="36" t="s">
        <v>63</v>
      </c>
      <c r="E121" s="37" t="s">
        <v>1169</v>
      </c>
    </row>
    <row r="122" spans="1:5" ht="12.75">
      <c r="A122" t="s">
        <v>65</v>
      </c>
      <c r="E122" s="35" t="s">
        <v>64</v>
      </c>
    </row>
    <row r="123" spans="1:16" ht="12.75">
      <c r="A123" s="24" t="s">
        <v>55</v>
      </c>
      <c s="29" t="s">
        <v>165</v>
      </c>
      <c s="29" t="s">
        <v>1170</v>
      </c>
      <c s="24" t="s">
        <v>64</v>
      </c>
      <c s="30" t="s">
        <v>1171</v>
      </c>
      <c s="31" t="s">
        <v>563</v>
      </c>
      <c s="32">
        <v>20.688</v>
      </c>
      <c s="33">
        <v>0</v>
      </c>
      <c s="33">
        <f>ROUND(ROUND(H123,2)*ROUND(G123,3),2)</f>
      </c>
      <c s="31" t="s">
        <v>1089</v>
      </c>
      <c r="O123">
        <f>(I123*21)/100</f>
      </c>
      <c t="s">
        <v>30</v>
      </c>
    </row>
    <row r="124" spans="1:5" ht="12.75">
      <c r="A124" s="34" t="s">
        <v>61</v>
      </c>
      <c r="E124" s="35" t="s">
        <v>1171</v>
      </c>
    </row>
    <row r="125" spans="1:5" ht="102">
      <c r="A125" s="36" t="s">
        <v>63</v>
      </c>
      <c r="E125" s="37" t="s">
        <v>1172</v>
      </c>
    </row>
    <row r="126" spans="1:5" ht="12.75">
      <c r="A126" t="s">
        <v>65</v>
      </c>
      <c r="E126" s="35" t="s">
        <v>64</v>
      </c>
    </row>
    <row r="127" spans="1:16" ht="25.5">
      <c r="A127" s="24" t="s">
        <v>55</v>
      </c>
      <c s="29" t="s">
        <v>170</v>
      </c>
      <c s="29" t="s">
        <v>1173</v>
      </c>
      <c s="24" t="s">
        <v>64</v>
      </c>
      <c s="30" t="s">
        <v>1174</v>
      </c>
      <c s="31" t="s">
        <v>563</v>
      </c>
      <c s="32">
        <v>20.688</v>
      </c>
      <c s="33">
        <v>0</v>
      </c>
      <c s="33">
        <f>ROUND(ROUND(H127,2)*ROUND(G127,3),2)</f>
      </c>
      <c s="31" t="s">
        <v>1089</v>
      </c>
      <c r="O127">
        <f>(I127*21)/100</f>
      </c>
      <c t="s">
        <v>30</v>
      </c>
    </row>
    <row r="128" spans="1:5" ht="25.5">
      <c r="A128" s="34" t="s">
        <v>61</v>
      </c>
      <c r="E128" s="35" t="s">
        <v>1174</v>
      </c>
    </row>
    <row r="129" spans="1:5" ht="102">
      <c r="A129" s="36" t="s">
        <v>63</v>
      </c>
      <c r="E129" s="37" t="s">
        <v>1172</v>
      </c>
    </row>
    <row r="130" spans="1:5" ht="12.75">
      <c r="A130" t="s">
        <v>65</v>
      </c>
      <c r="E130" s="35" t="s">
        <v>64</v>
      </c>
    </row>
    <row r="131" spans="1:16" ht="12.75">
      <c r="A131" s="24" t="s">
        <v>55</v>
      </c>
      <c s="29" t="s">
        <v>175</v>
      </c>
      <c s="29" t="s">
        <v>1175</v>
      </c>
      <c s="24" t="s">
        <v>64</v>
      </c>
      <c s="30" t="s">
        <v>1176</v>
      </c>
      <c s="31" t="s">
        <v>563</v>
      </c>
      <c s="32">
        <v>20.688</v>
      </c>
      <c s="33">
        <v>0</v>
      </c>
      <c s="33">
        <f>ROUND(ROUND(H131,2)*ROUND(G131,3),2)</f>
      </c>
      <c s="31" t="s">
        <v>1089</v>
      </c>
      <c r="O131">
        <f>(I131*21)/100</f>
      </c>
      <c t="s">
        <v>30</v>
      </c>
    </row>
    <row r="132" spans="1:5" ht="12.75">
      <c r="A132" s="34" t="s">
        <v>61</v>
      </c>
      <c r="E132" s="35" t="s">
        <v>1176</v>
      </c>
    </row>
    <row r="133" spans="1:5" ht="102">
      <c r="A133" s="36" t="s">
        <v>63</v>
      </c>
      <c r="E133" s="37" t="s">
        <v>1172</v>
      </c>
    </row>
    <row r="134" spans="1:5" ht="12.75">
      <c r="A134" t="s">
        <v>65</v>
      </c>
      <c r="E134" s="35" t="s">
        <v>64</v>
      </c>
    </row>
    <row r="135" spans="1:16" ht="25.5">
      <c r="A135" s="24" t="s">
        <v>55</v>
      </c>
      <c s="29" t="s">
        <v>178</v>
      </c>
      <c s="29" t="s">
        <v>1177</v>
      </c>
      <c s="24" t="s">
        <v>64</v>
      </c>
      <c s="30" t="s">
        <v>1178</v>
      </c>
      <c s="31" t="s">
        <v>87</v>
      </c>
      <c s="32">
        <v>1</v>
      </c>
      <c s="33">
        <v>0</v>
      </c>
      <c s="33">
        <f>ROUND(ROUND(H135,2)*ROUND(G135,3),2)</f>
      </c>
      <c s="31" t="s">
        <v>1089</v>
      </c>
      <c r="O135">
        <f>(I135*21)/100</f>
      </c>
      <c t="s">
        <v>30</v>
      </c>
    </row>
    <row r="136" spans="1:5" ht="25.5">
      <c r="A136" s="34" t="s">
        <v>61</v>
      </c>
      <c r="E136" s="35" t="s">
        <v>1178</v>
      </c>
    </row>
    <row r="137" spans="1:5" ht="51">
      <c r="A137" s="36" t="s">
        <v>63</v>
      </c>
      <c r="E137" s="37" t="s">
        <v>1179</v>
      </c>
    </row>
    <row r="138" spans="1:5" ht="12.75">
      <c r="A138" t="s">
        <v>65</v>
      </c>
      <c r="E138" s="35" t="s">
        <v>64</v>
      </c>
    </row>
    <row r="139" spans="1:16" ht="12.75">
      <c r="A139" s="24" t="s">
        <v>55</v>
      </c>
      <c s="29" t="s">
        <v>182</v>
      </c>
      <c s="29" t="s">
        <v>1180</v>
      </c>
      <c s="24" t="s">
        <v>64</v>
      </c>
      <c s="30" t="s">
        <v>1181</v>
      </c>
      <c s="31" t="s">
        <v>634</v>
      </c>
      <c s="32">
        <v>0.167</v>
      </c>
      <c s="33">
        <v>0</v>
      </c>
      <c s="33">
        <f>ROUND(ROUND(H139,2)*ROUND(G139,3),2)</f>
      </c>
      <c s="31" t="s">
        <v>1089</v>
      </c>
      <c r="O139">
        <f>(I139*21)/100</f>
      </c>
      <c t="s">
        <v>30</v>
      </c>
    </row>
    <row r="140" spans="1:5" ht="12.75">
      <c r="A140" s="34" t="s">
        <v>61</v>
      </c>
      <c r="E140" s="35" t="s">
        <v>1181</v>
      </c>
    </row>
    <row r="141" spans="1:5" ht="140.25">
      <c r="A141" s="36" t="s">
        <v>63</v>
      </c>
      <c r="E141" s="37" t="s">
        <v>1182</v>
      </c>
    </row>
    <row r="142" spans="1:5" ht="89.25">
      <c r="A142" t="s">
        <v>65</v>
      </c>
      <c r="E142" s="35" t="s">
        <v>1183</v>
      </c>
    </row>
    <row r="143" spans="1:16" ht="25.5">
      <c r="A143" s="24" t="s">
        <v>55</v>
      </c>
      <c s="29" t="s">
        <v>186</v>
      </c>
      <c s="29" t="s">
        <v>1184</v>
      </c>
      <c s="24" t="s">
        <v>64</v>
      </c>
      <c s="30" t="s">
        <v>1185</v>
      </c>
      <c s="31" t="s">
        <v>59</v>
      </c>
      <c s="32">
        <v>0.013</v>
      </c>
      <c s="33">
        <v>0</v>
      </c>
      <c s="33">
        <f>ROUND(ROUND(H143,2)*ROUND(G143,3),2)</f>
      </c>
      <c s="31" t="s">
        <v>1089</v>
      </c>
      <c r="O143">
        <f>(I143*21)/100</f>
      </c>
      <c t="s">
        <v>30</v>
      </c>
    </row>
    <row r="144" spans="1:5" ht="25.5">
      <c r="A144" s="34" t="s">
        <v>61</v>
      </c>
      <c r="E144" s="35" t="s">
        <v>1185</v>
      </c>
    </row>
    <row r="145" spans="1:5" ht="114.75">
      <c r="A145" s="36" t="s">
        <v>63</v>
      </c>
      <c r="E145" s="37" t="s">
        <v>1186</v>
      </c>
    </row>
    <row r="146" spans="1:5" ht="25.5">
      <c r="A146" t="s">
        <v>65</v>
      </c>
      <c r="E146" s="35" t="s">
        <v>1187</v>
      </c>
    </row>
    <row r="147" spans="1:16" ht="25.5">
      <c r="A147" s="24" t="s">
        <v>55</v>
      </c>
      <c s="29" t="s">
        <v>189</v>
      </c>
      <c s="29" t="s">
        <v>1188</v>
      </c>
      <c s="24" t="s">
        <v>64</v>
      </c>
      <c s="30" t="s">
        <v>1189</v>
      </c>
      <c s="31" t="s">
        <v>59</v>
      </c>
      <c s="32">
        <v>0.054</v>
      </c>
      <c s="33">
        <v>0</v>
      </c>
      <c s="33">
        <f>ROUND(ROUND(H147,2)*ROUND(G147,3),2)</f>
      </c>
      <c s="31" t="s">
        <v>1089</v>
      </c>
      <c r="O147">
        <f>(I147*21)/100</f>
      </c>
      <c t="s">
        <v>30</v>
      </c>
    </row>
    <row r="148" spans="1:5" ht="25.5">
      <c r="A148" s="34" t="s">
        <v>61</v>
      </c>
      <c r="E148" s="35" t="s">
        <v>1189</v>
      </c>
    </row>
    <row r="149" spans="1:5" ht="63.75">
      <c r="A149" s="36" t="s">
        <v>63</v>
      </c>
      <c r="E149" s="37" t="s">
        <v>1190</v>
      </c>
    </row>
    <row r="150" spans="1:5" ht="25.5">
      <c r="A150" t="s">
        <v>65</v>
      </c>
      <c r="E150" s="35" t="s">
        <v>1187</v>
      </c>
    </row>
    <row r="151" spans="1:16" ht="25.5">
      <c r="A151" s="24" t="s">
        <v>55</v>
      </c>
      <c s="29" t="s">
        <v>193</v>
      </c>
      <c s="29" t="s">
        <v>1191</v>
      </c>
      <c s="24" t="s">
        <v>64</v>
      </c>
      <c s="30" t="s">
        <v>1192</v>
      </c>
      <c s="31" t="s">
        <v>563</v>
      </c>
      <c s="32">
        <v>6.983</v>
      </c>
      <c s="33">
        <v>0</v>
      </c>
      <c s="33">
        <f>ROUND(ROUND(H151,2)*ROUND(G151,3),2)</f>
      </c>
      <c s="31" t="s">
        <v>1089</v>
      </c>
      <c r="O151">
        <f>(I151*21)/100</f>
      </c>
      <c t="s">
        <v>30</v>
      </c>
    </row>
    <row r="152" spans="1:5" ht="25.5">
      <c r="A152" s="34" t="s">
        <v>61</v>
      </c>
      <c r="E152" s="35" t="s">
        <v>1192</v>
      </c>
    </row>
    <row r="153" spans="1:5" ht="51">
      <c r="A153" s="36" t="s">
        <v>63</v>
      </c>
      <c r="E153" s="37" t="s">
        <v>1193</v>
      </c>
    </row>
    <row r="154" spans="1:5" ht="12.75">
      <c r="A154" t="s">
        <v>65</v>
      </c>
      <c r="E154" s="35" t="s">
        <v>64</v>
      </c>
    </row>
    <row r="155" spans="1:16" ht="12.75">
      <c r="A155" s="24" t="s">
        <v>55</v>
      </c>
      <c s="29" t="s">
        <v>198</v>
      </c>
      <c s="29" t="s">
        <v>1194</v>
      </c>
      <c s="24" t="s">
        <v>64</v>
      </c>
      <c s="30" t="s">
        <v>1195</v>
      </c>
      <c s="31" t="s">
        <v>78</v>
      </c>
      <c s="32">
        <v>10.97</v>
      </c>
      <c s="33">
        <v>0</v>
      </c>
      <c s="33">
        <f>ROUND(ROUND(H155,2)*ROUND(G155,3),2)</f>
      </c>
      <c s="31" t="s">
        <v>1089</v>
      </c>
      <c r="O155">
        <f>(I155*21)/100</f>
      </c>
      <c t="s">
        <v>30</v>
      </c>
    </row>
    <row r="156" spans="1:5" ht="12.75">
      <c r="A156" s="34" t="s">
        <v>61</v>
      </c>
      <c r="E156" s="35" t="s">
        <v>1195</v>
      </c>
    </row>
    <row r="157" spans="1:5" ht="51">
      <c r="A157" s="36" t="s">
        <v>63</v>
      </c>
      <c r="E157" s="37" t="s">
        <v>1196</v>
      </c>
    </row>
    <row r="158" spans="1:5" ht="63.75">
      <c r="A158" t="s">
        <v>65</v>
      </c>
      <c r="E158" s="35" t="s">
        <v>1197</v>
      </c>
    </row>
    <row r="159" spans="1:16" ht="25.5">
      <c r="A159" s="24" t="s">
        <v>55</v>
      </c>
      <c s="29" t="s">
        <v>201</v>
      </c>
      <c s="29" t="s">
        <v>1198</v>
      </c>
      <c s="24" t="s">
        <v>64</v>
      </c>
      <c s="30" t="s">
        <v>1199</v>
      </c>
      <c s="31" t="s">
        <v>563</v>
      </c>
      <c s="32">
        <v>0.56</v>
      </c>
      <c s="33">
        <v>0</v>
      </c>
      <c s="33">
        <f>ROUND(ROUND(H159,2)*ROUND(G159,3),2)</f>
      </c>
      <c s="31" t="s">
        <v>1089</v>
      </c>
      <c r="O159">
        <f>(I159*21)/100</f>
      </c>
      <c t="s">
        <v>30</v>
      </c>
    </row>
    <row r="160" spans="1:5" ht="25.5">
      <c r="A160" s="34" t="s">
        <v>61</v>
      </c>
      <c r="E160" s="35" t="s">
        <v>1199</v>
      </c>
    </row>
    <row r="161" spans="1:5" ht="63.75">
      <c r="A161" s="36" t="s">
        <v>63</v>
      </c>
      <c r="E161" s="37" t="s">
        <v>1200</v>
      </c>
    </row>
    <row r="162" spans="1:5" ht="12.75">
      <c r="A162" t="s">
        <v>65</v>
      </c>
      <c r="E162" s="35" t="s">
        <v>64</v>
      </c>
    </row>
    <row r="163" spans="1:18" ht="12.75" customHeight="1">
      <c r="A163" s="6" t="s">
        <v>52</v>
      </c>
      <c s="6"/>
      <c s="39" t="s">
        <v>42</v>
      </c>
      <c s="6"/>
      <c s="27" t="s">
        <v>1201</v>
      </c>
      <c s="6"/>
      <c s="6"/>
      <c s="6"/>
      <c s="40">
        <f>0+Q163</f>
      </c>
      <c s="6"/>
      <c r="O163">
        <f>0+R163</f>
      </c>
      <c r="Q163">
        <f>0+I164</f>
      </c>
      <c>
        <f>0+O164</f>
      </c>
    </row>
    <row r="164" spans="1:16" ht="25.5">
      <c r="A164" s="24" t="s">
        <v>55</v>
      </c>
      <c s="29" t="s">
        <v>206</v>
      </c>
      <c s="29" t="s">
        <v>1202</v>
      </c>
      <c s="24" t="s">
        <v>64</v>
      </c>
      <c s="30" t="s">
        <v>1203</v>
      </c>
      <c s="31" t="s">
        <v>563</v>
      </c>
      <c s="32">
        <v>31.176</v>
      </c>
      <c s="33">
        <v>0</v>
      </c>
      <c s="33">
        <f>ROUND(ROUND(H164,2)*ROUND(G164,3),2)</f>
      </c>
      <c s="31" t="s">
        <v>1089</v>
      </c>
      <c r="O164">
        <f>(I164*21)/100</f>
      </c>
      <c t="s">
        <v>30</v>
      </c>
    </row>
    <row r="165" spans="1:5" ht="25.5">
      <c r="A165" s="34" t="s">
        <v>61</v>
      </c>
      <c r="E165" s="35" t="s">
        <v>1203</v>
      </c>
    </row>
    <row r="166" spans="1:5" ht="76.5">
      <c r="A166" s="36" t="s">
        <v>63</v>
      </c>
      <c r="E166" s="37" t="s">
        <v>1204</v>
      </c>
    </row>
    <row r="167" spans="1:5" ht="12.75">
      <c r="A167" t="s">
        <v>65</v>
      </c>
      <c r="E167" s="35" t="s">
        <v>64</v>
      </c>
    </row>
    <row r="168" spans="1:18" ht="12.75" customHeight="1">
      <c r="A168" s="6" t="s">
        <v>52</v>
      </c>
      <c s="6"/>
      <c s="39" t="s">
        <v>44</v>
      </c>
      <c s="6"/>
      <c s="27" t="s">
        <v>1205</v>
      </c>
      <c s="6"/>
      <c s="6"/>
      <c s="6"/>
      <c s="40">
        <f>0+Q168</f>
      </c>
      <c s="6"/>
      <c r="O168">
        <f>0+R168</f>
      </c>
      <c r="Q168">
        <f>0+I169+I173+I177+I181+I185+I189+I193+I197+I201+I205+I209</f>
      </c>
      <c>
        <f>0+O169+O173+O177+O181+O185+O189+O193+O197+O201+O205+O209</f>
      </c>
    </row>
    <row r="169" spans="1:16" ht="25.5">
      <c r="A169" s="24" t="s">
        <v>55</v>
      </c>
      <c s="29" t="s">
        <v>211</v>
      </c>
      <c s="29" t="s">
        <v>1206</v>
      </c>
      <c s="24" t="s">
        <v>64</v>
      </c>
      <c s="30" t="s">
        <v>1207</v>
      </c>
      <c s="31" t="s">
        <v>87</v>
      </c>
      <c s="32">
        <v>1</v>
      </c>
      <c s="33">
        <v>0</v>
      </c>
      <c s="33">
        <f>ROUND(ROUND(H169,2)*ROUND(G169,3),2)</f>
      </c>
      <c s="31" t="s">
        <v>1089</v>
      </c>
      <c r="O169">
        <f>(I169*21)/100</f>
      </c>
      <c t="s">
        <v>30</v>
      </c>
    </row>
    <row r="170" spans="1:5" ht="25.5">
      <c r="A170" s="34" t="s">
        <v>61</v>
      </c>
      <c r="E170" s="35" t="s">
        <v>1207</v>
      </c>
    </row>
    <row r="171" spans="1:5" ht="12.75">
      <c r="A171" s="36" t="s">
        <v>63</v>
      </c>
      <c r="E171" s="37" t="s">
        <v>64</v>
      </c>
    </row>
    <row r="172" spans="1:5" ht="12.75">
      <c r="A172" t="s">
        <v>65</v>
      </c>
      <c r="E172" s="35" t="s">
        <v>64</v>
      </c>
    </row>
    <row r="173" spans="1:16" ht="25.5">
      <c r="A173" s="24" t="s">
        <v>55</v>
      </c>
      <c s="29" t="s">
        <v>215</v>
      </c>
      <c s="29" t="s">
        <v>1208</v>
      </c>
      <c s="24" t="s">
        <v>64</v>
      </c>
      <c s="30" t="s">
        <v>1209</v>
      </c>
      <c s="31" t="s">
        <v>563</v>
      </c>
      <c s="32">
        <v>25.675</v>
      </c>
      <c s="33">
        <v>0</v>
      </c>
      <c s="33">
        <f>ROUND(ROUND(H173,2)*ROUND(G173,3),2)</f>
      </c>
      <c s="31" t="s">
        <v>1089</v>
      </c>
      <c r="O173">
        <f>(I173*21)/100</f>
      </c>
      <c t="s">
        <v>30</v>
      </c>
    </row>
    <row r="174" spans="1:5" ht="25.5">
      <c r="A174" s="34" t="s">
        <v>61</v>
      </c>
      <c r="E174" s="35" t="s">
        <v>1209</v>
      </c>
    </row>
    <row r="175" spans="1:5" ht="63.75">
      <c r="A175" s="36" t="s">
        <v>63</v>
      </c>
      <c r="E175" s="37" t="s">
        <v>1210</v>
      </c>
    </row>
    <row r="176" spans="1:5" ht="12.75">
      <c r="A176" t="s">
        <v>65</v>
      </c>
      <c r="E176" s="35" t="s">
        <v>64</v>
      </c>
    </row>
    <row r="177" spans="1:16" ht="25.5">
      <c r="A177" s="24" t="s">
        <v>55</v>
      </c>
      <c s="29" t="s">
        <v>219</v>
      </c>
      <c s="29" t="s">
        <v>1211</v>
      </c>
      <c s="24" t="s">
        <v>64</v>
      </c>
      <c s="30" t="s">
        <v>1212</v>
      </c>
      <c s="31" t="s">
        <v>563</v>
      </c>
      <c s="32">
        <v>25.675</v>
      </c>
      <c s="33">
        <v>0</v>
      </c>
      <c s="33">
        <f>ROUND(ROUND(H177,2)*ROUND(G177,3),2)</f>
      </c>
      <c s="31" t="s">
        <v>1089</v>
      </c>
      <c r="O177">
        <f>(I177*21)/100</f>
      </c>
      <c t="s">
        <v>30</v>
      </c>
    </row>
    <row r="178" spans="1:5" ht="38.25">
      <c r="A178" s="34" t="s">
        <v>61</v>
      </c>
      <c r="E178" s="35" t="s">
        <v>1213</v>
      </c>
    </row>
    <row r="179" spans="1:5" ht="63.75">
      <c r="A179" s="36" t="s">
        <v>63</v>
      </c>
      <c r="E179" s="37" t="s">
        <v>1210</v>
      </c>
    </row>
    <row r="180" spans="1:5" ht="12.75">
      <c r="A180" t="s">
        <v>65</v>
      </c>
      <c r="E180" s="35" t="s">
        <v>64</v>
      </c>
    </row>
    <row r="181" spans="1:16" ht="25.5">
      <c r="A181" s="24" t="s">
        <v>55</v>
      </c>
      <c s="29" t="s">
        <v>223</v>
      </c>
      <c s="29" t="s">
        <v>1214</v>
      </c>
      <c s="24" t="s">
        <v>64</v>
      </c>
      <c s="30" t="s">
        <v>1215</v>
      </c>
      <c s="31" t="s">
        <v>87</v>
      </c>
      <c s="32">
        <v>30</v>
      </c>
      <c s="33">
        <v>0</v>
      </c>
      <c s="33">
        <f>ROUND(ROUND(H181,2)*ROUND(G181,3),2)</f>
      </c>
      <c s="31" t="s">
        <v>1089</v>
      </c>
      <c r="O181">
        <f>(I181*21)/100</f>
      </c>
      <c t="s">
        <v>30</v>
      </c>
    </row>
    <row r="182" spans="1:5" ht="25.5">
      <c r="A182" s="34" t="s">
        <v>61</v>
      </c>
      <c r="E182" s="35" t="s">
        <v>1215</v>
      </c>
    </row>
    <row r="183" spans="1:5" ht="63.75">
      <c r="A183" s="36" t="s">
        <v>63</v>
      </c>
      <c r="E183" s="37" t="s">
        <v>1216</v>
      </c>
    </row>
    <row r="184" spans="1:5" ht="12.75">
      <c r="A184" t="s">
        <v>65</v>
      </c>
      <c r="E184" s="35" t="s">
        <v>64</v>
      </c>
    </row>
    <row r="185" spans="1:16" ht="25.5">
      <c r="A185" s="24" t="s">
        <v>55</v>
      </c>
      <c s="29" t="s">
        <v>226</v>
      </c>
      <c s="29" t="s">
        <v>1217</v>
      </c>
      <c s="24" t="s">
        <v>64</v>
      </c>
      <c s="30" t="s">
        <v>1218</v>
      </c>
      <c s="31" t="s">
        <v>563</v>
      </c>
      <c s="32">
        <v>69.474</v>
      </c>
      <c s="33">
        <v>0</v>
      </c>
      <c s="33">
        <f>ROUND(ROUND(H185,2)*ROUND(G185,3),2)</f>
      </c>
      <c s="31" t="s">
        <v>1089</v>
      </c>
      <c r="O185">
        <f>(I185*21)/100</f>
      </c>
      <c t="s">
        <v>30</v>
      </c>
    </row>
    <row r="186" spans="1:5" ht="25.5">
      <c r="A186" s="34" t="s">
        <v>61</v>
      </c>
      <c r="E186" s="35" t="s">
        <v>1218</v>
      </c>
    </row>
    <row r="187" spans="1:5" ht="102">
      <c r="A187" s="36" t="s">
        <v>63</v>
      </c>
      <c r="E187" s="37" t="s">
        <v>1219</v>
      </c>
    </row>
    <row r="188" spans="1:5" ht="12.75">
      <c r="A188" t="s">
        <v>65</v>
      </c>
      <c r="E188" s="35" t="s">
        <v>64</v>
      </c>
    </row>
    <row r="189" spans="1:16" ht="25.5">
      <c r="A189" s="24" t="s">
        <v>55</v>
      </c>
      <c s="29" t="s">
        <v>229</v>
      </c>
      <c s="29" t="s">
        <v>1220</v>
      </c>
      <c s="24" t="s">
        <v>64</v>
      </c>
      <c s="30" t="s">
        <v>1221</v>
      </c>
      <c s="31" t="s">
        <v>563</v>
      </c>
      <c s="32">
        <v>13.965</v>
      </c>
      <c s="33">
        <v>0</v>
      </c>
      <c s="33">
        <f>ROUND(ROUND(H189,2)*ROUND(G189,3),2)</f>
      </c>
      <c s="31" t="s">
        <v>1089</v>
      </c>
      <c r="O189">
        <f>(I189*21)/100</f>
      </c>
      <c t="s">
        <v>30</v>
      </c>
    </row>
    <row r="190" spans="1:5" ht="25.5">
      <c r="A190" s="34" t="s">
        <v>61</v>
      </c>
      <c r="E190" s="35" t="s">
        <v>1221</v>
      </c>
    </row>
    <row r="191" spans="1:5" ht="63.75">
      <c r="A191" s="36" t="s">
        <v>63</v>
      </c>
      <c r="E191" s="37" t="s">
        <v>1222</v>
      </c>
    </row>
    <row r="192" spans="1:5" ht="12.75">
      <c r="A192" t="s">
        <v>65</v>
      </c>
      <c r="E192" s="35" t="s">
        <v>64</v>
      </c>
    </row>
    <row r="193" spans="1:16" ht="25.5">
      <c r="A193" s="24" t="s">
        <v>55</v>
      </c>
      <c s="29" t="s">
        <v>232</v>
      </c>
      <c s="29" t="s">
        <v>1223</v>
      </c>
      <c s="24" t="s">
        <v>64</v>
      </c>
      <c s="30" t="s">
        <v>1224</v>
      </c>
      <c s="31" t="s">
        <v>563</v>
      </c>
      <c s="32">
        <v>47.234</v>
      </c>
      <c s="33">
        <v>0</v>
      </c>
      <c s="33">
        <f>ROUND(ROUND(H193,2)*ROUND(G193,3),2)</f>
      </c>
      <c s="31" t="s">
        <v>1089</v>
      </c>
      <c r="O193">
        <f>(I193*21)/100</f>
      </c>
      <c t="s">
        <v>30</v>
      </c>
    </row>
    <row r="194" spans="1:5" ht="25.5">
      <c r="A194" s="34" t="s">
        <v>61</v>
      </c>
      <c r="E194" s="35" t="s">
        <v>1224</v>
      </c>
    </row>
    <row r="195" spans="1:5" ht="114.75">
      <c r="A195" s="36" t="s">
        <v>63</v>
      </c>
      <c r="E195" s="37" t="s">
        <v>1225</v>
      </c>
    </row>
    <row r="196" spans="1:5" ht="12.75">
      <c r="A196" t="s">
        <v>65</v>
      </c>
      <c r="E196" s="35" t="s">
        <v>64</v>
      </c>
    </row>
    <row r="197" spans="1:16" ht="25.5">
      <c r="A197" s="24" t="s">
        <v>55</v>
      </c>
      <c s="29" t="s">
        <v>235</v>
      </c>
      <c s="29" t="s">
        <v>1226</v>
      </c>
      <c s="24" t="s">
        <v>64</v>
      </c>
      <c s="30" t="s">
        <v>1227</v>
      </c>
      <c s="31" t="s">
        <v>87</v>
      </c>
      <c s="32">
        <v>5</v>
      </c>
      <c s="33">
        <v>0</v>
      </c>
      <c s="33">
        <f>ROUND(ROUND(H197,2)*ROUND(G197,3),2)</f>
      </c>
      <c s="31" t="s">
        <v>1089</v>
      </c>
      <c r="O197">
        <f>(I197*21)/100</f>
      </c>
      <c t="s">
        <v>30</v>
      </c>
    </row>
    <row r="198" spans="1:5" ht="25.5">
      <c r="A198" s="34" t="s">
        <v>61</v>
      </c>
      <c r="E198" s="35" t="s">
        <v>1227</v>
      </c>
    </row>
    <row r="199" spans="1:5" ht="63.75">
      <c r="A199" s="36" t="s">
        <v>63</v>
      </c>
      <c r="E199" s="37" t="s">
        <v>1228</v>
      </c>
    </row>
    <row r="200" spans="1:5" ht="12.75">
      <c r="A200" t="s">
        <v>65</v>
      </c>
      <c r="E200" s="35" t="s">
        <v>64</v>
      </c>
    </row>
    <row r="201" spans="1:16" ht="25.5">
      <c r="A201" s="24" t="s">
        <v>55</v>
      </c>
      <c s="29" t="s">
        <v>237</v>
      </c>
      <c s="29" t="s">
        <v>1229</v>
      </c>
      <c s="24" t="s">
        <v>64</v>
      </c>
      <c s="30" t="s">
        <v>1230</v>
      </c>
      <c s="31" t="s">
        <v>563</v>
      </c>
      <c s="32">
        <v>54.88</v>
      </c>
      <c s="33">
        <v>0</v>
      </c>
      <c s="33">
        <f>ROUND(ROUND(H201,2)*ROUND(G201,3),2)</f>
      </c>
      <c s="31" t="s">
        <v>1089</v>
      </c>
      <c r="O201">
        <f>(I201*21)/100</f>
      </c>
      <c t="s">
        <v>30</v>
      </c>
    </row>
    <row r="202" spans="1:5" ht="25.5">
      <c r="A202" s="34" t="s">
        <v>61</v>
      </c>
      <c r="E202" s="35" t="s">
        <v>1230</v>
      </c>
    </row>
    <row r="203" spans="1:5" ht="114.75">
      <c r="A203" s="36" t="s">
        <v>63</v>
      </c>
      <c r="E203" s="37" t="s">
        <v>1231</v>
      </c>
    </row>
    <row r="204" spans="1:5" ht="12.75">
      <c r="A204" t="s">
        <v>65</v>
      </c>
      <c r="E204" s="35" t="s">
        <v>64</v>
      </c>
    </row>
    <row r="205" spans="1:16" ht="25.5">
      <c r="A205" s="24" t="s">
        <v>55</v>
      </c>
      <c s="29" t="s">
        <v>421</v>
      </c>
      <c s="29" t="s">
        <v>1232</v>
      </c>
      <c s="24" t="s">
        <v>64</v>
      </c>
      <c s="30" t="s">
        <v>1233</v>
      </c>
      <c s="31" t="s">
        <v>87</v>
      </c>
      <c s="32">
        <v>1</v>
      </c>
      <c s="33">
        <v>0</v>
      </c>
      <c s="33">
        <f>ROUND(ROUND(H205,2)*ROUND(G205,3),2)</f>
      </c>
      <c s="31" t="s">
        <v>1089</v>
      </c>
      <c r="O205">
        <f>(I205*21)/100</f>
      </c>
      <c t="s">
        <v>30</v>
      </c>
    </row>
    <row r="206" spans="1:5" ht="25.5">
      <c r="A206" s="34" t="s">
        <v>61</v>
      </c>
      <c r="E206" s="35" t="s">
        <v>1233</v>
      </c>
    </row>
    <row r="207" spans="1:5" ht="63.75">
      <c r="A207" s="36" t="s">
        <v>63</v>
      </c>
      <c r="E207" s="37" t="s">
        <v>1234</v>
      </c>
    </row>
    <row r="208" spans="1:5" ht="12.75">
      <c r="A208" t="s">
        <v>65</v>
      </c>
      <c r="E208" s="35" t="s">
        <v>64</v>
      </c>
    </row>
    <row r="209" spans="1:16" ht="12.75">
      <c r="A209" s="24" t="s">
        <v>55</v>
      </c>
      <c s="29" t="s">
        <v>530</v>
      </c>
      <c s="29" t="s">
        <v>1235</v>
      </c>
      <c s="24" t="s">
        <v>64</v>
      </c>
      <c s="30" t="s">
        <v>1236</v>
      </c>
      <c s="31" t="s">
        <v>87</v>
      </c>
      <c s="32">
        <v>1</v>
      </c>
      <c s="33">
        <v>0</v>
      </c>
      <c s="33">
        <f>ROUND(ROUND(H209,2)*ROUND(G209,3),2)</f>
      </c>
      <c s="31" t="s">
        <v>60</v>
      </c>
      <c r="O209">
        <f>(I209*21)/100</f>
      </c>
      <c t="s">
        <v>30</v>
      </c>
    </row>
    <row r="210" spans="1:5" ht="12.75">
      <c r="A210" s="34" t="s">
        <v>61</v>
      </c>
      <c r="E210" s="35" t="s">
        <v>1236</v>
      </c>
    </row>
    <row r="211" spans="1:5" ht="51">
      <c r="A211" s="36" t="s">
        <v>63</v>
      </c>
      <c r="E211" s="37" t="s">
        <v>1237</v>
      </c>
    </row>
    <row r="212" spans="1:5" ht="12.75">
      <c r="A212" t="s">
        <v>65</v>
      </c>
      <c r="E212" s="35" t="s">
        <v>64</v>
      </c>
    </row>
    <row r="213" spans="1:18" ht="12.75" customHeight="1">
      <c r="A213" s="6" t="s">
        <v>52</v>
      </c>
      <c s="6"/>
      <c s="39" t="s">
        <v>1238</v>
      </c>
      <c s="6"/>
      <c s="27" t="s">
        <v>1239</v>
      </c>
      <c s="6"/>
      <c s="6"/>
      <c s="6"/>
      <c s="40">
        <f>0+Q213</f>
      </c>
      <c s="6"/>
      <c r="O213">
        <f>0+R213</f>
      </c>
      <c r="Q213">
        <f>0+I214+I218+I222+I226+I230+I234+I238</f>
      </c>
      <c>
        <f>0+O214+O218+O222+O226+O230+O234+O238</f>
      </c>
    </row>
    <row r="214" spans="1:16" ht="12.75">
      <c r="A214" s="24" t="s">
        <v>55</v>
      </c>
      <c s="29" t="s">
        <v>533</v>
      </c>
      <c s="29" t="s">
        <v>1240</v>
      </c>
      <c s="24" t="s">
        <v>64</v>
      </c>
      <c s="30" t="s">
        <v>1241</v>
      </c>
      <c s="31" t="s">
        <v>1242</v>
      </c>
      <c s="32">
        <v>1.488</v>
      </c>
      <c s="33">
        <v>0</v>
      </c>
      <c s="33">
        <f>ROUND(ROUND(H214,2)*ROUND(G214,3),2)</f>
      </c>
      <c s="31" t="s">
        <v>1089</v>
      </c>
      <c r="O214">
        <f>(I214*21)/100</f>
      </c>
      <c t="s">
        <v>30</v>
      </c>
    </row>
    <row r="215" spans="1:5" ht="12.75">
      <c r="A215" s="34" t="s">
        <v>61</v>
      </c>
      <c r="E215" s="35" t="s">
        <v>1241</v>
      </c>
    </row>
    <row r="216" spans="1:5" ht="12.75">
      <c r="A216" s="36" t="s">
        <v>63</v>
      </c>
      <c r="E216" s="37" t="s">
        <v>64</v>
      </c>
    </row>
    <row r="217" spans="1:5" ht="12.75">
      <c r="A217" t="s">
        <v>65</v>
      </c>
      <c r="E217" s="35" t="s">
        <v>64</v>
      </c>
    </row>
    <row r="218" spans="1:16" ht="38.25">
      <c r="A218" s="24" t="s">
        <v>55</v>
      </c>
      <c s="29" t="s">
        <v>538</v>
      </c>
      <c s="29" t="s">
        <v>1243</v>
      </c>
      <c s="24" t="s">
        <v>64</v>
      </c>
      <c s="30" t="s">
        <v>1244</v>
      </c>
      <c s="31" t="s">
        <v>563</v>
      </c>
      <c s="32">
        <v>4.336</v>
      </c>
      <c s="33">
        <v>0</v>
      </c>
      <c s="33">
        <f>ROUND(ROUND(H218,2)*ROUND(G218,3),2)</f>
      </c>
      <c s="31" t="s">
        <v>1089</v>
      </c>
      <c r="O218">
        <f>(I218*21)/100</f>
      </c>
      <c t="s">
        <v>30</v>
      </c>
    </row>
    <row r="219" spans="1:5" ht="38.25">
      <c r="A219" s="34" t="s">
        <v>61</v>
      </c>
      <c r="E219" s="35" t="s">
        <v>1244</v>
      </c>
    </row>
    <row r="220" spans="1:5" ht="12.75">
      <c r="A220" s="36" t="s">
        <v>63</v>
      </c>
      <c r="E220" s="37" t="s">
        <v>64</v>
      </c>
    </row>
    <row r="221" spans="1:5" ht="12.75">
      <c r="A221" t="s">
        <v>65</v>
      </c>
      <c r="E221" s="35" t="s">
        <v>64</v>
      </c>
    </row>
    <row r="222" spans="1:16" ht="25.5">
      <c r="A222" s="24" t="s">
        <v>55</v>
      </c>
      <c s="29" t="s">
        <v>542</v>
      </c>
      <c s="29" t="s">
        <v>1245</v>
      </c>
      <c s="24" t="s">
        <v>64</v>
      </c>
      <c s="30" t="s">
        <v>1246</v>
      </c>
      <c s="31" t="s">
        <v>563</v>
      </c>
      <c s="32">
        <v>3.72</v>
      </c>
      <c s="33">
        <v>0</v>
      </c>
      <c s="33">
        <f>ROUND(ROUND(H222,2)*ROUND(G222,3),2)</f>
      </c>
      <c s="31" t="s">
        <v>1089</v>
      </c>
      <c r="O222">
        <f>(I222*21)/100</f>
      </c>
      <c t="s">
        <v>30</v>
      </c>
    </row>
    <row r="223" spans="1:5" ht="25.5">
      <c r="A223" s="34" t="s">
        <v>61</v>
      </c>
      <c r="E223" s="35" t="s">
        <v>1246</v>
      </c>
    </row>
    <row r="224" spans="1:5" ht="63.75">
      <c r="A224" s="36" t="s">
        <v>63</v>
      </c>
      <c r="E224" s="37" t="s">
        <v>1247</v>
      </c>
    </row>
    <row r="225" spans="1:5" ht="12.75">
      <c r="A225" t="s">
        <v>65</v>
      </c>
      <c r="E225" s="35" t="s">
        <v>64</v>
      </c>
    </row>
    <row r="226" spans="1:16" ht="12.75">
      <c r="A226" s="24" t="s">
        <v>55</v>
      </c>
      <c s="29" t="s">
        <v>545</v>
      </c>
      <c s="29" t="s">
        <v>1248</v>
      </c>
      <c s="24" t="s">
        <v>64</v>
      </c>
      <c s="30" t="s">
        <v>1249</v>
      </c>
      <c s="31" t="s">
        <v>563</v>
      </c>
      <c s="32">
        <v>3.72</v>
      </c>
      <c s="33">
        <v>0</v>
      </c>
      <c s="33">
        <f>ROUND(ROUND(H226,2)*ROUND(G226,3),2)</f>
      </c>
      <c s="31" t="s">
        <v>1089</v>
      </c>
      <c r="O226">
        <f>(I226*21)/100</f>
      </c>
      <c t="s">
        <v>30</v>
      </c>
    </row>
    <row r="227" spans="1:5" ht="12.75">
      <c r="A227" s="34" t="s">
        <v>61</v>
      </c>
      <c r="E227" s="35" t="s">
        <v>1249</v>
      </c>
    </row>
    <row r="228" spans="1:5" ht="63.75">
      <c r="A228" s="36" t="s">
        <v>63</v>
      </c>
      <c r="E228" s="37" t="s">
        <v>1247</v>
      </c>
    </row>
    <row r="229" spans="1:5" ht="12.75">
      <c r="A229" t="s">
        <v>65</v>
      </c>
      <c r="E229" s="35" t="s">
        <v>64</v>
      </c>
    </row>
    <row r="230" spans="1:16" ht="25.5">
      <c r="A230" s="24" t="s">
        <v>55</v>
      </c>
      <c s="29" t="s">
        <v>548</v>
      </c>
      <c s="29" t="s">
        <v>1250</v>
      </c>
      <c s="24" t="s">
        <v>64</v>
      </c>
      <c s="30" t="s">
        <v>1251</v>
      </c>
      <c s="31" t="s">
        <v>563</v>
      </c>
      <c s="32">
        <v>3.72</v>
      </c>
      <c s="33">
        <v>0</v>
      </c>
      <c s="33">
        <f>ROUND(ROUND(H230,2)*ROUND(G230,3),2)</f>
      </c>
      <c s="31" t="s">
        <v>1089</v>
      </c>
      <c r="O230">
        <f>(I230*21)/100</f>
      </c>
      <c t="s">
        <v>30</v>
      </c>
    </row>
    <row r="231" spans="1:5" ht="25.5">
      <c r="A231" s="34" t="s">
        <v>61</v>
      </c>
      <c r="E231" s="35" t="s">
        <v>1251</v>
      </c>
    </row>
    <row r="232" spans="1:5" ht="63.75">
      <c r="A232" s="36" t="s">
        <v>63</v>
      </c>
      <c r="E232" s="37" t="s">
        <v>1247</v>
      </c>
    </row>
    <row r="233" spans="1:5" ht="12.75">
      <c r="A233" t="s">
        <v>65</v>
      </c>
      <c r="E233" s="35" t="s">
        <v>64</v>
      </c>
    </row>
    <row r="234" spans="1:16" ht="25.5">
      <c r="A234" s="24" t="s">
        <v>55</v>
      </c>
      <c s="29" t="s">
        <v>552</v>
      </c>
      <c s="29" t="s">
        <v>1252</v>
      </c>
      <c s="24" t="s">
        <v>64</v>
      </c>
      <c s="30" t="s">
        <v>1253</v>
      </c>
      <c s="31" t="s">
        <v>563</v>
      </c>
      <c s="32">
        <v>3.72</v>
      </c>
      <c s="33">
        <v>0</v>
      </c>
      <c s="33">
        <f>ROUND(ROUND(H234,2)*ROUND(G234,3),2)</f>
      </c>
      <c s="31" t="s">
        <v>1089</v>
      </c>
      <c r="O234">
        <f>(I234*21)/100</f>
      </c>
      <c t="s">
        <v>30</v>
      </c>
    </row>
    <row r="235" spans="1:5" ht="25.5">
      <c r="A235" s="34" t="s">
        <v>61</v>
      </c>
      <c r="E235" s="35" t="s">
        <v>1253</v>
      </c>
    </row>
    <row r="236" spans="1:5" ht="63.75">
      <c r="A236" s="36" t="s">
        <v>63</v>
      </c>
      <c r="E236" s="37" t="s">
        <v>1247</v>
      </c>
    </row>
    <row r="237" spans="1:5" ht="12.75">
      <c r="A237" t="s">
        <v>65</v>
      </c>
      <c r="E237" s="35" t="s">
        <v>64</v>
      </c>
    </row>
    <row r="238" spans="1:16" ht="38.25">
      <c r="A238" s="24" t="s">
        <v>55</v>
      </c>
      <c s="29" t="s">
        <v>556</v>
      </c>
      <c s="29" t="s">
        <v>1254</v>
      </c>
      <c s="24" t="s">
        <v>64</v>
      </c>
      <c s="30" t="s">
        <v>1255</v>
      </c>
      <c s="31" t="s">
        <v>59</v>
      </c>
      <c s="32">
        <v>0.026</v>
      </c>
      <c s="33">
        <v>0</v>
      </c>
      <c s="33">
        <f>ROUND(ROUND(H238,2)*ROUND(G238,3),2)</f>
      </c>
      <c s="31" t="s">
        <v>1089</v>
      </c>
      <c r="O238">
        <f>(I238*21)/100</f>
      </c>
      <c t="s">
        <v>30</v>
      </c>
    </row>
    <row r="239" spans="1:5" ht="38.25">
      <c r="A239" s="34" t="s">
        <v>61</v>
      </c>
      <c r="E239" s="35" t="s">
        <v>1256</v>
      </c>
    </row>
    <row r="240" spans="1:5" ht="12.75">
      <c r="A240" s="36" t="s">
        <v>63</v>
      </c>
      <c r="E240" s="37" t="s">
        <v>64</v>
      </c>
    </row>
    <row r="241" spans="1:5" ht="12.75">
      <c r="A241" t="s">
        <v>65</v>
      </c>
      <c r="E241" s="35" t="s">
        <v>64</v>
      </c>
    </row>
    <row r="242" spans="1:18" ht="12.75" customHeight="1">
      <c r="A242" s="6" t="s">
        <v>52</v>
      </c>
      <c s="6"/>
      <c s="39" t="s">
        <v>1257</v>
      </c>
      <c s="6"/>
      <c s="27" t="s">
        <v>1258</v>
      </c>
      <c s="6"/>
      <c s="6"/>
      <c s="6"/>
      <c s="40">
        <f>0+Q242</f>
      </c>
      <c s="6"/>
      <c r="O242">
        <f>0+R242</f>
      </c>
      <c r="Q242">
        <f>0+I243+I247+I251+I255+I259</f>
      </c>
      <c>
        <f>0+O243+O247+O251+O255+O259</f>
      </c>
    </row>
    <row r="243" spans="1:16" ht="25.5">
      <c r="A243" s="24" t="s">
        <v>55</v>
      </c>
      <c s="29" t="s">
        <v>560</v>
      </c>
      <c s="29" t="s">
        <v>1259</v>
      </c>
      <c s="24" t="s">
        <v>64</v>
      </c>
      <c s="30" t="s">
        <v>1260</v>
      </c>
      <c s="31" t="s">
        <v>87</v>
      </c>
      <c s="32">
        <v>4</v>
      </c>
      <c s="33">
        <v>0</v>
      </c>
      <c s="33">
        <f>ROUND(ROUND(H243,2)*ROUND(G243,3),2)</f>
      </c>
      <c s="31" t="s">
        <v>1089</v>
      </c>
      <c r="O243">
        <f>(I243*21)/100</f>
      </c>
      <c t="s">
        <v>30</v>
      </c>
    </row>
    <row r="244" spans="1:5" ht="25.5">
      <c r="A244" s="34" t="s">
        <v>61</v>
      </c>
      <c r="E244" s="35" t="s">
        <v>1260</v>
      </c>
    </row>
    <row r="245" spans="1:5" ht="76.5">
      <c r="A245" s="36" t="s">
        <v>63</v>
      </c>
      <c r="E245" s="37" t="s">
        <v>1261</v>
      </c>
    </row>
    <row r="246" spans="1:5" ht="12.75">
      <c r="A246" t="s">
        <v>65</v>
      </c>
      <c r="E246" s="35" t="s">
        <v>64</v>
      </c>
    </row>
    <row r="247" spans="1:16" ht="25.5">
      <c r="A247" s="24" t="s">
        <v>55</v>
      </c>
      <c s="29" t="s">
        <v>964</v>
      </c>
      <c s="29" t="s">
        <v>1262</v>
      </c>
      <c s="24" t="s">
        <v>64</v>
      </c>
      <c s="30" t="s">
        <v>1263</v>
      </c>
      <c s="31" t="s">
        <v>87</v>
      </c>
      <c s="32">
        <v>2</v>
      </c>
      <c s="33">
        <v>0</v>
      </c>
      <c s="33">
        <f>ROUND(ROUND(H247,2)*ROUND(G247,3),2)</f>
      </c>
      <c s="31" t="s">
        <v>1089</v>
      </c>
      <c r="O247">
        <f>(I247*21)/100</f>
      </c>
      <c t="s">
        <v>30</v>
      </c>
    </row>
    <row r="248" spans="1:5" ht="25.5">
      <c r="A248" s="34" t="s">
        <v>61</v>
      </c>
      <c r="E248" s="35" t="s">
        <v>1263</v>
      </c>
    </row>
    <row r="249" spans="1:5" ht="76.5">
      <c r="A249" s="36" t="s">
        <v>63</v>
      </c>
      <c r="E249" s="37" t="s">
        <v>1264</v>
      </c>
    </row>
    <row r="250" spans="1:5" ht="12.75">
      <c r="A250" t="s">
        <v>65</v>
      </c>
      <c r="E250" s="35" t="s">
        <v>64</v>
      </c>
    </row>
    <row r="251" spans="1:16" ht="12.75">
      <c r="A251" s="24" t="s">
        <v>55</v>
      </c>
      <c s="29" t="s">
        <v>966</v>
      </c>
      <c s="29" t="s">
        <v>1265</v>
      </c>
      <c s="24" t="s">
        <v>64</v>
      </c>
      <c s="30" t="s">
        <v>1266</v>
      </c>
      <c s="31" t="s">
        <v>87</v>
      </c>
      <c s="32">
        <v>7</v>
      </c>
      <c s="33">
        <v>0</v>
      </c>
      <c s="33">
        <f>ROUND(ROUND(H251,2)*ROUND(G251,3),2)</f>
      </c>
      <c s="31" t="s">
        <v>60</v>
      </c>
      <c r="O251">
        <f>(I251*21)/100</f>
      </c>
      <c t="s">
        <v>30</v>
      </c>
    </row>
    <row r="252" spans="1:5" ht="12.75">
      <c r="A252" s="34" t="s">
        <v>61</v>
      </c>
      <c r="E252" s="35" t="s">
        <v>1266</v>
      </c>
    </row>
    <row r="253" spans="1:5" ht="102">
      <c r="A253" s="36" t="s">
        <v>63</v>
      </c>
      <c r="E253" s="37" t="s">
        <v>1267</v>
      </c>
    </row>
    <row r="254" spans="1:5" ht="12.75">
      <c r="A254" t="s">
        <v>65</v>
      </c>
      <c r="E254" s="35" t="s">
        <v>64</v>
      </c>
    </row>
    <row r="255" spans="1:16" ht="12.75">
      <c r="A255" s="24" t="s">
        <v>55</v>
      </c>
      <c s="29" t="s">
        <v>970</v>
      </c>
      <c s="29" t="s">
        <v>1268</v>
      </c>
      <c s="24" t="s">
        <v>64</v>
      </c>
      <c s="30" t="s">
        <v>1269</v>
      </c>
      <c s="31" t="s">
        <v>87</v>
      </c>
      <c s="32">
        <v>1</v>
      </c>
      <c s="33">
        <v>0</v>
      </c>
      <c s="33">
        <f>ROUND(ROUND(H255,2)*ROUND(G255,3),2)</f>
      </c>
      <c s="31" t="s">
        <v>60</v>
      </c>
      <c r="O255">
        <f>(I255*21)/100</f>
      </c>
      <c t="s">
        <v>30</v>
      </c>
    </row>
    <row r="256" spans="1:5" ht="12.75">
      <c r="A256" s="34" t="s">
        <v>61</v>
      </c>
      <c r="E256" s="35" t="s">
        <v>1269</v>
      </c>
    </row>
    <row r="257" spans="1:5" ht="76.5">
      <c r="A257" s="36" t="s">
        <v>63</v>
      </c>
      <c r="E257" s="37" t="s">
        <v>1270</v>
      </c>
    </row>
    <row r="258" spans="1:5" ht="12.75">
      <c r="A258" t="s">
        <v>65</v>
      </c>
      <c r="E258" s="35" t="s">
        <v>64</v>
      </c>
    </row>
    <row r="259" spans="1:16" ht="12.75">
      <c r="A259" s="24" t="s">
        <v>55</v>
      </c>
      <c s="29" t="s">
        <v>974</v>
      </c>
      <c s="29" t="s">
        <v>1271</v>
      </c>
      <c s="24" t="s">
        <v>64</v>
      </c>
      <c s="30" t="s">
        <v>1272</v>
      </c>
      <c s="31" t="s">
        <v>87</v>
      </c>
      <c s="32">
        <v>1</v>
      </c>
      <c s="33">
        <v>0</v>
      </c>
      <c s="33">
        <f>ROUND(ROUND(H259,2)*ROUND(G259,3),2)</f>
      </c>
      <c s="31" t="s">
        <v>60</v>
      </c>
      <c r="O259">
        <f>(I259*21)/100</f>
      </c>
      <c t="s">
        <v>30</v>
      </c>
    </row>
    <row r="260" spans="1:5" ht="12.75">
      <c r="A260" s="34" t="s">
        <v>61</v>
      </c>
      <c r="E260" s="35" t="s">
        <v>1272</v>
      </c>
    </row>
    <row r="261" spans="1:5" ht="76.5">
      <c r="A261" s="36" t="s">
        <v>63</v>
      </c>
      <c r="E261" s="37" t="s">
        <v>1273</v>
      </c>
    </row>
    <row r="262" spans="1:5" ht="12.75">
      <c r="A262" t="s">
        <v>65</v>
      </c>
      <c r="E262" s="35" t="s">
        <v>64</v>
      </c>
    </row>
    <row r="263" spans="1:18" ht="12.75" customHeight="1">
      <c r="A263" s="6" t="s">
        <v>52</v>
      </c>
      <c s="6"/>
      <c s="39" t="s">
        <v>1274</v>
      </c>
      <c s="6"/>
      <c s="27" t="s">
        <v>1275</v>
      </c>
      <c s="6"/>
      <c s="6"/>
      <c s="6"/>
      <c s="40">
        <f>0+Q263</f>
      </c>
      <c s="6"/>
      <c r="O263">
        <f>0+R263</f>
      </c>
      <c r="Q263">
        <f>0+I264+I268+I272+I276+I280</f>
      </c>
      <c>
        <f>0+O264+O268+O272+O276+O280</f>
      </c>
    </row>
    <row r="264" spans="1:16" ht="38.25">
      <c r="A264" s="24" t="s">
        <v>55</v>
      </c>
      <c s="29" t="s">
        <v>1276</v>
      </c>
      <c s="29" t="s">
        <v>1277</v>
      </c>
      <c s="24" t="s">
        <v>64</v>
      </c>
      <c s="30" t="s">
        <v>1278</v>
      </c>
      <c s="31" t="s">
        <v>563</v>
      </c>
      <c s="32">
        <v>29.577</v>
      </c>
      <c s="33">
        <v>0</v>
      </c>
      <c s="33">
        <f>ROUND(ROUND(H264,2)*ROUND(G264,3),2)</f>
      </c>
      <c s="31" t="s">
        <v>1089</v>
      </c>
      <c r="O264">
        <f>(I264*21)/100</f>
      </c>
      <c t="s">
        <v>30</v>
      </c>
    </row>
    <row r="265" spans="1:5" ht="38.25">
      <c r="A265" s="34" t="s">
        <v>61</v>
      </c>
      <c r="E265" s="35" t="s">
        <v>1279</v>
      </c>
    </row>
    <row r="266" spans="1:5" ht="63.75">
      <c r="A266" s="36" t="s">
        <v>63</v>
      </c>
      <c r="E266" s="37" t="s">
        <v>1280</v>
      </c>
    </row>
    <row r="267" spans="1:5" ht="178.5">
      <c r="A267" t="s">
        <v>65</v>
      </c>
      <c r="E267" s="35" t="s">
        <v>1281</v>
      </c>
    </row>
    <row r="268" spans="1:16" ht="25.5">
      <c r="A268" s="24" t="s">
        <v>55</v>
      </c>
      <c s="29" t="s">
        <v>1282</v>
      </c>
      <c s="29" t="s">
        <v>1283</v>
      </c>
      <c s="24" t="s">
        <v>64</v>
      </c>
      <c s="30" t="s">
        <v>1284</v>
      </c>
      <c s="31" t="s">
        <v>563</v>
      </c>
      <c s="32">
        <v>29.577</v>
      </c>
      <c s="33">
        <v>0</v>
      </c>
      <c s="33">
        <f>ROUND(ROUND(H268,2)*ROUND(G268,3),2)</f>
      </c>
      <c s="31" t="s">
        <v>1089</v>
      </c>
      <c r="O268">
        <f>(I268*21)/100</f>
      </c>
      <c t="s">
        <v>30</v>
      </c>
    </row>
    <row r="269" spans="1:5" ht="25.5">
      <c r="A269" s="34" t="s">
        <v>61</v>
      </c>
      <c r="E269" s="35" t="s">
        <v>1284</v>
      </c>
    </row>
    <row r="270" spans="1:5" ht="63.75">
      <c r="A270" s="36" t="s">
        <v>63</v>
      </c>
      <c r="E270" s="37" t="s">
        <v>1280</v>
      </c>
    </row>
    <row r="271" spans="1:5" ht="178.5">
      <c r="A271" t="s">
        <v>65</v>
      </c>
      <c r="E271" s="35" t="s">
        <v>1281</v>
      </c>
    </row>
    <row r="272" spans="1:16" ht="25.5">
      <c r="A272" s="24" t="s">
        <v>55</v>
      </c>
      <c s="29" t="s">
        <v>1285</v>
      </c>
      <c s="29" t="s">
        <v>1286</v>
      </c>
      <c s="24" t="s">
        <v>64</v>
      </c>
      <c s="30" t="s">
        <v>1287</v>
      </c>
      <c s="31" t="s">
        <v>563</v>
      </c>
      <c s="32">
        <v>29.577</v>
      </c>
      <c s="33">
        <v>0</v>
      </c>
      <c s="33">
        <f>ROUND(ROUND(H272,2)*ROUND(G272,3),2)</f>
      </c>
      <c s="31" t="s">
        <v>1089</v>
      </c>
      <c r="O272">
        <f>(I272*21)/100</f>
      </c>
      <c t="s">
        <v>30</v>
      </c>
    </row>
    <row r="273" spans="1:5" ht="25.5">
      <c r="A273" s="34" t="s">
        <v>61</v>
      </c>
      <c r="E273" s="35" t="s">
        <v>1287</v>
      </c>
    </row>
    <row r="274" spans="1:5" ht="63.75">
      <c r="A274" s="36" t="s">
        <v>63</v>
      </c>
      <c r="E274" s="37" t="s">
        <v>1280</v>
      </c>
    </row>
    <row r="275" spans="1:5" ht="178.5">
      <c r="A275" t="s">
        <v>65</v>
      </c>
      <c r="E275" s="35" t="s">
        <v>1281</v>
      </c>
    </row>
    <row r="276" spans="1:16" ht="25.5">
      <c r="A276" s="24" t="s">
        <v>55</v>
      </c>
      <c s="29" t="s">
        <v>1288</v>
      </c>
      <c s="29" t="s">
        <v>1289</v>
      </c>
      <c s="24" t="s">
        <v>64</v>
      </c>
      <c s="30" t="s">
        <v>1290</v>
      </c>
      <c s="31" t="s">
        <v>563</v>
      </c>
      <c s="32">
        <v>29.577</v>
      </c>
      <c s="33">
        <v>0</v>
      </c>
      <c s="33">
        <f>ROUND(ROUND(H276,2)*ROUND(G276,3),2)</f>
      </c>
      <c s="31" t="s">
        <v>1089</v>
      </c>
      <c r="O276">
        <f>(I276*21)/100</f>
      </c>
      <c t="s">
        <v>30</v>
      </c>
    </row>
    <row r="277" spans="1:5" ht="25.5">
      <c r="A277" s="34" t="s">
        <v>61</v>
      </c>
      <c r="E277" s="35" t="s">
        <v>1290</v>
      </c>
    </row>
    <row r="278" spans="1:5" ht="63.75">
      <c r="A278" s="36" t="s">
        <v>63</v>
      </c>
      <c r="E278" s="37" t="s">
        <v>1280</v>
      </c>
    </row>
    <row r="279" spans="1:5" ht="178.5">
      <c r="A279" t="s">
        <v>65</v>
      </c>
      <c r="E279" s="35" t="s">
        <v>1281</v>
      </c>
    </row>
    <row r="280" spans="1:16" ht="38.25">
      <c r="A280" s="24" t="s">
        <v>55</v>
      </c>
      <c s="29" t="s">
        <v>1291</v>
      </c>
      <c s="29" t="s">
        <v>1292</v>
      </c>
      <c s="24" t="s">
        <v>64</v>
      </c>
      <c s="30" t="s">
        <v>1293</v>
      </c>
      <c s="31" t="s">
        <v>59</v>
      </c>
      <c s="32">
        <v>0.387</v>
      </c>
      <c s="33">
        <v>0</v>
      </c>
      <c s="33">
        <f>ROUND(ROUND(H280,2)*ROUND(G280,3),2)</f>
      </c>
      <c s="31" t="s">
        <v>1089</v>
      </c>
      <c r="O280">
        <f>(I280*21)/100</f>
      </c>
      <c t="s">
        <v>30</v>
      </c>
    </row>
    <row r="281" spans="1:5" ht="51">
      <c r="A281" s="34" t="s">
        <v>61</v>
      </c>
      <c r="E281" s="35" t="s">
        <v>1294</v>
      </c>
    </row>
    <row r="282" spans="1:5" ht="12.75">
      <c r="A282" s="36" t="s">
        <v>63</v>
      </c>
      <c r="E282" s="37" t="s">
        <v>64</v>
      </c>
    </row>
    <row r="283" spans="1:5" ht="127.5">
      <c r="A283" t="s">
        <v>65</v>
      </c>
      <c r="E283" s="35" t="s">
        <v>1295</v>
      </c>
    </row>
    <row r="284" spans="1:18" ht="12.75" customHeight="1">
      <c r="A284" s="6" t="s">
        <v>52</v>
      </c>
      <c s="6"/>
      <c s="39" t="s">
        <v>1296</v>
      </c>
      <c s="6"/>
      <c s="27" t="s">
        <v>1297</v>
      </c>
      <c s="6"/>
      <c s="6"/>
      <c s="6"/>
      <c s="40">
        <f>0+Q284</f>
      </c>
      <c s="6"/>
      <c r="O284">
        <f>0+R284</f>
      </c>
      <c r="Q284">
        <f>0+I285+I289+I293+I297+I301+I305+I309+I313+I317+I321+I325+I329</f>
      </c>
      <c>
        <f>0+O285+O289+O293+O297+O301+O305+O309+O313+O317+O321+O325+O329</f>
      </c>
    </row>
    <row r="285" spans="1:16" ht="12.75">
      <c r="A285" s="24" t="s">
        <v>55</v>
      </c>
      <c s="29" t="s">
        <v>1298</v>
      </c>
      <c s="29" t="s">
        <v>1299</v>
      </c>
      <c s="24" t="s">
        <v>64</v>
      </c>
      <c s="30" t="s">
        <v>1300</v>
      </c>
      <c s="31" t="s">
        <v>87</v>
      </c>
      <c s="32">
        <v>2</v>
      </c>
      <c s="33">
        <v>0</v>
      </c>
      <c s="33">
        <f>ROUND(ROUND(H285,2)*ROUND(G285,3),2)</f>
      </c>
      <c s="31" t="s">
        <v>1089</v>
      </c>
      <c r="O285">
        <f>(I285*21)/100</f>
      </c>
      <c t="s">
        <v>30</v>
      </c>
    </row>
    <row r="286" spans="1:5" ht="12.75">
      <c r="A286" s="34" t="s">
        <v>61</v>
      </c>
      <c r="E286" s="35" t="s">
        <v>1300</v>
      </c>
    </row>
    <row r="287" spans="1:5" ht="12.75">
      <c r="A287" s="36" t="s">
        <v>63</v>
      </c>
      <c r="E287" s="37" t="s">
        <v>64</v>
      </c>
    </row>
    <row r="288" spans="1:5" ht="12.75">
      <c r="A288" t="s">
        <v>65</v>
      </c>
      <c r="E288" s="35" t="s">
        <v>64</v>
      </c>
    </row>
    <row r="289" spans="1:16" ht="12.75">
      <c r="A289" s="24" t="s">
        <v>55</v>
      </c>
      <c s="29" t="s">
        <v>1301</v>
      </c>
      <c s="29" t="s">
        <v>1302</v>
      </c>
      <c s="24" t="s">
        <v>64</v>
      </c>
      <c s="30" t="s">
        <v>1303</v>
      </c>
      <c s="31" t="s">
        <v>87</v>
      </c>
      <c s="32">
        <v>2</v>
      </c>
      <c s="33">
        <v>0</v>
      </c>
      <c s="33">
        <f>ROUND(ROUND(H289,2)*ROUND(G289,3),2)</f>
      </c>
      <c s="31" t="s">
        <v>1089</v>
      </c>
      <c r="O289">
        <f>(I289*21)/100</f>
      </c>
      <c t="s">
        <v>30</v>
      </c>
    </row>
    <row r="290" spans="1:5" ht="12.75">
      <c r="A290" s="34" t="s">
        <v>61</v>
      </c>
      <c r="E290" s="35" t="s">
        <v>1303</v>
      </c>
    </row>
    <row r="291" spans="1:5" ht="12.75">
      <c r="A291" s="36" t="s">
        <v>63</v>
      </c>
      <c r="E291" s="37" t="s">
        <v>64</v>
      </c>
    </row>
    <row r="292" spans="1:5" ht="12.75">
      <c r="A292" t="s">
        <v>65</v>
      </c>
      <c r="E292" s="35" t="s">
        <v>64</v>
      </c>
    </row>
    <row r="293" spans="1:16" ht="12.75">
      <c r="A293" s="24" t="s">
        <v>55</v>
      </c>
      <c s="29" t="s">
        <v>1304</v>
      </c>
      <c s="29" t="s">
        <v>1305</v>
      </c>
      <c s="24" t="s">
        <v>64</v>
      </c>
      <c s="30" t="s">
        <v>1306</v>
      </c>
      <c s="31" t="s">
        <v>87</v>
      </c>
      <c s="32">
        <v>2</v>
      </c>
      <c s="33">
        <v>0</v>
      </c>
      <c s="33">
        <f>ROUND(ROUND(H293,2)*ROUND(G293,3),2)</f>
      </c>
      <c s="31" t="s">
        <v>1089</v>
      </c>
      <c r="O293">
        <f>(I293*21)/100</f>
      </c>
      <c t="s">
        <v>30</v>
      </c>
    </row>
    <row r="294" spans="1:5" ht="12.75">
      <c r="A294" s="34" t="s">
        <v>61</v>
      </c>
      <c r="E294" s="35" t="s">
        <v>1306</v>
      </c>
    </row>
    <row r="295" spans="1:5" ht="12.75">
      <c r="A295" s="36" t="s">
        <v>63</v>
      </c>
      <c r="E295" s="37" t="s">
        <v>64</v>
      </c>
    </row>
    <row r="296" spans="1:5" ht="12.75">
      <c r="A296" t="s">
        <v>65</v>
      </c>
      <c r="E296" s="35" t="s">
        <v>64</v>
      </c>
    </row>
    <row r="297" spans="1:16" ht="12.75">
      <c r="A297" s="24" t="s">
        <v>55</v>
      </c>
      <c s="29" t="s">
        <v>1307</v>
      </c>
      <c s="29" t="s">
        <v>1308</v>
      </c>
      <c s="24" t="s">
        <v>64</v>
      </c>
      <c s="30" t="s">
        <v>1309</v>
      </c>
      <c s="31" t="s">
        <v>87</v>
      </c>
      <c s="32">
        <v>1</v>
      </c>
      <c s="33">
        <v>0</v>
      </c>
      <c s="33">
        <f>ROUND(ROUND(H297,2)*ROUND(G297,3),2)</f>
      </c>
      <c s="31" t="s">
        <v>1089</v>
      </c>
      <c r="O297">
        <f>(I297*21)/100</f>
      </c>
      <c t="s">
        <v>30</v>
      </c>
    </row>
    <row r="298" spans="1:5" ht="12.75">
      <c r="A298" s="34" t="s">
        <v>61</v>
      </c>
      <c r="E298" s="35" t="s">
        <v>1309</v>
      </c>
    </row>
    <row r="299" spans="1:5" ht="12.75">
      <c r="A299" s="36" t="s">
        <v>63</v>
      </c>
      <c r="E299" s="37" t="s">
        <v>64</v>
      </c>
    </row>
    <row r="300" spans="1:5" ht="12.75">
      <c r="A300" t="s">
        <v>65</v>
      </c>
      <c r="E300" s="35" t="s">
        <v>64</v>
      </c>
    </row>
    <row r="301" spans="1:16" ht="12.75">
      <c r="A301" s="24" t="s">
        <v>55</v>
      </c>
      <c s="29" t="s">
        <v>1310</v>
      </c>
      <c s="29" t="s">
        <v>1311</v>
      </c>
      <c s="24" t="s">
        <v>64</v>
      </c>
      <c s="30" t="s">
        <v>1312</v>
      </c>
      <c s="31" t="s">
        <v>563</v>
      </c>
      <c s="32">
        <v>41.536</v>
      </c>
      <c s="33">
        <v>0</v>
      </c>
      <c s="33">
        <f>ROUND(ROUND(H301,2)*ROUND(G301,3),2)</f>
      </c>
      <c s="31" t="s">
        <v>1089</v>
      </c>
      <c r="O301">
        <f>(I301*21)/100</f>
      </c>
      <c t="s">
        <v>30</v>
      </c>
    </row>
    <row r="302" spans="1:5" ht="12.75">
      <c r="A302" s="34" t="s">
        <v>61</v>
      </c>
      <c r="E302" s="35" t="s">
        <v>1312</v>
      </c>
    </row>
    <row r="303" spans="1:5" ht="12.75">
      <c r="A303" s="36" t="s">
        <v>63</v>
      </c>
      <c r="E303" s="37" t="s">
        <v>64</v>
      </c>
    </row>
    <row r="304" spans="1:5" ht="12.75">
      <c r="A304" t="s">
        <v>65</v>
      </c>
      <c r="E304" s="35" t="s">
        <v>64</v>
      </c>
    </row>
    <row r="305" spans="1:16" ht="25.5">
      <c r="A305" s="24" t="s">
        <v>55</v>
      </c>
      <c s="29" t="s">
        <v>1313</v>
      </c>
      <c s="29" t="s">
        <v>1314</v>
      </c>
      <c s="24" t="s">
        <v>64</v>
      </c>
      <c s="30" t="s">
        <v>1315</v>
      </c>
      <c s="31" t="s">
        <v>563</v>
      </c>
      <c s="32">
        <v>37.76</v>
      </c>
      <c s="33">
        <v>0</v>
      </c>
      <c s="33">
        <f>ROUND(ROUND(H305,2)*ROUND(G305,3),2)</f>
      </c>
      <c s="31" t="s">
        <v>1089</v>
      </c>
      <c r="O305">
        <f>(I305*21)/100</f>
      </c>
      <c t="s">
        <v>30</v>
      </c>
    </row>
    <row r="306" spans="1:5" ht="25.5">
      <c r="A306" s="34" t="s">
        <v>61</v>
      </c>
      <c r="E306" s="35" t="s">
        <v>1315</v>
      </c>
    </row>
    <row r="307" spans="1:5" ht="63.75">
      <c r="A307" s="36" t="s">
        <v>63</v>
      </c>
      <c r="E307" s="37" t="s">
        <v>1316</v>
      </c>
    </row>
    <row r="308" spans="1:5" ht="12.75">
      <c r="A308" t="s">
        <v>65</v>
      </c>
      <c r="E308" s="35" t="s">
        <v>64</v>
      </c>
    </row>
    <row r="309" spans="1:16" ht="25.5">
      <c r="A309" s="24" t="s">
        <v>55</v>
      </c>
      <c s="29" t="s">
        <v>1317</v>
      </c>
      <c s="29" t="s">
        <v>1318</v>
      </c>
      <c s="24" t="s">
        <v>64</v>
      </c>
      <c s="30" t="s">
        <v>1319</v>
      </c>
      <c s="31" t="s">
        <v>87</v>
      </c>
      <c s="32">
        <v>1</v>
      </c>
      <c s="33">
        <v>0</v>
      </c>
      <c s="33">
        <f>ROUND(ROUND(H309,2)*ROUND(G309,3),2)</f>
      </c>
      <c s="31" t="s">
        <v>1089</v>
      </c>
      <c r="O309">
        <f>(I309*21)/100</f>
      </c>
      <c t="s">
        <v>30</v>
      </c>
    </row>
    <row r="310" spans="1:5" ht="25.5">
      <c r="A310" s="34" t="s">
        <v>61</v>
      </c>
      <c r="E310" s="35" t="s">
        <v>1319</v>
      </c>
    </row>
    <row r="311" spans="1:5" ht="63.75">
      <c r="A311" s="36" t="s">
        <v>63</v>
      </c>
      <c r="E311" s="37" t="s">
        <v>1320</v>
      </c>
    </row>
    <row r="312" spans="1:5" ht="165.75">
      <c r="A312" t="s">
        <v>65</v>
      </c>
      <c r="E312" s="35" t="s">
        <v>1321</v>
      </c>
    </row>
    <row r="313" spans="1:16" ht="12.75">
      <c r="A313" s="24" t="s">
        <v>55</v>
      </c>
      <c s="29" t="s">
        <v>1322</v>
      </c>
      <c s="29" t="s">
        <v>1323</v>
      </c>
      <c s="24" t="s">
        <v>64</v>
      </c>
      <c s="30" t="s">
        <v>1324</v>
      </c>
      <c s="31" t="s">
        <v>87</v>
      </c>
      <c s="32">
        <v>2</v>
      </c>
      <c s="33">
        <v>0</v>
      </c>
      <c s="33">
        <f>ROUND(ROUND(H313,2)*ROUND(G313,3),2)</f>
      </c>
      <c s="31" t="s">
        <v>1089</v>
      </c>
      <c r="O313">
        <f>(I313*21)/100</f>
      </c>
      <c t="s">
        <v>30</v>
      </c>
    </row>
    <row r="314" spans="1:5" ht="12.75">
      <c r="A314" s="34" t="s">
        <v>61</v>
      </c>
      <c r="E314" s="35" t="s">
        <v>1324</v>
      </c>
    </row>
    <row r="315" spans="1:5" ht="89.25">
      <c r="A315" s="36" t="s">
        <v>63</v>
      </c>
      <c r="E315" s="37" t="s">
        <v>1325</v>
      </c>
    </row>
    <row r="316" spans="1:5" ht="12.75">
      <c r="A316" t="s">
        <v>65</v>
      </c>
      <c r="E316" s="35" t="s">
        <v>64</v>
      </c>
    </row>
    <row r="317" spans="1:16" ht="12.75">
      <c r="A317" s="24" t="s">
        <v>55</v>
      </c>
      <c s="29" t="s">
        <v>1326</v>
      </c>
      <c s="29" t="s">
        <v>1327</v>
      </c>
      <c s="24" t="s">
        <v>64</v>
      </c>
      <c s="30" t="s">
        <v>1328</v>
      </c>
      <c s="31" t="s">
        <v>87</v>
      </c>
      <c s="32">
        <v>2</v>
      </c>
      <c s="33">
        <v>0</v>
      </c>
      <c s="33">
        <f>ROUND(ROUND(H317,2)*ROUND(G317,3),2)</f>
      </c>
      <c s="31" t="s">
        <v>1089</v>
      </c>
      <c r="O317">
        <f>(I317*21)/100</f>
      </c>
      <c t="s">
        <v>30</v>
      </c>
    </row>
    <row r="318" spans="1:5" ht="12.75">
      <c r="A318" s="34" t="s">
        <v>61</v>
      </c>
      <c r="E318" s="35" t="s">
        <v>1328</v>
      </c>
    </row>
    <row r="319" spans="1:5" ht="89.25">
      <c r="A319" s="36" t="s">
        <v>63</v>
      </c>
      <c r="E319" s="37" t="s">
        <v>1325</v>
      </c>
    </row>
    <row r="320" spans="1:5" ht="12.75">
      <c r="A320" t="s">
        <v>65</v>
      </c>
      <c r="E320" s="35" t="s">
        <v>64</v>
      </c>
    </row>
    <row r="321" spans="1:16" ht="38.25">
      <c r="A321" s="24" t="s">
        <v>55</v>
      </c>
      <c s="29" t="s">
        <v>1329</v>
      </c>
      <c s="29" t="s">
        <v>1330</v>
      </c>
      <c s="24" t="s">
        <v>64</v>
      </c>
      <c s="30" t="s">
        <v>1331</v>
      </c>
      <c s="31" t="s">
        <v>59</v>
      </c>
      <c s="32">
        <v>0.169</v>
      </c>
      <c s="33">
        <v>0</v>
      </c>
      <c s="33">
        <f>ROUND(ROUND(H321,2)*ROUND(G321,3),2)</f>
      </c>
      <c s="31" t="s">
        <v>1089</v>
      </c>
      <c r="O321">
        <f>(I321*21)/100</f>
      </c>
      <c t="s">
        <v>30</v>
      </c>
    </row>
    <row r="322" spans="1:5" ht="38.25">
      <c r="A322" s="34" t="s">
        <v>61</v>
      </c>
      <c r="E322" s="35" t="s">
        <v>1332</v>
      </c>
    </row>
    <row r="323" spans="1:5" ht="12.75">
      <c r="A323" s="36" t="s">
        <v>63</v>
      </c>
      <c r="E323" s="37" t="s">
        <v>64</v>
      </c>
    </row>
    <row r="324" spans="1:5" ht="114.75">
      <c r="A324" t="s">
        <v>65</v>
      </c>
      <c r="E324" s="35" t="s">
        <v>1333</v>
      </c>
    </row>
    <row r="325" spans="1:16" ht="12.75">
      <c r="A325" s="24" t="s">
        <v>55</v>
      </c>
      <c s="29" t="s">
        <v>1334</v>
      </c>
      <c s="29" t="s">
        <v>1335</v>
      </c>
      <c s="24" t="s">
        <v>64</v>
      </c>
      <c s="30" t="s">
        <v>1336</v>
      </c>
      <c s="31" t="s">
        <v>87</v>
      </c>
      <c s="32">
        <v>1</v>
      </c>
      <c s="33">
        <v>0</v>
      </c>
      <c s="33">
        <f>ROUND(ROUND(H325,2)*ROUND(G325,3),2)</f>
      </c>
      <c s="31" t="s">
        <v>60</v>
      </c>
      <c r="O325">
        <f>(I325*21)/100</f>
      </c>
      <c t="s">
        <v>30</v>
      </c>
    </row>
    <row r="326" spans="1:5" ht="12.75">
      <c r="A326" s="34" t="s">
        <v>61</v>
      </c>
      <c r="E326" s="35" t="s">
        <v>1336</v>
      </c>
    </row>
    <row r="327" spans="1:5" ht="63.75">
      <c r="A327" s="36" t="s">
        <v>63</v>
      </c>
      <c r="E327" s="37" t="s">
        <v>1337</v>
      </c>
    </row>
    <row r="328" spans="1:5" ht="12.75">
      <c r="A328" t="s">
        <v>65</v>
      </c>
      <c r="E328" s="35" t="s">
        <v>64</v>
      </c>
    </row>
    <row r="329" spans="1:16" ht="12.75">
      <c r="A329" s="24" t="s">
        <v>55</v>
      </c>
      <c s="29" t="s">
        <v>1338</v>
      </c>
      <c s="29" t="s">
        <v>1339</v>
      </c>
      <c s="24" t="s">
        <v>64</v>
      </c>
      <c s="30" t="s">
        <v>1340</v>
      </c>
      <c s="31" t="s">
        <v>87</v>
      </c>
      <c s="32">
        <v>2</v>
      </c>
      <c s="33">
        <v>0</v>
      </c>
      <c s="33">
        <f>ROUND(ROUND(H329,2)*ROUND(G329,3),2)</f>
      </c>
      <c s="31" t="s">
        <v>60</v>
      </c>
      <c r="O329">
        <f>(I329*21)/100</f>
      </c>
      <c t="s">
        <v>30</v>
      </c>
    </row>
    <row r="330" spans="1:5" ht="12.75">
      <c r="A330" s="34" t="s">
        <v>61</v>
      </c>
      <c r="E330" s="35" t="s">
        <v>1340</v>
      </c>
    </row>
    <row r="331" spans="1:5" ht="102">
      <c r="A331" s="36" t="s">
        <v>63</v>
      </c>
      <c r="E331" s="37" t="s">
        <v>1341</v>
      </c>
    </row>
    <row r="332" spans="1:5" ht="12.75">
      <c r="A332" t="s">
        <v>65</v>
      </c>
      <c r="E332" s="35" t="s">
        <v>64</v>
      </c>
    </row>
    <row r="333" spans="1:18" ht="12.75" customHeight="1">
      <c r="A333" s="6" t="s">
        <v>52</v>
      </c>
      <c s="6"/>
      <c s="39" t="s">
        <v>1342</v>
      </c>
      <c s="6"/>
      <c s="27" t="s">
        <v>1343</v>
      </c>
      <c s="6"/>
      <c s="6"/>
      <c s="6"/>
      <c s="40">
        <f>0+Q333</f>
      </c>
      <c s="6"/>
      <c r="O333">
        <f>0+R333</f>
      </c>
      <c r="Q333">
        <f>0+I334+I338+I342+I346+I350+I354+I358+I362+I366+I370+I374</f>
      </c>
      <c>
        <f>0+O334+O338+O342+O346+O350+O354+O358+O362+O366+O370+O374</f>
      </c>
    </row>
    <row r="334" spans="1:16" ht="12.75">
      <c r="A334" s="24" t="s">
        <v>55</v>
      </c>
      <c s="29" t="s">
        <v>1344</v>
      </c>
      <c s="29" t="s">
        <v>1345</v>
      </c>
      <c s="24" t="s">
        <v>64</v>
      </c>
      <c s="30" t="s">
        <v>1346</v>
      </c>
      <c s="31" t="s">
        <v>563</v>
      </c>
      <c s="32">
        <v>31.395</v>
      </c>
      <c s="33">
        <v>0</v>
      </c>
      <c s="33">
        <f>ROUND(ROUND(H334,2)*ROUND(G334,3),2)</f>
      </c>
      <c s="31" t="s">
        <v>1089</v>
      </c>
      <c r="O334">
        <f>(I334*21)/100</f>
      </c>
      <c t="s">
        <v>30</v>
      </c>
    </row>
    <row r="335" spans="1:5" ht="12.75">
      <c r="A335" s="34" t="s">
        <v>61</v>
      </c>
      <c r="E335" s="35" t="s">
        <v>1346</v>
      </c>
    </row>
    <row r="336" spans="1:5" ht="12.75">
      <c r="A336" s="36" t="s">
        <v>63</v>
      </c>
      <c r="E336" s="37" t="s">
        <v>64</v>
      </c>
    </row>
    <row r="337" spans="1:5" ht="12.75">
      <c r="A337" t="s">
        <v>65</v>
      </c>
      <c r="E337" s="35" t="s">
        <v>64</v>
      </c>
    </row>
    <row r="338" spans="1:16" ht="25.5">
      <c r="A338" s="24" t="s">
        <v>55</v>
      </c>
      <c s="29" t="s">
        <v>1036</v>
      </c>
      <c s="29" t="s">
        <v>1347</v>
      </c>
      <c s="24" t="s">
        <v>64</v>
      </c>
      <c s="30" t="s">
        <v>1348</v>
      </c>
      <c s="31" t="s">
        <v>563</v>
      </c>
      <c s="32">
        <v>18</v>
      </c>
      <c s="33">
        <v>0</v>
      </c>
      <c s="33">
        <f>ROUND(ROUND(H338,2)*ROUND(G338,3),2)</f>
      </c>
      <c s="31" t="s">
        <v>1089</v>
      </c>
      <c r="O338">
        <f>(I338*21)/100</f>
      </c>
      <c t="s">
        <v>30</v>
      </c>
    </row>
    <row r="339" spans="1:5" ht="25.5">
      <c r="A339" s="34" t="s">
        <v>61</v>
      </c>
      <c r="E339" s="35" t="s">
        <v>1348</v>
      </c>
    </row>
    <row r="340" spans="1:5" ht="63.75">
      <c r="A340" s="36" t="s">
        <v>63</v>
      </c>
      <c r="E340" s="37" t="s">
        <v>1349</v>
      </c>
    </row>
    <row r="341" spans="1:5" ht="12.75">
      <c r="A341" t="s">
        <v>65</v>
      </c>
      <c r="E341" s="35" t="s">
        <v>64</v>
      </c>
    </row>
    <row r="342" spans="1:16" ht="25.5">
      <c r="A342" s="24" t="s">
        <v>55</v>
      </c>
      <c s="29" t="s">
        <v>1350</v>
      </c>
      <c s="29" t="s">
        <v>1351</v>
      </c>
      <c s="24" t="s">
        <v>64</v>
      </c>
      <c s="30" t="s">
        <v>1352</v>
      </c>
      <c s="31" t="s">
        <v>563</v>
      </c>
      <c s="32">
        <v>29.9</v>
      </c>
      <c s="33">
        <v>0</v>
      </c>
      <c s="33">
        <f>ROUND(ROUND(H342,2)*ROUND(G342,3),2)</f>
      </c>
      <c s="31" t="s">
        <v>1089</v>
      </c>
      <c r="O342">
        <f>(I342*21)/100</f>
      </c>
      <c t="s">
        <v>30</v>
      </c>
    </row>
    <row r="343" spans="1:5" ht="38.25">
      <c r="A343" s="34" t="s">
        <v>61</v>
      </c>
      <c r="E343" s="35" t="s">
        <v>1353</v>
      </c>
    </row>
    <row r="344" spans="1:5" ht="63.75">
      <c r="A344" s="36" t="s">
        <v>63</v>
      </c>
      <c r="E344" s="37" t="s">
        <v>1354</v>
      </c>
    </row>
    <row r="345" spans="1:5" ht="12.75">
      <c r="A345" t="s">
        <v>65</v>
      </c>
      <c r="E345" s="35" t="s">
        <v>64</v>
      </c>
    </row>
    <row r="346" spans="1:16" ht="12.75">
      <c r="A346" s="24" t="s">
        <v>55</v>
      </c>
      <c s="29" t="s">
        <v>1355</v>
      </c>
      <c s="29" t="s">
        <v>1356</v>
      </c>
      <c s="24" t="s">
        <v>64</v>
      </c>
      <c s="30" t="s">
        <v>1357</v>
      </c>
      <c s="31" t="s">
        <v>563</v>
      </c>
      <c s="32">
        <v>29.9</v>
      </c>
      <c s="33">
        <v>0</v>
      </c>
      <c s="33">
        <f>ROUND(ROUND(H346,2)*ROUND(G346,3),2)</f>
      </c>
      <c s="31" t="s">
        <v>1089</v>
      </c>
      <c r="O346">
        <f>(I346*21)/100</f>
      </c>
      <c t="s">
        <v>30</v>
      </c>
    </row>
    <row r="347" spans="1:5" ht="12.75">
      <c r="A347" s="34" t="s">
        <v>61</v>
      </c>
      <c r="E347" s="35" t="s">
        <v>1357</v>
      </c>
    </row>
    <row r="348" spans="1:5" ht="63.75">
      <c r="A348" s="36" t="s">
        <v>63</v>
      </c>
      <c r="E348" s="37" t="s">
        <v>1354</v>
      </c>
    </row>
    <row r="349" spans="1:5" ht="25.5">
      <c r="A349" t="s">
        <v>65</v>
      </c>
      <c r="E349" s="35" t="s">
        <v>1358</v>
      </c>
    </row>
    <row r="350" spans="1:16" ht="25.5">
      <c r="A350" s="24" t="s">
        <v>55</v>
      </c>
      <c s="29" t="s">
        <v>1359</v>
      </c>
      <c s="29" t="s">
        <v>1360</v>
      </c>
      <c s="24" t="s">
        <v>64</v>
      </c>
      <c s="30" t="s">
        <v>1361</v>
      </c>
      <c s="31" t="s">
        <v>1362</v>
      </c>
      <c s="32">
        <v>150</v>
      </c>
      <c s="33">
        <v>0</v>
      </c>
      <c s="33">
        <f>ROUND(ROUND(H350,2)*ROUND(G350,3),2)</f>
      </c>
      <c s="31" t="s">
        <v>1089</v>
      </c>
      <c r="O350">
        <f>(I350*21)/100</f>
      </c>
      <c t="s">
        <v>30</v>
      </c>
    </row>
    <row r="351" spans="1:5" ht="25.5">
      <c r="A351" s="34" t="s">
        <v>61</v>
      </c>
      <c r="E351" s="35" t="s">
        <v>1361</v>
      </c>
    </row>
    <row r="352" spans="1:5" ht="63.75">
      <c r="A352" s="36" t="s">
        <v>63</v>
      </c>
      <c r="E352" s="37" t="s">
        <v>1363</v>
      </c>
    </row>
    <row r="353" spans="1:5" ht="12.75">
      <c r="A353" t="s">
        <v>65</v>
      </c>
      <c r="E353" s="35" t="s">
        <v>64</v>
      </c>
    </row>
    <row r="354" spans="1:16" ht="25.5">
      <c r="A354" s="24" t="s">
        <v>55</v>
      </c>
      <c s="29" t="s">
        <v>1364</v>
      </c>
      <c s="29" t="s">
        <v>1365</v>
      </c>
      <c s="24" t="s">
        <v>64</v>
      </c>
      <c s="30" t="s">
        <v>1366</v>
      </c>
      <c s="31" t="s">
        <v>1362</v>
      </c>
      <c s="32">
        <v>620</v>
      </c>
      <c s="33">
        <v>0</v>
      </c>
      <c s="33">
        <f>ROUND(ROUND(H354,2)*ROUND(G354,3),2)</f>
      </c>
      <c s="31" t="s">
        <v>1089</v>
      </c>
      <c r="O354">
        <f>(I354*21)/100</f>
      </c>
      <c t="s">
        <v>30</v>
      </c>
    </row>
    <row r="355" spans="1:5" ht="25.5">
      <c r="A355" s="34" t="s">
        <v>61</v>
      </c>
      <c r="E355" s="35" t="s">
        <v>1366</v>
      </c>
    </row>
    <row r="356" spans="1:5" ht="63.75">
      <c r="A356" s="36" t="s">
        <v>63</v>
      </c>
      <c r="E356" s="37" t="s">
        <v>1367</v>
      </c>
    </row>
    <row r="357" spans="1:5" ht="12.75">
      <c r="A357" t="s">
        <v>65</v>
      </c>
      <c r="E357" s="35" t="s">
        <v>64</v>
      </c>
    </row>
    <row r="358" spans="1:16" ht="25.5">
      <c r="A358" s="24" t="s">
        <v>55</v>
      </c>
      <c s="29" t="s">
        <v>1368</v>
      </c>
      <c s="29" t="s">
        <v>1369</v>
      </c>
      <c s="24" t="s">
        <v>64</v>
      </c>
      <c s="30" t="s">
        <v>1370</v>
      </c>
      <c s="31" t="s">
        <v>1362</v>
      </c>
      <c s="32">
        <v>150</v>
      </c>
      <c s="33">
        <v>0</v>
      </c>
      <c s="33">
        <f>ROUND(ROUND(H358,2)*ROUND(G358,3),2)</f>
      </c>
      <c s="31" t="s">
        <v>1089</v>
      </c>
      <c r="O358">
        <f>(I358*21)/100</f>
      </c>
      <c t="s">
        <v>30</v>
      </c>
    </row>
    <row r="359" spans="1:5" ht="25.5">
      <c r="A359" s="34" t="s">
        <v>61</v>
      </c>
      <c r="E359" s="35" t="s">
        <v>1370</v>
      </c>
    </row>
    <row r="360" spans="1:5" ht="63.75">
      <c r="A360" s="36" t="s">
        <v>63</v>
      </c>
      <c r="E360" s="37" t="s">
        <v>1363</v>
      </c>
    </row>
    <row r="361" spans="1:5" ht="12.75">
      <c r="A361" t="s">
        <v>65</v>
      </c>
      <c r="E361" s="35" t="s">
        <v>64</v>
      </c>
    </row>
    <row r="362" spans="1:16" ht="38.25">
      <c r="A362" s="24" t="s">
        <v>55</v>
      </c>
      <c s="29" t="s">
        <v>1371</v>
      </c>
      <c s="29" t="s">
        <v>1372</v>
      </c>
      <c s="24" t="s">
        <v>64</v>
      </c>
      <c s="30" t="s">
        <v>1373</v>
      </c>
      <c s="31" t="s">
        <v>59</v>
      </c>
      <c s="32">
        <v>0.748</v>
      </c>
      <c s="33">
        <v>0</v>
      </c>
      <c s="33">
        <f>ROUND(ROUND(H362,2)*ROUND(G362,3),2)</f>
      </c>
      <c s="31" t="s">
        <v>1089</v>
      </c>
      <c r="O362">
        <f>(I362*21)/100</f>
      </c>
      <c t="s">
        <v>30</v>
      </c>
    </row>
    <row r="363" spans="1:5" ht="38.25">
      <c r="A363" s="34" t="s">
        <v>61</v>
      </c>
      <c r="E363" s="35" t="s">
        <v>1374</v>
      </c>
    </row>
    <row r="364" spans="1:5" ht="12.75">
      <c r="A364" s="36" t="s">
        <v>63</v>
      </c>
      <c r="E364" s="37" t="s">
        <v>64</v>
      </c>
    </row>
    <row r="365" spans="1:5" ht="114.75">
      <c r="A365" t="s">
        <v>65</v>
      </c>
      <c r="E365" s="35" t="s">
        <v>1375</v>
      </c>
    </row>
    <row r="366" spans="1:16" ht="12.75">
      <c r="A366" s="24" t="s">
        <v>55</v>
      </c>
      <c s="29" t="s">
        <v>1376</v>
      </c>
      <c s="29" t="s">
        <v>1377</v>
      </c>
      <c s="24" t="s">
        <v>64</v>
      </c>
      <c s="30" t="s">
        <v>1378</v>
      </c>
      <c s="31" t="s">
        <v>59</v>
      </c>
      <c s="32">
        <v>0.62</v>
      </c>
      <c s="33">
        <v>0</v>
      </c>
      <c s="33">
        <f>ROUND(ROUND(H366,2)*ROUND(G366,3),2)</f>
      </c>
      <c s="31" t="s">
        <v>60</v>
      </c>
      <c r="O366">
        <f>(I366*21)/100</f>
      </c>
      <c t="s">
        <v>30</v>
      </c>
    </row>
    <row r="367" spans="1:5" ht="12.75">
      <c r="A367" s="34" t="s">
        <v>61</v>
      </c>
      <c r="E367" s="35" t="s">
        <v>1378</v>
      </c>
    </row>
    <row r="368" spans="1:5" ht="76.5">
      <c r="A368" s="36" t="s">
        <v>63</v>
      </c>
      <c r="E368" s="37" t="s">
        <v>1379</v>
      </c>
    </row>
    <row r="369" spans="1:5" ht="12.75">
      <c r="A369" t="s">
        <v>65</v>
      </c>
      <c r="E369" s="35" t="s">
        <v>64</v>
      </c>
    </row>
    <row r="370" spans="1:16" ht="12.75">
      <c r="A370" s="24" t="s">
        <v>55</v>
      </c>
      <c s="29" t="s">
        <v>1380</v>
      </c>
      <c s="29" t="s">
        <v>1381</v>
      </c>
      <c s="24" t="s">
        <v>64</v>
      </c>
      <c s="30" t="s">
        <v>1382</v>
      </c>
      <c s="31" t="s">
        <v>59</v>
      </c>
      <c s="32">
        <v>0.19</v>
      </c>
      <c s="33">
        <v>0</v>
      </c>
      <c s="33">
        <f>ROUND(ROUND(H370,2)*ROUND(G370,3),2)</f>
      </c>
      <c s="31" t="s">
        <v>60</v>
      </c>
      <c r="O370">
        <f>(I370*21)/100</f>
      </c>
      <c t="s">
        <v>30</v>
      </c>
    </row>
    <row r="371" spans="1:5" ht="12.75">
      <c r="A371" s="34" t="s">
        <v>61</v>
      </c>
      <c r="E371" s="35" t="s">
        <v>1382</v>
      </c>
    </row>
    <row r="372" spans="1:5" ht="12.75">
      <c r="A372" s="36" t="s">
        <v>63</v>
      </c>
      <c r="E372" s="37" t="s">
        <v>64</v>
      </c>
    </row>
    <row r="373" spans="1:5" ht="12.75">
      <c r="A373" t="s">
        <v>65</v>
      </c>
      <c r="E373" s="35" t="s">
        <v>64</v>
      </c>
    </row>
    <row r="374" spans="1:16" ht="12.75">
      <c r="A374" s="24" t="s">
        <v>55</v>
      </c>
      <c s="29" t="s">
        <v>1383</v>
      </c>
      <c s="29" t="s">
        <v>1384</v>
      </c>
      <c s="24" t="s">
        <v>64</v>
      </c>
      <c s="30" t="s">
        <v>1385</v>
      </c>
      <c s="31" t="s">
        <v>87</v>
      </c>
      <c s="32">
        <v>1</v>
      </c>
      <c s="33">
        <v>0</v>
      </c>
      <c s="33">
        <f>ROUND(ROUND(H374,2)*ROUND(G374,3),2)</f>
      </c>
      <c s="31" t="s">
        <v>60</v>
      </c>
      <c r="O374">
        <f>(I374*21)/100</f>
      </c>
      <c t="s">
        <v>30</v>
      </c>
    </row>
    <row r="375" spans="1:5" ht="12.75">
      <c r="A375" s="34" t="s">
        <v>61</v>
      </c>
      <c r="E375" s="35" t="s">
        <v>1385</v>
      </c>
    </row>
    <row r="376" spans="1:5" ht="63.75">
      <c r="A376" s="36" t="s">
        <v>63</v>
      </c>
      <c r="E376" s="37" t="s">
        <v>1386</v>
      </c>
    </row>
    <row r="377" spans="1:5" ht="12.75">
      <c r="A377" t="s">
        <v>65</v>
      </c>
      <c r="E377" s="35" t="s">
        <v>64</v>
      </c>
    </row>
    <row r="378" spans="1:18" ht="12.75" customHeight="1">
      <c r="A378" s="6" t="s">
        <v>52</v>
      </c>
      <c s="6"/>
      <c s="39" t="s">
        <v>1387</v>
      </c>
      <c s="6"/>
      <c s="27" t="s">
        <v>1388</v>
      </c>
      <c s="6"/>
      <c s="6"/>
      <c s="6"/>
      <c s="40">
        <f>0+Q378</f>
      </c>
      <c s="6"/>
      <c r="O378">
        <f>0+R378</f>
      </c>
      <c r="Q378">
        <f>0+I379+I383+I387+I391+I395+I399+I403+I407+I411+I415+I419+I423+I427</f>
      </c>
      <c>
        <f>0+O379+O383+O387+O391+O395+O399+O403+O407+O411+O415+O419+O423+O427</f>
      </c>
    </row>
    <row r="379" spans="1:16" ht="12.75">
      <c r="A379" s="24" t="s">
        <v>55</v>
      </c>
      <c s="29" t="s">
        <v>57</v>
      </c>
      <c s="29" t="s">
        <v>1389</v>
      </c>
      <c s="24" t="s">
        <v>64</v>
      </c>
      <c s="30" t="s">
        <v>1390</v>
      </c>
      <c s="31" t="s">
        <v>78</v>
      </c>
      <c s="32">
        <v>26.275</v>
      </c>
      <c s="33">
        <v>0</v>
      </c>
      <c s="33">
        <f>ROUND(ROUND(H379,2)*ROUND(G379,3),2)</f>
      </c>
      <c s="31" t="s">
        <v>1089</v>
      </c>
      <c r="O379">
        <f>(I379*21)/100</f>
      </c>
      <c t="s">
        <v>30</v>
      </c>
    </row>
    <row r="380" spans="1:5" ht="12.75">
      <c r="A380" s="34" t="s">
        <v>61</v>
      </c>
      <c r="E380" s="35" t="s">
        <v>1390</v>
      </c>
    </row>
    <row r="381" spans="1:5" ht="12.75">
      <c r="A381" s="36" t="s">
        <v>63</v>
      </c>
      <c r="E381" s="37" t="s">
        <v>64</v>
      </c>
    </row>
    <row r="382" spans="1:5" ht="12.75">
      <c r="A382" t="s">
        <v>65</v>
      </c>
      <c r="E382" s="35" t="s">
        <v>64</v>
      </c>
    </row>
    <row r="383" spans="1:16" ht="25.5">
      <c r="A383" s="24" t="s">
        <v>55</v>
      </c>
      <c s="29" t="s">
        <v>1391</v>
      </c>
      <c s="29" t="s">
        <v>1392</v>
      </c>
      <c s="24" t="s">
        <v>64</v>
      </c>
      <c s="30" t="s">
        <v>1393</v>
      </c>
      <c s="31" t="s">
        <v>563</v>
      </c>
      <c s="32">
        <v>32.535</v>
      </c>
      <c s="33">
        <v>0</v>
      </c>
      <c s="33">
        <f>ROUND(ROUND(H383,2)*ROUND(G383,3),2)</f>
      </c>
      <c s="31" t="s">
        <v>1089</v>
      </c>
      <c r="O383">
        <f>(I383*21)/100</f>
      </c>
      <c t="s">
        <v>30</v>
      </c>
    </row>
    <row r="384" spans="1:5" ht="25.5">
      <c r="A384" s="34" t="s">
        <v>61</v>
      </c>
      <c r="E384" s="35" t="s">
        <v>1393</v>
      </c>
    </row>
    <row r="385" spans="1:5" ht="76.5">
      <c r="A385" s="36" t="s">
        <v>63</v>
      </c>
      <c r="E385" s="37" t="s">
        <v>1394</v>
      </c>
    </row>
    <row r="386" spans="1:5" ht="12.75">
      <c r="A386" t="s">
        <v>65</v>
      </c>
      <c r="E386" s="35" t="s">
        <v>64</v>
      </c>
    </row>
    <row r="387" spans="1:16" ht="25.5">
      <c r="A387" s="24" t="s">
        <v>55</v>
      </c>
      <c s="29" t="s">
        <v>1395</v>
      </c>
      <c s="29" t="s">
        <v>1396</v>
      </c>
      <c s="24" t="s">
        <v>64</v>
      </c>
      <c s="30" t="s">
        <v>1397</v>
      </c>
      <c s="31" t="s">
        <v>563</v>
      </c>
      <c s="32">
        <v>2.5</v>
      </c>
      <c s="33">
        <v>0</v>
      </c>
      <c s="33">
        <f>ROUND(ROUND(H387,2)*ROUND(G387,3),2)</f>
      </c>
      <c s="31" t="s">
        <v>1089</v>
      </c>
      <c r="O387">
        <f>(I387*21)/100</f>
      </c>
      <c t="s">
        <v>30</v>
      </c>
    </row>
    <row r="388" spans="1:5" ht="38.25">
      <c r="A388" s="34" t="s">
        <v>61</v>
      </c>
      <c r="E388" s="35" t="s">
        <v>1398</v>
      </c>
    </row>
    <row r="389" spans="1:5" ht="12.75">
      <c r="A389" s="36" t="s">
        <v>63</v>
      </c>
      <c r="E389" s="37" t="s">
        <v>64</v>
      </c>
    </row>
    <row r="390" spans="1:5" ht="12.75">
      <c r="A390" t="s">
        <v>65</v>
      </c>
      <c r="E390" s="35" t="s">
        <v>64</v>
      </c>
    </row>
    <row r="391" spans="1:16" ht="25.5">
      <c r="A391" s="24" t="s">
        <v>55</v>
      </c>
      <c s="29" t="s">
        <v>1399</v>
      </c>
      <c s="29" t="s">
        <v>1400</v>
      </c>
      <c s="24" t="s">
        <v>64</v>
      </c>
      <c s="30" t="s">
        <v>1401</v>
      </c>
      <c s="31" t="s">
        <v>563</v>
      </c>
      <c s="32">
        <v>1.188</v>
      </c>
      <c s="33">
        <v>0</v>
      </c>
      <c s="33">
        <f>ROUND(ROUND(H391,2)*ROUND(G391,3),2)</f>
      </c>
      <c s="31" t="s">
        <v>1089</v>
      </c>
      <c r="O391">
        <f>(I391*21)/100</f>
      </c>
      <c t="s">
        <v>30</v>
      </c>
    </row>
    <row r="392" spans="1:5" ht="25.5">
      <c r="A392" s="34" t="s">
        <v>61</v>
      </c>
      <c r="E392" s="35" t="s">
        <v>1401</v>
      </c>
    </row>
    <row r="393" spans="1:5" ht="12.75">
      <c r="A393" s="36" t="s">
        <v>63</v>
      </c>
      <c r="E393" s="37" t="s">
        <v>64</v>
      </c>
    </row>
    <row r="394" spans="1:5" ht="12.75">
      <c r="A394" t="s">
        <v>65</v>
      </c>
      <c r="E394" s="35" t="s">
        <v>64</v>
      </c>
    </row>
    <row r="395" spans="1:16" ht="12.75">
      <c r="A395" s="24" t="s">
        <v>55</v>
      </c>
      <c s="29" t="s">
        <v>1402</v>
      </c>
      <c s="29" t="s">
        <v>1403</v>
      </c>
      <c s="24" t="s">
        <v>64</v>
      </c>
      <c s="30" t="s">
        <v>1404</v>
      </c>
      <c s="31" t="s">
        <v>78</v>
      </c>
      <c s="32">
        <v>4.896</v>
      </c>
      <c s="33">
        <v>0</v>
      </c>
      <c s="33">
        <f>ROUND(ROUND(H395,2)*ROUND(G395,3),2)</f>
      </c>
      <c s="31" t="s">
        <v>1089</v>
      </c>
      <c r="O395">
        <f>(I395*21)/100</f>
      </c>
      <c t="s">
        <v>30</v>
      </c>
    </row>
    <row r="396" spans="1:5" ht="12.75">
      <c r="A396" s="34" t="s">
        <v>61</v>
      </c>
      <c r="E396" s="35" t="s">
        <v>1404</v>
      </c>
    </row>
    <row r="397" spans="1:5" ht="12.75">
      <c r="A397" s="36" t="s">
        <v>63</v>
      </c>
      <c r="E397" s="37" t="s">
        <v>64</v>
      </c>
    </row>
    <row r="398" spans="1:5" ht="12.75">
      <c r="A398" t="s">
        <v>65</v>
      </c>
      <c r="E398" s="35" t="s">
        <v>64</v>
      </c>
    </row>
    <row r="399" spans="1:16" ht="12.75">
      <c r="A399" s="24" t="s">
        <v>55</v>
      </c>
      <c s="29" t="s">
        <v>1405</v>
      </c>
      <c s="29" t="s">
        <v>1406</v>
      </c>
      <c s="24" t="s">
        <v>64</v>
      </c>
      <c s="30" t="s">
        <v>1407</v>
      </c>
      <c s="31" t="s">
        <v>563</v>
      </c>
      <c s="32">
        <v>29.577</v>
      </c>
      <c s="33">
        <v>0</v>
      </c>
      <c s="33">
        <f>ROUND(ROUND(H399,2)*ROUND(G399,3),2)</f>
      </c>
      <c s="31" t="s">
        <v>1089</v>
      </c>
      <c r="O399">
        <f>(I399*21)/100</f>
      </c>
      <c t="s">
        <v>30</v>
      </c>
    </row>
    <row r="400" spans="1:5" ht="12.75">
      <c r="A400" s="34" t="s">
        <v>61</v>
      </c>
      <c r="E400" s="35" t="s">
        <v>1407</v>
      </c>
    </row>
    <row r="401" spans="1:5" ht="63.75">
      <c r="A401" s="36" t="s">
        <v>63</v>
      </c>
      <c r="E401" s="37" t="s">
        <v>1280</v>
      </c>
    </row>
    <row r="402" spans="1:5" ht="38.25">
      <c r="A402" t="s">
        <v>65</v>
      </c>
      <c r="E402" s="35" t="s">
        <v>1408</v>
      </c>
    </row>
    <row r="403" spans="1:16" ht="25.5">
      <c r="A403" s="24" t="s">
        <v>55</v>
      </c>
      <c s="29" t="s">
        <v>1409</v>
      </c>
      <c s="29" t="s">
        <v>1410</v>
      </c>
      <c s="24" t="s">
        <v>64</v>
      </c>
      <c s="30" t="s">
        <v>1411</v>
      </c>
      <c s="31" t="s">
        <v>563</v>
      </c>
      <c s="32">
        <v>29.577</v>
      </c>
      <c s="33">
        <v>0</v>
      </c>
      <c s="33">
        <f>ROUND(ROUND(H403,2)*ROUND(G403,3),2)</f>
      </c>
      <c s="31" t="s">
        <v>1089</v>
      </c>
      <c r="O403">
        <f>(I403*21)/100</f>
      </c>
      <c t="s">
        <v>30</v>
      </c>
    </row>
    <row r="404" spans="1:5" ht="25.5">
      <c r="A404" s="34" t="s">
        <v>61</v>
      </c>
      <c r="E404" s="35" t="s">
        <v>1411</v>
      </c>
    </row>
    <row r="405" spans="1:5" ht="63.75">
      <c r="A405" s="36" t="s">
        <v>63</v>
      </c>
      <c r="E405" s="37" t="s">
        <v>1280</v>
      </c>
    </row>
    <row r="406" spans="1:5" ht="38.25">
      <c r="A406" t="s">
        <v>65</v>
      </c>
      <c r="E406" s="35" t="s">
        <v>1408</v>
      </c>
    </row>
    <row r="407" spans="1:16" ht="25.5">
      <c r="A407" s="24" t="s">
        <v>55</v>
      </c>
      <c s="29" t="s">
        <v>1412</v>
      </c>
      <c s="29" t="s">
        <v>1413</v>
      </c>
      <c s="24" t="s">
        <v>64</v>
      </c>
      <c s="30" t="s">
        <v>1414</v>
      </c>
      <c s="31" t="s">
        <v>87</v>
      </c>
      <c s="32">
        <v>1</v>
      </c>
      <c s="33">
        <v>0</v>
      </c>
      <c s="33">
        <f>ROUND(ROUND(H407,2)*ROUND(G407,3),2)</f>
      </c>
      <c s="31" t="s">
        <v>1089</v>
      </c>
      <c r="O407">
        <f>(I407*21)/100</f>
      </c>
      <c t="s">
        <v>30</v>
      </c>
    </row>
    <row r="408" spans="1:5" ht="25.5">
      <c r="A408" s="34" t="s">
        <v>61</v>
      </c>
      <c r="E408" s="35" t="s">
        <v>1414</v>
      </c>
    </row>
    <row r="409" spans="1:5" ht="76.5">
      <c r="A409" s="36" t="s">
        <v>63</v>
      </c>
      <c r="E409" s="37" t="s">
        <v>1415</v>
      </c>
    </row>
    <row r="410" spans="1:5" ht="12.75">
      <c r="A410" t="s">
        <v>65</v>
      </c>
      <c r="E410" s="35" t="s">
        <v>64</v>
      </c>
    </row>
    <row r="411" spans="1:16" ht="12.75">
      <c r="A411" s="24" t="s">
        <v>55</v>
      </c>
      <c s="29" t="s">
        <v>1416</v>
      </c>
      <c s="29" t="s">
        <v>1417</v>
      </c>
      <c s="24" t="s">
        <v>64</v>
      </c>
      <c s="30" t="s">
        <v>1418</v>
      </c>
      <c s="31" t="s">
        <v>563</v>
      </c>
      <c s="32">
        <v>1.08</v>
      </c>
      <c s="33">
        <v>0</v>
      </c>
      <c s="33">
        <f>ROUND(ROUND(H411,2)*ROUND(G411,3),2)</f>
      </c>
      <c s="31" t="s">
        <v>1089</v>
      </c>
      <c r="O411">
        <f>(I411*21)/100</f>
      </c>
      <c t="s">
        <v>30</v>
      </c>
    </row>
    <row r="412" spans="1:5" ht="12.75">
      <c r="A412" s="34" t="s">
        <v>61</v>
      </c>
      <c r="E412" s="35" t="s">
        <v>1418</v>
      </c>
    </row>
    <row r="413" spans="1:5" ht="63.75">
      <c r="A413" s="36" t="s">
        <v>63</v>
      </c>
      <c r="E413" s="37" t="s">
        <v>1419</v>
      </c>
    </row>
    <row r="414" spans="1:5" ht="12.75">
      <c r="A414" t="s">
        <v>65</v>
      </c>
      <c r="E414" s="35" t="s">
        <v>64</v>
      </c>
    </row>
    <row r="415" spans="1:16" ht="12.75">
      <c r="A415" s="24" t="s">
        <v>55</v>
      </c>
      <c s="29" t="s">
        <v>1420</v>
      </c>
      <c s="29" t="s">
        <v>1421</v>
      </c>
      <c s="24" t="s">
        <v>64</v>
      </c>
      <c s="30" t="s">
        <v>1422</v>
      </c>
      <c s="31" t="s">
        <v>563</v>
      </c>
      <c s="32">
        <v>29.577</v>
      </c>
      <c s="33">
        <v>0</v>
      </c>
      <c s="33">
        <f>ROUND(ROUND(H415,2)*ROUND(G415,3),2)</f>
      </c>
      <c s="31" t="s">
        <v>1089</v>
      </c>
      <c r="O415">
        <f>(I415*21)/100</f>
      </c>
      <c t="s">
        <v>30</v>
      </c>
    </row>
    <row r="416" spans="1:5" ht="12.75">
      <c r="A416" s="34" t="s">
        <v>61</v>
      </c>
      <c r="E416" s="35" t="s">
        <v>1422</v>
      </c>
    </row>
    <row r="417" spans="1:5" ht="63.75">
      <c r="A417" s="36" t="s">
        <v>63</v>
      </c>
      <c r="E417" s="37" t="s">
        <v>1280</v>
      </c>
    </row>
    <row r="418" spans="1:5" ht="12.75">
      <c r="A418" t="s">
        <v>65</v>
      </c>
      <c r="E418" s="35" t="s">
        <v>64</v>
      </c>
    </row>
    <row r="419" spans="1:16" ht="12.75">
      <c r="A419" s="24" t="s">
        <v>55</v>
      </c>
      <c s="29" t="s">
        <v>1423</v>
      </c>
      <c s="29" t="s">
        <v>1424</v>
      </c>
      <c s="24" t="s">
        <v>64</v>
      </c>
      <c s="30" t="s">
        <v>1425</v>
      </c>
      <c s="31" t="s">
        <v>78</v>
      </c>
      <c s="32">
        <v>25.76</v>
      </c>
      <c s="33">
        <v>0</v>
      </c>
      <c s="33">
        <f>ROUND(ROUND(H419,2)*ROUND(G419,3),2)</f>
      </c>
      <c s="31" t="s">
        <v>1089</v>
      </c>
      <c r="O419">
        <f>(I419*21)/100</f>
      </c>
      <c t="s">
        <v>30</v>
      </c>
    </row>
    <row r="420" spans="1:5" ht="12.75">
      <c r="A420" s="34" t="s">
        <v>61</v>
      </c>
      <c r="E420" s="35" t="s">
        <v>1425</v>
      </c>
    </row>
    <row r="421" spans="1:5" ht="89.25">
      <c r="A421" s="36" t="s">
        <v>63</v>
      </c>
      <c r="E421" s="37" t="s">
        <v>1426</v>
      </c>
    </row>
    <row r="422" spans="1:5" ht="12.75">
      <c r="A422" t="s">
        <v>65</v>
      </c>
      <c r="E422" s="35" t="s">
        <v>64</v>
      </c>
    </row>
    <row r="423" spans="1:16" ht="12.75">
      <c r="A423" s="24" t="s">
        <v>55</v>
      </c>
      <c s="29" t="s">
        <v>1427</v>
      </c>
      <c s="29" t="s">
        <v>1428</v>
      </c>
      <c s="24" t="s">
        <v>64</v>
      </c>
      <c s="30" t="s">
        <v>1429</v>
      </c>
      <c s="31" t="s">
        <v>78</v>
      </c>
      <c s="32">
        <v>4.8</v>
      </c>
      <c s="33">
        <v>0</v>
      </c>
      <c s="33">
        <f>ROUND(ROUND(H423,2)*ROUND(G423,3),2)</f>
      </c>
      <c s="31" t="s">
        <v>1089</v>
      </c>
      <c r="O423">
        <f>(I423*21)/100</f>
      </c>
      <c t="s">
        <v>30</v>
      </c>
    </row>
    <row r="424" spans="1:5" ht="12.75">
      <c r="A424" s="34" t="s">
        <v>61</v>
      </c>
      <c r="E424" s="35" t="s">
        <v>1429</v>
      </c>
    </row>
    <row r="425" spans="1:5" ht="63.75">
      <c r="A425" s="36" t="s">
        <v>63</v>
      </c>
      <c r="E425" s="37" t="s">
        <v>1430</v>
      </c>
    </row>
    <row r="426" spans="1:5" ht="12.75">
      <c r="A426" t="s">
        <v>65</v>
      </c>
      <c r="E426" s="35" t="s">
        <v>64</v>
      </c>
    </row>
    <row r="427" spans="1:16" ht="25.5">
      <c r="A427" s="24" t="s">
        <v>55</v>
      </c>
      <c s="29" t="s">
        <v>1431</v>
      </c>
      <c s="29" t="s">
        <v>1432</v>
      </c>
      <c s="24" t="s">
        <v>64</v>
      </c>
      <c s="30" t="s">
        <v>1433</v>
      </c>
      <c s="31" t="s">
        <v>59</v>
      </c>
      <c s="32">
        <v>0.271</v>
      </c>
      <c s="33">
        <v>0</v>
      </c>
      <c s="33">
        <f>ROUND(ROUND(H427,2)*ROUND(G427,3),2)</f>
      </c>
      <c s="31" t="s">
        <v>1089</v>
      </c>
      <c r="O427">
        <f>(I427*21)/100</f>
      </c>
      <c t="s">
        <v>30</v>
      </c>
    </row>
    <row r="428" spans="1:5" ht="25.5">
      <c r="A428" s="34" t="s">
        <v>61</v>
      </c>
      <c r="E428" s="35" t="s">
        <v>1433</v>
      </c>
    </row>
    <row r="429" spans="1:5" ht="12.75">
      <c r="A429" s="36" t="s">
        <v>63</v>
      </c>
      <c r="E429" s="37" t="s">
        <v>64</v>
      </c>
    </row>
    <row r="430" spans="1:5" ht="114.75">
      <c r="A430" t="s">
        <v>65</v>
      </c>
      <c r="E430" s="35" t="s">
        <v>1333</v>
      </c>
    </row>
    <row r="431" spans="1:18" ht="12.75" customHeight="1">
      <c r="A431" s="6" t="s">
        <v>52</v>
      </c>
      <c s="6"/>
      <c s="39" t="s">
        <v>1434</v>
      </c>
      <c s="6"/>
      <c s="27" t="s">
        <v>1435</v>
      </c>
      <c s="6"/>
      <c s="6"/>
      <c s="6"/>
      <c s="40">
        <f>0+Q431</f>
      </c>
      <c s="6"/>
      <c r="O431">
        <f>0+R431</f>
      </c>
      <c r="Q431">
        <f>0+I432+I436+I440+I444+I448+I452+I456+I460+I464+I468+I472+I476+I480+I484</f>
      </c>
      <c>
        <f>0+O432+O436+O440+O444+O448+O452+O456+O460+O464+O468+O472+O476+O480+O484</f>
      </c>
    </row>
    <row r="432" spans="1:16" ht="12.75">
      <c r="A432" s="24" t="s">
        <v>55</v>
      </c>
      <c s="29" t="s">
        <v>1436</v>
      </c>
      <c s="29" t="s">
        <v>1437</v>
      </c>
      <c s="24" t="s">
        <v>64</v>
      </c>
      <c s="30" t="s">
        <v>1438</v>
      </c>
      <c s="31" t="s">
        <v>78</v>
      </c>
      <c s="32">
        <v>5.67</v>
      </c>
      <c s="33">
        <v>0</v>
      </c>
      <c s="33">
        <f>ROUND(ROUND(H432,2)*ROUND(G432,3),2)</f>
      </c>
      <c s="31" t="s">
        <v>1089</v>
      </c>
      <c r="O432">
        <f>(I432*21)/100</f>
      </c>
      <c t="s">
        <v>30</v>
      </c>
    </row>
    <row r="433" spans="1:5" ht="12.75">
      <c r="A433" s="34" t="s">
        <v>61</v>
      </c>
      <c r="E433" s="35" t="s">
        <v>1438</v>
      </c>
    </row>
    <row r="434" spans="1:5" ht="12.75">
      <c r="A434" s="36" t="s">
        <v>63</v>
      </c>
      <c r="E434" s="37" t="s">
        <v>64</v>
      </c>
    </row>
    <row r="435" spans="1:5" ht="12.75">
      <c r="A435" t="s">
        <v>65</v>
      </c>
      <c r="E435" s="35" t="s">
        <v>64</v>
      </c>
    </row>
    <row r="436" spans="1:16" ht="12.75">
      <c r="A436" s="24" t="s">
        <v>55</v>
      </c>
      <c s="29" t="s">
        <v>1439</v>
      </c>
      <c s="29" t="s">
        <v>1440</v>
      </c>
      <c s="24" t="s">
        <v>64</v>
      </c>
      <c s="30" t="s">
        <v>1441</v>
      </c>
      <c s="31" t="s">
        <v>563</v>
      </c>
      <c s="32">
        <v>1.8</v>
      </c>
      <c s="33">
        <v>0</v>
      </c>
      <c s="33">
        <f>ROUND(ROUND(H436,2)*ROUND(G436,3),2)</f>
      </c>
      <c s="31" t="s">
        <v>1089</v>
      </c>
      <c r="O436">
        <f>(I436*21)/100</f>
      </c>
      <c t="s">
        <v>30</v>
      </c>
    </row>
    <row r="437" spans="1:5" ht="12.75">
      <c r="A437" s="34" t="s">
        <v>61</v>
      </c>
      <c r="E437" s="35" t="s">
        <v>1441</v>
      </c>
    </row>
    <row r="438" spans="1:5" ht="63.75">
      <c r="A438" s="36" t="s">
        <v>63</v>
      </c>
      <c r="E438" s="37" t="s">
        <v>1442</v>
      </c>
    </row>
    <row r="439" spans="1:5" ht="89.25">
      <c r="A439" t="s">
        <v>65</v>
      </c>
      <c r="E439" s="35" t="s">
        <v>1443</v>
      </c>
    </row>
    <row r="440" spans="1:16" ht="12.75">
      <c r="A440" s="24" t="s">
        <v>55</v>
      </c>
      <c s="29" t="s">
        <v>1444</v>
      </c>
      <c s="29" t="s">
        <v>1445</v>
      </c>
      <c s="24" t="s">
        <v>64</v>
      </c>
      <c s="30" t="s">
        <v>1446</v>
      </c>
      <c s="31" t="s">
        <v>563</v>
      </c>
      <c s="32">
        <v>1.8</v>
      </c>
      <c s="33">
        <v>0</v>
      </c>
      <c s="33">
        <f>ROUND(ROUND(H440,2)*ROUND(G440,3),2)</f>
      </c>
      <c s="31" t="s">
        <v>1089</v>
      </c>
      <c r="O440">
        <f>(I440*21)/100</f>
      </c>
      <c t="s">
        <v>30</v>
      </c>
    </row>
    <row r="441" spans="1:5" ht="12.75">
      <c r="A441" s="34" t="s">
        <v>61</v>
      </c>
      <c r="E441" s="35" t="s">
        <v>1446</v>
      </c>
    </row>
    <row r="442" spans="1:5" ht="63.75">
      <c r="A442" s="36" t="s">
        <v>63</v>
      </c>
      <c r="E442" s="37" t="s">
        <v>1442</v>
      </c>
    </row>
    <row r="443" spans="1:5" ht="89.25">
      <c r="A443" t="s">
        <v>65</v>
      </c>
      <c r="E443" s="35" t="s">
        <v>1443</v>
      </c>
    </row>
    <row r="444" spans="1:16" ht="25.5">
      <c r="A444" s="24" t="s">
        <v>55</v>
      </c>
      <c s="29" t="s">
        <v>1447</v>
      </c>
      <c s="29" t="s">
        <v>1448</v>
      </c>
      <c s="24" t="s">
        <v>64</v>
      </c>
      <c s="30" t="s">
        <v>1449</v>
      </c>
      <c s="31" t="s">
        <v>563</v>
      </c>
      <c s="32">
        <v>1.8</v>
      </c>
      <c s="33">
        <v>0</v>
      </c>
      <c s="33">
        <f>ROUND(ROUND(H444,2)*ROUND(G444,3),2)</f>
      </c>
      <c s="31" t="s">
        <v>1089</v>
      </c>
      <c r="O444">
        <f>(I444*21)/100</f>
      </c>
      <c t="s">
        <v>30</v>
      </c>
    </row>
    <row r="445" spans="1:5" ht="25.5">
      <c r="A445" s="34" t="s">
        <v>61</v>
      </c>
      <c r="E445" s="35" t="s">
        <v>1449</v>
      </c>
    </row>
    <row r="446" spans="1:5" ht="63.75">
      <c r="A446" s="36" t="s">
        <v>63</v>
      </c>
      <c r="E446" s="37" t="s">
        <v>1442</v>
      </c>
    </row>
    <row r="447" spans="1:5" ht="89.25">
      <c r="A447" t="s">
        <v>65</v>
      </c>
      <c r="E447" s="35" t="s">
        <v>1443</v>
      </c>
    </row>
    <row r="448" spans="1:16" ht="12.75">
      <c r="A448" s="24" t="s">
        <v>55</v>
      </c>
      <c s="29" t="s">
        <v>1450</v>
      </c>
      <c s="29" t="s">
        <v>1451</v>
      </c>
      <c s="24" t="s">
        <v>64</v>
      </c>
      <c s="30" t="s">
        <v>1452</v>
      </c>
      <c s="31" t="s">
        <v>563</v>
      </c>
      <c s="32">
        <v>2.96</v>
      </c>
      <c s="33">
        <v>0</v>
      </c>
      <c s="33">
        <f>ROUND(ROUND(H448,2)*ROUND(G448,3),2)</f>
      </c>
      <c s="31" t="s">
        <v>1089</v>
      </c>
      <c r="O448">
        <f>(I448*21)/100</f>
      </c>
      <c t="s">
        <v>30</v>
      </c>
    </row>
    <row r="449" spans="1:5" ht="12.75">
      <c r="A449" s="34" t="s">
        <v>61</v>
      </c>
      <c r="E449" s="35" t="s">
        <v>1452</v>
      </c>
    </row>
    <row r="450" spans="1:5" ht="63.75">
      <c r="A450" s="36" t="s">
        <v>63</v>
      </c>
      <c r="E450" s="37" t="s">
        <v>1453</v>
      </c>
    </row>
    <row r="451" spans="1:5" ht="12.75">
      <c r="A451" t="s">
        <v>65</v>
      </c>
      <c r="E451" s="35" t="s">
        <v>64</v>
      </c>
    </row>
    <row r="452" spans="1:16" ht="25.5">
      <c r="A452" s="24" t="s">
        <v>55</v>
      </c>
      <c s="29" t="s">
        <v>1454</v>
      </c>
      <c s="29" t="s">
        <v>1455</v>
      </c>
      <c s="24" t="s">
        <v>64</v>
      </c>
      <c s="30" t="s">
        <v>1456</v>
      </c>
      <c s="31" t="s">
        <v>563</v>
      </c>
      <c s="32">
        <v>1.8</v>
      </c>
      <c s="33">
        <v>0</v>
      </c>
      <c s="33">
        <f>ROUND(ROUND(H452,2)*ROUND(G452,3),2)</f>
      </c>
      <c s="31" t="s">
        <v>1089</v>
      </c>
      <c r="O452">
        <f>(I452*21)/100</f>
      </c>
      <c t="s">
        <v>30</v>
      </c>
    </row>
    <row r="453" spans="1:5" ht="25.5">
      <c r="A453" s="34" t="s">
        <v>61</v>
      </c>
      <c r="E453" s="35" t="s">
        <v>1456</v>
      </c>
    </row>
    <row r="454" spans="1:5" ht="63.75">
      <c r="A454" s="36" t="s">
        <v>63</v>
      </c>
      <c r="E454" s="37" t="s">
        <v>1442</v>
      </c>
    </row>
    <row r="455" spans="1:5" ht="12.75">
      <c r="A455" t="s">
        <v>65</v>
      </c>
      <c r="E455" s="35" t="s">
        <v>64</v>
      </c>
    </row>
    <row r="456" spans="1:16" ht="25.5">
      <c r="A456" s="24" t="s">
        <v>55</v>
      </c>
      <c s="29" t="s">
        <v>1457</v>
      </c>
      <c s="29" t="s">
        <v>1458</v>
      </c>
      <c s="24" t="s">
        <v>64</v>
      </c>
      <c s="30" t="s">
        <v>1459</v>
      </c>
      <c s="31" t="s">
        <v>563</v>
      </c>
      <c s="32">
        <v>1.8</v>
      </c>
      <c s="33">
        <v>0</v>
      </c>
      <c s="33">
        <f>ROUND(ROUND(H456,2)*ROUND(G456,3),2)</f>
      </c>
      <c s="31" t="s">
        <v>1089</v>
      </c>
      <c r="O456">
        <f>(I456*21)/100</f>
      </c>
      <c t="s">
        <v>30</v>
      </c>
    </row>
    <row r="457" spans="1:5" ht="25.5">
      <c r="A457" s="34" t="s">
        <v>61</v>
      </c>
      <c r="E457" s="35" t="s">
        <v>1459</v>
      </c>
    </row>
    <row r="458" spans="1:5" ht="63.75">
      <c r="A458" s="36" t="s">
        <v>63</v>
      </c>
      <c r="E458" s="37" t="s">
        <v>1442</v>
      </c>
    </row>
    <row r="459" spans="1:5" ht="12.75">
      <c r="A459" t="s">
        <v>65</v>
      </c>
      <c r="E459" s="35" t="s">
        <v>1460</v>
      </c>
    </row>
    <row r="460" spans="1:16" ht="25.5">
      <c r="A460" s="24" t="s">
        <v>55</v>
      </c>
      <c s="29" t="s">
        <v>1461</v>
      </c>
      <c s="29" t="s">
        <v>1462</v>
      </c>
      <c s="24" t="s">
        <v>64</v>
      </c>
      <c s="30" t="s">
        <v>1463</v>
      </c>
      <c s="31" t="s">
        <v>78</v>
      </c>
      <c s="32">
        <v>1.5</v>
      </c>
      <c s="33">
        <v>0</v>
      </c>
      <c s="33">
        <f>ROUND(ROUND(H460,2)*ROUND(G460,3),2)</f>
      </c>
      <c s="31" t="s">
        <v>1089</v>
      </c>
      <c r="O460">
        <f>(I460*21)/100</f>
      </c>
      <c t="s">
        <v>30</v>
      </c>
    </row>
    <row r="461" spans="1:5" ht="25.5">
      <c r="A461" s="34" t="s">
        <v>61</v>
      </c>
      <c r="E461" s="35" t="s">
        <v>1463</v>
      </c>
    </row>
    <row r="462" spans="1:5" ht="63.75">
      <c r="A462" s="36" t="s">
        <v>63</v>
      </c>
      <c r="E462" s="37" t="s">
        <v>1464</v>
      </c>
    </row>
    <row r="463" spans="1:5" ht="12.75">
      <c r="A463" t="s">
        <v>65</v>
      </c>
      <c r="E463" s="35" t="s">
        <v>64</v>
      </c>
    </row>
    <row r="464" spans="1:16" ht="25.5">
      <c r="A464" s="24" t="s">
        <v>55</v>
      </c>
      <c s="29" t="s">
        <v>1465</v>
      </c>
      <c s="29" t="s">
        <v>1466</v>
      </c>
      <c s="24" t="s">
        <v>64</v>
      </c>
      <c s="30" t="s">
        <v>1467</v>
      </c>
      <c s="31" t="s">
        <v>78</v>
      </c>
      <c s="32">
        <v>3.9</v>
      </c>
      <c s="33">
        <v>0</v>
      </c>
      <c s="33">
        <f>ROUND(ROUND(H464,2)*ROUND(G464,3),2)</f>
      </c>
      <c s="31" t="s">
        <v>1089</v>
      </c>
      <c r="O464">
        <f>(I464*21)/100</f>
      </c>
      <c t="s">
        <v>30</v>
      </c>
    </row>
    <row r="465" spans="1:5" ht="25.5">
      <c r="A465" s="34" t="s">
        <v>61</v>
      </c>
      <c r="E465" s="35" t="s">
        <v>1467</v>
      </c>
    </row>
    <row r="466" spans="1:5" ht="63.75">
      <c r="A466" s="36" t="s">
        <v>63</v>
      </c>
      <c r="E466" s="37" t="s">
        <v>1468</v>
      </c>
    </row>
    <row r="467" spans="1:5" ht="12.75">
      <c r="A467" t="s">
        <v>65</v>
      </c>
      <c r="E467" s="35" t="s">
        <v>64</v>
      </c>
    </row>
    <row r="468" spans="1:16" ht="12.75">
      <c r="A468" s="24" t="s">
        <v>55</v>
      </c>
      <c s="29" t="s">
        <v>1469</v>
      </c>
      <c s="29" t="s">
        <v>1470</v>
      </c>
      <c s="24" t="s">
        <v>64</v>
      </c>
      <c s="30" t="s">
        <v>1471</v>
      </c>
      <c s="31" t="s">
        <v>78</v>
      </c>
      <c s="32">
        <v>1.5</v>
      </c>
      <c s="33">
        <v>0</v>
      </c>
      <c s="33">
        <f>ROUND(ROUND(H468,2)*ROUND(G468,3),2)</f>
      </c>
      <c s="31" t="s">
        <v>1089</v>
      </c>
      <c r="O468">
        <f>(I468*21)/100</f>
      </c>
      <c t="s">
        <v>30</v>
      </c>
    </row>
    <row r="469" spans="1:5" ht="12.75">
      <c r="A469" s="34" t="s">
        <v>61</v>
      </c>
      <c r="E469" s="35" t="s">
        <v>1471</v>
      </c>
    </row>
    <row r="470" spans="1:5" ht="63.75">
      <c r="A470" s="36" t="s">
        <v>63</v>
      </c>
      <c r="E470" s="37" t="s">
        <v>1464</v>
      </c>
    </row>
    <row r="471" spans="1:5" ht="38.25">
      <c r="A471" t="s">
        <v>65</v>
      </c>
      <c r="E471" s="35" t="s">
        <v>1472</v>
      </c>
    </row>
    <row r="472" spans="1:16" ht="12.75">
      <c r="A472" s="24" t="s">
        <v>55</v>
      </c>
      <c s="29" t="s">
        <v>1473</v>
      </c>
      <c s="29" t="s">
        <v>1474</v>
      </c>
      <c s="24" t="s">
        <v>64</v>
      </c>
      <c s="30" t="s">
        <v>1475</v>
      </c>
      <c s="31" t="s">
        <v>87</v>
      </c>
      <c s="32">
        <v>3</v>
      </c>
      <c s="33">
        <v>0</v>
      </c>
      <c s="33">
        <f>ROUND(ROUND(H472,2)*ROUND(G472,3),2)</f>
      </c>
      <c s="31" t="s">
        <v>1089</v>
      </c>
      <c r="O472">
        <f>(I472*21)/100</f>
      </c>
      <c t="s">
        <v>30</v>
      </c>
    </row>
    <row r="473" spans="1:5" ht="12.75">
      <c r="A473" s="34" t="s">
        <v>61</v>
      </c>
      <c r="E473" s="35" t="s">
        <v>1475</v>
      </c>
    </row>
    <row r="474" spans="1:5" ht="63.75">
      <c r="A474" s="36" t="s">
        <v>63</v>
      </c>
      <c r="E474" s="37" t="s">
        <v>1476</v>
      </c>
    </row>
    <row r="475" spans="1:5" ht="38.25">
      <c r="A475" t="s">
        <v>65</v>
      </c>
      <c r="E475" s="35" t="s">
        <v>1472</v>
      </c>
    </row>
    <row r="476" spans="1:16" ht="25.5">
      <c r="A476" s="24" t="s">
        <v>55</v>
      </c>
      <c s="29" t="s">
        <v>1477</v>
      </c>
      <c s="29" t="s">
        <v>1478</v>
      </c>
      <c s="24" t="s">
        <v>64</v>
      </c>
      <c s="30" t="s">
        <v>1479</v>
      </c>
      <c s="31" t="s">
        <v>59</v>
      </c>
      <c s="32">
        <v>0.044</v>
      </c>
      <c s="33">
        <v>0</v>
      </c>
      <c s="33">
        <f>ROUND(ROUND(H476,2)*ROUND(G476,3),2)</f>
      </c>
      <c s="31" t="s">
        <v>1089</v>
      </c>
      <c r="O476">
        <f>(I476*21)/100</f>
      </c>
      <c t="s">
        <v>30</v>
      </c>
    </row>
    <row r="477" spans="1:5" ht="25.5">
      <c r="A477" s="34" t="s">
        <v>61</v>
      </c>
      <c r="E477" s="35" t="s">
        <v>1479</v>
      </c>
    </row>
    <row r="478" spans="1:5" ht="12.75">
      <c r="A478" s="36" t="s">
        <v>63</v>
      </c>
      <c r="E478" s="37" t="s">
        <v>64</v>
      </c>
    </row>
    <row r="479" spans="1:5" ht="114.75">
      <c r="A479" t="s">
        <v>65</v>
      </c>
      <c r="E479" s="35" t="s">
        <v>1480</v>
      </c>
    </row>
    <row r="480" spans="1:16" ht="25.5">
      <c r="A480" s="24" t="s">
        <v>55</v>
      </c>
      <c s="29" t="s">
        <v>1481</v>
      </c>
      <c s="29" t="s">
        <v>1482</v>
      </c>
      <c s="24" t="s">
        <v>64</v>
      </c>
      <c s="30" t="s">
        <v>1483</v>
      </c>
      <c s="31" t="s">
        <v>563</v>
      </c>
      <c s="32">
        <v>1.8</v>
      </c>
      <c s="33">
        <v>0</v>
      </c>
      <c s="33">
        <f>ROUND(ROUND(H480,2)*ROUND(G480,3),2)</f>
      </c>
      <c s="31" t="s">
        <v>60</v>
      </c>
      <c r="O480">
        <f>(I480*21)/100</f>
      </c>
      <c t="s">
        <v>30</v>
      </c>
    </row>
    <row r="481" spans="1:5" ht="25.5">
      <c r="A481" s="34" t="s">
        <v>61</v>
      </c>
      <c r="E481" s="35" t="s">
        <v>1483</v>
      </c>
    </row>
    <row r="482" spans="1:5" ht="63.75">
      <c r="A482" s="36" t="s">
        <v>63</v>
      </c>
      <c r="E482" s="37" t="s">
        <v>1442</v>
      </c>
    </row>
    <row r="483" spans="1:5" ht="12.75">
      <c r="A483" t="s">
        <v>65</v>
      </c>
      <c r="E483" s="35" t="s">
        <v>64</v>
      </c>
    </row>
    <row r="484" spans="1:16" ht="12.75">
      <c r="A484" s="24" t="s">
        <v>55</v>
      </c>
      <c s="29" t="s">
        <v>1484</v>
      </c>
      <c s="29" t="s">
        <v>1485</v>
      </c>
      <c s="24" t="s">
        <v>64</v>
      </c>
      <c s="30" t="s">
        <v>1486</v>
      </c>
      <c s="31" t="s">
        <v>563</v>
      </c>
      <c s="32">
        <v>1.98</v>
      </c>
      <c s="33">
        <v>0</v>
      </c>
      <c s="33">
        <f>ROUND(ROUND(H484,2)*ROUND(G484,3),2)</f>
      </c>
      <c s="31" t="s">
        <v>60</v>
      </c>
      <c r="O484">
        <f>(I484*21)/100</f>
      </c>
      <c t="s">
        <v>30</v>
      </c>
    </row>
    <row r="485" spans="1:5" ht="12.75">
      <c r="A485" s="34" t="s">
        <v>61</v>
      </c>
      <c r="E485" s="35" t="s">
        <v>1486</v>
      </c>
    </row>
    <row r="486" spans="1:5" ht="12.75">
      <c r="A486" s="36" t="s">
        <v>63</v>
      </c>
      <c r="E486" s="37" t="s">
        <v>64</v>
      </c>
    </row>
    <row r="487" spans="1:5" ht="12.75">
      <c r="A487" t="s">
        <v>65</v>
      </c>
      <c r="E487" s="35" t="s">
        <v>64</v>
      </c>
    </row>
    <row r="488" spans="1:18" ht="12.75" customHeight="1">
      <c r="A488" s="6" t="s">
        <v>52</v>
      </c>
      <c s="6"/>
      <c s="39" t="s">
        <v>1487</v>
      </c>
      <c s="6"/>
      <c s="27" t="s">
        <v>1488</v>
      </c>
      <c s="6"/>
      <c s="6"/>
      <c s="6"/>
      <c s="40">
        <f>0+Q488</f>
      </c>
      <c s="6"/>
      <c r="O488">
        <f>0+R488</f>
      </c>
      <c r="Q488">
        <f>0+I489+I493+I497+I501+I505+I509</f>
      </c>
      <c>
        <f>0+O489+O493+O497+O501+O505+O509</f>
      </c>
    </row>
    <row r="489" spans="1:16" ht="12.75">
      <c r="A489" s="24" t="s">
        <v>55</v>
      </c>
      <c s="29" t="s">
        <v>1489</v>
      </c>
      <c s="29" t="s">
        <v>1490</v>
      </c>
      <c s="24" t="s">
        <v>64</v>
      </c>
      <c s="30" t="s">
        <v>1491</v>
      </c>
      <c s="31" t="s">
        <v>563</v>
      </c>
      <c s="32">
        <v>30.672</v>
      </c>
      <c s="33">
        <v>0</v>
      </c>
      <c s="33">
        <f>ROUND(ROUND(H489,2)*ROUND(G489,3),2)</f>
      </c>
      <c s="31" t="s">
        <v>1089</v>
      </c>
      <c r="O489">
        <f>(I489*21)/100</f>
      </c>
      <c t="s">
        <v>30</v>
      </c>
    </row>
    <row r="490" spans="1:5" ht="12.75">
      <c r="A490" s="34" t="s">
        <v>61</v>
      </c>
      <c r="E490" s="35" t="s">
        <v>1491</v>
      </c>
    </row>
    <row r="491" spans="1:5" ht="102">
      <c r="A491" s="36" t="s">
        <v>63</v>
      </c>
      <c r="E491" s="37" t="s">
        <v>1492</v>
      </c>
    </row>
    <row r="492" spans="1:5" ht="12.75">
      <c r="A492" t="s">
        <v>65</v>
      </c>
      <c r="E492" s="35" t="s">
        <v>64</v>
      </c>
    </row>
    <row r="493" spans="1:16" ht="12.75">
      <c r="A493" s="24" t="s">
        <v>55</v>
      </c>
      <c s="29" t="s">
        <v>1493</v>
      </c>
      <c s="29" t="s">
        <v>1494</v>
      </c>
      <c s="24" t="s">
        <v>64</v>
      </c>
      <c s="30" t="s">
        <v>1495</v>
      </c>
      <c s="31" t="s">
        <v>563</v>
      </c>
      <c s="32">
        <v>30.672</v>
      </c>
      <c s="33">
        <v>0</v>
      </c>
      <c s="33">
        <f>ROUND(ROUND(H493,2)*ROUND(G493,3),2)</f>
      </c>
      <c s="31" t="s">
        <v>1089</v>
      </c>
      <c r="O493">
        <f>(I493*21)/100</f>
      </c>
      <c t="s">
        <v>30</v>
      </c>
    </row>
    <row r="494" spans="1:5" ht="12.75">
      <c r="A494" s="34" t="s">
        <v>61</v>
      </c>
      <c r="E494" s="35" t="s">
        <v>1495</v>
      </c>
    </row>
    <row r="495" spans="1:5" ht="114.75">
      <c r="A495" s="36" t="s">
        <v>63</v>
      </c>
      <c r="E495" s="37" t="s">
        <v>1496</v>
      </c>
    </row>
    <row r="496" spans="1:5" ht="12.75">
      <c r="A496" t="s">
        <v>65</v>
      </c>
      <c r="E496" s="35" t="s">
        <v>64</v>
      </c>
    </row>
    <row r="497" spans="1:16" ht="25.5">
      <c r="A497" s="24" t="s">
        <v>55</v>
      </c>
      <c s="29" t="s">
        <v>1497</v>
      </c>
      <c s="29" t="s">
        <v>1498</v>
      </c>
      <c s="24" t="s">
        <v>64</v>
      </c>
      <c s="30" t="s">
        <v>1499</v>
      </c>
      <c s="31" t="s">
        <v>563</v>
      </c>
      <c s="32">
        <v>30.672</v>
      </c>
      <c s="33">
        <v>0</v>
      </c>
      <c s="33">
        <f>ROUND(ROUND(H497,2)*ROUND(G497,3),2)</f>
      </c>
      <c s="31" t="s">
        <v>1089</v>
      </c>
      <c r="O497">
        <f>(I497*21)/100</f>
      </c>
      <c t="s">
        <v>30</v>
      </c>
    </row>
    <row r="498" spans="1:5" ht="25.5">
      <c r="A498" s="34" t="s">
        <v>61</v>
      </c>
      <c r="E498" s="35" t="s">
        <v>1499</v>
      </c>
    </row>
    <row r="499" spans="1:5" ht="102">
      <c r="A499" s="36" t="s">
        <v>63</v>
      </c>
      <c r="E499" s="37" t="s">
        <v>1492</v>
      </c>
    </row>
    <row r="500" spans="1:5" ht="12.75">
      <c r="A500" t="s">
        <v>65</v>
      </c>
      <c r="E500" s="35" t="s">
        <v>64</v>
      </c>
    </row>
    <row r="501" spans="1:16" ht="12.75">
      <c r="A501" s="24" t="s">
        <v>55</v>
      </c>
      <c s="29" t="s">
        <v>1500</v>
      </c>
      <c s="29" t="s">
        <v>1501</v>
      </c>
      <c s="24" t="s">
        <v>64</v>
      </c>
      <c s="30" t="s">
        <v>1502</v>
      </c>
      <c s="31" t="s">
        <v>563</v>
      </c>
      <c s="32">
        <v>24.81</v>
      </c>
      <c s="33">
        <v>0</v>
      </c>
      <c s="33">
        <f>ROUND(ROUND(H501,2)*ROUND(G501,3),2)</f>
      </c>
      <c s="31" t="s">
        <v>1089</v>
      </c>
      <c r="O501">
        <f>(I501*21)/100</f>
      </c>
      <c t="s">
        <v>30</v>
      </c>
    </row>
    <row r="502" spans="1:5" ht="12.75">
      <c r="A502" s="34" t="s">
        <v>61</v>
      </c>
      <c r="E502" s="35" t="s">
        <v>1502</v>
      </c>
    </row>
    <row r="503" spans="1:5" ht="63.75">
      <c r="A503" s="36" t="s">
        <v>63</v>
      </c>
      <c r="E503" s="37" t="s">
        <v>1503</v>
      </c>
    </row>
    <row r="504" spans="1:5" ht="12.75">
      <c r="A504" t="s">
        <v>65</v>
      </c>
      <c r="E504" s="35" t="s">
        <v>64</v>
      </c>
    </row>
    <row r="505" spans="1:16" ht="12.75">
      <c r="A505" s="24" t="s">
        <v>55</v>
      </c>
      <c s="29" t="s">
        <v>1504</v>
      </c>
      <c s="29" t="s">
        <v>1505</v>
      </c>
      <c s="24" t="s">
        <v>64</v>
      </c>
      <c s="30" t="s">
        <v>1506</v>
      </c>
      <c s="31" t="s">
        <v>563</v>
      </c>
      <c s="32">
        <v>24.81</v>
      </c>
      <c s="33">
        <v>0</v>
      </c>
      <c s="33">
        <f>ROUND(ROUND(H505,2)*ROUND(G505,3),2)</f>
      </c>
      <c s="31" t="s">
        <v>1089</v>
      </c>
      <c r="O505">
        <f>(I505*21)/100</f>
      </c>
      <c t="s">
        <v>30</v>
      </c>
    </row>
    <row r="506" spans="1:5" ht="12.75">
      <c r="A506" s="34" t="s">
        <v>61</v>
      </c>
      <c r="E506" s="35" t="s">
        <v>1506</v>
      </c>
    </row>
    <row r="507" spans="1:5" ht="63.75">
      <c r="A507" s="36" t="s">
        <v>63</v>
      </c>
      <c r="E507" s="37" t="s">
        <v>1503</v>
      </c>
    </row>
    <row r="508" spans="1:5" ht="12.75">
      <c r="A508" t="s">
        <v>65</v>
      </c>
      <c r="E508" s="35" t="s">
        <v>64</v>
      </c>
    </row>
    <row r="509" spans="1:16" ht="12.75">
      <c r="A509" s="24" t="s">
        <v>55</v>
      </c>
      <c s="29" t="s">
        <v>1507</v>
      </c>
      <c s="29" t="s">
        <v>1508</v>
      </c>
      <c s="24" t="s">
        <v>64</v>
      </c>
      <c s="30" t="s">
        <v>1509</v>
      </c>
      <c s="31" t="s">
        <v>563</v>
      </c>
      <c s="32">
        <v>24.81</v>
      </c>
      <c s="33">
        <v>0</v>
      </c>
      <c s="33">
        <f>ROUND(ROUND(H509,2)*ROUND(G509,3),2)</f>
      </c>
      <c s="31" t="s">
        <v>1089</v>
      </c>
      <c r="O509">
        <f>(I509*21)/100</f>
      </c>
      <c t="s">
        <v>30</v>
      </c>
    </row>
    <row r="510" spans="1:5" ht="12.75">
      <c r="A510" s="34" t="s">
        <v>61</v>
      </c>
      <c r="E510" s="35" t="s">
        <v>1509</v>
      </c>
    </row>
    <row r="511" spans="1:5" ht="63.75">
      <c r="A511" s="36" t="s">
        <v>63</v>
      </c>
      <c r="E511" s="37" t="s">
        <v>1503</v>
      </c>
    </row>
    <row r="512" spans="1:5" ht="12.75">
      <c r="A512" t="s">
        <v>65</v>
      </c>
      <c r="E512" s="35" t="s">
        <v>64</v>
      </c>
    </row>
    <row r="513" spans="1:18" ht="12.75" customHeight="1">
      <c r="A513" s="6" t="s">
        <v>52</v>
      </c>
      <c s="6"/>
      <c s="39" t="s">
        <v>1510</v>
      </c>
      <c s="6"/>
      <c s="27" t="s">
        <v>1511</v>
      </c>
      <c s="6"/>
      <c s="6"/>
      <c s="6"/>
      <c s="40">
        <f>0+Q513</f>
      </c>
      <c s="6"/>
      <c r="O513">
        <f>0+R513</f>
      </c>
      <c r="Q513">
        <f>0+I514+I518+I522+I526+I530+I534+I538+I542+I546+I550+I554+I558+I562+I566+I570+I574</f>
      </c>
      <c>
        <f>0+O514+O518+O522+O526+O530+O534+O538+O542+O546+O550+O554+O558+O562+O566+O570+O574</f>
      </c>
    </row>
    <row r="514" spans="1:16" ht="12.75">
      <c r="A514" s="24" t="s">
        <v>55</v>
      </c>
      <c s="29" t="s">
        <v>1512</v>
      </c>
      <c s="29" t="s">
        <v>1513</v>
      </c>
      <c s="24" t="s">
        <v>64</v>
      </c>
      <c s="30" t="s">
        <v>1514</v>
      </c>
      <c s="31" t="s">
        <v>563</v>
      </c>
      <c s="32">
        <v>103.362</v>
      </c>
      <c s="33">
        <v>0</v>
      </c>
      <c s="33">
        <f>ROUND(ROUND(H514,2)*ROUND(G514,3),2)</f>
      </c>
      <c s="31" t="s">
        <v>1089</v>
      </c>
      <c r="O514">
        <f>(I514*21)/100</f>
      </c>
      <c t="s">
        <v>30</v>
      </c>
    </row>
    <row r="515" spans="1:5" ht="12.75">
      <c r="A515" s="34" t="s">
        <v>61</v>
      </c>
      <c r="E515" s="35" t="s">
        <v>1514</v>
      </c>
    </row>
    <row r="516" spans="1:5" ht="12.75">
      <c r="A516" s="36" t="s">
        <v>63</v>
      </c>
      <c r="E516" s="37" t="s">
        <v>64</v>
      </c>
    </row>
    <row r="517" spans="1:5" ht="12.75">
      <c r="A517" t="s">
        <v>65</v>
      </c>
      <c r="E517" s="35" t="s">
        <v>64</v>
      </c>
    </row>
    <row r="518" spans="1:16" ht="12.75">
      <c r="A518" s="24" t="s">
        <v>55</v>
      </c>
      <c s="29" t="s">
        <v>1515</v>
      </c>
      <c s="29" t="s">
        <v>1513</v>
      </c>
      <c s="24" t="s">
        <v>36</v>
      </c>
      <c s="30" t="s">
        <v>1514</v>
      </c>
      <c s="31" t="s">
        <v>563</v>
      </c>
      <c s="32">
        <v>6.644</v>
      </c>
      <c s="33">
        <v>0</v>
      </c>
      <c s="33">
        <f>ROUND(ROUND(H518,2)*ROUND(G518,3),2)</f>
      </c>
      <c s="31" t="s">
        <v>1089</v>
      </c>
      <c r="O518">
        <f>(I518*21)/100</f>
      </c>
      <c t="s">
        <v>30</v>
      </c>
    </row>
    <row r="519" spans="1:5" ht="12.75">
      <c r="A519" s="34" t="s">
        <v>61</v>
      </c>
      <c r="E519" s="35" t="s">
        <v>1514</v>
      </c>
    </row>
    <row r="520" spans="1:5" ht="12.75">
      <c r="A520" s="36" t="s">
        <v>63</v>
      </c>
      <c r="E520" s="37" t="s">
        <v>64</v>
      </c>
    </row>
    <row r="521" spans="1:5" ht="12.75">
      <c r="A521" t="s">
        <v>65</v>
      </c>
      <c r="E521" s="35" t="s">
        <v>64</v>
      </c>
    </row>
    <row r="522" spans="1:16" ht="12.75">
      <c r="A522" s="24" t="s">
        <v>55</v>
      </c>
      <c s="29" t="s">
        <v>1516</v>
      </c>
      <c s="29" t="s">
        <v>1513</v>
      </c>
      <c s="24" t="s">
        <v>30</v>
      </c>
      <c s="30" t="s">
        <v>1514</v>
      </c>
      <c s="31" t="s">
        <v>563</v>
      </c>
      <c s="32">
        <v>68.736</v>
      </c>
      <c s="33">
        <v>0</v>
      </c>
      <c s="33">
        <f>ROUND(ROUND(H522,2)*ROUND(G522,3),2)</f>
      </c>
      <c s="31" t="s">
        <v>1089</v>
      </c>
      <c r="O522">
        <f>(I522*21)/100</f>
      </c>
      <c t="s">
        <v>30</v>
      </c>
    </row>
    <row r="523" spans="1:5" ht="12.75">
      <c r="A523" s="34" t="s">
        <v>61</v>
      </c>
      <c r="E523" s="35" t="s">
        <v>1514</v>
      </c>
    </row>
    <row r="524" spans="1:5" ht="12.75">
      <c r="A524" s="36" t="s">
        <v>63</v>
      </c>
      <c r="E524" s="37" t="s">
        <v>64</v>
      </c>
    </row>
    <row r="525" spans="1:5" ht="12.75">
      <c r="A525" t="s">
        <v>65</v>
      </c>
      <c r="E525" s="35" t="s">
        <v>64</v>
      </c>
    </row>
    <row r="526" spans="1:16" ht="12.75">
      <c r="A526" s="24" t="s">
        <v>55</v>
      </c>
      <c s="29" t="s">
        <v>1517</v>
      </c>
      <c s="29" t="s">
        <v>1518</v>
      </c>
      <c s="24" t="s">
        <v>64</v>
      </c>
      <c s="30" t="s">
        <v>1519</v>
      </c>
      <c s="31" t="s">
        <v>563</v>
      </c>
      <c s="32">
        <v>81.549</v>
      </c>
      <c s="33">
        <v>0</v>
      </c>
      <c s="33">
        <f>ROUND(ROUND(H526,2)*ROUND(G526,3),2)</f>
      </c>
      <c s="31" t="s">
        <v>1089</v>
      </c>
      <c r="O526">
        <f>(I526*21)/100</f>
      </c>
      <c t="s">
        <v>30</v>
      </c>
    </row>
    <row r="527" spans="1:5" ht="12.75">
      <c r="A527" s="34" t="s">
        <v>61</v>
      </c>
      <c r="E527" s="35" t="s">
        <v>1519</v>
      </c>
    </row>
    <row r="528" spans="1:5" ht="89.25">
      <c r="A528" s="36" t="s">
        <v>63</v>
      </c>
      <c r="E528" s="37" t="s">
        <v>1520</v>
      </c>
    </row>
    <row r="529" spans="1:5" ht="12.75">
      <c r="A529" t="s">
        <v>65</v>
      </c>
      <c r="E529" s="35" t="s">
        <v>64</v>
      </c>
    </row>
    <row r="530" spans="1:16" ht="12.75">
      <c r="A530" s="24" t="s">
        <v>55</v>
      </c>
      <c s="29" t="s">
        <v>1521</v>
      </c>
      <c s="29" t="s">
        <v>1522</v>
      </c>
      <c s="24" t="s">
        <v>64</v>
      </c>
      <c s="30" t="s">
        <v>1523</v>
      </c>
      <c s="31" t="s">
        <v>563</v>
      </c>
      <c s="32">
        <v>446.406</v>
      </c>
      <c s="33">
        <v>0</v>
      </c>
      <c s="33">
        <f>ROUND(ROUND(H530,2)*ROUND(G530,3),2)</f>
      </c>
      <c s="31" t="s">
        <v>1089</v>
      </c>
      <c r="O530">
        <f>(I530*21)/100</f>
      </c>
      <c t="s">
        <v>30</v>
      </c>
    </row>
    <row r="531" spans="1:5" ht="12.75">
      <c r="A531" s="34" t="s">
        <v>61</v>
      </c>
      <c r="E531" s="35" t="s">
        <v>1523</v>
      </c>
    </row>
    <row r="532" spans="1:5" ht="306">
      <c r="A532" s="36" t="s">
        <v>63</v>
      </c>
      <c r="E532" s="37" t="s">
        <v>1524</v>
      </c>
    </row>
    <row r="533" spans="1:5" ht="12.75">
      <c r="A533" t="s">
        <v>65</v>
      </c>
      <c r="E533" s="35" t="s">
        <v>64</v>
      </c>
    </row>
    <row r="534" spans="1:16" ht="12.75">
      <c r="A534" s="24" t="s">
        <v>55</v>
      </c>
      <c s="29" t="s">
        <v>1525</v>
      </c>
      <c s="29" t="s">
        <v>1526</v>
      </c>
      <c s="24" t="s">
        <v>64</v>
      </c>
      <c s="30" t="s">
        <v>1527</v>
      </c>
      <c s="31" t="s">
        <v>563</v>
      </c>
      <c s="32">
        <v>81.549</v>
      </c>
      <c s="33">
        <v>0</v>
      </c>
      <c s="33">
        <f>ROUND(ROUND(H534,2)*ROUND(G534,3),2)</f>
      </c>
      <c s="31" t="s">
        <v>1089</v>
      </c>
      <c r="O534">
        <f>(I534*21)/100</f>
      </c>
      <c t="s">
        <v>30</v>
      </c>
    </row>
    <row r="535" spans="1:5" ht="12.75">
      <c r="A535" s="34" t="s">
        <v>61</v>
      </c>
      <c r="E535" s="35" t="s">
        <v>1527</v>
      </c>
    </row>
    <row r="536" spans="1:5" ht="89.25">
      <c r="A536" s="36" t="s">
        <v>63</v>
      </c>
      <c r="E536" s="37" t="s">
        <v>1520</v>
      </c>
    </row>
    <row r="537" spans="1:5" ht="12.75">
      <c r="A537" t="s">
        <v>65</v>
      </c>
      <c r="E537" s="35" t="s">
        <v>64</v>
      </c>
    </row>
    <row r="538" spans="1:16" ht="12.75">
      <c r="A538" s="24" t="s">
        <v>55</v>
      </c>
      <c s="29" t="s">
        <v>1528</v>
      </c>
      <c s="29" t="s">
        <v>1529</v>
      </c>
      <c s="24" t="s">
        <v>64</v>
      </c>
      <c s="30" t="s">
        <v>1530</v>
      </c>
      <c s="31" t="s">
        <v>563</v>
      </c>
      <c s="32">
        <v>446.406</v>
      </c>
      <c s="33">
        <v>0</v>
      </c>
      <c s="33">
        <f>ROUND(ROUND(H538,2)*ROUND(G538,3),2)</f>
      </c>
      <c s="31" t="s">
        <v>1089</v>
      </c>
      <c r="O538">
        <f>(I538*21)/100</f>
      </c>
      <c t="s">
        <v>30</v>
      </c>
    </row>
    <row r="539" spans="1:5" ht="12.75">
      <c r="A539" s="34" t="s">
        <v>61</v>
      </c>
      <c r="E539" s="35" t="s">
        <v>1530</v>
      </c>
    </row>
    <row r="540" spans="1:5" ht="318.75">
      <c r="A540" s="36" t="s">
        <v>63</v>
      </c>
      <c r="E540" s="37" t="s">
        <v>1531</v>
      </c>
    </row>
    <row r="541" spans="1:5" ht="12.75">
      <c r="A541" t="s">
        <v>65</v>
      </c>
      <c r="E541" s="35" t="s">
        <v>64</v>
      </c>
    </row>
    <row r="542" spans="1:16" ht="12.75">
      <c r="A542" s="24" t="s">
        <v>55</v>
      </c>
      <c s="29" t="s">
        <v>1532</v>
      </c>
      <c s="29" t="s">
        <v>1533</v>
      </c>
      <c s="24" t="s">
        <v>64</v>
      </c>
      <c s="30" t="s">
        <v>1534</v>
      </c>
      <c s="31" t="s">
        <v>563</v>
      </c>
      <c s="32">
        <v>81.549</v>
      </c>
      <c s="33">
        <v>0</v>
      </c>
      <c s="33">
        <f>ROUND(ROUND(H542,2)*ROUND(G542,3),2)</f>
      </c>
      <c s="31" t="s">
        <v>1089</v>
      </c>
      <c r="O542">
        <f>(I542*21)/100</f>
      </c>
      <c t="s">
        <v>30</v>
      </c>
    </row>
    <row r="543" spans="1:5" ht="12.75">
      <c r="A543" s="34" t="s">
        <v>61</v>
      </c>
      <c r="E543" s="35" t="s">
        <v>1534</v>
      </c>
    </row>
    <row r="544" spans="1:5" ht="89.25">
      <c r="A544" s="36" t="s">
        <v>63</v>
      </c>
      <c r="E544" s="37" t="s">
        <v>1520</v>
      </c>
    </row>
    <row r="545" spans="1:5" ht="12.75">
      <c r="A545" t="s">
        <v>65</v>
      </c>
      <c r="E545" s="35" t="s">
        <v>64</v>
      </c>
    </row>
    <row r="546" spans="1:16" ht="12.75">
      <c r="A546" s="24" t="s">
        <v>55</v>
      </c>
      <c s="29" t="s">
        <v>1535</v>
      </c>
      <c s="29" t="s">
        <v>1536</v>
      </c>
      <c s="24" t="s">
        <v>64</v>
      </c>
      <c s="30" t="s">
        <v>1537</v>
      </c>
      <c s="31" t="s">
        <v>563</v>
      </c>
      <c s="32">
        <v>446.406</v>
      </c>
      <c s="33">
        <v>0</v>
      </c>
      <c s="33">
        <f>ROUND(ROUND(H546,2)*ROUND(G546,3),2)</f>
      </c>
      <c s="31" t="s">
        <v>1089</v>
      </c>
      <c r="O546">
        <f>(I546*21)/100</f>
      </c>
      <c t="s">
        <v>30</v>
      </c>
    </row>
    <row r="547" spans="1:5" ht="12.75">
      <c r="A547" s="34" t="s">
        <v>61</v>
      </c>
      <c r="E547" s="35" t="s">
        <v>1537</v>
      </c>
    </row>
    <row r="548" spans="1:5" ht="318.75">
      <c r="A548" s="36" t="s">
        <v>63</v>
      </c>
      <c r="E548" s="37" t="s">
        <v>1531</v>
      </c>
    </row>
    <row r="549" spans="1:5" ht="12.75">
      <c r="A549" t="s">
        <v>65</v>
      </c>
      <c r="E549" s="35" t="s">
        <v>64</v>
      </c>
    </row>
    <row r="550" spans="1:16" ht="25.5">
      <c r="A550" s="24" t="s">
        <v>55</v>
      </c>
      <c s="29" t="s">
        <v>1538</v>
      </c>
      <c s="29" t="s">
        <v>1539</v>
      </c>
      <c s="24" t="s">
        <v>64</v>
      </c>
      <c s="30" t="s">
        <v>1540</v>
      </c>
      <c s="31" t="s">
        <v>563</v>
      </c>
      <c s="32">
        <v>98.44</v>
      </c>
      <c s="33">
        <v>0</v>
      </c>
      <c s="33">
        <f>ROUND(ROUND(H550,2)*ROUND(G550,3),2)</f>
      </c>
      <c s="31" t="s">
        <v>1089</v>
      </c>
      <c r="O550">
        <f>(I550*21)/100</f>
      </c>
      <c t="s">
        <v>30</v>
      </c>
    </row>
    <row r="551" spans="1:5" ht="25.5">
      <c r="A551" s="34" t="s">
        <v>61</v>
      </c>
      <c r="E551" s="35" t="s">
        <v>1540</v>
      </c>
    </row>
    <row r="552" spans="1:5" ht="63.75">
      <c r="A552" s="36" t="s">
        <v>63</v>
      </c>
      <c r="E552" s="37" t="s">
        <v>1541</v>
      </c>
    </row>
    <row r="553" spans="1:5" ht="25.5">
      <c r="A553" t="s">
        <v>65</v>
      </c>
      <c r="E553" s="35" t="s">
        <v>1542</v>
      </c>
    </row>
    <row r="554" spans="1:16" ht="25.5">
      <c r="A554" s="24" t="s">
        <v>55</v>
      </c>
      <c s="29" t="s">
        <v>1543</v>
      </c>
      <c s="29" t="s">
        <v>1544</v>
      </c>
      <c s="24" t="s">
        <v>64</v>
      </c>
      <c s="30" t="s">
        <v>1545</v>
      </c>
      <c s="31" t="s">
        <v>563</v>
      </c>
      <c s="32">
        <v>1.6</v>
      </c>
      <c s="33">
        <v>0</v>
      </c>
      <c s="33">
        <f>ROUND(ROUND(H554,2)*ROUND(G554,3),2)</f>
      </c>
      <c s="31" t="s">
        <v>1089</v>
      </c>
      <c r="O554">
        <f>(I554*21)/100</f>
      </c>
      <c t="s">
        <v>30</v>
      </c>
    </row>
    <row r="555" spans="1:5" ht="25.5">
      <c r="A555" s="34" t="s">
        <v>61</v>
      </c>
      <c r="E555" s="35" t="s">
        <v>1545</v>
      </c>
    </row>
    <row r="556" spans="1:5" ht="63.75">
      <c r="A556" s="36" t="s">
        <v>63</v>
      </c>
      <c r="E556" s="37" t="s">
        <v>1546</v>
      </c>
    </row>
    <row r="557" spans="1:5" ht="25.5">
      <c r="A557" t="s">
        <v>65</v>
      </c>
      <c r="E557" s="35" t="s">
        <v>1542</v>
      </c>
    </row>
    <row r="558" spans="1:16" ht="25.5">
      <c r="A558" s="24" t="s">
        <v>55</v>
      </c>
      <c s="29" t="s">
        <v>1547</v>
      </c>
      <c s="29" t="s">
        <v>1548</v>
      </c>
      <c s="24" t="s">
        <v>64</v>
      </c>
      <c s="30" t="s">
        <v>1549</v>
      </c>
      <c s="31" t="s">
        <v>563</v>
      </c>
      <c s="32">
        <v>65.463</v>
      </c>
      <c s="33">
        <v>0</v>
      </c>
      <c s="33">
        <f>ROUND(ROUND(H558,2)*ROUND(G558,3),2)</f>
      </c>
      <c s="31" t="s">
        <v>1089</v>
      </c>
      <c r="O558">
        <f>(I558*21)/100</f>
      </c>
      <c t="s">
        <v>30</v>
      </c>
    </row>
    <row r="559" spans="1:5" ht="25.5">
      <c r="A559" s="34" t="s">
        <v>61</v>
      </c>
      <c r="E559" s="35" t="s">
        <v>1549</v>
      </c>
    </row>
    <row r="560" spans="1:5" ht="216.75">
      <c r="A560" s="36" t="s">
        <v>63</v>
      </c>
      <c r="E560" s="37" t="s">
        <v>1550</v>
      </c>
    </row>
    <row r="561" spans="1:5" ht="25.5">
      <c r="A561" t="s">
        <v>65</v>
      </c>
      <c r="E561" s="35" t="s">
        <v>1542</v>
      </c>
    </row>
    <row r="562" spans="1:16" ht="25.5">
      <c r="A562" s="24" t="s">
        <v>55</v>
      </c>
      <c s="29" t="s">
        <v>1551</v>
      </c>
      <c s="29" t="s">
        <v>1552</v>
      </c>
      <c s="24" t="s">
        <v>64</v>
      </c>
      <c s="30" t="s">
        <v>1553</v>
      </c>
      <c s="31" t="s">
        <v>563</v>
      </c>
      <c s="32">
        <v>81.549</v>
      </c>
      <c s="33">
        <v>0</v>
      </c>
      <c s="33">
        <f>ROUND(ROUND(H562,2)*ROUND(G562,3),2)</f>
      </c>
      <c s="31" t="s">
        <v>1089</v>
      </c>
      <c r="O562">
        <f>(I562*21)/100</f>
      </c>
      <c t="s">
        <v>30</v>
      </c>
    </row>
    <row r="563" spans="1:5" ht="25.5">
      <c r="A563" s="34" t="s">
        <v>61</v>
      </c>
      <c r="E563" s="35" t="s">
        <v>1553</v>
      </c>
    </row>
    <row r="564" spans="1:5" ht="89.25">
      <c r="A564" s="36" t="s">
        <v>63</v>
      </c>
      <c r="E564" s="37" t="s">
        <v>1520</v>
      </c>
    </row>
    <row r="565" spans="1:5" ht="12.75">
      <c r="A565" t="s">
        <v>65</v>
      </c>
      <c r="E565" s="35" t="s">
        <v>64</v>
      </c>
    </row>
    <row r="566" spans="1:16" ht="25.5">
      <c r="A566" s="24" t="s">
        <v>55</v>
      </c>
      <c s="29" t="s">
        <v>1554</v>
      </c>
      <c s="29" t="s">
        <v>1555</v>
      </c>
      <c s="24" t="s">
        <v>64</v>
      </c>
      <c s="30" t="s">
        <v>1556</v>
      </c>
      <c s="31" t="s">
        <v>563</v>
      </c>
      <c s="32">
        <v>449.796</v>
      </c>
      <c s="33">
        <v>0</v>
      </c>
      <c s="33">
        <f>ROUND(ROUND(H566,2)*ROUND(G566,3),2)</f>
      </c>
      <c s="31" t="s">
        <v>1089</v>
      </c>
      <c r="O566">
        <f>(I566*21)/100</f>
      </c>
      <c t="s">
        <v>30</v>
      </c>
    </row>
    <row r="567" spans="1:5" ht="25.5">
      <c r="A567" s="34" t="s">
        <v>61</v>
      </c>
      <c r="E567" s="35" t="s">
        <v>1556</v>
      </c>
    </row>
    <row r="568" spans="1:5" ht="306">
      <c r="A568" s="36" t="s">
        <v>63</v>
      </c>
      <c r="E568" s="37" t="s">
        <v>1557</v>
      </c>
    </row>
    <row r="569" spans="1:5" ht="12.75">
      <c r="A569" t="s">
        <v>65</v>
      </c>
      <c r="E569" s="35" t="s">
        <v>64</v>
      </c>
    </row>
    <row r="570" spans="1:16" ht="25.5">
      <c r="A570" s="24" t="s">
        <v>55</v>
      </c>
      <c s="29" t="s">
        <v>1558</v>
      </c>
      <c s="29" t="s">
        <v>1559</v>
      </c>
      <c s="24" t="s">
        <v>64</v>
      </c>
      <c s="30" t="s">
        <v>1560</v>
      </c>
      <c s="31" t="s">
        <v>563</v>
      </c>
      <c s="32">
        <v>81.549</v>
      </c>
      <c s="33">
        <v>0</v>
      </c>
      <c s="33">
        <f>ROUND(ROUND(H570,2)*ROUND(G570,3),2)</f>
      </c>
      <c s="31" t="s">
        <v>1089</v>
      </c>
      <c r="O570">
        <f>(I570*21)/100</f>
      </c>
      <c t="s">
        <v>30</v>
      </c>
    </row>
    <row r="571" spans="1:5" ht="25.5">
      <c r="A571" s="34" t="s">
        <v>61</v>
      </c>
      <c r="E571" s="35" t="s">
        <v>1560</v>
      </c>
    </row>
    <row r="572" spans="1:5" ht="89.25">
      <c r="A572" s="36" t="s">
        <v>63</v>
      </c>
      <c r="E572" s="37" t="s">
        <v>1520</v>
      </c>
    </row>
    <row r="573" spans="1:5" ht="12.75">
      <c r="A573" t="s">
        <v>65</v>
      </c>
      <c r="E573" s="35" t="s">
        <v>64</v>
      </c>
    </row>
    <row r="574" spans="1:16" ht="25.5">
      <c r="A574" s="24" t="s">
        <v>55</v>
      </c>
      <c s="29" t="s">
        <v>1561</v>
      </c>
      <c s="29" t="s">
        <v>1562</v>
      </c>
      <c s="24" t="s">
        <v>64</v>
      </c>
      <c s="30" t="s">
        <v>1563</v>
      </c>
      <c s="31" t="s">
        <v>563</v>
      </c>
      <c s="32">
        <v>449.796</v>
      </c>
      <c s="33">
        <v>0</v>
      </c>
      <c s="33">
        <f>ROUND(ROUND(H574,2)*ROUND(G574,3),2)</f>
      </c>
      <c s="31" t="s">
        <v>1089</v>
      </c>
      <c r="O574">
        <f>(I574*21)/100</f>
      </c>
      <c t="s">
        <v>30</v>
      </c>
    </row>
    <row r="575" spans="1:5" ht="25.5">
      <c r="A575" s="34" t="s">
        <v>61</v>
      </c>
      <c r="E575" s="35" t="s">
        <v>1563</v>
      </c>
    </row>
    <row r="576" spans="1:5" ht="306">
      <c r="A576" s="36" t="s">
        <v>63</v>
      </c>
      <c r="E576" s="37" t="s">
        <v>1557</v>
      </c>
    </row>
    <row r="577" spans="1:5" ht="12.75">
      <c r="A577" t="s">
        <v>65</v>
      </c>
      <c r="E577" s="35" t="s">
        <v>64</v>
      </c>
    </row>
    <row r="578" spans="1:18" ht="12.75" customHeight="1">
      <c r="A578" s="6" t="s">
        <v>52</v>
      </c>
      <c s="6"/>
      <c s="39" t="s">
        <v>47</v>
      </c>
      <c s="6"/>
      <c s="27" t="s">
        <v>1564</v>
      </c>
      <c s="6"/>
      <c s="6"/>
      <c s="6"/>
      <c s="40">
        <f>0+Q578</f>
      </c>
      <c s="6"/>
      <c r="O578">
        <f>0+R578</f>
      </c>
      <c r="Q578">
        <f>0+I579+I583+I587+I591+I595+I599+I603+I607+I611+I615+I619+I623+I627+I631+I635+I639+I643+I647+I651+I655+I659+I663+I667+I671+I675+I679+I683+I687+I691+I695+I699+I703</f>
      </c>
      <c>
        <f>0+O579+O583+O587+O591+O595+O599+O603+O607+O611+O615+O619+O623+O627+O631+O635+O639+O643+O647+O651+O655+O659+O663+O667+O671+O675+O679+O683+O687+O691+O695+O699+O703</f>
      </c>
    </row>
    <row r="579" spans="1:16" ht="25.5">
      <c r="A579" s="24" t="s">
        <v>55</v>
      </c>
      <c s="29" t="s">
        <v>1565</v>
      </c>
      <c s="29" t="s">
        <v>1566</v>
      </c>
      <c s="24" t="s">
        <v>64</v>
      </c>
      <c s="30" t="s">
        <v>1567</v>
      </c>
      <c s="31" t="s">
        <v>563</v>
      </c>
      <c s="32">
        <v>38.16</v>
      </c>
      <c s="33">
        <v>0</v>
      </c>
      <c s="33">
        <f>ROUND(ROUND(H579,2)*ROUND(G579,3),2)</f>
      </c>
      <c s="31" t="s">
        <v>1089</v>
      </c>
      <c r="O579">
        <f>(I579*21)/100</f>
      </c>
      <c t="s">
        <v>30</v>
      </c>
    </row>
    <row r="580" spans="1:5" ht="25.5">
      <c r="A580" s="34" t="s">
        <v>61</v>
      </c>
      <c r="E580" s="35" t="s">
        <v>1567</v>
      </c>
    </row>
    <row r="581" spans="1:5" ht="114.75">
      <c r="A581" s="36" t="s">
        <v>63</v>
      </c>
      <c r="E581" s="37" t="s">
        <v>1568</v>
      </c>
    </row>
    <row r="582" spans="1:5" ht="12.75">
      <c r="A582" t="s">
        <v>65</v>
      </c>
      <c r="E582" s="35" t="s">
        <v>64</v>
      </c>
    </row>
    <row r="583" spans="1:16" ht="12.75">
      <c r="A583" s="24" t="s">
        <v>55</v>
      </c>
      <c s="29" t="s">
        <v>1569</v>
      </c>
      <c s="29" t="s">
        <v>1570</v>
      </c>
      <c s="24" t="s">
        <v>64</v>
      </c>
      <c s="30" t="s">
        <v>1571</v>
      </c>
      <c s="31" t="s">
        <v>1572</v>
      </c>
      <c s="32">
        <v>2</v>
      </c>
      <c s="33">
        <v>0</v>
      </c>
      <c s="33">
        <f>ROUND(ROUND(H583,2)*ROUND(G583,3),2)</f>
      </c>
      <c s="31" t="s">
        <v>1089</v>
      </c>
      <c r="O583">
        <f>(I583*21)/100</f>
      </c>
      <c t="s">
        <v>30</v>
      </c>
    </row>
    <row r="584" spans="1:5" ht="12.75">
      <c r="A584" s="34" t="s">
        <v>61</v>
      </c>
      <c r="E584" s="35" t="s">
        <v>1571</v>
      </c>
    </row>
    <row r="585" spans="1:5" ht="51">
      <c r="A585" s="36" t="s">
        <v>63</v>
      </c>
      <c r="E585" s="37" t="s">
        <v>1573</v>
      </c>
    </row>
    <row r="586" spans="1:5" ht="38.25">
      <c r="A586" t="s">
        <v>65</v>
      </c>
      <c r="E586" s="35" t="s">
        <v>1574</v>
      </c>
    </row>
    <row r="587" spans="1:16" ht="25.5">
      <c r="A587" s="24" t="s">
        <v>55</v>
      </c>
      <c s="29" t="s">
        <v>1575</v>
      </c>
      <c s="29" t="s">
        <v>1576</v>
      </c>
      <c s="24" t="s">
        <v>64</v>
      </c>
      <c s="30" t="s">
        <v>1577</v>
      </c>
      <c s="31" t="s">
        <v>1572</v>
      </c>
      <c s="32">
        <v>186</v>
      </c>
      <c s="33">
        <v>0</v>
      </c>
      <c s="33">
        <f>ROUND(ROUND(H587,2)*ROUND(G587,3),2)</f>
      </c>
      <c s="31" t="s">
        <v>1089</v>
      </c>
      <c r="O587">
        <f>(I587*21)/100</f>
      </c>
      <c t="s">
        <v>30</v>
      </c>
    </row>
    <row r="588" spans="1:5" ht="25.5">
      <c r="A588" s="34" t="s">
        <v>61</v>
      </c>
      <c r="E588" s="35" t="s">
        <v>1577</v>
      </c>
    </row>
    <row r="589" spans="1:5" ht="51">
      <c r="A589" s="36" t="s">
        <v>63</v>
      </c>
      <c r="E589" s="37" t="s">
        <v>1578</v>
      </c>
    </row>
    <row r="590" spans="1:5" ht="38.25">
      <c r="A590" t="s">
        <v>65</v>
      </c>
      <c r="E590" s="35" t="s">
        <v>1574</v>
      </c>
    </row>
    <row r="591" spans="1:16" ht="12.75">
      <c r="A591" s="24" t="s">
        <v>55</v>
      </c>
      <c s="29" t="s">
        <v>1579</v>
      </c>
      <c s="29" t="s">
        <v>1580</v>
      </c>
      <c s="24" t="s">
        <v>64</v>
      </c>
      <c s="30" t="s">
        <v>1581</v>
      </c>
      <c s="31" t="s">
        <v>1572</v>
      </c>
      <c s="32">
        <v>2</v>
      </c>
      <c s="33">
        <v>0</v>
      </c>
      <c s="33">
        <f>ROUND(ROUND(H591,2)*ROUND(G591,3),2)</f>
      </c>
      <c s="31" t="s">
        <v>1089</v>
      </c>
      <c r="O591">
        <f>(I591*21)/100</f>
      </c>
      <c t="s">
        <v>30</v>
      </c>
    </row>
    <row r="592" spans="1:5" ht="12.75">
      <c r="A592" s="34" t="s">
        <v>61</v>
      </c>
      <c r="E592" s="35" t="s">
        <v>1581</v>
      </c>
    </row>
    <row r="593" spans="1:5" ht="51">
      <c r="A593" s="36" t="s">
        <v>63</v>
      </c>
      <c r="E593" s="37" t="s">
        <v>1573</v>
      </c>
    </row>
    <row r="594" spans="1:5" ht="25.5">
      <c r="A594" t="s">
        <v>65</v>
      </c>
      <c r="E594" s="35" t="s">
        <v>1582</v>
      </c>
    </row>
    <row r="595" spans="1:16" ht="25.5">
      <c r="A595" s="24" t="s">
        <v>55</v>
      </c>
      <c s="29" t="s">
        <v>1583</v>
      </c>
      <c s="29" t="s">
        <v>1584</v>
      </c>
      <c s="24" t="s">
        <v>64</v>
      </c>
      <c s="30" t="s">
        <v>1585</v>
      </c>
      <c s="31" t="s">
        <v>563</v>
      </c>
      <c s="32">
        <v>94.28</v>
      </c>
      <c s="33">
        <v>0</v>
      </c>
      <c s="33">
        <f>ROUND(ROUND(H595,2)*ROUND(G595,3),2)</f>
      </c>
      <c s="31" t="s">
        <v>1089</v>
      </c>
      <c r="O595">
        <f>(I595*21)/100</f>
      </c>
      <c t="s">
        <v>30</v>
      </c>
    </row>
    <row r="596" spans="1:5" ht="25.5">
      <c r="A596" s="34" t="s">
        <v>61</v>
      </c>
      <c r="E596" s="35" t="s">
        <v>1585</v>
      </c>
    </row>
    <row r="597" spans="1:5" ht="63.75">
      <c r="A597" s="36" t="s">
        <v>63</v>
      </c>
      <c r="E597" s="37" t="s">
        <v>1586</v>
      </c>
    </row>
    <row r="598" spans="1:5" ht="242.25">
      <c r="A598" t="s">
        <v>65</v>
      </c>
      <c r="E598" s="35" t="s">
        <v>1587</v>
      </c>
    </row>
    <row r="599" spans="1:16" ht="25.5">
      <c r="A599" s="24" t="s">
        <v>55</v>
      </c>
      <c s="29" t="s">
        <v>1588</v>
      </c>
      <c s="29" t="s">
        <v>1589</v>
      </c>
      <c s="24" t="s">
        <v>64</v>
      </c>
      <c s="30" t="s">
        <v>1590</v>
      </c>
      <c s="31" t="s">
        <v>87</v>
      </c>
      <c s="32">
        <v>112</v>
      </c>
      <c s="33">
        <v>0</v>
      </c>
      <c s="33">
        <f>ROUND(ROUND(H599,2)*ROUND(G599,3),2)</f>
      </c>
      <c s="31" t="s">
        <v>1089</v>
      </c>
      <c r="O599">
        <f>(I599*21)/100</f>
      </c>
      <c t="s">
        <v>30</v>
      </c>
    </row>
    <row r="600" spans="1:5" ht="25.5">
      <c r="A600" s="34" t="s">
        <v>61</v>
      </c>
      <c r="E600" s="35" t="s">
        <v>1590</v>
      </c>
    </row>
    <row r="601" spans="1:5" ht="63.75">
      <c r="A601" s="36" t="s">
        <v>63</v>
      </c>
      <c r="E601" s="37" t="s">
        <v>1591</v>
      </c>
    </row>
    <row r="602" spans="1:5" ht="12.75">
      <c r="A602" t="s">
        <v>65</v>
      </c>
      <c r="E602" s="35" t="s">
        <v>64</v>
      </c>
    </row>
    <row r="603" spans="1:16" ht="12.75">
      <c r="A603" s="24" t="s">
        <v>55</v>
      </c>
      <c s="29" t="s">
        <v>1592</v>
      </c>
      <c s="29" t="s">
        <v>1593</v>
      </c>
      <c s="24" t="s">
        <v>64</v>
      </c>
      <c s="30" t="s">
        <v>1594</v>
      </c>
      <c s="31" t="s">
        <v>634</v>
      </c>
      <c s="32">
        <v>1</v>
      </c>
      <c s="33">
        <v>0</v>
      </c>
      <c s="33">
        <f>ROUND(ROUND(H603,2)*ROUND(G603,3),2)</f>
      </c>
      <c s="31" t="s">
        <v>1089</v>
      </c>
      <c r="O603">
        <f>(I603*21)/100</f>
      </c>
      <c t="s">
        <v>30</v>
      </c>
    </row>
    <row r="604" spans="1:5" ht="12.75">
      <c r="A604" s="34" t="s">
        <v>61</v>
      </c>
      <c r="E604" s="35" t="s">
        <v>1594</v>
      </c>
    </row>
    <row r="605" spans="1:5" ht="63.75">
      <c r="A605" s="36" t="s">
        <v>63</v>
      </c>
      <c r="E605" s="37" t="s">
        <v>1595</v>
      </c>
    </row>
    <row r="606" spans="1:5" ht="12.75">
      <c r="A606" t="s">
        <v>65</v>
      </c>
      <c r="E606" s="35" t="s">
        <v>64</v>
      </c>
    </row>
    <row r="607" spans="1:16" ht="25.5">
      <c r="A607" s="24" t="s">
        <v>55</v>
      </c>
      <c s="29" t="s">
        <v>1596</v>
      </c>
      <c s="29" t="s">
        <v>1597</v>
      </c>
      <c s="24" t="s">
        <v>64</v>
      </c>
      <c s="30" t="s">
        <v>1598</v>
      </c>
      <c s="31" t="s">
        <v>634</v>
      </c>
      <c s="32">
        <v>0.771</v>
      </c>
      <c s="33">
        <v>0</v>
      </c>
      <c s="33">
        <f>ROUND(ROUND(H607,2)*ROUND(G607,3),2)</f>
      </c>
      <c s="31" t="s">
        <v>1089</v>
      </c>
      <c r="O607">
        <f>(I607*21)/100</f>
      </c>
      <c t="s">
        <v>30</v>
      </c>
    </row>
    <row r="608" spans="1:5" ht="25.5">
      <c r="A608" s="34" t="s">
        <v>61</v>
      </c>
      <c r="E608" s="35" t="s">
        <v>1598</v>
      </c>
    </row>
    <row r="609" spans="1:5" ht="63.75">
      <c r="A609" s="36" t="s">
        <v>63</v>
      </c>
      <c r="E609" s="37" t="s">
        <v>1599</v>
      </c>
    </row>
    <row r="610" spans="1:5" ht="12.75">
      <c r="A610" t="s">
        <v>65</v>
      </c>
      <c r="E610" s="35" t="s">
        <v>64</v>
      </c>
    </row>
    <row r="611" spans="1:16" ht="25.5">
      <c r="A611" s="24" t="s">
        <v>55</v>
      </c>
      <c s="29" t="s">
        <v>1600</v>
      </c>
      <c s="29" t="s">
        <v>1601</v>
      </c>
      <c s="24" t="s">
        <v>64</v>
      </c>
      <c s="30" t="s">
        <v>1602</v>
      </c>
      <c s="31" t="s">
        <v>634</v>
      </c>
      <c s="32">
        <v>1.116</v>
      </c>
      <c s="33">
        <v>0</v>
      </c>
      <c s="33">
        <f>ROUND(ROUND(H611,2)*ROUND(G611,3),2)</f>
      </c>
      <c s="31" t="s">
        <v>1089</v>
      </c>
      <c r="O611">
        <f>(I611*21)/100</f>
      </c>
      <c t="s">
        <v>30</v>
      </c>
    </row>
    <row r="612" spans="1:5" ht="25.5">
      <c r="A612" s="34" t="s">
        <v>61</v>
      </c>
      <c r="E612" s="35" t="s">
        <v>1602</v>
      </c>
    </row>
    <row r="613" spans="1:5" ht="63.75">
      <c r="A613" s="36" t="s">
        <v>63</v>
      </c>
      <c r="E613" s="37" t="s">
        <v>1603</v>
      </c>
    </row>
    <row r="614" spans="1:5" ht="12.75">
      <c r="A614" t="s">
        <v>65</v>
      </c>
      <c r="E614" s="35" t="s">
        <v>64</v>
      </c>
    </row>
    <row r="615" spans="1:16" ht="25.5">
      <c r="A615" s="24" t="s">
        <v>55</v>
      </c>
      <c s="29" t="s">
        <v>1604</v>
      </c>
      <c s="29" t="s">
        <v>1605</v>
      </c>
      <c s="24" t="s">
        <v>64</v>
      </c>
      <c s="30" t="s">
        <v>1606</v>
      </c>
      <c s="31" t="s">
        <v>634</v>
      </c>
      <c s="32">
        <v>1.116</v>
      </c>
      <c s="33">
        <v>0</v>
      </c>
      <c s="33">
        <f>ROUND(ROUND(H615,2)*ROUND(G615,3),2)</f>
      </c>
      <c s="31" t="s">
        <v>1089</v>
      </c>
      <c r="O615">
        <f>(I615*21)/100</f>
      </c>
      <c t="s">
        <v>30</v>
      </c>
    </row>
    <row r="616" spans="1:5" ht="25.5">
      <c r="A616" s="34" t="s">
        <v>61</v>
      </c>
      <c r="E616" s="35" t="s">
        <v>1606</v>
      </c>
    </row>
    <row r="617" spans="1:5" ht="63.75">
      <c r="A617" s="36" t="s">
        <v>63</v>
      </c>
      <c r="E617" s="37" t="s">
        <v>1603</v>
      </c>
    </row>
    <row r="618" spans="1:5" ht="12.75">
      <c r="A618" t="s">
        <v>65</v>
      </c>
      <c r="E618" s="35" t="s">
        <v>64</v>
      </c>
    </row>
    <row r="619" spans="1:16" ht="12.75">
      <c r="A619" s="24" t="s">
        <v>55</v>
      </c>
      <c s="29" t="s">
        <v>1607</v>
      </c>
      <c s="29" t="s">
        <v>1608</v>
      </c>
      <c s="24" t="s">
        <v>64</v>
      </c>
      <c s="30" t="s">
        <v>1609</v>
      </c>
      <c s="31" t="s">
        <v>78</v>
      </c>
      <c s="32">
        <v>9</v>
      </c>
      <c s="33">
        <v>0</v>
      </c>
      <c s="33">
        <f>ROUND(ROUND(H619,2)*ROUND(G619,3),2)</f>
      </c>
      <c s="31" t="s">
        <v>1089</v>
      </c>
      <c r="O619">
        <f>(I619*21)/100</f>
      </c>
      <c t="s">
        <v>30</v>
      </c>
    </row>
    <row r="620" spans="1:5" ht="12.75">
      <c r="A620" s="34" t="s">
        <v>61</v>
      </c>
      <c r="E620" s="35" t="s">
        <v>1609</v>
      </c>
    </row>
    <row r="621" spans="1:5" ht="76.5">
      <c r="A621" s="36" t="s">
        <v>63</v>
      </c>
      <c r="E621" s="37" t="s">
        <v>1610</v>
      </c>
    </row>
    <row r="622" spans="1:5" ht="12.75">
      <c r="A622" t="s">
        <v>65</v>
      </c>
      <c r="E622" s="35" t="s">
        <v>64</v>
      </c>
    </row>
    <row r="623" spans="1:16" ht="25.5">
      <c r="A623" s="24" t="s">
        <v>55</v>
      </c>
      <c s="29" t="s">
        <v>1611</v>
      </c>
      <c s="29" t="s">
        <v>1612</v>
      </c>
      <c s="24" t="s">
        <v>64</v>
      </c>
      <c s="30" t="s">
        <v>1613</v>
      </c>
      <c s="31" t="s">
        <v>563</v>
      </c>
      <c s="32">
        <v>6</v>
      </c>
      <c s="33">
        <v>0</v>
      </c>
      <c s="33">
        <f>ROUND(ROUND(H623,2)*ROUND(G623,3),2)</f>
      </c>
      <c s="31" t="s">
        <v>1089</v>
      </c>
      <c r="O623">
        <f>(I623*21)/100</f>
      </c>
      <c t="s">
        <v>30</v>
      </c>
    </row>
    <row r="624" spans="1:5" ht="25.5">
      <c r="A624" s="34" t="s">
        <v>61</v>
      </c>
      <c r="E624" s="35" t="s">
        <v>1613</v>
      </c>
    </row>
    <row r="625" spans="1:5" ht="51">
      <c r="A625" s="36" t="s">
        <v>63</v>
      </c>
      <c r="E625" s="37" t="s">
        <v>1614</v>
      </c>
    </row>
    <row r="626" spans="1:5" ht="38.25">
      <c r="A626" t="s">
        <v>65</v>
      </c>
      <c r="E626" s="35" t="s">
        <v>1615</v>
      </c>
    </row>
    <row r="627" spans="1:16" ht="38.25">
      <c r="A627" s="24" t="s">
        <v>55</v>
      </c>
      <c s="29" t="s">
        <v>1616</v>
      </c>
      <c s="29" t="s">
        <v>1617</v>
      </c>
      <c s="24" t="s">
        <v>64</v>
      </c>
      <c s="30" t="s">
        <v>1618</v>
      </c>
      <c s="31" t="s">
        <v>87</v>
      </c>
      <c s="32">
        <v>1</v>
      </c>
      <c s="33">
        <v>0</v>
      </c>
      <c s="33">
        <f>ROUND(ROUND(H627,2)*ROUND(G627,3),2)</f>
      </c>
      <c s="31" t="s">
        <v>1089</v>
      </c>
      <c r="O627">
        <f>(I627*21)/100</f>
      </c>
      <c t="s">
        <v>30</v>
      </c>
    </row>
    <row r="628" spans="1:5" ht="38.25">
      <c r="A628" s="34" t="s">
        <v>61</v>
      </c>
      <c r="E628" s="35" t="s">
        <v>1619</v>
      </c>
    </row>
    <row r="629" spans="1:5" ht="63.75">
      <c r="A629" s="36" t="s">
        <v>63</v>
      </c>
      <c r="E629" s="37" t="s">
        <v>1620</v>
      </c>
    </row>
    <row r="630" spans="1:5" ht="12.75">
      <c r="A630" t="s">
        <v>65</v>
      </c>
      <c r="E630" s="35" t="s">
        <v>64</v>
      </c>
    </row>
    <row r="631" spans="1:16" ht="38.25">
      <c r="A631" s="24" t="s">
        <v>55</v>
      </c>
      <c s="29" t="s">
        <v>1621</v>
      </c>
      <c s="29" t="s">
        <v>1622</v>
      </c>
      <c s="24" t="s">
        <v>64</v>
      </c>
      <c s="30" t="s">
        <v>1623</v>
      </c>
      <c s="31" t="s">
        <v>87</v>
      </c>
      <c s="32">
        <v>12</v>
      </c>
      <c s="33">
        <v>0</v>
      </c>
      <c s="33">
        <f>ROUND(ROUND(H631,2)*ROUND(G631,3),2)</f>
      </c>
      <c s="31" t="s">
        <v>1089</v>
      </c>
      <c r="O631">
        <f>(I631*21)/100</f>
      </c>
      <c t="s">
        <v>30</v>
      </c>
    </row>
    <row r="632" spans="1:5" ht="38.25">
      <c r="A632" s="34" t="s">
        <v>61</v>
      </c>
      <c r="E632" s="35" t="s">
        <v>1624</v>
      </c>
    </row>
    <row r="633" spans="1:5" ht="63.75">
      <c r="A633" s="36" t="s">
        <v>63</v>
      </c>
      <c r="E633" s="37" t="s">
        <v>1625</v>
      </c>
    </row>
    <row r="634" spans="1:5" ht="12.75">
      <c r="A634" t="s">
        <v>65</v>
      </c>
      <c r="E634" s="35" t="s">
        <v>64</v>
      </c>
    </row>
    <row r="635" spans="1:16" ht="38.25">
      <c r="A635" s="24" t="s">
        <v>55</v>
      </c>
      <c s="29" t="s">
        <v>1626</v>
      </c>
      <c s="29" t="s">
        <v>1627</v>
      </c>
      <c s="24" t="s">
        <v>64</v>
      </c>
      <c s="30" t="s">
        <v>1623</v>
      </c>
      <c s="31" t="s">
        <v>87</v>
      </c>
      <c s="32">
        <v>1</v>
      </c>
      <c s="33">
        <v>0</v>
      </c>
      <c s="33">
        <f>ROUND(ROUND(H635,2)*ROUND(G635,3),2)</f>
      </c>
      <c s="31" t="s">
        <v>1089</v>
      </c>
      <c r="O635">
        <f>(I635*21)/100</f>
      </c>
      <c t="s">
        <v>30</v>
      </c>
    </row>
    <row r="636" spans="1:5" ht="38.25">
      <c r="A636" s="34" t="s">
        <v>61</v>
      </c>
      <c r="E636" s="35" t="s">
        <v>1628</v>
      </c>
    </row>
    <row r="637" spans="1:5" ht="63.75">
      <c r="A637" s="36" t="s">
        <v>63</v>
      </c>
      <c r="E637" s="37" t="s">
        <v>1629</v>
      </c>
    </row>
    <row r="638" spans="1:5" ht="12.75">
      <c r="A638" t="s">
        <v>65</v>
      </c>
      <c r="E638" s="35" t="s">
        <v>64</v>
      </c>
    </row>
    <row r="639" spans="1:16" ht="25.5">
      <c r="A639" s="24" t="s">
        <v>55</v>
      </c>
      <c s="29" t="s">
        <v>1630</v>
      </c>
      <c s="29" t="s">
        <v>1631</v>
      </c>
      <c s="24" t="s">
        <v>64</v>
      </c>
      <c s="30" t="s">
        <v>1632</v>
      </c>
      <c s="31" t="s">
        <v>87</v>
      </c>
      <c s="32">
        <v>1</v>
      </c>
      <c s="33">
        <v>0</v>
      </c>
      <c s="33">
        <f>ROUND(ROUND(H639,2)*ROUND(G639,3),2)</f>
      </c>
      <c s="31" t="s">
        <v>1089</v>
      </c>
      <c r="O639">
        <f>(I639*21)/100</f>
      </c>
      <c t="s">
        <v>30</v>
      </c>
    </row>
    <row r="640" spans="1:5" ht="25.5">
      <c r="A640" s="34" t="s">
        <v>61</v>
      </c>
      <c r="E640" s="35" t="s">
        <v>1632</v>
      </c>
    </row>
    <row r="641" spans="1:5" ht="63.75">
      <c r="A641" s="36" t="s">
        <v>63</v>
      </c>
      <c r="E641" s="37" t="s">
        <v>1633</v>
      </c>
    </row>
    <row r="642" spans="1:5" ht="12.75">
      <c r="A642" t="s">
        <v>65</v>
      </c>
      <c r="E642" s="35" t="s">
        <v>64</v>
      </c>
    </row>
    <row r="643" spans="1:16" ht="25.5">
      <c r="A643" s="24" t="s">
        <v>55</v>
      </c>
      <c s="29" t="s">
        <v>1634</v>
      </c>
      <c s="29" t="s">
        <v>1635</v>
      </c>
      <c s="24" t="s">
        <v>64</v>
      </c>
      <c s="30" t="s">
        <v>1636</v>
      </c>
      <c s="31" t="s">
        <v>87</v>
      </c>
      <c s="32">
        <v>6</v>
      </c>
      <c s="33">
        <v>0</v>
      </c>
      <c s="33">
        <f>ROUND(ROUND(H643,2)*ROUND(G643,3),2)</f>
      </c>
      <c s="31" t="s">
        <v>1089</v>
      </c>
      <c r="O643">
        <f>(I643*21)/100</f>
      </c>
      <c t="s">
        <v>30</v>
      </c>
    </row>
    <row r="644" spans="1:5" ht="25.5">
      <c r="A644" s="34" t="s">
        <v>61</v>
      </c>
      <c r="E644" s="35" t="s">
        <v>1636</v>
      </c>
    </row>
    <row r="645" spans="1:5" ht="51">
      <c r="A645" s="36" t="s">
        <v>63</v>
      </c>
      <c r="E645" s="37" t="s">
        <v>1637</v>
      </c>
    </row>
    <row r="646" spans="1:5" ht="12.75">
      <c r="A646" t="s">
        <v>65</v>
      </c>
      <c r="E646" s="35" t="s">
        <v>64</v>
      </c>
    </row>
    <row r="647" spans="1:16" ht="25.5">
      <c r="A647" s="24" t="s">
        <v>55</v>
      </c>
      <c s="29" t="s">
        <v>1638</v>
      </c>
      <c s="29" t="s">
        <v>1639</v>
      </c>
      <c s="24" t="s">
        <v>64</v>
      </c>
      <c s="30" t="s">
        <v>1640</v>
      </c>
      <c s="31" t="s">
        <v>87</v>
      </c>
      <c s="32">
        <v>2</v>
      </c>
      <c s="33">
        <v>0</v>
      </c>
      <c s="33">
        <f>ROUND(ROUND(H647,2)*ROUND(G647,3),2)</f>
      </c>
      <c s="31" t="s">
        <v>1089</v>
      </c>
      <c r="O647">
        <f>(I647*21)/100</f>
      </c>
      <c t="s">
        <v>30</v>
      </c>
    </row>
    <row r="648" spans="1:5" ht="25.5">
      <c r="A648" s="34" t="s">
        <v>61</v>
      </c>
      <c r="E648" s="35" t="s">
        <v>1640</v>
      </c>
    </row>
    <row r="649" spans="1:5" ht="63.75">
      <c r="A649" s="36" t="s">
        <v>63</v>
      </c>
      <c r="E649" s="37" t="s">
        <v>1641</v>
      </c>
    </row>
    <row r="650" spans="1:5" ht="12.75">
      <c r="A650" t="s">
        <v>65</v>
      </c>
      <c r="E650" s="35" t="s">
        <v>64</v>
      </c>
    </row>
    <row r="651" spans="1:16" ht="25.5">
      <c r="A651" s="24" t="s">
        <v>55</v>
      </c>
      <c s="29" t="s">
        <v>1642</v>
      </c>
      <c s="29" t="s">
        <v>1643</v>
      </c>
      <c s="24" t="s">
        <v>64</v>
      </c>
      <c s="30" t="s">
        <v>1644</v>
      </c>
      <c s="31" t="s">
        <v>78</v>
      </c>
      <c s="32">
        <v>5.4</v>
      </c>
      <c s="33">
        <v>0</v>
      </c>
      <c s="33">
        <f>ROUND(ROUND(H651,2)*ROUND(G651,3),2)</f>
      </c>
      <c s="31" t="s">
        <v>1089</v>
      </c>
      <c r="O651">
        <f>(I651*21)/100</f>
      </c>
      <c t="s">
        <v>30</v>
      </c>
    </row>
    <row r="652" spans="1:5" ht="25.5">
      <c r="A652" s="34" t="s">
        <v>61</v>
      </c>
      <c r="E652" s="35" t="s">
        <v>1644</v>
      </c>
    </row>
    <row r="653" spans="1:5" ht="63.75">
      <c r="A653" s="36" t="s">
        <v>63</v>
      </c>
      <c r="E653" s="37" t="s">
        <v>1645</v>
      </c>
    </row>
    <row r="654" spans="1:5" ht="12.75">
      <c r="A654" t="s">
        <v>65</v>
      </c>
      <c r="E654" s="35" t="s">
        <v>64</v>
      </c>
    </row>
    <row r="655" spans="1:16" ht="25.5">
      <c r="A655" s="24" t="s">
        <v>55</v>
      </c>
      <c s="29" t="s">
        <v>1646</v>
      </c>
      <c s="29" t="s">
        <v>1647</v>
      </c>
      <c s="24" t="s">
        <v>64</v>
      </c>
      <c s="30" t="s">
        <v>1648</v>
      </c>
      <c s="31" t="s">
        <v>78</v>
      </c>
      <c s="32">
        <v>1.6</v>
      </c>
      <c s="33">
        <v>0</v>
      </c>
      <c s="33">
        <f>ROUND(ROUND(H655,2)*ROUND(G655,3),2)</f>
      </c>
      <c s="31" t="s">
        <v>1089</v>
      </c>
      <c r="O655">
        <f>(I655*21)/100</f>
      </c>
      <c t="s">
        <v>30</v>
      </c>
    </row>
    <row r="656" spans="1:5" ht="25.5">
      <c r="A656" s="34" t="s">
        <v>61</v>
      </c>
      <c r="E656" s="35" t="s">
        <v>1648</v>
      </c>
    </row>
    <row r="657" spans="1:5" ht="63.75">
      <c r="A657" s="36" t="s">
        <v>63</v>
      </c>
      <c r="E657" s="37" t="s">
        <v>1649</v>
      </c>
    </row>
    <row r="658" spans="1:5" ht="12.75">
      <c r="A658" t="s">
        <v>65</v>
      </c>
      <c r="E658" s="35" t="s">
        <v>64</v>
      </c>
    </row>
    <row r="659" spans="1:16" ht="25.5">
      <c r="A659" s="24" t="s">
        <v>55</v>
      </c>
      <c s="29" t="s">
        <v>1650</v>
      </c>
      <c s="29" t="s">
        <v>1651</v>
      </c>
      <c s="24" t="s">
        <v>64</v>
      </c>
      <c s="30" t="s">
        <v>1652</v>
      </c>
      <c s="31" t="s">
        <v>563</v>
      </c>
      <c s="32">
        <v>25.675</v>
      </c>
      <c s="33">
        <v>0</v>
      </c>
      <c s="33">
        <f>ROUND(ROUND(H659,2)*ROUND(G659,3),2)</f>
      </c>
      <c s="31" t="s">
        <v>1089</v>
      </c>
      <c r="O659">
        <f>(I659*21)/100</f>
      </c>
      <c t="s">
        <v>30</v>
      </c>
    </row>
    <row r="660" spans="1:5" ht="25.5">
      <c r="A660" s="34" t="s">
        <v>61</v>
      </c>
      <c r="E660" s="35" t="s">
        <v>1652</v>
      </c>
    </row>
    <row r="661" spans="1:5" ht="63.75">
      <c r="A661" s="36" t="s">
        <v>63</v>
      </c>
      <c r="E661" s="37" t="s">
        <v>1210</v>
      </c>
    </row>
    <row r="662" spans="1:5" ht="12.75">
      <c r="A662" t="s">
        <v>65</v>
      </c>
      <c r="E662" s="35" t="s">
        <v>64</v>
      </c>
    </row>
    <row r="663" spans="1:16" ht="25.5">
      <c r="A663" s="24" t="s">
        <v>55</v>
      </c>
      <c s="29" t="s">
        <v>1653</v>
      </c>
      <c s="29" t="s">
        <v>1654</v>
      </c>
      <c s="24" t="s">
        <v>64</v>
      </c>
      <c s="30" t="s">
        <v>1655</v>
      </c>
      <c s="31" t="s">
        <v>563</v>
      </c>
      <c s="32">
        <v>88.149</v>
      </c>
      <c s="33">
        <v>0</v>
      </c>
      <c s="33">
        <f>ROUND(ROUND(H663,2)*ROUND(G663,3),2)</f>
      </c>
      <c s="31" t="s">
        <v>1089</v>
      </c>
      <c r="O663">
        <f>(I663*21)/100</f>
      </c>
      <c t="s">
        <v>30</v>
      </c>
    </row>
    <row r="664" spans="1:5" ht="25.5">
      <c r="A664" s="34" t="s">
        <v>61</v>
      </c>
      <c r="E664" s="35" t="s">
        <v>1655</v>
      </c>
    </row>
    <row r="665" spans="1:5" ht="102">
      <c r="A665" s="36" t="s">
        <v>63</v>
      </c>
      <c r="E665" s="37" t="s">
        <v>1656</v>
      </c>
    </row>
    <row r="666" spans="1:5" ht="12.75">
      <c r="A666" t="s">
        <v>65</v>
      </c>
      <c r="E666" s="35" t="s">
        <v>64</v>
      </c>
    </row>
    <row r="667" spans="1:16" ht="12.75">
      <c r="A667" s="24" t="s">
        <v>55</v>
      </c>
      <c s="29" t="s">
        <v>1657</v>
      </c>
      <c s="29" t="s">
        <v>1658</v>
      </c>
      <c s="24" t="s">
        <v>64</v>
      </c>
      <c s="30" t="s">
        <v>1659</v>
      </c>
      <c s="31" t="s">
        <v>563</v>
      </c>
      <c s="32">
        <v>21.492</v>
      </c>
      <c s="33">
        <v>0</v>
      </c>
      <c s="33">
        <f>ROUND(ROUND(H667,2)*ROUND(G667,3),2)</f>
      </c>
      <c s="31" t="s">
        <v>1089</v>
      </c>
      <c r="O667">
        <f>(I667*21)/100</f>
      </c>
      <c t="s">
        <v>30</v>
      </c>
    </row>
    <row r="668" spans="1:5" ht="12.75">
      <c r="A668" s="34" t="s">
        <v>61</v>
      </c>
      <c r="E668" s="35" t="s">
        <v>1659</v>
      </c>
    </row>
    <row r="669" spans="1:5" ht="76.5">
      <c r="A669" s="36" t="s">
        <v>63</v>
      </c>
      <c r="E669" s="37" t="s">
        <v>1660</v>
      </c>
    </row>
    <row r="670" spans="1:5" ht="12.75">
      <c r="A670" t="s">
        <v>65</v>
      </c>
      <c r="E670" s="35" t="s">
        <v>64</v>
      </c>
    </row>
    <row r="671" spans="1:16" ht="12.75">
      <c r="A671" s="24" t="s">
        <v>55</v>
      </c>
      <c s="29" t="s">
        <v>1661</v>
      </c>
      <c s="29" t="s">
        <v>1662</v>
      </c>
      <c s="24" t="s">
        <v>64</v>
      </c>
      <c s="30" t="s">
        <v>1663</v>
      </c>
      <c s="31" t="s">
        <v>563</v>
      </c>
      <c s="32">
        <v>21.492</v>
      </c>
      <c s="33">
        <v>0</v>
      </c>
      <c s="33">
        <f>ROUND(ROUND(H671,2)*ROUND(G671,3),2)</f>
      </c>
      <c s="31" t="s">
        <v>1089</v>
      </c>
      <c r="O671">
        <f>(I671*21)/100</f>
      </c>
      <c t="s">
        <v>30</v>
      </c>
    </row>
    <row r="672" spans="1:5" ht="12.75">
      <c r="A672" s="34" t="s">
        <v>61</v>
      </c>
      <c r="E672" s="35" t="s">
        <v>1663</v>
      </c>
    </row>
    <row r="673" spans="1:5" ht="76.5">
      <c r="A673" s="36" t="s">
        <v>63</v>
      </c>
      <c r="E673" s="37" t="s">
        <v>1660</v>
      </c>
    </row>
    <row r="674" spans="1:5" ht="12.75">
      <c r="A674" t="s">
        <v>65</v>
      </c>
      <c r="E674" s="35" t="s">
        <v>64</v>
      </c>
    </row>
    <row r="675" spans="1:16" ht="25.5">
      <c r="A675" s="24" t="s">
        <v>55</v>
      </c>
      <c s="29" t="s">
        <v>1664</v>
      </c>
      <c s="29" t="s">
        <v>1665</v>
      </c>
      <c s="24" t="s">
        <v>64</v>
      </c>
      <c s="30" t="s">
        <v>1666</v>
      </c>
      <c s="31" t="s">
        <v>563</v>
      </c>
      <c s="32">
        <v>21.492</v>
      </c>
      <c s="33">
        <v>0</v>
      </c>
      <c s="33">
        <f>ROUND(ROUND(H675,2)*ROUND(G675,3),2)</f>
      </c>
      <c s="31" t="s">
        <v>1089</v>
      </c>
      <c r="O675">
        <f>(I675*21)/100</f>
      </c>
      <c t="s">
        <v>30</v>
      </c>
    </row>
    <row r="676" spans="1:5" ht="25.5">
      <c r="A676" s="34" t="s">
        <v>61</v>
      </c>
      <c r="E676" s="35" t="s">
        <v>1666</v>
      </c>
    </row>
    <row r="677" spans="1:5" ht="76.5">
      <c r="A677" s="36" t="s">
        <v>63</v>
      </c>
      <c r="E677" s="37" t="s">
        <v>1660</v>
      </c>
    </row>
    <row r="678" spans="1:5" ht="12.75">
      <c r="A678" t="s">
        <v>65</v>
      </c>
      <c r="E678" s="35" t="s">
        <v>64</v>
      </c>
    </row>
    <row r="679" spans="1:16" ht="25.5">
      <c r="A679" s="24" t="s">
        <v>55</v>
      </c>
      <c s="29" t="s">
        <v>1667</v>
      </c>
      <c s="29" t="s">
        <v>1668</v>
      </c>
      <c s="24" t="s">
        <v>64</v>
      </c>
      <c s="30" t="s">
        <v>1669</v>
      </c>
      <c s="31" t="s">
        <v>563</v>
      </c>
      <c s="32">
        <v>21.492</v>
      </c>
      <c s="33">
        <v>0</v>
      </c>
      <c s="33">
        <f>ROUND(ROUND(H679,2)*ROUND(G679,3),2)</f>
      </c>
      <c s="31" t="s">
        <v>1089</v>
      </c>
      <c r="O679">
        <f>(I679*21)/100</f>
      </c>
      <c t="s">
        <v>30</v>
      </c>
    </row>
    <row r="680" spans="1:5" ht="25.5">
      <c r="A680" s="34" t="s">
        <v>61</v>
      </c>
      <c r="E680" s="35" t="s">
        <v>1669</v>
      </c>
    </row>
    <row r="681" spans="1:5" ht="76.5">
      <c r="A681" s="36" t="s">
        <v>63</v>
      </c>
      <c r="E681" s="37" t="s">
        <v>1660</v>
      </c>
    </row>
    <row r="682" spans="1:5" ht="12.75">
      <c r="A682" t="s">
        <v>65</v>
      </c>
      <c r="E682" s="35" t="s">
        <v>64</v>
      </c>
    </row>
    <row r="683" spans="1:16" ht="12.75">
      <c r="A683" s="24" t="s">
        <v>55</v>
      </c>
      <c s="29" t="s">
        <v>1670</v>
      </c>
      <c s="29" t="s">
        <v>1671</v>
      </c>
      <c s="24" t="s">
        <v>64</v>
      </c>
      <c s="30" t="s">
        <v>1672</v>
      </c>
      <c s="31" t="s">
        <v>563</v>
      </c>
      <c s="32">
        <v>21.492</v>
      </c>
      <c s="33">
        <v>0</v>
      </c>
      <c s="33">
        <f>ROUND(ROUND(H683,2)*ROUND(G683,3),2)</f>
      </c>
      <c s="31" t="s">
        <v>1089</v>
      </c>
      <c r="O683">
        <f>(I683*21)/100</f>
      </c>
      <c t="s">
        <v>30</v>
      </c>
    </row>
    <row r="684" spans="1:5" ht="12.75">
      <c r="A684" s="34" t="s">
        <v>61</v>
      </c>
      <c r="E684" s="35" t="s">
        <v>1672</v>
      </c>
    </row>
    <row r="685" spans="1:5" ht="76.5">
      <c r="A685" s="36" t="s">
        <v>63</v>
      </c>
      <c r="E685" s="37" t="s">
        <v>1660</v>
      </c>
    </row>
    <row r="686" spans="1:5" ht="12.75">
      <c r="A686" t="s">
        <v>65</v>
      </c>
      <c r="E686" s="35" t="s">
        <v>64</v>
      </c>
    </row>
    <row r="687" spans="1:16" ht="25.5">
      <c r="A687" s="24" t="s">
        <v>55</v>
      </c>
      <c s="29" t="s">
        <v>1673</v>
      </c>
      <c s="29" t="s">
        <v>1674</v>
      </c>
      <c s="24" t="s">
        <v>64</v>
      </c>
      <c s="30" t="s">
        <v>1675</v>
      </c>
      <c s="31" t="s">
        <v>87</v>
      </c>
      <c s="32">
        <v>112</v>
      </c>
      <c s="33">
        <v>0</v>
      </c>
      <c s="33">
        <f>ROUND(ROUND(H687,2)*ROUND(G687,3),2)</f>
      </c>
      <c s="31" t="s">
        <v>60</v>
      </c>
      <c r="O687">
        <f>(I687*21)/100</f>
      </c>
      <c t="s">
        <v>30</v>
      </c>
    </row>
    <row r="688" spans="1:5" ht="25.5">
      <c r="A688" s="34" t="s">
        <v>61</v>
      </c>
      <c r="E688" s="35" t="s">
        <v>1675</v>
      </c>
    </row>
    <row r="689" spans="1:5" ht="63.75">
      <c r="A689" s="36" t="s">
        <v>63</v>
      </c>
      <c r="E689" s="37" t="s">
        <v>1591</v>
      </c>
    </row>
    <row r="690" spans="1:5" ht="12.75">
      <c r="A690" t="s">
        <v>65</v>
      </c>
      <c r="E690" s="35" t="s">
        <v>64</v>
      </c>
    </row>
    <row r="691" spans="1:16" ht="12.75">
      <c r="A691" s="24" t="s">
        <v>55</v>
      </c>
      <c s="29" t="s">
        <v>1676</v>
      </c>
      <c s="29" t="s">
        <v>1677</v>
      </c>
      <c s="24" t="s">
        <v>64</v>
      </c>
      <c s="30" t="s">
        <v>1678</v>
      </c>
      <c s="31" t="s">
        <v>87</v>
      </c>
      <c s="32">
        <v>1</v>
      </c>
      <c s="33">
        <v>0</v>
      </c>
      <c s="33">
        <f>ROUND(ROUND(H691,2)*ROUND(G691,3),2)</f>
      </c>
      <c s="31" t="s">
        <v>60</v>
      </c>
      <c r="O691">
        <f>(I691*21)/100</f>
      </c>
      <c t="s">
        <v>30</v>
      </c>
    </row>
    <row r="692" spans="1:5" ht="12.75">
      <c r="A692" s="34" t="s">
        <v>61</v>
      </c>
      <c r="E692" s="35" t="s">
        <v>1678</v>
      </c>
    </row>
    <row r="693" spans="1:5" ht="63.75">
      <c r="A693" s="36" t="s">
        <v>63</v>
      </c>
      <c r="E693" s="37" t="s">
        <v>1620</v>
      </c>
    </row>
    <row r="694" spans="1:5" ht="12.75">
      <c r="A694" t="s">
        <v>65</v>
      </c>
      <c r="E694" s="35" t="s">
        <v>64</v>
      </c>
    </row>
    <row r="695" spans="1:16" ht="12.75">
      <c r="A695" s="24" t="s">
        <v>55</v>
      </c>
      <c s="29" t="s">
        <v>1679</v>
      </c>
      <c s="29" t="s">
        <v>1680</v>
      </c>
      <c s="24" t="s">
        <v>64</v>
      </c>
      <c s="30" t="s">
        <v>1681</v>
      </c>
      <c s="31" t="s">
        <v>78</v>
      </c>
      <c s="32">
        <v>5.4</v>
      </c>
      <c s="33">
        <v>0</v>
      </c>
      <c s="33">
        <f>ROUND(ROUND(H695,2)*ROUND(G695,3),2)</f>
      </c>
      <c s="31" t="s">
        <v>60</v>
      </c>
      <c r="O695">
        <f>(I695*21)/100</f>
      </c>
      <c t="s">
        <v>30</v>
      </c>
    </row>
    <row r="696" spans="1:5" ht="12.75">
      <c r="A696" s="34" t="s">
        <v>61</v>
      </c>
      <c r="E696" s="35" t="s">
        <v>1681</v>
      </c>
    </row>
    <row r="697" spans="1:5" ht="63.75">
      <c r="A697" s="36" t="s">
        <v>63</v>
      </c>
      <c r="E697" s="37" t="s">
        <v>1645</v>
      </c>
    </row>
    <row r="698" spans="1:5" ht="12.75">
      <c r="A698" t="s">
        <v>65</v>
      </c>
      <c r="E698" s="35" t="s">
        <v>64</v>
      </c>
    </row>
    <row r="699" spans="1:16" ht="12.75">
      <c r="A699" s="24" t="s">
        <v>55</v>
      </c>
      <c s="29" t="s">
        <v>1682</v>
      </c>
      <c s="29" t="s">
        <v>1683</v>
      </c>
      <c s="24" t="s">
        <v>64</v>
      </c>
      <c s="30" t="s">
        <v>1684</v>
      </c>
      <c s="31" t="s">
        <v>78</v>
      </c>
      <c s="32">
        <v>1.6</v>
      </c>
      <c s="33">
        <v>0</v>
      </c>
      <c s="33">
        <f>ROUND(ROUND(H699,2)*ROUND(G699,3),2)</f>
      </c>
      <c s="31" t="s">
        <v>60</v>
      </c>
      <c r="O699">
        <f>(I699*21)/100</f>
      </c>
      <c t="s">
        <v>30</v>
      </c>
    </row>
    <row r="700" spans="1:5" ht="12.75">
      <c r="A700" s="34" t="s">
        <v>61</v>
      </c>
      <c r="E700" s="35" t="s">
        <v>1684</v>
      </c>
    </row>
    <row r="701" spans="1:5" ht="63.75">
      <c r="A701" s="36" t="s">
        <v>63</v>
      </c>
      <c r="E701" s="37" t="s">
        <v>1649</v>
      </c>
    </row>
    <row r="702" spans="1:5" ht="12.75">
      <c r="A702" t="s">
        <v>65</v>
      </c>
      <c r="E702" s="35" t="s">
        <v>64</v>
      </c>
    </row>
    <row r="703" spans="1:16" ht="12.75">
      <c r="A703" s="24" t="s">
        <v>55</v>
      </c>
      <c s="29" t="s">
        <v>1685</v>
      </c>
      <c s="29" t="s">
        <v>1686</v>
      </c>
      <c s="24" t="s">
        <v>64</v>
      </c>
      <c s="30" t="s">
        <v>1687</v>
      </c>
      <c s="31" t="s">
        <v>87</v>
      </c>
      <c s="32">
        <v>28</v>
      </c>
      <c s="33">
        <v>0</v>
      </c>
      <c s="33">
        <f>ROUND(ROUND(H703,2)*ROUND(G703,3),2)</f>
      </c>
      <c s="31" t="s">
        <v>60</v>
      </c>
      <c r="O703">
        <f>(I703*21)/100</f>
      </c>
      <c t="s">
        <v>30</v>
      </c>
    </row>
    <row r="704" spans="1:5" ht="12.75">
      <c r="A704" s="34" t="s">
        <v>61</v>
      </c>
      <c r="E704" s="35" t="s">
        <v>1687</v>
      </c>
    </row>
    <row r="705" spans="1:5" ht="63.75">
      <c r="A705" s="36" t="s">
        <v>63</v>
      </c>
      <c r="E705" s="37" t="s">
        <v>1688</v>
      </c>
    </row>
    <row r="706" spans="1:5" ht="12.75">
      <c r="A706" t="s">
        <v>65</v>
      </c>
      <c r="E706" s="35" t="s">
        <v>64</v>
      </c>
    </row>
    <row r="707" spans="1:18" ht="12.75" customHeight="1">
      <c r="A707" s="6" t="s">
        <v>52</v>
      </c>
      <c s="6"/>
      <c s="39" t="s">
        <v>53</v>
      </c>
      <c s="6"/>
      <c s="27" t="s">
        <v>54</v>
      </c>
      <c s="6"/>
      <c s="6"/>
      <c s="6"/>
      <c s="40">
        <f>0+Q707</f>
      </c>
      <c s="6"/>
      <c r="O707">
        <f>0+R707</f>
      </c>
      <c r="Q707">
        <f>0+I708+I712</f>
      </c>
      <c>
        <f>0+O708+O712</f>
      </c>
    </row>
    <row r="708" spans="1:16" ht="38.25">
      <c r="A708" s="24" t="s">
        <v>55</v>
      </c>
      <c s="29" t="s">
        <v>1689</v>
      </c>
      <c s="29" t="s">
        <v>1068</v>
      </c>
      <c s="24" t="s">
        <v>57</v>
      </c>
      <c s="30" t="s">
        <v>1069</v>
      </c>
      <c s="31" t="s">
        <v>59</v>
      </c>
      <c s="32">
        <v>32.133</v>
      </c>
      <c s="33">
        <v>0</v>
      </c>
      <c s="33">
        <f>ROUND(ROUND(H708,2)*ROUND(G708,3),2)</f>
      </c>
      <c s="31" t="s">
        <v>60</v>
      </c>
      <c r="O708">
        <f>(I708*21)/100</f>
      </c>
      <c t="s">
        <v>30</v>
      </c>
    </row>
    <row r="709" spans="1:5" ht="12.75">
      <c r="A709" s="34" t="s">
        <v>61</v>
      </c>
      <c r="E709" s="35" t="s">
        <v>71</v>
      </c>
    </row>
    <row r="710" spans="1:5" ht="140.25">
      <c r="A710" s="36" t="s">
        <v>63</v>
      </c>
      <c r="E710" s="37" t="s">
        <v>1690</v>
      </c>
    </row>
    <row r="711" spans="1:5" ht="12.75">
      <c r="A711" t="s">
        <v>65</v>
      </c>
      <c r="E711" s="35" t="s">
        <v>64</v>
      </c>
    </row>
    <row r="712" spans="1:16" ht="38.25">
      <c r="A712" s="24" t="s">
        <v>55</v>
      </c>
      <c s="29" t="s">
        <v>1691</v>
      </c>
      <c s="29" t="s">
        <v>1692</v>
      </c>
      <c s="24" t="s">
        <v>57</v>
      </c>
      <c s="30" t="s">
        <v>1693</v>
      </c>
      <c s="31" t="s">
        <v>59</v>
      </c>
      <c s="32">
        <v>20.282</v>
      </c>
      <c s="33">
        <v>0</v>
      </c>
      <c s="33">
        <f>ROUND(ROUND(H712,2)*ROUND(G712,3),2)</f>
      </c>
      <c s="31" t="s">
        <v>60</v>
      </c>
      <c r="O712">
        <f>(I712*21)/100</f>
      </c>
      <c t="s">
        <v>30</v>
      </c>
    </row>
    <row r="713" spans="1:5" ht="12.75">
      <c r="A713" s="34" t="s">
        <v>61</v>
      </c>
      <c r="E713" s="35" t="s">
        <v>71</v>
      </c>
    </row>
    <row r="714" spans="1:5" ht="12.75">
      <c r="A714" s="36" t="s">
        <v>63</v>
      </c>
      <c r="E714" s="37" t="s">
        <v>64</v>
      </c>
    </row>
    <row r="715" spans="1:5" ht="89.25">
      <c r="A715" t="s">
        <v>65</v>
      </c>
      <c r="E715" s="35" t="s">
        <v>1071</v>
      </c>
    </row>
    <row r="716" spans="1:18" ht="12.75" customHeight="1">
      <c r="A716" s="6" t="s">
        <v>52</v>
      </c>
      <c s="6"/>
      <c s="39" t="s">
        <v>1694</v>
      </c>
      <c s="6"/>
      <c s="27" t="s">
        <v>1695</v>
      </c>
      <c s="6"/>
      <c s="6"/>
      <c s="6"/>
      <c s="40">
        <f>0+Q716</f>
      </c>
      <c s="6"/>
      <c r="O716">
        <f>0+R716</f>
      </c>
      <c r="Q716">
        <f>0+I717+I721+I725</f>
      </c>
      <c>
        <f>0+O717+O721+O725</f>
      </c>
    </row>
    <row r="717" spans="1:16" ht="25.5">
      <c r="A717" s="24" t="s">
        <v>55</v>
      </c>
      <c s="29" t="s">
        <v>1696</v>
      </c>
      <c s="29" t="s">
        <v>1697</v>
      </c>
      <c s="24" t="s">
        <v>64</v>
      </c>
      <c s="30" t="s">
        <v>1698</v>
      </c>
      <c s="31" t="s">
        <v>59</v>
      </c>
      <c s="32">
        <v>20.287</v>
      </c>
      <c s="33">
        <v>0</v>
      </c>
      <c s="33">
        <f>ROUND(ROUND(H717,2)*ROUND(G717,3),2)</f>
      </c>
      <c s="31" t="s">
        <v>1089</v>
      </c>
      <c r="O717">
        <f>(I717*21)/100</f>
      </c>
      <c t="s">
        <v>30</v>
      </c>
    </row>
    <row r="718" spans="1:5" ht="25.5">
      <c r="A718" s="34" t="s">
        <v>61</v>
      </c>
      <c r="E718" s="35" t="s">
        <v>1698</v>
      </c>
    </row>
    <row r="719" spans="1:5" ht="12.75">
      <c r="A719" s="36" t="s">
        <v>63</v>
      </c>
      <c r="E719" s="37" t="s">
        <v>64</v>
      </c>
    </row>
    <row r="720" spans="1:5" ht="12.75">
      <c r="A720" t="s">
        <v>65</v>
      </c>
      <c r="E720" s="35" t="s">
        <v>64</v>
      </c>
    </row>
    <row r="721" spans="1:16" ht="25.5">
      <c r="A721" s="24" t="s">
        <v>55</v>
      </c>
      <c s="29" t="s">
        <v>1699</v>
      </c>
      <c s="29" t="s">
        <v>1700</v>
      </c>
      <c s="24" t="s">
        <v>64</v>
      </c>
      <c s="30" t="s">
        <v>1701</v>
      </c>
      <c s="31" t="s">
        <v>59</v>
      </c>
      <c s="32">
        <v>20.287</v>
      </c>
      <c s="33">
        <v>0</v>
      </c>
      <c s="33">
        <f>ROUND(ROUND(H721,2)*ROUND(G721,3),2)</f>
      </c>
      <c s="31" t="s">
        <v>1089</v>
      </c>
      <c r="O721">
        <f>(I721*21)/100</f>
      </c>
      <c t="s">
        <v>30</v>
      </c>
    </row>
    <row r="722" spans="1:5" ht="25.5">
      <c r="A722" s="34" t="s">
        <v>61</v>
      </c>
      <c r="E722" s="35" t="s">
        <v>1701</v>
      </c>
    </row>
    <row r="723" spans="1:5" ht="12.75">
      <c r="A723" s="36" t="s">
        <v>63</v>
      </c>
      <c r="E723" s="37" t="s">
        <v>64</v>
      </c>
    </row>
    <row r="724" spans="1:5" ht="102">
      <c r="A724" t="s">
        <v>65</v>
      </c>
      <c r="E724" s="35" t="s">
        <v>1702</v>
      </c>
    </row>
    <row r="725" spans="1:16" ht="25.5">
      <c r="A725" s="24" t="s">
        <v>55</v>
      </c>
      <c s="29" t="s">
        <v>1703</v>
      </c>
      <c s="29" t="s">
        <v>1704</v>
      </c>
      <c s="24" t="s">
        <v>64</v>
      </c>
      <c s="30" t="s">
        <v>1705</v>
      </c>
      <c s="31" t="s">
        <v>59</v>
      </c>
      <c s="32">
        <v>385.453</v>
      </c>
      <c s="33">
        <v>0</v>
      </c>
      <c s="33">
        <f>ROUND(ROUND(H725,2)*ROUND(G725,3),2)</f>
      </c>
      <c s="31" t="s">
        <v>1089</v>
      </c>
      <c r="O725">
        <f>(I725*21)/100</f>
      </c>
      <c t="s">
        <v>30</v>
      </c>
    </row>
    <row r="726" spans="1:5" ht="25.5">
      <c r="A726" s="34" t="s">
        <v>61</v>
      </c>
      <c r="E726" s="35" t="s">
        <v>1705</v>
      </c>
    </row>
    <row r="727" spans="1:5" ht="12.75">
      <c r="A727" s="36" t="s">
        <v>63</v>
      </c>
      <c r="E727" s="37" t="s">
        <v>64</v>
      </c>
    </row>
    <row r="728" spans="1:5" ht="102">
      <c r="A728" t="s">
        <v>65</v>
      </c>
      <c r="E728" s="35" t="s">
        <v>1702</v>
      </c>
    </row>
    <row r="729" spans="1:18" ht="12.75" customHeight="1">
      <c r="A729" s="6" t="s">
        <v>52</v>
      </c>
      <c s="6"/>
      <c s="39" t="s">
        <v>1706</v>
      </c>
      <c s="6"/>
      <c s="27" t="s">
        <v>1707</v>
      </c>
      <c s="6"/>
      <c s="6"/>
      <c s="6"/>
      <c s="40">
        <f>0+Q729</f>
      </c>
      <c s="6"/>
      <c r="O729">
        <f>0+R729</f>
      </c>
      <c r="Q729">
        <f>0+I730</f>
      </c>
      <c>
        <f>0+O730</f>
      </c>
    </row>
    <row r="730" spans="1:16" ht="38.25">
      <c r="A730" s="24" t="s">
        <v>55</v>
      </c>
      <c s="29" t="s">
        <v>1708</v>
      </c>
      <c s="29" t="s">
        <v>1709</v>
      </c>
      <c s="24" t="s">
        <v>64</v>
      </c>
      <c s="30" t="s">
        <v>1710</v>
      </c>
      <c s="31" t="s">
        <v>59</v>
      </c>
      <c s="32">
        <v>64.129</v>
      </c>
      <c s="33">
        <v>0</v>
      </c>
      <c s="33">
        <f>ROUND(ROUND(H730,2)*ROUND(G730,3),2)</f>
      </c>
      <c s="31" t="s">
        <v>1089</v>
      </c>
      <c r="O730">
        <f>(I730*21)/100</f>
      </c>
      <c t="s">
        <v>30</v>
      </c>
    </row>
    <row r="731" spans="1:5" ht="38.25">
      <c r="A731" s="34" t="s">
        <v>61</v>
      </c>
      <c r="E731" s="35" t="s">
        <v>1711</v>
      </c>
    </row>
    <row r="732" spans="1:5" ht="12.75">
      <c r="A732" s="36" t="s">
        <v>63</v>
      </c>
      <c r="E732" s="37" t="s">
        <v>64</v>
      </c>
    </row>
    <row r="733" spans="1:5" ht="12.75">
      <c r="A733" t="s">
        <v>65</v>
      </c>
      <c r="E733" s="35" t="s">
        <v>64</v>
      </c>
    </row>
  </sheetData>
  <mergeCells count="15">
    <mergeCell ref="C3:D3"/>
    <mergeCell ref="C4:D4"/>
    <mergeCell ref="C5:D5"/>
    <mergeCell ref="C6:D6"/>
    <mergeCell ref="C7:D7"/>
    <mergeCell ref="C8:D8"/>
    <mergeCell ref="A9:A10"/>
    <mergeCell ref="B9:B10"/>
    <mergeCell ref="C9:C10"/>
    <mergeCell ref="D9:D10"/>
    <mergeCell ref="E9:E10"/>
    <mergeCell ref="F9:F10"/>
    <mergeCell ref="G9:G10"/>
    <mergeCell ref="H9:I9"/>
    <mergeCell ref="J9:J10"/>
  </mergeCells>
  <printOptions/>
  <pageMargins left="0.75" right="0.75" top="1" bottom="1" header="0.5" footer="0.5"/>
  <pageSetup fitToHeight="0" horizontalDpi="300" verticalDpi="300" orientation="portrait" paperSize="9"/>
  <drawing r:id="rId1"/>
</worksheet>
</file>

<file path=xl/worksheets/sheet14.xml><?xml version="1.0" encoding="utf-8"?>
<worksheet xmlns="http://schemas.openxmlformats.org/spreadsheetml/2006/main" xmlns:r="http://schemas.openxmlformats.org/officeDocument/2006/relationships">
  <sheetPr>
    <pageSetUpPr fitToPage="1"/>
  </sheetPr>
  <dimension ref="A1:R482"/>
  <sheetViews>
    <sheetView workbookViewId="0" topLeftCell="A1">
      <pane ySplit="11" topLeftCell="A12" activePane="bottomLeft" state="frozen"/>
      <selection pane="topLeft" activeCell="A1" sqref="A1"/>
      <selection pane="bottomLeft" activeCell="A12" sqref="A12"/>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0+O12+O21+O50+O79+O348+O377+O386</f>
      </c>
      <c t="s">
        <v>29</v>
      </c>
    </row>
    <row r="3" spans="1:16" ht="15" customHeight="1">
      <c r="A3" t="s">
        <v>12</v>
      </c>
      <c s="12" t="s">
        <v>14</v>
      </c>
      <c s="13" t="s">
        <v>15</v>
      </c>
      <c s="1"/>
      <c s="14" t="s">
        <v>16</v>
      </c>
      <c s="1"/>
      <c s="9"/>
      <c s="8" t="s">
        <v>1712</v>
      </c>
      <c s="41">
        <f>0+I12+I21+I50+I79+I348+I377+I386</f>
      </c>
      <c s="10"/>
      <c r="O3" t="s">
        <v>26</v>
      </c>
      <c t="s">
        <v>30</v>
      </c>
    </row>
    <row r="4" spans="1:16" ht="15" customHeight="1">
      <c r="A4" t="s">
        <v>17</v>
      </c>
      <c s="12" t="s">
        <v>18</v>
      </c>
      <c s="13" t="s">
        <v>977</v>
      </c>
      <c s="1"/>
      <c s="14" t="s">
        <v>978</v>
      </c>
      <c s="1"/>
      <c s="1"/>
      <c s="11"/>
      <c s="11"/>
      <c s="1"/>
      <c r="O4" t="s">
        <v>27</v>
      </c>
      <c t="s">
        <v>30</v>
      </c>
    </row>
    <row r="5" spans="1:16" ht="12.75" customHeight="1">
      <c r="A5" t="s">
        <v>21</v>
      </c>
      <c s="12" t="s">
        <v>18</v>
      </c>
      <c s="13" t="s">
        <v>1078</v>
      </c>
      <c s="1"/>
      <c s="14" t="s">
        <v>1079</v>
      </c>
      <c s="1"/>
      <c s="1"/>
      <c s="1"/>
      <c s="1"/>
      <c s="1"/>
      <c r="O5" t="s">
        <v>28</v>
      </c>
      <c t="s">
        <v>30</v>
      </c>
    </row>
    <row r="6" spans="1:10" ht="12.75" customHeight="1">
      <c r="A6" t="s">
        <v>24</v>
      </c>
      <c s="12" t="s">
        <v>18</v>
      </c>
      <c s="13" t="s">
        <v>1080</v>
      </c>
      <c s="1"/>
      <c s="14" t="s">
        <v>1081</v>
      </c>
      <c s="1"/>
      <c s="1"/>
      <c s="1"/>
      <c s="1"/>
      <c s="1"/>
    </row>
    <row r="7" spans="1:10" ht="12.75" customHeight="1">
      <c r="A7" t="s">
        <v>983</v>
      </c>
      <c s="12" t="s">
        <v>18</v>
      </c>
      <c s="13" t="s">
        <v>1082</v>
      </c>
      <c s="1"/>
      <c s="14" t="s">
        <v>1083</v>
      </c>
      <c s="1"/>
      <c s="1"/>
      <c s="1"/>
      <c s="1"/>
      <c s="1"/>
    </row>
    <row r="8" spans="1:10" ht="12.75" customHeight="1">
      <c r="A8" t="s">
        <v>1084</v>
      </c>
      <c s="16" t="s">
        <v>25</v>
      </c>
      <c s="17" t="s">
        <v>1712</v>
      </c>
      <c s="6"/>
      <c s="18" t="s">
        <v>1713</v>
      </c>
      <c s="6"/>
      <c s="6"/>
      <c s="6"/>
      <c s="6"/>
      <c s="6"/>
    </row>
    <row r="9" spans="1:10" ht="12.75" customHeight="1">
      <c r="A9" s="15" t="s">
        <v>33</v>
      </c>
      <c s="15" t="s">
        <v>35</v>
      </c>
      <c s="15" t="s">
        <v>37</v>
      </c>
      <c s="15" t="s">
        <v>38</v>
      </c>
      <c s="15" t="s">
        <v>39</v>
      </c>
      <c s="15" t="s">
        <v>41</v>
      </c>
      <c s="15" t="s">
        <v>43</v>
      </c>
      <c s="15" t="s">
        <v>45</v>
      </c>
      <c s="15"/>
      <c s="15" t="s">
        <v>50</v>
      </c>
    </row>
    <row r="10" spans="1:10" ht="12.75" customHeight="1">
      <c r="A10" s="15"/>
      <c s="15"/>
      <c s="15"/>
      <c s="15"/>
      <c s="15"/>
      <c s="15"/>
      <c s="15"/>
      <c s="15" t="s">
        <v>46</v>
      </c>
      <c s="15" t="s">
        <v>48</v>
      </c>
      <c s="15"/>
    </row>
    <row r="11" spans="1:10" ht="12.75" customHeight="1">
      <c r="A11" s="15" t="s">
        <v>34</v>
      </c>
      <c s="15" t="s">
        <v>36</v>
      </c>
      <c s="15" t="s">
        <v>30</v>
      </c>
      <c s="15" t="s">
        <v>29</v>
      </c>
      <c s="15" t="s">
        <v>40</v>
      </c>
      <c s="15" t="s">
        <v>42</v>
      </c>
      <c s="15" t="s">
        <v>44</v>
      </c>
      <c s="15" t="s">
        <v>47</v>
      </c>
      <c s="15" t="s">
        <v>49</v>
      </c>
      <c s="15" t="s">
        <v>51</v>
      </c>
    </row>
    <row r="12" spans="1:18" ht="12.75" customHeight="1">
      <c r="A12" s="25" t="s">
        <v>52</v>
      </c>
      <c s="25"/>
      <c s="26" t="s">
        <v>44</v>
      </c>
      <c s="25"/>
      <c s="27" t="s">
        <v>1205</v>
      </c>
      <c s="25"/>
      <c s="25"/>
      <c s="25"/>
      <c s="28">
        <f>0+Q12</f>
      </c>
      <c s="25"/>
      <c r="O12">
        <f>0+R12</f>
      </c>
      <c r="Q12">
        <f>0+I13+I17</f>
      </c>
      <c>
        <f>0+O13+O17</f>
      </c>
    </row>
    <row r="13" spans="1:16" ht="12.75">
      <c r="A13" s="24" t="s">
        <v>55</v>
      </c>
      <c s="29" t="s">
        <v>36</v>
      </c>
      <c s="29" t="s">
        <v>1714</v>
      </c>
      <c s="24" t="s">
        <v>64</v>
      </c>
      <c s="30" t="s">
        <v>1715</v>
      </c>
      <c s="31" t="s">
        <v>563</v>
      </c>
      <c s="32">
        <v>3.35</v>
      </c>
      <c s="33">
        <v>0</v>
      </c>
      <c s="33">
        <f>ROUND(ROUND(H13,2)*ROUND(G13,3),2)</f>
      </c>
      <c s="31" t="s">
        <v>60</v>
      </c>
      <c r="O13">
        <f>(I13*21)/100</f>
      </c>
      <c t="s">
        <v>30</v>
      </c>
    </row>
    <row r="14" spans="1:5" ht="12.75">
      <c r="A14" s="34" t="s">
        <v>61</v>
      </c>
      <c r="E14" s="35" t="s">
        <v>1715</v>
      </c>
    </row>
    <row r="15" spans="1:5" ht="38.25">
      <c r="A15" s="36" t="s">
        <v>63</v>
      </c>
      <c r="E15" s="37" t="s">
        <v>1716</v>
      </c>
    </row>
    <row r="16" spans="1:5" ht="12.75">
      <c r="A16" t="s">
        <v>65</v>
      </c>
      <c r="E16" s="35" t="s">
        <v>64</v>
      </c>
    </row>
    <row r="17" spans="1:16" ht="12.75">
      <c r="A17" s="24" t="s">
        <v>55</v>
      </c>
      <c s="29" t="s">
        <v>30</v>
      </c>
      <c s="29" t="s">
        <v>1717</v>
      </c>
      <c s="24" t="s">
        <v>64</v>
      </c>
      <c s="30" t="s">
        <v>1718</v>
      </c>
      <c s="31" t="s">
        <v>563</v>
      </c>
      <c s="32">
        <v>3.35</v>
      </c>
      <c s="33">
        <v>0</v>
      </c>
      <c s="33">
        <f>ROUND(ROUND(H17,2)*ROUND(G17,3),2)</f>
      </c>
      <c s="31" t="s">
        <v>60</v>
      </c>
      <c r="O17">
        <f>(I17*21)/100</f>
      </c>
      <c t="s">
        <v>30</v>
      </c>
    </row>
    <row r="18" spans="1:5" ht="12.75">
      <c r="A18" s="34" t="s">
        <v>61</v>
      </c>
      <c r="E18" s="35" t="s">
        <v>1718</v>
      </c>
    </row>
    <row r="19" spans="1:5" ht="38.25">
      <c r="A19" s="36" t="s">
        <v>63</v>
      </c>
      <c r="E19" s="37" t="s">
        <v>1716</v>
      </c>
    </row>
    <row r="20" spans="1:5" ht="12.75">
      <c r="A20" t="s">
        <v>65</v>
      </c>
      <c r="E20" s="35" t="s">
        <v>64</v>
      </c>
    </row>
    <row r="21" spans="1:18" ht="12.75" customHeight="1">
      <c r="A21" s="6" t="s">
        <v>52</v>
      </c>
      <c s="6"/>
      <c s="39" t="s">
        <v>1402</v>
      </c>
      <c s="6"/>
      <c s="27" t="s">
        <v>1719</v>
      </c>
      <c s="6"/>
      <c s="6"/>
      <c s="6"/>
      <c s="40">
        <f>0+Q21</f>
      </c>
      <c s="6"/>
      <c r="O21">
        <f>0+R21</f>
      </c>
      <c r="Q21">
        <f>0+I22+I26+I30+I34+I38+I42+I46</f>
      </c>
      <c>
        <f>0+O22+O26+O30+O34+O38+O42+O46</f>
      </c>
    </row>
    <row r="22" spans="1:16" ht="12.75">
      <c r="A22" s="24" t="s">
        <v>55</v>
      </c>
      <c s="29" t="s">
        <v>29</v>
      </c>
      <c s="29" t="s">
        <v>1720</v>
      </c>
      <c s="24" t="s">
        <v>64</v>
      </c>
      <c s="30" t="s">
        <v>1721</v>
      </c>
      <c s="31" t="s">
        <v>563</v>
      </c>
      <c s="32">
        <v>4</v>
      </c>
      <c s="33">
        <v>0</v>
      </c>
      <c s="33">
        <f>ROUND(ROUND(H22,2)*ROUND(G22,3),2)</f>
      </c>
      <c s="31" t="s">
        <v>1722</v>
      </c>
      <c r="O22">
        <f>(I22*21)/100</f>
      </c>
      <c t="s">
        <v>30</v>
      </c>
    </row>
    <row r="23" spans="1:5" ht="12.75">
      <c r="A23" s="34" t="s">
        <v>61</v>
      </c>
      <c r="E23" s="35" t="s">
        <v>1721</v>
      </c>
    </row>
    <row r="24" spans="1:5" ht="12.75">
      <c r="A24" s="36" t="s">
        <v>63</v>
      </c>
      <c r="E24" s="37" t="s">
        <v>64</v>
      </c>
    </row>
    <row r="25" spans="1:5" ht="12.75">
      <c r="A25" t="s">
        <v>65</v>
      </c>
      <c r="E25" s="35" t="s">
        <v>64</v>
      </c>
    </row>
    <row r="26" spans="1:16" ht="12.75">
      <c r="A26" s="24" t="s">
        <v>55</v>
      </c>
      <c s="29" t="s">
        <v>40</v>
      </c>
      <c s="29" t="s">
        <v>1723</v>
      </c>
      <c s="24" t="s">
        <v>64</v>
      </c>
      <c s="30" t="s">
        <v>1724</v>
      </c>
      <c s="31" t="s">
        <v>563</v>
      </c>
      <c s="32">
        <v>4</v>
      </c>
      <c s="33">
        <v>0</v>
      </c>
      <c s="33">
        <f>ROUND(ROUND(H26,2)*ROUND(G26,3),2)</f>
      </c>
      <c s="31" t="s">
        <v>1722</v>
      </c>
      <c r="O26">
        <f>(I26*21)/100</f>
      </c>
      <c t="s">
        <v>30</v>
      </c>
    </row>
    <row r="27" spans="1:5" ht="12.75">
      <c r="A27" s="34" t="s">
        <v>61</v>
      </c>
      <c r="E27" s="35" t="s">
        <v>1724</v>
      </c>
    </row>
    <row r="28" spans="1:5" ht="12.75">
      <c r="A28" s="36" t="s">
        <v>63</v>
      </c>
      <c r="E28" s="37" t="s">
        <v>64</v>
      </c>
    </row>
    <row r="29" spans="1:5" ht="12.75">
      <c r="A29" t="s">
        <v>65</v>
      </c>
      <c r="E29" s="35" t="s">
        <v>64</v>
      </c>
    </row>
    <row r="30" spans="1:16" ht="12.75">
      <c r="A30" s="24" t="s">
        <v>55</v>
      </c>
      <c s="29" t="s">
        <v>42</v>
      </c>
      <c s="29" t="s">
        <v>1725</v>
      </c>
      <c s="24" t="s">
        <v>64</v>
      </c>
      <c s="30" t="s">
        <v>1726</v>
      </c>
      <c s="31" t="s">
        <v>563</v>
      </c>
      <c s="32">
        <v>4</v>
      </c>
      <c s="33">
        <v>0</v>
      </c>
      <c s="33">
        <f>ROUND(ROUND(H30,2)*ROUND(G30,3),2)</f>
      </c>
      <c s="31" t="s">
        <v>1722</v>
      </c>
      <c r="O30">
        <f>(I30*21)/100</f>
      </c>
      <c t="s">
        <v>30</v>
      </c>
    </row>
    <row r="31" spans="1:5" ht="12.75">
      <c r="A31" s="34" t="s">
        <v>61</v>
      </c>
      <c r="E31" s="35" t="s">
        <v>1726</v>
      </c>
    </row>
    <row r="32" spans="1:5" ht="12.75">
      <c r="A32" s="36" t="s">
        <v>63</v>
      </c>
      <c r="E32" s="37" t="s">
        <v>64</v>
      </c>
    </row>
    <row r="33" spans="1:5" ht="12.75">
      <c r="A33" t="s">
        <v>65</v>
      </c>
      <c r="E33" s="35" t="s">
        <v>64</v>
      </c>
    </row>
    <row r="34" spans="1:16" ht="12.75">
      <c r="A34" s="24" t="s">
        <v>55</v>
      </c>
      <c s="29" t="s">
        <v>44</v>
      </c>
      <c s="29" t="s">
        <v>1727</v>
      </c>
      <c s="24" t="s">
        <v>64</v>
      </c>
      <c s="30" t="s">
        <v>1728</v>
      </c>
      <c s="31" t="s">
        <v>1729</v>
      </c>
      <c s="32">
        <v>10</v>
      </c>
      <c s="33">
        <v>0</v>
      </c>
      <c s="33">
        <f>ROUND(ROUND(H34,2)*ROUND(G34,3),2)</f>
      </c>
      <c s="31" t="s">
        <v>1722</v>
      </c>
      <c r="O34">
        <f>(I34*21)/100</f>
      </c>
      <c t="s">
        <v>30</v>
      </c>
    </row>
    <row r="35" spans="1:5" ht="12.75">
      <c r="A35" s="34" t="s">
        <v>61</v>
      </c>
      <c r="E35" s="35" t="s">
        <v>1728</v>
      </c>
    </row>
    <row r="36" spans="1:5" ht="12.75">
      <c r="A36" s="36" t="s">
        <v>63</v>
      </c>
      <c r="E36" s="37" t="s">
        <v>64</v>
      </c>
    </row>
    <row r="37" spans="1:5" ht="12.75">
      <c r="A37" t="s">
        <v>65</v>
      </c>
      <c r="E37" s="35" t="s">
        <v>64</v>
      </c>
    </row>
    <row r="38" spans="1:16" ht="12.75">
      <c r="A38" s="24" t="s">
        <v>55</v>
      </c>
      <c s="29" t="s">
        <v>84</v>
      </c>
      <c s="29" t="s">
        <v>1730</v>
      </c>
      <c s="24" t="s">
        <v>64</v>
      </c>
      <c s="30" t="s">
        <v>1731</v>
      </c>
      <c s="31" t="s">
        <v>563</v>
      </c>
      <c s="32">
        <v>4</v>
      </c>
      <c s="33">
        <v>0</v>
      </c>
      <c s="33">
        <f>ROUND(ROUND(H38,2)*ROUND(G38,3),2)</f>
      </c>
      <c s="31" t="s">
        <v>1722</v>
      </c>
      <c r="O38">
        <f>(I38*21)/100</f>
      </c>
      <c t="s">
        <v>30</v>
      </c>
    </row>
    <row r="39" spans="1:5" ht="12.75">
      <c r="A39" s="34" t="s">
        <v>61</v>
      </c>
      <c r="E39" s="35" t="s">
        <v>1731</v>
      </c>
    </row>
    <row r="40" spans="1:5" ht="12.75">
      <c r="A40" s="36" t="s">
        <v>63</v>
      </c>
      <c r="E40" s="37" t="s">
        <v>64</v>
      </c>
    </row>
    <row r="41" spans="1:5" ht="12.75">
      <c r="A41" t="s">
        <v>65</v>
      </c>
      <c r="E41" s="35" t="s">
        <v>64</v>
      </c>
    </row>
    <row r="42" spans="1:16" ht="12.75">
      <c r="A42" s="24" t="s">
        <v>55</v>
      </c>
      <c s="29" t="s">
        <v>89</v>
      </c>
      <c s="29" t="s">
        <v>1732</v>
      </c>
      <c s="24" t="s">
        <v>64</v>
      </c>
      <c s="30" t="s">
        <v>1733</v>
      </c>
      <c s="31" t="s">
        <v>563</v>
      </c>
      <c s="32">
        <v>2</v>
      </c>
      <c s="33">
        <v>0</v>
      </c>
      <c s="33">
        <f>ROUND(ROUND(H42,2)*ROUND(G42,3),2)</f>
      </c>
      <c s="31" t="s">
        <v>1722</v>
      </c>
      <c r="O42">
        <f>(I42*21)/100</f>
      </c>
      <c t="s">
        <v>30</v>
      </c>
    </row>
    <row r="43" spans="1:5" ht="12.75">
      <c r="A43" s="34" t="s">
        <v>61</v>
      </c>
      <c r="E43" s="35" t="s">
        <v>1733</v>
      </c>
    </row>
    <row r="44" spans="1:5" ht="12.75">
      <c r="A44" s="36" t="s">
        <v>63</v>
      </c>
      <c r="E44" s="37" t="s">
        <v>64</v>
      </c>
    </row>
    <row r="45" spans="1:5" ht="12.75">
      <c r="A45" t="s">
        <v>65</v>
      </c>
      <c r="E45" s="35" t="s">
        <v>64</v>
      </c>
    </row>
    <row r="46" spans="1:16" ht="12.75">
      <c r="A46" s="24" t="s">
        <v>55</v>
      </c>
      <c s="29" t="s">
        <v>47</v>
      </c>
      <c s="29" t="s">
        <v>1734</v>
      </c>
      <c s="24" t="s">
        <v>64</v>
      </c>
      <c s="30" t="s">
        <v>1735</v>
      </c>
      <c s="31" t="s">
        <v>563</v>
      </c>
      <c s="32">
        <v>2</v>
      </c>
      <c s="33">
        <v>0</v>
      </c>
      <c s="33">
        <f>ROUND(ROUND(H46,2)*ROUND(G46,3),2)</f>
      </c>
      <c s="31" t="s">
        <v>1722</v>
      </c>
      <c r="O46">
        <f>(I46*21)/100</f>
      </c>
      <c t="s">
        <v>30</v>
      </c>
    </row>
    <row r="47" spans="1:5" ht="12.75">
      <c r="A47" s="34" t="s">
        <v>61</v>
      </c>
      <c r="E47" s="35" t="s">
        <v>1735</v>
      </c>
    </row>
    <row r="48" spans="1:5" ht="12.75">
      <c r="A48" s="36" t="s">
        <v>63</v>
      </c>
      <c r="E48" s="37" t="s">
        <v>64</v>
      </c>
    </row>
    <row r="49" spans="1:5" ht="12.75">
      <c r="A49" t="s">
        <v>65</v>
      </c>
      <c r="E49" s="35" t="s">
        <v>64</v>
      </c>
    </row>
    <row r="50" spans="1:18" ht="12.75" customHeight="1">
      <c r="A50" s="6" t="s">
        <v>52</v>
      </c>
      <c s="6"/>
      <c s="39" t="s">
        <v>1412</v>
      </c>
      <c s="6"/>
      <c s="27" t="s">
        <v>1736</v>
      </c>
      <c s="6"/>
      <c s="6"/>
      <c s="6"/>
      <c s="40">
        <f>0+Q50</f>
      </c>
      <c s="6"/>
      <c r="O50">
        <f>0+R50</f>
      </c>
      <c r="Q50">
        <f>0+I51+I55+I59+I63+I67+I71+I75</f>
      </c>
      <c>
        <f>0+O51+O55+O59+O63+O67+O71+O75</f>
      </c>
    </row>
    <row r="51" spans="1:16" ht="12.75">
      <c r="A51" s="24" t="s">
        <v>55</v>
      </c>
      <c s="29" t="s">
        <v>49</v>
      </c>
      <c s="29" t="s">
        <v>1737</v>
      </c>
      <c s="24" t="s">
        <v>64</v>
      </c>
      <c s="30" t="s">
        <v>1738</v>
      </c>
      <c s="31" t="s">
        <v>87</v>
      </c>
      <c s="32">
        <v>20</v>
      </c>
      <c s="33">
        <v>0</v>
      </c>
      <c s="33">
        <f>ROUND(ROUND(H51,2)*ROUND(G51,3),2)</f>
      </c>
      <c s="31" t="s">
        <v>1722</v>
      </c>
      <c r="O51">
        <f>(I51*21)/100</f>
      </c>
      <c t="s">
        <v>30</v>
      </c>
    </row>
    <row r="52" spans="1:5" ht="12.75">
      <c r="A52" s="34" t="s">
        <v>61</v>
      </c>
      <c r="E52" s="35" t="s">
        <v>1738</v>
      </c>
    </row>
    <row r="53" spans="1:5" ht="12.75">
      <c r="A53" s="36" t="s">
        <v>63</v>
      </c>
      <c r="E53" s="37" t="s">
        <v>64</v>
      </c>
    </row>
    <row r="54" spans="1:5" ht="12.75">
      <c r="A54" t="s">
        <v>65</v>
      </c>
      <c r="E54" s="35" t="s">
        <v>64</v>
      </c>
    </row>
    <row r="55" spans="1:16" ht="12.75">
      <c r="A55" s="24" t="s">
        <v>55</v>
      </c>
      <c s="29" t="s">
        <v>51</v>
      </c>
      <c s="29" t="s">
        <v>1739</v>
      </c>
      <c s="24" t="s">
        <v>64</v>
      </c>
      <c s="30" t="s">
        <v>1740</v>
      </c>
      <c s="31" t="s">
        <v>87</v>
      </c>
      <c s="32">
        <v>10</v>
      </c>
      <c s="33">
        <v>0</v>
      </c>
      <c s="33">
        <f>ROUND(ROUND(H55,2)*ROUND(G55,3),2)</f>
      </c>
      <c s="31" t="s">
        <v>1722</v>
      </c>
      <c r="O55">
        <f>(I55*21)/100</f>
      </c>
      <c t="s">
        <v>30</v>
      </c>
    </row>
    <row r="56" spans="1:5" ht="12.75">
      <c r="A56" s="34" t="s">
        <v>61</v>
      </c>
      <c r="E56" s="35" t="s">
        <v>1740</v>
      </c>
    </row>
    <row r="57" spans="1:5" ht="12.75">
      <c r="A57" s="36" t="s">
        <v>63</v>
      </c>
      <c r="E57" s="37" t="s">
        <v>64</v>
      </c>
    </row>
    <row r="58" spans="1:5" ht="12.75">
      <c r="A58" t="s">
        <v>65</v>
      </c>
      <c r="E58" s="35" t="s">
        <v>64</v>
      </c>
    </row>
    <row r="59" spans="1:16" ht="12.75">
      <c r="A59" s="24" t="s">
        <v>55</v>
      </c>
      <c s="29" t="s">
        <v>102</v>
      </c>
      <c s="29" t="s">
        <v>1741</v>
      </c>
      <c s="24" t="s">
        <v>64</v>
      </c>
      <c s="30" t="s">
        <v>1742</v>
      </c>
      <c s="31" t="s">
        <v>563</v>
      </c>
      <c s="32">
        <v>1</v>
      </c>
      <c s="33">
        <v>0</v>
      </c>
      <c s="33">
        <f>ROUND(ROUND(H59,2)*ROUND(G59,3),2)</f>
      </c>
      <c s="31" t="s">
        <v>1722</v>
      </c>
      <c r="O59">
        <f>(I59*21)/100</f>
      </c>
      <c t="s">
        <v>30</v>
      </c>
    </row>
    <row r="60" spans="1:5" ht="12.75">
      <c r="A60" s="34" t="s">
        <v>61</v>
      </c>
      <c r="E60" s="35" t="s">
        <v>1742</v>
      </c>
    </row>
    <row r="61" spans="1:5" ht="12.75">
      <c r="A61" s="36" t="s">
        <v>63</v>
      </c>
      <c r="E61" s="37" t="s">
        <v>64</v>
      </c>
    </row>
    <row r="62" spans="1:5" ht="12.75">
      <c r="A62" t="s">
        <v>65</v>
      </c>
      <c r="E62" s="35" t="s">
        <v>64</v>
      </c>
    </row>
    <row r="63" spans="1:16" ht="12.75">
      <c r="A63" s="24" t="s">
        <v>55</v>
      </c>
      <c s="29" t="s">
        <v>107</v>
      </c>
      <c s="29" t="s">
        <v>1743</v>
      </c>
      <c s="24" t="s">
        <v>64</v>
      </c>
      <c s="30" t="s">
        <v>1744</v>
      </c>
      <c s="31" t="s">
        <v>563</v>
      </c>
      <c s="32">
        <v>4</v>
      </c>
      <c s="33">
        <v>0</v>
      </c>
      <c s="33">
        <f>ROUND(ROUND(H63,2)*ROUND(G63,3),2)</f>
      </c>
      <c s="31" t="s">
        <v>1722</v>
      </c>
      <c r="O63">
        <f>(I63*21)/100</f>
      </c>
      <c t="s">
        <v>30</v>
      </c>
    </row>
    <row r="64" spans="1:5" ht="12.75">
      <c r="A64" s="34" t="s">
        <v>61</v>
      </c>
      <c r="E64" s="35" t="s">
        <v>1744</v>
      </c>
    </row>
    <row r="65" spans="1:5" ht="12.75">
      <c r="A65" s="36" t="s">
        <v>63</v>
      </c>
      <c r="E65" s="37" t="s">
        <v>64</v>
      </c>
    </row>
    <row r="66" spans="1:5" ht="12.75">
      <c r="A66" t="s">
        <v>65</v>
      </c>
      <c r="E66" s="35" t="s">
        <v>64</v>
      </c>
    </row>
    <row r="67" spans="1:16" ht="12.75">
      <c r="A67" s="24" t="s">
        <v>55</v>
      </c>
      <c s="29" t="s">
        <v>112</v>
      </c>
      <c s="29" t="s">
        <v>1745</v>
      </c>
      <c s="24" t="s">
        <v>64</v>
      </c>
      <c s="30" t="s">
        <v>1746</v>
      </c>
      <c s="31" t="s">
        <v>87</v>
      </c>
      <c s="32">
        <v>10</v>
      </c>
      <c s="33">
        <v>0</v>
      </c>
      <c s="33">
        <f>ROUND(ROUND(H67,2)*ROUND(G67,3),2)</f>
      </c>
      <c s="31" t="s">
        <v>1722</v>
      </c>
      <c r="O67">
        <f>(I67*21)/100</f>
      </c>
      <c t="s">
        <v>30</v>
      </c>
    </row>
    <row r="68" spans="1:5" ht="12.75">
      <c r="A68" s="34" t="s">
        <v>61</v>
      </c>
      <c r="E68" s="35" t="s">
        <v>1746</v>
      </c>
    </row>
    <row r="69" spans="1:5" ht="12.75">
      <c r="A69" s="36" t="s">
        <v>63</v>
      </c>
      <c r="E69" s="37" t="s">
        <v>64</v>
      </c>
    </row>
    <row r="70" spans="1:5" ht="12.75">
      <c r="A70" t="s">
        <v>65</v>
      </c>
      <c r="E70" s="35" t="s">
        <v>64</v>
      </c>
    </row>
    <row r="71" spans="1:16" ht="12.75">
      <c r="A71" s="24" t="s">
        <v>55</v>
      </c>
      <c s="29" t="s">
        <v>115</v>
      </c>
      <c s="29" t="s">
        <v>1747</v>
      </c>
      <c s="24" t="s">
        <v>64</v>
      </c>
      <c s="30" t="s">
        <v>1748</v>
      </c>
      <c s="31" t="s">
        <v>78</v>
      </c>
      <c s="32">
        <v>65</v>
      </c>
      <c s="33">
        <v>0</v>
      </c>
      <c s="33">
        <f>ROUND(ROUND(H71,2)*ROUND(G71,3),2)</f>
      </c>
      <c s="31" t="s">
        <v>1722</v>
      </c>
      <c r="O71">
        <f>(I71*21)/100</f>
      </c>
      <c t="s">
        <v>30</v>
      </c>
    </row>
    <row r="72" spans="1:5" ht="12.75">
      <c r="A72" s="34" t="s">
        <v>61</v>
      </c>
      <c r="E72" s="35" t="s">
        <v>1748</v>
      </c>
    </row>
    <row r="73" spans="1:5" ht="12.75">
      <c r="A73" s="36" t="s">
        <v>63</v>
      </c>
      <c r="E73" s="37" t="s">
        <v>64</v>
      </c>
    </row>
    <row r="74" spans="1:5" ht="12.75">
      <c r="A74" t="s">
        <v>65</v>
      </c>
      <c r="E74" s="35" t="s">
        <v>64</v>
      </c>
    </row>
    <row r="75" spans="1:16" ht="12.75">
      <c r="A75" s="24" t="s">
        <v>55</v>
      </c>
      <c s="29" t="s">
        <v>119</v>
      </c>
      <c s="29" t="s">
        <v>1749</v>
      </c>
      <c s="24" t="s">
        <v>64</v>
      </c>
      <c s="30" t="s">
        <v>1750</v>
      </c>
      <c s="31" t="s">
        <v>78</v>
      </c>
      <c s="32">
        <v>20</v>
      </c>
      <c s="33">
        <v>0</v>
      </c>
      <c s="33">
        <f>ROUND(ROUND(H75,2)*ROUND(G75,3),2)</f>
      </c>
      <c s="31" t="s">
        <v>1722</v>
      </c>
      <c r="O75">
        <f>(I75*21)/100</f>
      </c>
      <c t="s">
        <v>30</v>
      </c>
    </row>
    <row r="76" spans="1:5" ht="12.75">
      <c r="A76" s="34" t="s">
        <v>61</v>
      </c>
      <c r="E76" s="35" t="s">
        <v>1750</v>
      </c>
    </row>
    <row r="77" spans="1:5" ht="12.75">
      <c r="A77" s="36" t="s">
        <v>63</v>
      </c>
      <c r="E77" s="37" t="s">
        <v>64</v>
      </c>
    </row>
    <row r="78" spans="1:5" ht="12.75">
      <c r="A78" t="s">
        <v>65</v>
      </c>
      <c r="E78" s="35" t="s">
        <v>64</v>
      </c>
    </row>
    <row r="79" spans="1:18" ht="12.75" customHeight="1">
      <c r="A79" s="6" t="s">
        <v>52</v>
      </c>
      <c s="6"/>
      <c s="39" t="s">
        <v>1751</v>
      </c>
      <c s="6"/>
      <c s="27" t="s">
        <v>1752</v>
      </c>
      <c s="6"/>
      <c s="6"/>
      <c s="6"/>
      <c s="40">
        <f>0+Q79</f>
      </c>
      <c s="6"/>
      <c r="O79">
        <f>0+R79</f>
      </c>
      <c r="Q79">
        <f>0+I80+I84+I88+I92+I96+I100+I104+I108+I112+I116+I120+I124+I128+I132+I136+I140+I144+I148+I152+I156+I160+I164+I168+I172+I176+I180+I184+I188+I192+I196+I200+I204+I208+I212+I216+I220+I224+I228+I232+I236+I240+I244+I248+I252+I256+I260+I264+I268+I272+I276+I280+I284+I288+I292+I296+I300+I304+I308+I312+I316+I320+I324+I328+I332+I336+I340+I344</f>
      </c>
      <c>
        <f>0+O80+O84+O88+O92+O96+O100+O104+O108+O112+O116+O120+O124+O128+O132+O136+O140+O144+O148+O152+O156+O160+O164+O168+O172+O176+O180+O184+O188+O192+O196+O200+O204+O208+O212+O216+O220+O224+O228+O232+O236+O240+O244+O248+O252+O256+O260+O264+O268+O272+O276+O280+O284+O288+O292+O296+O300+O304+O308+O312+O316+O320+O324+O328+O332+O336+O340+O344</f>
      </c>
    </row>
    <row r="80" spans="1:16" ht="12.75">
      <c r="A80" s="24" t="s">
        <v>55</v>
      </c>
      <c s="29" t="s">
        <v>123</v>
      </c>
      <c s="29" t="s">
        <v>1753</v>
      </c>
      <c s="24" t="s">
        <v>64</v>
      </c>
      <c s="30" t="s">
        <v>1754</v>
      </c>
      <c s="31" t="s">
        <v>78</v>
      </c>
      <c s="32">
        <v>16</v>
      </c>
      <c s="33">
        <v>0</v>
      </c>
      <c s="33">
        <f>ROUND(ROUND(H80,2)*ROUND(G80,3),2)</f>
      </c>
      <c s="31" t="s">
        <v>1722</v>
      </c>
      <c r="O80">
        <f>(I80*21)/100</f>
      </c>
      <c t="s">
        <v>30</v>
      </c>
    </row>
    <row r="81" spans="1:5" ht="12.75">
      <c r="A81" s="34" t="s">
        <v>61</v>
      </c>
      <c r="E81" s="35" t="s">
        <v>1754</v>
      </c>
    </row>
    <row r="82" spans="1:5" ht="12.75">
      <c r="A82" s="36" t="s">
        <v>63</v>
      </c>
      <c r="E82" s="37" t="s">
        <v>64</v>
      </c>
    </row>
    <row r="83" spans="1:5" ht="12.75">
      <c r="A83" t="s">
        <v>65</v>
      </c>
      <c r="E83" s="35" t="s">
        <v>64</v>
      </c>
    </row>
    <row r="84" spans="1:16" ht="12.75">
      <c r="A84" s="24" t="s">
        <v>55</v>
      </c>
      <c s="29" t="s">
        <v>127</v>
      </c>
      <c s="29" t="s">
        <v>1755</v>
      </c>
      <c s="24" t="s">
        <v>64</v>
      </c>
      <c s="30" t="s">
        <v>1756</v>
      </c>
      <c s="31" t="s">
        <v>78</v>
      </c>
      <c s="32">
        <v>8</v>
      </c>
      <c s="33">
        <v>0</v>
      </c>
      <c s="33">
        <f>ROUND(ROUND(H84,2)*ROUND(G84,3),2)</f>
      </c>
      <c s="31" t="s">
        <v>1722</v>
      </c>
      <c r="O84">
        <f>(I84*21)/100</f>
      </c>
      <c t="s">
        <v>30</v>
      </c>
    </row>
    <row r="85" spans="1:5" ht="12.75">
      <c r="A85" s="34" t="s">
        <v>61</v>
      </c>
      <c r="E85" s="35" t="s">
        <v>1756</v>
      </c>
    </row>
    <row r="86" spans="1:5" ht="12.75">
      <c r="A86" s="36" t="s">
        <v>63</v>
      </c>
      <c r="E86" s="37" t="s">
        <v>64</v>
      </c>
    </row>
    <row r="87" spans="1:5" ht="12.75">
      <c r="A87" t="s">
        <v>65</v>
      </c>
      <c r="E87" s="35" t="s">
        <v>64</v>
      </c>
    </row>
    <row r="88" spans="1:16" ht="12.75">
      <c r="A88" s="24" t="s">
        <v>55</v>
      </c>
      <c s="29" t="s">
        <v>131</v>
      </c>
      <c s="29" t="s">
        <v>1757</v>
      </c>
      <c s="24" t="s">
        <v>64</v>
      </c>
      <c s="30" t="s">
        <v>1758</v>
      </c>
      <c s="31" t="s">
        <v>78</v>
      </c>
      <c s="32">
        <v>12</v>
      </c>
      <c s="33">
        <v>0</v>
      </c>
      <c s="33">
        <f>ROUND(ROUND(H88,2)*ROUND(G88,3),2)</f>
      </c>
      <c s="31" t="s">
        <v>1722</v>
      </c>
      <c r="O88">
        <f>(I88*21)/100</f>
      </c>
      <c t="s">
        <v>30</v>
      </c>
    </row>
    <row r="89" spans="1:5" ht="12.75">
      <c r="A89" s="34" t="s">
        <v>61</v>
      </c>
      <c r="E89" s="35" t="s">
        <v>1758</v>
      </c>
    </row>
    <row r="90" spans="1:5" ht="12.75">
      <c r="A90" s="36" t="s">
        <v>63</v>
      </c>
      <c r="E90" s="37" t="s">
        <v>64</v>
      </c>
    </row>
    <row r="91" spans="1:5" ht="12.75">
      <c r="A91" t="s">
        <v>65</v>
      </c>
      <c r="E91" s="35" t="s">
        <v>64</v>
      </c>
    </row>
    <row r="92" spans="1:16" ht="12.75">
      <c r="A92" s="24" t="s">
        <v>55</v>
      </c>
      <c s="29" t="s">
        <v>135</v>
      </c>
      <c s="29" t="s">
        <v>1759</v>
      </c>
      <c s="24" t="s">
        <v>64</v>
      </c>
      <c s="30" t="s">
        <v>1760</v>
      </c>
      <c s="31" t="s">
        <v>78</v>
      </c>
      <c s="32">
        <v>6</v>
      </c>
      <c s="33">
        <v>0</v>
      </c>
      <c s="33">
        <f>ROUND(ROUND(H92,2)*ROUND(G92,3),2)</f>
      </c>
      <c s="31" t="s">
        <v>1722</v>
      </c>
      <c r="O92">
        <f>(I92*21)/100</f>
      </c>
      <c t="s">
        <v>30</v>
      </c>
    </row>
    <row r="93" spans="1:5" ht="12.75">
      <c r="A93" s="34" t="s">
        <v>61</v>
      </c>
      <c r="E93" s="35" t="s">
        <v>1760</v>
      </c>
    </row>
    <row r="94" spans="1:5" ht="12.75">
      <c r="A94" s="36" t="s">
        <v>63</v>
      </c>
      <c r="E94" s="37" t="s">
        <v>64</v>
      </c>
    </row>
    <row r="95" spans="1:5" ht="12.75">
      <c r="A95" t="s">
        <v>65</v>
      </c>
      <c r="E95" s="35" t="s">
        <v>64</v>
      </c>
    </row>
    <row r="96" spans="1:16" ht="12.75">
      <c r="A96" s="24" t="s">
        <v>55</v>
      </c>
      <c s="29" t="s">
        <v>140</v>
      </c>
      <c s="29" t="s">
        <v>1761</v>
      </c>
      <c s="24" t="s">
        <v>64</v>
      </c>
      <c s="30" t="s">
        <v>1762</v>
      </c>
      <c s="31" t="s">
        <v>78</v>
      </c>
      <c s="32">
        <v>20</v>
      </c>
      <c s="33">
        <v>0</v>
      </c>
      <c s="33">
        <f>ROUND(ROUND(H96,2)*ROUND(G96,3),2)</f>
      </c>
      <c s="31" t="s">
        <v>1722</v>
      </c>
      <c r="O96">
        <f>(I96*21)/100</f>
      </c>
      <c t="s">
        <v>30</v>
      </c>
    </row>
    <row r="97" spans="1:5" ht="12.75">
      <c r="A97" s="34" t="s">
        <v>61</v>
      </c>
      <c r="E97" s="35" t="s">
        <v>1762</v>
      </c>
    </row>
    <row r="98" spans="1:5" ht="12.75">
      <c r="A98" s="36" t="s">
        <v>63</v>
      </c>
      <c r="E98" s="37" t="s">
        <v>64</v>
      </c>
    </row>
    <row r="99" spans="1:5" ht="12.75">
      <c r="A99" t="s">
        <v>65</v>
      </c>
      <c r="E99" s="35" t="s">
        <v>64</v>
      </c>
    </row>
    <row r="100" spans="1:16" ht="12.75">
      <c r="A100" s="24" t="s">
        <v>55</v>
      </c>
      <c s="29" t="s">
        <v>144</v>
      </c>
      <c s="29" t="s">
        <v>1763</v>
      </c>
      <c s="24" t="s">
        <v>64</v>
      </c>
      <c s="30" t="s">
        <v>1764</v>
      </c>
      <c s="31" t="s">
        <v>78</v>
      </c>
      <c s="32">
        <v>18</v>
      </c>
      <c s="33">
        <v>0</v>
      </c>
      <c s="33">
        <f>ROUND(ROUND(H100,2)*ROUND(G100,3),2)</f>
      </c>
      <c s="31" t="s">
        <v>1722</v>
      </c>
      <c r="O100">
        <f>(I100*21)/100</f>
      </c>
      <c t="s">
        <v>30</v>
      </c>
    </row>
    <row r="101" spans="1:5" ht="12.75">
      <c r="A101" s="34" t="s">
        <v>61</v>
      </c>
      <c r="E101" s="35" t="s">
        <v>1764</v>
      </c>
    </row>
    <row r="102" spans="1:5" ht="12.75">
      <c r="A102" s="36" t="s">
        <v>63</v>
      </c>
      <c r="E102" s="37" t="s">
        <v>64</v>
      </c>
    </row>
    <row r="103" spans="1:5" ht="12.75">
      <c r="A103" t="s">
        <v>65</v>
      </c>
      <c r="E103" s="35" t="s">
        <v>64</v>
      </c>
    </row>
    <row r="104" spans="1:16" ht="12.75">
      <c r="A104" s="24" t="s">
        <v>55</v>
      </c>
      <c s="29" t="s">
        <v>147</v>
      </c>
      <c s="29" t="s">
        <v>1765</v>
      </c>
      <c s="24" t="s">
        <v>64</v>
      </c>
      <c s="30" t="s">
        <v>1766</v>
      </c>
      <c s="31" t="s">
        <v>78</v>
      </c>
      <c s="32">
        <v>6</v>
      </c>
      <c s="33">
        <v>0</v>
      </c>
      <c s="33">
        <f>ROUND(ROUND(H104,2)*ROUND(G104,3),2)</f>
      </c>
      <c s="31" t="s">
        <v>1722</v>
      </c>
      <c r="O104">
        <f>(I104*21)/100</f>
      </c>
      <c t="s">
        <v>30</v>
      </c>
    </row>
    <row r="105" spans="1:5" ht="12.75">
      <c r="A105" s="34" t="s">
        <v>61</v>
      </c>
      <c r="E105" s="35" t="s">
        <v>1766</v>
      </c>
    </row>
    <row r="106" spans="1:5" ht="12.75">
      <c r="A106" s="36" t="s">
        <v>63</v>
      </c>
      <c r="E106" s="37" t="s">
        <v>64</v>
      </c>
    </row>
    <row r="107" spans="1:5" ht="12.75">
      <c r="A107" t="s">
        <v>65</v>
      </c>
      <c r="E107" s="35" t="s">
        <v>64</v>
      </c>
    </row>
    <row r="108" spans="1:16" ht="12.75">
      <c r="A108" s="24" t="s">
        <v>55</v>
      </c>
      <c s="29" t="s">
        <v>150</v>
      </c>
      <c s="29" t="s">
        <v>1767</v>
      </c>
      <c s="24" t="s">
        <v>64</v>
      </c>
      <c s="30" t="s">
        <v>1768</v>
      </c>
      <c s="31" t="s">
        <v>78</v>
      </c>
      <c s="32">
        <v>46</v>
      </c>
      <c s="33">
        <v>0</v>
      </c>
      <c s="33">
        <f>ROUND(ROUND(H108,2)*ROUND(G108,3),2)</f>
      </c>
      <c s="31" t="s">
        <v>1722</v>
      </c>
      <c r="O108">
        <f>(I108*21)/100</f>
      </c>
      <c t="s">
        <v>30</v>
      </c>
    </row>
    <row r="109" spans="1:5" ht="12.75">
      <c r="A109" s="34" t="s">
        <v>61</v>
      </c>
      <c r="E109" s="35" t="s">
        <v>1768</v>
      </c>
    </row>
    <row r="110" spans="1:5" ht="12.75">
      <c r="A110" s="36" t="s">
        <v>63</v>
      </c>
      <c r="E110" s="37" t="s">
        <v>64</v>
      </c>
    </row>
    <row r="111" spans="1:5" ht="12.75">
      <c r="A111" t="s">
        <v>65</v>
      </c>
      <c r="E111" s="35" t="s">
        <v>64</v>
      </c>
    </row>
    <row r="112" spans="1:16" ht="12.75">
      <c r="A112" s="24" t="s">
        <v>55</v>
      </c>
      <c s="29" t="s">
        <v>154</v>
      </c>
      <c s="29" t="s">
        <v>1769</v>
      </c>
      <c s="24" t="s">
        <v>64</v>
      </c>
      <c s="30" t="s">
        <v>1770</v>
      </c>
      <c s="31" t="s">
        <v>87</v>
      </c>
      <c s="32">
        <v>5</v>
      </c>
      <c s="33">
        <v>0</v>
      </c>
      <c s="33">
        <f>ROUND(ROUND(H112,2)*ROUND(G112,3),2)</f>
      </c>
      <c s="31" t="s">
        <v>1722</v>
      </c>
      <c r="O112">
        <f>(I112*21)/100</f>
      </c>
      <c t="s">
        <v>30</v>
      </c>
    </row>
    <row r="113" spans="1:5" ht="12.75">
      <c r="A113" s="34" t="s">
        <v>61</v>
      </c>
      <c r="E113" s="35" t="s">
        <v>1770</v>
      </c>
    </row>
    <row r="114" spans="1:5" ht="12.75">
      <c r="A114" s="36" t="s">
        <v>63</v>
      </c>
      <c r="E114" s="37" t="s">
        <v>64</v>
      </c>
    </row>
    <row r="115" spans="1:5" ht="12.75">
      <c r="A115" t="s">
        <v>65</v>
      </c>
      <c r="E115" s="35" t="s">
        <v>64</v>
      </c>
    </row>
    <row r="116" spans="1:16" ht="25.5">
      <c r="A116" s="24" t="s">
        <v>55</v>
      </c>
      <c s="29" t="s">
        <v>157</v>
      </c>
      <c s="29" t="s">
        <v>1771</v>
      </c>
      <c s="24" t="s">
        <v>64</v>
      </c>
      <c s="30" t="s">
        <v>1772</v>
      </c>
      <c s="31" t="s">
        <v>87</v>
      </c>
      <c s="32">
        <v>4</v>
      </c>
      <c s="33">
        <v>0</v>
      </c>
      <c s="33">
        <f>ROUND(ROUND(H116,2)*ROUND(G116,3),2)</f>
      </c>
      <c s="31" t="s">
        <v>1722</v>
      </c>
      <c r="O116">
        <f>(I116*21)/100</f>
      </c>
      <c t="s">
        <v>30</v>
      </c>
    </row>
    <row r="117" spans="1:5" ht="25.5">
      <c r="A117" s="34" t="s">
        <v>61</v>
      </c>
      <c r="E117" s="35" t="s">
        <v>1772</v>
      </c>
    </row>
    <row r="118" spans="1:5" ht="12.75">
      <c r="A118" s="36" t="s">
        <v>63</v>
      </c>
      <c r="E118" s="37" t="s">
        <v>64</v>
      </c>
    </row>
    <row r="119" spans="1:5" ht="12.75">
      <c r="A119" t="s">
        <v>65</v>
      </c>
      <c r="E119" s="35" t="s">
        <v>64</v>
      </c>
    </row>
    <row r="120" spans="1:16" ht="12.75">
      <c r="A120" s="24" t="s">
        <v>55</v>
      </c>
      <c s="29" t="s">
        <v>161</v>
      </c>
      <c s="29" t="s">
        <v>1773</v>
      </c>
      <c s="24" t="s">
        <v>64</v>
      </c>
      <c s="30" t="s">
        <v>1774</v>
      </c>
      <c s="31" t="s">
        <v>87</v>
      </c>
      <c s="32">
        <v>16</v>
      </c>
      <c s="33">
        <v>0</v>
      </c>
      <c s="33">
        <f>ROUND(ROUND(H120,2)*ROUND(G120,3),2)</f>
      </c>
      <c s="31" t="s">
        <v>1722</v>
      </c>
      <c r="O120">
        <f>(I120*21)/100</f>
      </c>
      <c t="s">
        <v>30</v>
      </c>
    </row>
    <row r="121" spans="1:5" ht="12.75">
      <c r="A121" s="34" t="s">
        <v>61</v>
      </c>
      <c r="E121" s="35" t="s">
        <v>1774</v>
      </c>
    </row>
    <row r="122" spans="1:5" ht="12.75">
      <c r="A122" s="36" t="s">
        <v>63</v>
      </c>
      <c r="E122" s="37" t="s">
        <v>64</v>
      </c>
    </row>
    <row r="123" spans="1:5" ht="12.75">
      <c r="A123" t="s">
        <v>65</v>
      </c>
      <c r="E123" s="35" t="s">
        <v>64</v>
      </c>
    </row>
    <row r="124" spans="1:16" ht="12.75">
      <c r="A124" s="24" t="s">
        <v>55</v>
      </c>
      <c s="29" t="s">
        <v>165</v>
      </c>
      <c s="29" t="s">
        <v>1775</v>
      </c>
      <c s="24" t="s">
        <v>64</v>
      </c>
      <c s="30" t="s">
        <v>1776</v>
      </c>
      <c s="31" t="s">
        <v>87</v>
      </c>
      <c s="32">
        <v>7</v>
      </c>
      <c s="33">
        <v>0</v>
      </c>
      <c s="33">
        <f>ROUND(ROUND(H124,2)*ROUND(G124,3),2)</f>
      </c>
      <c s="31" t="s">
        <v>1722</v>
      </c>
      <c r="O124">
        <f>(I124*21)/100</f>
      </c>
      <c t="s">
        <v>30</v>
      </c>
    </row>
    <row r="125" spans="1:5" ht="12.75">
      <c r="A125" s="34" t="s">
        <v>61</v>
      </c>
      <c r="E125" s="35" t="s">
        <v>1776</v>
      </c>
    </row>
    <row r="126" spans="1:5" ht="12.75">
      <c r="A126" s="36" t="s">
        <v>63</v>
      </c>
      <c r="E126" s="37" t="s">
        <v>64</v>
      </c>
    </row>
    <row r="127" spans="1:5" ht="12.75">
      <c r="A127" t="s">
        <v>65</v>
      </c>
      <c r="E127" s="35" t="s">
        <v>64</v>
      </c>
    </row>
    <row r="128" spans="1:16" ht="12.75">
      <c r="A128" s="24" t="s">
        <v>55</v>
      </c>
      <c s="29" t="s">
        <v>170</v>
      </c>
      <c s="29" t="s">
        <v>1777</v>
      </c>
      <c s="24" t="s">
        <v>64</v>
      </c>
      <c s="30" t="s">
        <v>1778</v>
      </c>
      <c s="31" t="s">
        <v>87</v>
      </c>
      <c s="32">
        <v>30</v>
      </c>
      <c s="33">
        <v>0</v>
      </c>
      <c s="33">
        <f>ROUND(ROUND(H128,2)*ROUND(G128,3),2)</f>
      </c>
      <c s="31" t="s">
        <v>1722</v>
      </c>
      <c r="O128">
        <f>(I128*21)/100</f>
      </c>
      <c t="s">
        <v>30</v>
      </c>
    </row>
    <row r="129" spans="1:5" ht="12.75">
      <c r="A129" s="34" t="s">
        <v>61</v>
      </c>
      <c r="E129" s="35" t="s">
        <v>1778</v>
      </c>
    </row>
    <row r="130" spans="1:5" ht="12.75">
      <c r="A130" s="36" t="s">
        <v>63</v>
      </c>
      <c r="E130" s="37" t="s">
        <v>64</v>
      </c>
    </row>
    <row r="131" spans="1:5" ht="12.75">
      <c r="A131" t="s">
        <v>65</v>
      </c>
      <c r="E131" s="35" t="s">
        <v>64</v>
      </c>
    </row>
    <row r="132" spans="1:16" ht="12.75">
      <c r="A132" s="24" t="s">
        <v>55</v>
      </c>
      <c s="29" t="s">
        <v>175</v>
      </c>
      <c s="29" t="s">
        <v>1779</v>
      </c>
      <c s="24" t="s">
        <v>64</v>
      </c>
      <c s="30" t="s">
        <v>1780</v>
      </c>
      <c s="31" t="s">
        <v>87</v>
      </c>
      <c s="32">
        <v>40</v>
      </c>
      <c s="33">
        <v>0</v>
      </c>
      <c s="33">
        <f>ROUND(ROUND(H132,2)*ROUND(G132,3),2)</f>
      </c>
      <c s="31" t="s">
        <v>1722</v>
      </c>
      <c r="O132">
        <f>(I132*21)/100</f>
      </c>
      <c t="s">
        <v>30</v>
      </c>
    </row>
    <row r="133" spans="1:5" ht="12.75">
      <c r="A133" s="34" t="s">
        <v>61</v>
      </c>
      <c r="E133" s="35" t="s">
        <v>1780</v>
      </c>
    </row>
    <row r="134" spans="1:5" ht="12.75">
      <c r="A134" s="36" t="s">
        <v>63</v>
      </c>
      <c r="E134" s="37" t="s">
        <v>64</v>
      </c>
    </row>
    <row r="135" spans="1:5" ht="12.75">
      <c r="A135" t="s">
        <v>65</v>
      </c>
      <c r="E135" s="35" t="s">
        <v>64</v>
      </c>
    </row>
    <row r="136" spans="1:16" ht="12.75">
      <c r="A136" s="24" t="s">
        <v>55</v>
      </c>
      <c s="29" t="s">
        <v>178</v>
      </c>
      <c s="29" t="s">
        <v>1781</v>
      </c>
      <c s="24" t="s">
        <v>64</v>
      </c>
      <c s="30" t="s">
        <v>1782</v>
      </c>
      <c s="31" t="s">
        <v>87</v>
      </c>
      <c s="32">
        <v>20</v>
      </c>
      <c s="33">
        <v>0</v>
      </c>
      <c s="33">
        <f>ROUND(ROUND(H136,2)*ROUND(G136,3),2)</f>
      </c>
      <c s="31" t="s">
        <v>1722</v>
      </c>
      <c r="O136">
        <f>(I136*21)/100</f>
      </c>
      <c t="s">
        <v>30</v>
      </c>
    </row>
    <row r="137" spans="1:5" ht="12.75">
      <c r="A137" s="34" t="s">
        <v>61</v>
      </c>
      <c r="E137" s="35" t="s">
        <v>1782</v>
      </c>
    </row>
    <row r="138" spans="1:5" ht="12.75">
      <c r="A138" s="36" t="s">
        <v>63</v>
      </c>
      <c r="E138" s="37" t="s">
        <v>64</v>
      </c>
    </row>
    <row r="139" spans="1:5" ht="12.75">
      <c r="A139" t="s">
        <v>65</v>
      </c>
      <c r="E139" s="35" t="s">
        <v>64</v>
      </c>
    </row>
    <row r="140" spans="1:16" ht="12.75">
      <c r="A140" s="24" t="s">
        <v>55</v>
      </c>
      <c s="29" t="s">
        <v>182</v>
      </c>
      <c s="29" t="s">
        <v>1783</v>
      </c>
      <c s="24" t="s">
        <v>64</v>
      </c>
      <c s="30" t="s">
        <v>1784</v>
      </c>
      <c s="31" t="s">
        <v>87</v>
      </c>
      <c s="32">
        <v>10</v>
      </c>
      <c s="33">
        <v>0</v>
      </c>
      <c s="33">
        <f>ROUND(ROUND(H140,2)*ROUND(G140,3),2)</f>
      </c>
      <c s="31" t="s">
        <v>1722</v>
      </c>
      <c r="O140">
        <f>(I140*21)/100</f>
      </c>
      <c t="s">
        <v>30</v>
      </c>
    </row>
    <row r="141" spans="1:5" ht="12.75">
      <c r="A141" s="34" t="s">
        <v>61</v>
      </c>
      <c r="E141" s="35" t="s">
        <v>1784</v>
      </c>
    </row>
    <row r="142" spans="1:5" ht="12.75">
      <c r="A142" s="36" t="s">
        <v>63</v>
      </c>
      <c r="E142" s="37" t="s">
        <v>64</v>
      </c>
    </row>
    <row r="143" spans="1:5" ht="12.75">
      <c r="A143" t="s">
        <v>65</v>
      </c>
      <c r="E143" s="35" t="s">
        <v>64</v>
      </c>
    </row>
    <row r="144" spans="1:16" ht="12.75">
      <c r="A144" s="24" t="s">
        <v>55</v>
      </c>
      <c s="29" t="s">
        <v>186</v>
      </c>
      <c s="29" t="s">
        <v>1785</v>
      </c>
      <c s="24" t="s">
        <v>64</v>
      </c>
      <c s="30" t="s">
        <v>1786</v>
      </c>
      <c s="31" t="s">
        <v>87</v>
      </c>
      <c s="32">
        <v>10</v>
      </c>
      <c s="33">
        <v>0</v>
      </c>
      <c s="33">
        <f>ROUND(ROUND(H144,2)*ROUND(G144,3),2)</f>
      </c>
      <c s="31" t="s">
        <v>1722</v>
      </c>
      <c r="O144">
        <f>(I144*21)/100</f>
      </c>
      <c t="s">
        <v>30</v>
      </c>
    </row>
    <row r="145" spans="1:5" ht="12.75">
      <c r="A145" s="34" t="s">
        <v>61</v>
      </c>
      <c r="E145" s="35" t="s">
        <v>1786</v>
      </c>
    </row>
    <row r="146" spans="1:5" ht="12.75">
      <c r="A146" s="36" t="s">
        <v>63</v>
      </c>
      <c r="E146" s="37" t="s">
        <v>64</v>
      </c>
    </row>
    <row r="147" spans="1:5" ht="12.75">
      <c r="A147" t="s">
        <v>65</v>
      </c>
      <c r="E147" s="35" t="s">
        <v>64</v>
      </c>
    </row>
    <row r="148" spans="1:16" ht="12.75">
      <c r="A148" s="24" t="s">
        <v>55</v>
      </c>
      <c s="29" t="s">
        <v>189</v>
      </c>
      <c s="29" t="s">
        <v>1787</v>
      </c>
      <c s="24" t="s">
        <v>64</v>
      </c>
      <c s="30" t="s">
        <v>1788</v>
      </c>
      <c s="31" t="s">
        <v>78</v>
      </c>
      <c s="32">
        <v>22</v>
      </c>
      <c s="33">
        <v>0</v>
      </c>
      <c s="33">
        <f>ROUND(ROUND(H148,2)*ROUND(G148,3),2)</f>
      </c>
      <c s="31" t="s">
        <v>1722</v>
      </c>
      <c r="O148">
        <f>(I148*21)/100</f>
      </c>
      <c t="s">
        <v>30</v>
      </c>
    </row>
    <row r="149" spans="1:5" ht="12.75">
      <c r="A149" s="34" t="s">
        <v>61</v>
      </c>
      <c r="E149" s="35" t="s">
        <v>1788</v>
      </c>
    </row>
    <row r="150" spans="1:5" ht="12.75">
      <c r="A150" s="36" t="s">
        <v>63</v>
      </c>
      <c r="E150" s="37" t="s">
        <v>64</v>
      </c>
    </row>
    <row r="151" spans="1:5" ht="12.75">
      <c r="A151" t="s">
        <v>65</v>
      </c>
      <c r="E151" s="35" t="s">
        <v>64</v>
      </c>
    </row>
    <row r="152" spans="1:16" ht="12.75">
      <c r="A152" s="24" t="s">
        <v>55</v>
      </c>
      <c s="29" t="s">
        <v>193</v>
      </c>
      <c s="29" t="s">
        <v>1789</v>
      </c>
      <c s="24" t="s">
        <v>64</v>
      </c>
      <c s="30" t="s">
        <v>1790</v>
      </c>
      <c s="31" t="s">
        <v>78</v>
      </c>
      <c s="32">
        <v>18</v>
      </c>
      <c s="33">
        <v>0</v>
      </c>
      <c s="33">
        <f>ROUND(ROUND(H152,2)*ROUND(G152,3),2)</f>
      </c>
      <c s="31" t="s">
        <v>1722</v>
      </c>
      <c r="O152">
        <f>(I152*21)/100</f>
      </c>
      <c t="s">
        <v>30</v>
      </c>
    </row>
    <row r="153" spans="1:5" ht="12.75">
      <c r="A153" s="34" t="s">
        <v>61</v>
      </c>
      <c r="E153" s="35" t="s">
        <v>1790</v>
      </c>
    </row>
    <row r="154" spans="1:5" ht="12.75">
      <c r="A154" s="36" t="s">
        <v>63</v>
      </c>
      <c r="E154" s="37" t="s">
        <v>64</v>
      </c>
    </row>
    <row r="155" spans="1:5" ht="12.75">
      <c r="A155" t="s">
        <v>65</v>
      </c>
      <c r="E155" s="35" t="s">
        <v>64</v>
      </c>
    </row>
    <row r="156" spans="1:16" ht="12.75">
      <c r="A156" s="24" t="s">
        <v>55</v>
      </c>
      <c s="29" t="s">
        <v>198</v>
      </c>
      <c s="29" t="s">
        <v>1791</v>
      </c>
      <c s="24" t="s">
        <v>64</v>
      </c>
      <c s="30" t="s">
        <v>1792</v>
      </c>
      <c s="31" t="s">
        <v>78</v>
      </c>
      <c s="32">
        <v>36</v>
      </c>
      <c s="33">
        <v>0</v>
      </c>
      <c s="33">
        <f>ROUND(ROUND(H156,2)*ROUND(G156,3),2)</f>
      </c>
      <c s="31" t="s">
        <v>1722</v>
      </c>
      <c r="O156">
        <f>(I156*21)/100</f>
      </c>
      <c t="s">
        <v>30</v>
      </c>
    </row>
    <row r="157" spans="1:5" ht="12.75">
      <c r="A157" s="34" t="s">
        <v>61</v>
      </c>
      <c r="E157" s="35" t="s">
        <v>1792</v>
      </c>
    </row>
    <row r="158" spans="1:5" ht="12.75">
      <c r="A158" s="36" t="s">
        <v>63</v>
      </c>
      <c r="E158" s="37" t="s">
        <v>64</v>
      </c>
    </row>
    <row r="159" spans="1:5" ht="12.75">
      <c r="A159" t="s">
        <v>65</v>
      </c>
      <c r="E159" s="35" t="s">
        <v>64</v>
      </c>
    </row>
    <row r="160" spans="1:16" ht="12.75">
      <c r="A160" s="24" t="s">
        <v>55</v>
      </c>
      <c s="29" t="s">
        <v>201</v>
      </c>
      <c s="29" t="s">
        <v>1793</v>
      </c>
      <c s="24" t="s">
        <v>64</v>
      </c>
      <c s="30" t="s">
        <v>1794</v>
      </c>
      <c s="31" t="s">
        <v>87</v>
      </c>
      <c s="32">
        <v>150</v>
      </c>
      <c s="33">
        <v>0</v>
      </c>
      <c s="33">
        <f>ROUND(ROUND(H160,2)*ROUND(G160,3),2)</f>
      </c>
      <c s="31" t="s">
        <v>1722</v>
      </c>
      <c r="O160">
        <f>(I160*21)/100</f>
      </c>
      <c t="s">
        <v>30</v>
      </c>
    </row>
    <row r="161" spans="1:5" ht="12.75">
      <c r="A161" s="34" t="s">
        <v>61</v>
      </c>
      <c r="E161" s="35" t="s">
        <v>1794</v>
      </c>
    </row>
    <row r="162" spans="1:5" ht="12.75">
      <c r="A162" s="36" t="s">
        <v>63</v>
      </c>
      <c r="E162" s="37" t="s">
        <v>64</v>
      </c>
    </row>
    <row r="163" spans="1:5" ht="12.75">
      <c r="A163" t="s">
        <v>65</v>
      </c>
      <c r="E163" s="35" t="s">
        <v>64</v>
      </c>
    </row>
    <row r="164" spans="1:16" ht="12.75">
      <c r="A164" s="24" t="s">
        <v>55</v>
      </c>
      <c s="29" t="s">
        <v>206</v>
      </c>
      <c s="29" t="s">
        <v>1795</v>
      </c>
      <c s="24" t="s">
        <v>64</v>
      </c>
      <c s="30" t="s">
        <v>1796</v>
      </c>
      <c s="31" t="s">
        <v>563</v>
      </c>
      <c s="32">
        <v>2</v>
      </c>
      <c s="33">
        <v>0</v>
      </c>
      <c s="33">
        <f>ROUND(ROUND(H164,2)*ROUND(G164,3),2)</f>
      </c>
      <c s="31" t="s">
        <v>1722</v>
      </c>
      <c r="O164">
        <f>(I164*21)/100</f>
      </c>
      <c t="s">
        <v>30</v>
      </c>
    </row>
    <row r="165" spans="1:5" ht="12.75">
      <c r="A165" s="34" t="s">
        <v>61</v>
      </c>
      <c r="E165" s="35" t="s">
        <v>1796</v>
      </c>
    </row>
    <row r="166" spans="1:5" ht="12.75">
      <c r="A166" s="36" t="s">
        <v>63</v>
      </c>
      <c r="E166" s="37" t="s">
        <v>64</v>
      </c>
    </row>
    <row r="167" spans="1:5" ht="12.75">
      <c r="A167" t="s">
        <v>65</v>
      </c>
      <c r="E167" s="35" t="s">
        <v>64</v>
      </c>
    </row>
    <row r="168" spans="1:16" ht="12.75">
      <c r="A168" s="24" t="s">
        <v>55</v>
      </c>
      <c s="29" t="s">
        <v>211</v>
      </c>
      <c s="29" t="s">
        <v>1797</v>
      </c>
      <c s="24" t="s">
        <v>64</v>
      </c>
      <c s="30" t="s">
        <v>1798</v>
      </c>
      <c s="31" t="s">
        <v>87</v>
      </c>
      <c s="32">
        <v>30</v>
      </c>
      <c s="33">
        <v>0</v>
      </c>
      <c s="33">
        <f>ROUND(ROUND(H168,2)*ROUND(G168,3),2)</f>
      </c>
      <c s="31" t="s">
        <v>1722</v>
      </c>
      <c r="O168">
        <f>(I168*21)/100</f>
      </c>
      <c t="s">
        <v>30</v>
      </c>
    </row>
    <row r="169" spans="1:5" ht="12.75">
      <c r="A169" s="34" t="s">
        <v>61</v>
      </c>
      <c r="E169" s="35" t="s">
        <v>1798</v>
      </c>
    </row>
    <row r="170" spans="1:5" ht="12.75">
      <c r="A170" s="36" t="s">
        <v>63</v>
      </c>
      <c r="E170" s="37" t="s">
        <v>64</v>
      </c>
    </row>
    <row r="171" spans="1:5" ht="12.75">
      <c r="A171" t="s">
        <v>65</v>
      </c>
      <c r="E171" s="35" t="s">
        <v>64</v>
      </c>
    </row>
    <row r="172" spans="1:16" ht="12.75">
      <c r="A172" s="24" t="s">
        <v>55</v>
      </c>
      <c s="29" t="s">
        <v>215</v>
      </c>
      <c s="29" t="s">
        <v>1799</v>
      </c>
      <c s="24" t="s">
        <v>64</v>
      </c>
      <c s="30" t="s">
        <v>1800</v>
      </c>
      <c s="31" t="s">
        <v>87</v>
      </c>
      <c s="32">
        <v>16</v>
      </c>
      <c s="33">
        <v>0</v>
      </c>
      <c s="33">
        <f>ROUND(ROUND(H172,2)*ROUND(G172,3),2)</f>
      </c>
      <c s="31" t="s">
        <v>1722</v>
      </c>
      <c r="O172">
        <f>(I172*21)/100</f>
      </c>
      <c t="s">
        <v>30</v>
      </c>
    </row>
    <row r="173" spans="1:5" ht="12.75">
      <c r="A173" s="34" t="s">
        <v>61</v>
      </c>
      <c r="E173" s="35" t="s">
        <v>1800</v>
      </c>
    </row>
    <row r="174" spans="1:5" ht="12.75">
      <c r="A174" s="36" t="s">
        <v>63</v>
      </c>
      <c r="E174" s="37" t="s">
        <v>64</v>
      </c>
    </row>
    <row r="175" spans="1:5" ht="12.75">
      <c r="A175" t="s">
        <v>65</v>
      </c>
      <c r="E175" s="35" t="s">
        <v>64</v>
      </c>
    </row>
    <row r="176" spans="1:16" ht="12.75">
      <c r="A176" s="24" t="s">
        <v>55</v>
      </c>
      <c s="29" t="s">
        <v>219</v>
      </c>
      <c s="29" t="s">
        <v>1801</v>
      </c>
      <c s="24" t="s">
        <v>64</v>
      </c>
      <c s="30" t="s">
        <v>1802</v>
      </c>
      <c s="31" t="s">
        <v>87</v>
      </c>
      <c s="32">
        <v>40</v>
      </c>
      <c s="33">
        <v>0</v>
      </c>
      <c s="33">
        <f>ROUND(ROUND(H176,2)*ROUND(G176,3),2)</f>
      </c>
      <c s="31" t="s">
        <v>1722</v>
      </c>
      <c r="O176">
        <f>(I176*21)/100</f>
      </c>
      <c t="s">
        <v>30</v>
      </c>
    </row>
    <row r="177" spans="1:5" ht="12.75">
      <c r="A177" s="34" t="s">
        <v>61</v>
      </c>
      <c r="E177" s="35" t="s">
        <v>1802</v>
      </c>
    </row>
    <row r="178" spans="1:5" ht="12.75">
      <c r="A178" s="36" t="s">
        <v>63</v>
      </c>
      <c r="E178" s="37" t="s">
        <v>64</v>
      </c>
    </row>
    <row r="179" spans="1:5" ht="12.75">
      <c r="A179" t="s">
        <v>65</v>
      </c>
      <c r="E179" s="35" t="s">
        <v>64</v>
      </c>
    </row>
    <row r="180" spans="1:16" ht="12.75">
      <c r="A180" s="24" t="s">
        <v>55</v>
      </c>
      <c s="29" t="s">
        <v>223</v>
      </c>
      <c s="29" t="s">
        <v>1803</v>
      </c>
      <c s="24" t="s">
        <v>64</v>
      </c>
      <c s="30" t="s">
        <v>1804</v>
      </c>
      <c s="31" t="s">
        <v>87</v>
      </c>
      <c s="32">
        <v>2</v>
      </c>
      <c s="33">
        <v>0</v>
      </c>
      <c s="33">
        <f>ROUND(ROUND(H180,2)*ROUND(G180,3),2)</f>
      </c>
      <c s="31" t="s">
        <v>1722</v>
      </c>
      <c r="O180">
        <f>(I180*21)/100</f>
      </c>
      <c t="s">
        <v>30</v>
      </c>
    </row>
    <row r="181" spans="1:5" ht="12.75">
      <c r="A181" s="34" t="s">
        <v>61</v>
      </c>
      <c r="E181" s="35" t="s">
        <v>1804</v>
      </c>
    </row>
    <row r="182" spans="1:5" ht="12.75">
      <c r="A182" s="36" t="s">
        <v>63</v>
      </c>
      <c r="E182" s="37" t="s">
        <v>64</v>
      </c>
    </row>
    <row r="183" spans="1:5" ht="12.75">
      <c r="A183" t="s">
        <v>65</v>
      </c>
      <c r="E183" s="35" t="s">
        <v>64</v>
      </c>
    </row>
    <row r="184" spans="1:16" ht="12.75">
      <c r="A184" s="24" t="s">
        <v>55</v>
      </c>
      <c s="29" t="s">
        <v>226</v>
      </c>
      <c s="29" t="s">
        <v>1805</v>
      </c>
      <c s="24" t="s">
        <v>64</v>
      </c>
      <c s="30" t="s">
        <v>1806</v>
      </c>
      <c s="31" t="s">
        <v>87</v>
      </c>
      <c s="32">
        <v>6</v>
      </c>
      <c s="33">
        <v>0</v>
      </c>
      <c s="33">
        <f>ROUND(ROUND(H184,2)*ROUND(G184,3),2)</f>
      </c>
      <c s="31" t="s">
        <v>1722</v>
      </c>
      <c r="O184">
        <f>(I184*21)/100</f>
      </c>
      <c t="s">
        <v>30</v>
      </c>
    </row>
    <row r="185" spans="1:5" ht="12.75">
      <c r="A185" s="34" t="s">
        <v>61</v>
      </c>
      <c r="E185" s="35" t="s">
        <v>1806</v>
      </c>
    </row>
    <row r="186" spans="1:5" ht="12.75">
      <c r="A186" s="36" t="s">
        <v>63</v>
      </c>
      <c r="E186" s="37" t="s">
        <v>64</v>
      </c>
    </row>
    <row r="187" spans="1:5" ht="12.75">
      <c r="A187" t="s">
        <v>65</v>
      </c>
      <c r="E187" s="35" t="s">
        <v>64</v>
      </c>
    </row>
    <row r="188" spans="1:16" ht="12.75">
      <c r="A188" s="24" t="s">
        <v>55</v>
      </c>
      <c s="29" t="s">
        <v>229</v>
      </c>
      <c s="29" t="s">
        <v>1807</v>
      </c>
      <c s="24" t="s">
        <v>64</v>
      </c>
      <c s="30" t="s">
        <v>1808</v>
      </c>
      <c s="31" t="s">
        <v>87</v>
      </c>
      <c s="32">
        <v>6</v>
      </c>
      <c s="33">
        <v>0</v>
      </c>
      <c s="33">
        <f>ROUND(ROUND(H188,2)*ROUND(G188,3),2)</f>
      </c>
      <c s="31" t="s">
        <v>1722</v>
      </c>
      <c r="O188">
        <f>(I188*21)/100</f>
      </c>
      <c t="s">
        <v>30</v>
      </c>
    </row>
    <row r="189" spans="1:5" ht="12.75">
      <c r="A189" s="34" t="s">
        <v>61</v>
      </c>
      <c r="E189" s="35" t="s">
        <v>1808</v>
      </c>
    </row>
    <row r="190" spans="1:5" ht="12.75">
      <c r="A190" s="36" t="s">
        <v>63</v>
      </c>
      <c r="E190" s="37" t="s">
        <v>64</v>
      </c>
    </row>
    <row r="191" spans="1:5" ht="12.75">
      <c r="A191" t="s">
        <v>65</v>
      </c>
      <c r="E191" s="35" t="s">
        <v>64</v>
      </c>
    </row>
    <row r="192" spans="1:16" ht="12.75">
      <c r="A192" s="24" t="s">
        <v>55</v>
      </c>
      <c s="29" t="s">
        <v>232</v>
      </c>
      <c s="29" t="s">
        <v>1809</v>
      </c>
      <c s="24" t="s">
        <v>64</v>
      </c>
      <c s="30" t="s">
        <v>1810</v>
      </c>
      <c s="31" t="s">
        <v>87</v>
      </c>
      <c s="32">
        <v>3</v>
      </c>
      <c s="33">
        <v>0</v>
      </c>
      <c s="33">
        <f>ROUND(ROUND(H192,2)*ROUND(G192,3),2)</f>
      </c>
      <c s="31" t="s">
        <v>1722</v>
      </c>
      <c r="O192">
        <f>(I192*21)/100</f>
      </c>
      <c t="s">
        <v>30</v>
      </c>
    </row>
    <row r="193" spans="1:5" ht="12.75">
      <c r="A193" s="34" t="s">
        <v>61</v>
      </c>
      <c r="E193" s="35" t="s">
        <v>1810</v>
      </c>
    </row>
    <row r="194" spans="1:5" ht="12.75">
      <c r="A194" s="36" t="s">
        <v>63</v>
      </c>
      <c r="E194" s="37" t="s">
        <v>64</v>
      </c>
    </row>
    <row r="195" spans="1:5" ht="12.75">
      <c r="A195" t="s">
        <v>65</v>
      </c>
      <c r="E195" s="35" t="s">
        <v>64</v>
      </c>
    </row>
    <row r="196" spans="1:16" ht="12.75">
      <c r="A196" s="24" t="s">
        <v>55</v>
      </c>
      <c s="29" t="s">
        <v>235</v>
      </c>
      <c s="29" t="s">
        <v>1811</v>
      </c>
      <c s="24" t="s">
        <v>64</v>
      </c>
      <c s="30" t="s">
        <v>1812</v>
      </c>
      <c s="31" t="s">
        <v>87</v>
      </c>
      <c s="32">
        <v>1</v>
      </c>
      <c s="33">
        <v>0</v>
      </c>
      <c s="33">
        <f>ROUND(ROUND(H196,2)*ROUND(G196,3),2)</f>
      </c>
      <c s="31" t="s">
        <v>1722</v>
      </c>
      <c r="O196">
        <f>(I196*21)/100</f>
      </c>
      <c t="s">
        <v>30</v>
      </c>
    </row>
    <row r="197" spans="1:5" ht="12.75">
      <c r="A197" s="34" t="s">
        <v>61</v>
      </c>
      <c r="E197" s="35" t="s">
        <v>1812</v>
      </c>
    </row>
    <row r="198" spans="1:5" ht="12.75">
      <c r="A198" s="36" t="s">
        <v>63</v>
      </c>
      <c r="E198" s="37" t="s">
        <v>64</v>
      </c>
    </row>
    <row r="199" spans="1:5" ht="12.75">
      <c r="A199" t="s">
        <v>65</v>
      </c>
      <c r="E199" s="35" t="s">
        <v>64</v>
      </c>
    </row>
    <row r="200" spans="1:16" ht="12.75">
      <c r="A200" s="24" t="s">
        <v>55</v>
      </c>
      <c s="29" t="s">
        <v>237</v>
      </c>
      <c s="29" t="s">
        <v>1813</v>
      </c>
      <c s="24" t="s">
        <v>64</v>
      </c>
      <c s="30" t="s">
        <v>1814</v>
      </c>
      <c s="31" t="s">
        <v>87</v>
      </c>
      <c s="32">
        <v>4</v>
      </c>
      <c s="33">
        <v>0</v>
      </c>
      <c s="33">
        <f>ROUND(ROUND(H200,2)*ROUND(G200,3),2)</f>
      </c>
      <c s="31" t="s">
        <v>1722</v>
      </c>
      <c r="O200">
        <f>(I200*21)/100</f>
      </c>
      <c t="s">
        <v>30</v>
      </c>
    </row>
    <row r="201" spans="1:5" ht="12.75">
      <c r="A201" s="34" t="s">
        <v>61</v>
      </c>
      <c r="E201" s="35" t="s">
        <v>1814</v>
      </c>
    </row>
    <row r="202" spans="1:5" ht="12.75">
      <c r="A202" s="36" t="s">
        <v>63</v>
      </c>
      <c r="E202" s="37" t="s">
        <v>64</v>
      </c>
    </row>
    <row r="203" spans="1:5" ht="12.75">
      <c r="A203" t="s">
        <v>65</v>
      </c>
      <c r="E203" s="35" t="s">
        <v>64</v>
      </c>
    </row>
    <row r="204" spans="1:16" ht="12.75">
      <c r="A204" s="24" t="s">
        <v>55</v>
      </c>
      <c s="29" t="s">
        <v>421</v>
      </c>
      <c s="29" t="s">
        <v>1815</v>
      </c>
      <c s="24" t="s">
        <v>64</v>
      </c>
      <c s="30" t="s">
        <v>1816</v>
      </c>
      <c s="31" t="s">
        <v>87</v>
      </c>
      <c s="32">
        <v>1</v>
      </c>
      <c s="33">
        <v>0</v>
      </c>
      <c s="33">
        <f>ROUND(ROUND(H204,2)*ROUND(G204,3),2)</f>
      </c>
      <c s="31" t="s">
        <v>1722</v>
      </c>
      <c r="O204">
        <f>(I204*21)/100</f>
      </c>
      <c t="s">
        <v>30</v>
      </c>
    </row>
    <row r="205" spans="1:5" ht="12.75">
      <c r="A205" s="34" t="s">
        <v>61</v>
      </c>
      <c r="E205" s="35" t="s">
        <v>1816</v>
      </c>
    </row>
    <row r="206" spans="1:5" ht="12.75">
      <c r="A206" s="36" t="s">
        <v>63</v>
      </c>
      <c r="E206" s="37" t="s">
        <v>64</v>
      </c>
    </row>
    <row r="207" spans="1:5" ht="12.75">
      <c r="A207" t="s">
        <v>65</v>
      </c>
      <c r="E207" s="35" t="s">
        <v>64</v>
      </c>
    </row>
    <row r="208" spans="1:16" ht="12.75">
      <c r="A208" s="24" t="s">
        <v>55</v>
      </c>
      <c s="29" t="s">
        <v>530</v>
      </c>
      <c s="29" t="s">
        <v>1817</v>
      </c>
      <c s="24" t="s">
        <v>64</v>
      </c>
      <c s="30" t="s">
        <v>1818</v>
      </c>
      <c s="31" t="s">
        <v>87</v>
      </c>
      <c s="32">
        <v>1</v>
      </c>
      <c s="33">
        <v>0</v>
      </c>
      <c s="33">
        <f>ROUND(ROUND(H208,2)*ROUND(G208,3),2)</f>
      </c>
      <c s="31" t="s">
        <v>1722</v>
      </c>
      <c r="O208">
        <f>(I208*21)/100</f>
      </c>
      <c t="s">
        <v>30</v>
      </c>
    </row>
    <row r="209" spans="1:5" ht="12.75">
      <c r="A209" s="34" t="s">
        <v>61</v>
      </c>
      <c r="E209" s="35" t="s">
        <v>1818</v>
      </c>
    </row>
    <row r="210" spans="1:5" ht="12.75">
      <c r="A210" s="36" t="s">
        <v>63</v>
      </c>
      <c r="E210" s="37" t="s">
        <v>64</v>
      </c>
    </row>
    <row r="211" spans="1:5" ht="12.75">
      <c r="A211" t="s">
        <v>65</v>
      </c>
      <c r="E211" s="35" t="s">
        <v>64</v>
      </c>
    </row>
    <row r="212" spans="1:16" ht="12.75">
      <c r="A212" s="24" t="s">
        <v>55</v>
      </c>
      <c s="29" t="s">
        <v>533</v>
      </c>
      <c s="29" t="s">
        <v>1819</v>
      </c>
      <c s="24" t="s">
        <v>64</v>
      </c>
      <c s="30" t="s">
        <v>1820</v>
      </c>
      <c s="31" t="s">
        <v>87</v>
      </c>
      <c s="32">
        <v>9</v>
      </c>
      <c s="33">
        <v>0</v>
      </c>
      <c s="33">
        <f>ROUND(ROUND(H212,2)*ROUND(G212,3),2)</f>
      </c>
      <c s="31" t="s">
        <v>1722</v>
      </c>
      <c r="O212">
        <f>(I212*21)/100</f>
      </c>
      <c t="s">
        <v>30</v>
      </c>
    </row>
    <row r="213" spans="1:5" ht="12.75">
      <c r="A213" s="34" t="s">
        <v>61</v>
      </c>
      <c r="E213" s="35" t="s">
        <v>1820</v>
      </c>
    </row>
    <row r="214" spans="1:5" ht="12.75">
      <c r="A214" s="36" t="s">
        <v>63</v>
      </c>
      <c r="E214" s="37" t="s">
        <v>64</v>
      </c>
    </row>
    <row r="215" spans="1:5" ht="12.75">
      <c r="A215" t="s">
        <v>65</v>
      </c>
      <c r="E215" s="35" t="s">
        <v>64</v>
      </c>
    </row>
    <row r="216" spans="1:16" ht="12.75">
      <c r="A216" s="24" t="s">
        <v>55</v>
      </c>
      <c s="29" t="s">
        <v>538</v>
      </c>
      <c s="29" t="s">
        <v>1821</v>
      </c>
      <c s="24" t="s">
        <v>64</v>
      </c>
      <c s="30" t="s">
        <v>1822</v>
      </c>
      <c s="31" t="s">
        <v>87</v>
      </c>
      <c s="32">
        <v>18</v>
      </c>
      <c s="33">
        <v>0</v>
      </c>
      <c s="33">
        <f>ROUND(ROUND(H216,2)*ROUND(G216,3),2)</f>
      </c>
      <c s="31" t="s">
        <v>1722</v>
      </c>
      <c r="O216">
        <f>(I216*21)/100</f>
      </c>
      <c t="s">
        <v>30</v>
      </c>
    </row>
    <row r="217" spans="1:5" ht="12.75">
      <c r="A217" s="34" t="s">
        <v>61</v>
      </c>
      <c r="E217" s="35" t="s">
        <v>1822</v>
      </c>
    </row>
    <row r="218" spans="1:5" ht="12.75">
      <c r="A218" s="36" t="s">
        <v>63</v>
      </c>
      <c r="E218" s="37" t="s">
        <v>64</v>
      </c>
    </row>
    <row r="219" spans="1:5" ht="12.75">
      <c r="A219" t="s">
        <v>65</v>
      </c>
      <c r="E219" s="35" t="s">
        <v>64</v>
      </c>
    </row>
    <row r="220" spans="1:16" ht="25.5">
      <c r="A220" s="24" t="s">
        <v>55</v>
      </c>
      <c s="29" t="s">
        <v>542</v>
      </c>
      <c s="29" t="s">
        <v>1823</v>
      </c>
      <c s="24" t="s">
        <v>64</v>
      </c>
      <c s="30" t="s">
        <v>1824</v>
      </c>
      <c s="31" t="s">
        <v>87</v>
      </c>
      <c s="32">
        <v>8</v>
      </c>
      <c s="33">
        <v>0</v>
      </c>
      <c s="33">
        <f>ROUND(ROUND(H220,2)*ROUND(G220,3),2)</f>
      </c>
      <c s="31" t="s">
        <v>1722</v>
      </c>
      <c r="O220">
        <f>(I220*21)/100</f>
      </c>
      <c t="s">
        <v>30</v>
      </c>
    </row>
    <row r="221" spans="1:5" ht="25.5">
      <c r="A221" s="34" t="s">
        <v>61</v>
      </c>
      <c r="E221" s="35" t="s">
        <v>1824</v>
      </c>
    </row>
    <row r="222" spans="1:5" ht="12.75">
      <c r="A222" s="36" t="s">
        <v>63</v>
      </c>
      <c r="E222" s="37" t="s">
        <v>64</v>
      </c>
    </row>
    <row r="223" spans="1:5" ht="12.75">
      <c r="A223" t="s">
        <v>65</v>
      </c>
      <c r="E223" s="35" t="s">
        <v>64</v>
      </c>
    </row>
    <row r="224" spans="1:16" ht="12.75">
      <c r="A224" s="24" t="s">
        <v>55</v>
      </c>
      <c s="29" t="s">
        <v>545</v>
      </c>
      <c s="29" t="s">
        <v>1825</v>
      </c>
      <c s="24" t="s">
        <v>64</v>
      </c>
      <c s="30" t="s">
        <v>1826</v>
      </c>
      <c s="31" t="s">
        <v>87</v>
      </c>
      <c s="32">
        <v>1</v>
      </c>
      <c s="33">
        <v>0</v>
      </c>
      <c s="33">
        <f>ROUND(ROUND(H224,2)*ROUND(G224,3),2)</f>
      </c>
      <c s="31" t="s">
        <v>1722</v>
      </c>
      <c r="O224">
        <f>(I224*21)/100</f>
      </c>
      <c t="s">
        <v>30</v>
      </c>
    </row>
    <row r="225" spans="1:5" ht="12.75">
      <c r="A225" s="34" t="s">
        <v>61</v>
      </c>
      <c r="E225" s="35" t="s">
        <v>1826</v>
      </c>
    </row>
    <row r="226" spans="1:5" ht="12.75">
      <c r="A226" s="36" t="s">
        <v>63</v>
      </c>
      <c r="E226" s="37" t="s">
        <v>64</v>
      </c>
    </row>
    <row r="227" spans="1:5" ht="12.75">
      <c r="A227" t="s">
        <v>65</v>
      </c>
      <c r="E227" s="35" t="s">
        <v>64</v>
      </c>
    </row>
    <row r="228" spans="1:16" ht="12.75">
      <c r="A228" s="24" t="s">
        <v>55</v>
      </c>
      <c s="29" t="s">
        <v>548</v>
      </c>
      <c s="29" t="s">
        <v>1827</v>
      </c>
      <c s="24" t="s">
        <v>64</v>
      </c>
      <c s="30" t="s">
        <v>1828</v>
      </c>
      <c s="31" t="s">
        <v>87</v>
      </c>
      <c s="32">
        <v>1</v>
      </c>
      <c s="33">
        <v>0</v>
      </c>
      <c s="33">
        <f>ROUND(ROUND(H228,2)*ROUND(G228,3),2)</f>
      </c>
      <c s="31" t="s">
        <v>1722</v>
      </c>
      <c r="O228">
        <f>(I228*21)/100</f>
      </c>
      <c t="s">
        <v>30</v>
      </c>
    </row>
    <row r="229" spans="1:5" ht="12.75">
      <c r="A229" s="34" t="s">
        <v>61</v>
      </c>
      <c r="E229" s="35" t="s">
        <v>1828</v>
      </c>
    </row>
    <row r="230" spans="1:5" ht="12.75">
      <c r="A230" s="36" t="s">
        <v>63</v>
      </c>
      <c r="E230" s="37" t="s">
        <v>64</v>
      </c>
    </row>
    <row r="231" spans="1:5" ht="12.75">
      <c r="A231" t="s">
        <v>65</v>
      </c>
      <c r="E231" s="35" t="s">
        <v>64</v>
      </c>
    </row>
    <row r="232" spans="1:16" ht="12.75">
      <c r="A232" s="24" t="s">
        <v>55</v>
      </c>
      <c s="29" t="s">
        <v>552</v>
      </c>
      <c s="29" t="s">
        <v>1829</v>
      </c>
      <c s="24" t="s">
        <v>64</v>
      </c>
      <c s="30" t="s">
        <v>1830</v>
      </c>
      <c s="31" t="s">
        <v>87</v>
      </c>
      <c s="32">
        <v>1</v>
      </c>
      <c s="33">
        <v>0</v>
      </c>
      <c s="33">
        <f>ROUND(ROUND(H232,2)*ROUND(G232,3),2)</f>
      </c>
      <c s="31" t="s">
        <v>1722</v>
      </c>
      <c r="O232">
        <f>(I232*21)/100</f>
      </c>
      <c t="s">
        <v>30</v>
      </c>
    </row>
    <row r="233" spans="1:5" ht="12.75">
      <c r="A233" s="34" t="s">
        <v>61</v>
      </c>
      <c r="E233" s="35" t="s">
        <v>1830</v>
      </c>
    </row>
    <row r="234" spans="1:5" ht="12.75">
      <c r="A234" s="36" t="s">
        <v>63</v>
      </c>
      <c r="E234" s="37" t="s">
        <v>64</v>
      </c>
    </row>
    <row r="235" spans="1:5" ht="12.75">
      <c r="A235" t="s">
        <v>65</v>
      </c>
      <c r="E235" s="35" t="s">
        <v>64</v>
      </c>
    </row>
    <row r="236" spans="1:16" ht="25.5">
      <c r="A236" s="24" t="s">
        <v>55</v>
      </c>
      <c s="29" t="s">
        <v>556</v>
      </c>
      <c s="29" t="s">
        <v>1831</v>
      </c>
      <c s="24" t="s">
        <v>64</v>
      </c>
      <c s="30" t="s">
        <v>1832</v>
      </c>
      <c s="31" t="s">
        <v>87</v>
      </c>
      <c s="32">
        <v>2</v>
      </c>
      <c s="33">
        <v>0</v>
      </c>
      <c s="33">
        <f>ROUND(ROUND(H236,2)*ROUND(G236,3),2)</f>
      </c>
      <c s="31" t="s">
        <v>1722</v>
      </c>
      <c r="O236">
        <f>(I236*21)/100</f>
      </c>
      <c t="s">
        <v>30</v>
      </c>
    </row>
    <row r="237" spans="1:5" ht="25.5">
      <c r="A237" s="34" t="s">
        <v>61</v>
      </c>
      <c r="E237" s="35" t="s">
        <v>1832</v>
      </c>
    </row>
    <row r="238" spans="1:5" ht="12.75">
      <c r="A238" s="36" t="s">
        <v>63</v>
      </c>
      <c r="E238" s="37" t="s">
        <v>64</v>
      </c>
    </row>
    <row r="239" spans="1:5" ht="12.75">
      <c r="A239" t="s">
        <v>65</v>
      </c>
      <c r="E239" s="35" t="s">
        <v>64</v>
      </c>
    </row>
    <row r="240" spans="1:16" ht="12.75">
      <c r="A240" s="24" t="s">
        <v>55</v>
      </c>
      <c s="29" t="s">
        <v>560</v>
      </c>
      <c s="29" t="s">
        <v>1833</v>
      </c>
      <c s="24" t="s">
        <v>64</v>
      </c>
      <c s="30" t="s">
        <v>1834</v>
      </c>
      <c s="31" t="s">
        <v>87</v>
      </c>
      <c s="32">
        <v>6</v>
      </c>
      <c s="33">
        <v>0</v>
      </c>
      <c s="33">
        <f>ROUND(ROUND(H240,2)*ROUND(G240,3),2)</f>
      </c>
      <c s="31" t="s">
        <v>1722</v>
      </c>
      <c r="O240">
        <f>(I240*21)/100</f>
      </c>
      <c t="s">
        <v>30</v>
      </c>
    </row>
    <row r="241" spans="1:5" ht="12.75">
      <c r="A241" s="34" t="s">
        <v>61</v>
      </c>
      <c r="E241" s="35" t="s">
        <v>1834</v>
      </c>
    </row>
    <row r="242" spans="1:5" ht="12.75">
      <c r="A242" s="36" t="s">
        <v>63</v>
      </c>
      <c r="E242" s="37" t="s">
        <v>64</v>
      </c>
    </row>
    <row r="243" spans="1:5" ht="12.75">
      <c r="A243" t="s">
        <v>65</v>
      </c>
      <c r="E243" s="35" t="s">
        <v>64</v>
      </c>
    </row>
    <row r="244" spans="1:16" ht="25.5">
      <c r="A244" s="24" t="s">
        <v>55</v>
      </c>
      <c s="29" t="s">
        <v>964</v>
      </c>
      <c s="29" t="s">
        <v>1833</v>
      </c>
      <c s="24" t="s">
        <v>36</v>
      </c>
      <c s="30" t="s">
        <v>1835</v>
      </c>
      <c s="31" t="s">
        <v>87</v>
      </c>
      <c s="32">
        <v>3</v>
      </c>
      <c s="33">
        <v>0</v>
      </c>
      <c s="33">
        <f>ROUND(ROUND(H244,2)*ROUND(G244,3),2)</f>
      </c>
      <c s="31" t="s">
        <v>1722</v>
      </c>
      <c r="O244">
        <f>(I244*21)/100</f>
      </c>
      <c t="s">
        <v>30</v>
      </c>
    </row>
    <row r="245" spans="1:5" ht="25.5">
      <c r="A245" s="34" t="s">
        <v>61</v>
      </c>
      <c r="E245" s="35" t="s">
        <v>1835</v>
      </c>
    </row>
    <row r="246" spans="1:5" ht="12.75">
      <c r="A246" s="36" t="s">
        <v>63</v>
      </c>
      <c r="E246" s="37" t="s">
        <v>64</v>
      </c>
    </row>
    <row r="247" spans="1:5" ht="12.75">
      <c r="A247" t="s">
        <v>65</v>
      </c>
      <c r="E247" s="35" t="s">
        <v>64</v>
      </c>
    </row>
    <row r="248" spans="1:16" ht="12.75">
      <c r="A248" s="24" t="s">
        <v>55</v>
      </c>
      <c s="29" t="s">
        <v>966</v>
      </c>
      <c s="29" t="s">
        <v>1833</v>
      </c>
      <c s="24" t="s">
        <v>30</v>
      </c>
      <c s="30" t="s">
        <v>1836</v>
      </c>
      <c s="31" t="s">
        <v>87</v>
      </c>
      <c s="32">
        <v>4</v>
      </c>
      <c s="33">
        <v>0</v>
      </c>
      <c s="33">
        <f>ROUND(ROUND(H248,2)*ROUND(G248,3),2)</f>
      </c>
      <c s="31" t="s">
        <v>1722</v>
      </c>
      <c r="O248">
        <f>(I248*21)/100</f>
      </c>
      <c t="s">
        <v>30</v>
      </c>
    </row>
    <row r="249" spans="1:5" ht="12.75">
      <c r="A249" s="34" t="s">
        <v>61</v>
      </c>
      <c r="E249" s="35" t="s">
        <v>1836</v>
      </c>
    </row>
    <row r="250" spans="1:5" ht="12.75">
      <c r="A250" s="36" t="s">
        <v>63</v>
      </c>
      <c r="E250" s="37" t="s">
        <v>64</v>
      </c>
    </row>
    <row r="251" spans="1:5" ht="12.75">
      <c r="A251" t="s">
        <v>65</v>
      </c>
      <c r="E251" s="35" t="s">
        <v>64</v>
      </c>
    </row>
    <row r="252" spans="1:16" ht="12.75">
      <c r="A252" s="24" t="s">
        <v>55</v>
      </c>
      <c s="29" t="s">
        <v>970</v>
      </c>
      <c s="29" t="s">
        <v>1837</v>
      </c>
      <c s="24" t="s">
        <v>64</v>
      </c>
      <c s="30" t="s">
        <v>1838</v>
      </c>
      <c s="31" t="s">
        <v>78</v>
      </c>
      <c s="32">
        <v>2</v>
      </c>
      <c s="33">
        <v>0</v>
      </c>
      <c s="33">
        <f>ROUND(ROUND(H252,2)*ROUND(G252,3),2)</f>
      </c>
      <c s="31" t="s">
        <v>1722</v>
      </c>
      <c r="O252">
        <f>(I252*21)/100</f>
      </c>
      <c t="s">
        <v>30</v>
      </c>
    </row>
    <row r="253" spans="1:5" ht="12.75">
      <c r="A253" s="34" t="s">
        <v>61</v>
      </c>
      <c r="E253" s="35" t="s">
        <v>1838</v>
      </c>
    </row>
    <row r="254" spans="1:5" ht="12.75">
      <c r="A254" s="36" t="s">
        <v>63</v>
      </c>
      <c r="E254" s="37" t="s">
        <v>64</v>
      </c>
    </row>
    <row r="255" spans="1:5" ht="12.75">
      <c r="A255" t="s">
        <v>65</v>
      </c>
      <c r="E255" s="35" t="s">
        <v>64</v>
      </c>
    </row>
    <row r="256" spans="1:16" ht="25.5">
      <c r="A256" s="24" t="s">
        <v>55</v>
      </c>
      <c s="29" t="s">
        <v>974</v>
      </c>
      <c s="29" t="s">
        <v>1839</v>
      </c>
      <c s="24" t="s">
        <v>64</v>
      </c>
      <c s="30" t="s">
        <v>1840</v>
      </c>
      <c s="31" t="s">
        <v>78</v>
      </c>
      <c s="32">
        <v>20</v>
      </c>
      <c s="33">
        <v>0</v>
      </c>
      <c s="33">
        <f>ROUND(ROUND(H256,2)*ROUND(G256,3),2)</f>
      </c>
      <c s="31" t="s">
        <v>1722</v>
      </c>
      <c r="O256">
        <f>(I256*21)/100</f>
      </c>
      <c t="s">
        <v>30</v>
      </c>
    </row>
    <row r="257" spans="1:5" ht="25.5">
      <c r="A257" s="34" t="s">
        <v>61</v>
      </c>
      <c r="E257" s="35" t="s">
        <v>1840</v>
      </c>
    </row>
    <row r="258" spans="1:5" ht="12.75">
      <c r="A258" s="36" t="s">
        <v>63</v>
      </c>
      <c r="E258" s="37" t="s">
        <v>64</v>
      </c>
    </row>
    <row r="259" spans="1:5" ht="12.75">
      <c r="A259" t="s">
        <v>65</v>
      </c>
      <c r="E259" s="35" t="s">
        <v>64</v>
      </c>
    </row>
    <row r="260" spans="1:16" ht="12.75">
      <c r="A260" s="24" t="s">
        <v>55</v>
      </c>
      <c s="29" t="s">
        <v>1276</v>
      </c>
      <c s="29" t="s">
        <v>1841</v>
      </c>
      <c s="24" t="s">
        <v>64</v>
      </c>
      <c s="30" t="s">
        <v>1842</v>
      </c>
      <c s="31" t="s">
        <v>78</v>
      </c>
      <c s="32">
        <v>10</v>
      </c>
      <c s="33">
        <v>0</v>
      </c>
      <c s="33">
        <f>ROUND(ROUND(H260,2)*ROUND(G260,3),2)</f>
      </c>
      <c s="31" t="s">
        <v>1722</v>
      </c>
      <c r="O260">
        <f>(I260*21)/100</f>
      </c>
      <c t="s">
        <v>30</v>
      </c>
    </row>
    <row r="261" spans="1:5" ht="12.75">
      <c r="A261" s="34" t="s">
        <v>61</v>
      </c>
      <c r="E261" s="35" t="s">
        <v>1842</v>
      </c>
    </row>
    <row r="262" spans="1:5" ht="12.75">
      <c r="A262" s="36" t="s">
        <v>63</v>
      </c>
      <c r="E262" s="37" t="s">
        <v>64</v>
      </c>
    </row>
    <row r="263" spans="1:5" ht="12.75">
      <c r="A263" t="s">
        <v>65</v>
      </c>
      <c r="E263" s="35" t="s">
        <v>64</v>
      </c>
    </row>
    <row r="264" spans="1:16" ht="25.5">
      <c r="A264" s="24" t="s">
        <v>55</v>
      </c>
      <c s="29" t="s">
        <v>1282</v>
      </c>
      <c s="29" t="s">
        <v>1843</v>
      </c>
      <c s="24" t="s">
        <v>64</v>
      </c>
      <c s="30" t="s">
        <v>1844</v>
      </c>
      <c s="31" t="s">
        <v>78</v>
      </c>
      <c s="32">
        <v>15</v>
      </c>
      <c s="33">
        <v>0</v>
      </c>
      <c s="33">
        <f>ROUND(ROUND(H264,2)*ROUND(G264,3),2)</f>
      </c>
      <c s="31" t="s">
        <v>1722</v>
      </c>
      <c r="O264">
        <f>(I264*21)/100</f>
      </c>
      <c t="s">
        <v>30</v>
      </c>
    </row>
    <row r="265" spans="1:5" ht="25.5">
      <c r="A265" s="34" t="s">
        <v>61</v>
      </c>
      <c r="E265" s="35" t="s">
        <v>1844</v>
      </c>
    </row>
    <row r="266" spans="1:5" ht="12.75">
      <c r="A266" s="36" t="s">
        <v>63</v>
      </c>
      <c r="E266" s="37" t="s">
        <v>64</v>
      </c>
    </row>
    <row r="267" spans="1:5" ht="12.75">
      <c r="A267" t="s">
        <v>65</v>
      </c>
      <c r="E267" s="35" t="s">
        <v>64</v>
      </c>
    </row>
    <row r="268" spans="1:16" ht="12.75">
      <c r="A268" s="24" t="s">
        <v>55</v>
      </c>
      <c s="29" t="s">
        <v>1285</v>
      </c>
      <c s="29" t="s">
        <v>1845</v>
      </c>
      <c s="24" t="s">
        <v>64</v>
      </c>
      <c s="30" t="s">
        <v>1846</v>
      </c>
      <c s="31" t="s">
        <v>87</v>
      </c>
      <c s="32">
        <v>2</v>
      </c>
      <c s="33">
        <v>0</v>
      </c>
      <c s="33">
        <f>ROUND(ROUND(H268,2)*ROUND(G268,3),2)</f>
      </c>
      <c s="31" t="s">
        <v>1722</v>
      </c>
      <c r="O268">
        <f>(I268*21)/100</f>
      </c>
      <c t="s">
        <v>30</v>
      </c>
    </row>
    <row r="269" spans="1:5" ht="12.75">
      <c r="A269" s="34" t="s">
        <v>61</v>
      </c>
      <c r="E269" s="35" t="s">
        <v>1846</v>
      </c>
    </row>
    <row r="270" spans="1:5" ht="12.75">
      <c r="A270" s="36" t="s">
        <v>63</v>
      </c>
      <c r="E270" s="37" t="s">
        <v>64</v>
      </c>
    </row>
    <row r="271" spans="1:5" ht="12.75">
      <c r="A271" t="s">
        <v>65</v>
      </c>
      <c r="E271" s="35" t="s">
        <v>64</v>
      </c>
    </row>
    <row r="272" spans="1:16" ht="12.75">
      <c r="A272" s="24" t="s">
        <v>55</v>
      </c>
      <c s="29" t="s">
        <v>1288</v>
      </c>
      <c s="29" t="s">
        <v>1845</v>
      </c>
      <c s="24" t="s">
        <v>36</v>
      </c>
      <c s="30" t="s">
        <v>1847</v>
      </c>
      <c s="31" t="s">
        <v>87</v>
      </c>
      <c s="32">
        <v>2</v>
      </c>
      <c s="33">
        <v>0</v>
      </c>
      <c s="33">
        <f>ROUND(ROUND(H272,2)*ROUND(G272,3),2)</f>
      </c>
      <c s="31" t="s">
        <v>1722</v>
      </c>
      <c r="O272">
        <f>(I272*21)/100</f>
      </c>
      <c t="s">
        <v>30</v>
      </c>
    </row>
    <row r="273" spans="1:5" ht="12.75">
      <c r="A273" s="34" t="s">
        <v>61</v>
      </c>
      <c r="E273" s="35" t="s">
        <v>1847</v>
      </c>
    </row>
    <row r="274" spans="1:5" ht="12.75">
      <c r="A274" s="36" t="s">
        <v>63</v>
      </c>
      <c r="E274" s="37" t="s">
        <v>64</v>
      </c>
    </row>
    <row r="275" spans="1:5" ht="12.75">
      <c r="A275" t="s">
        <v>65</v>
      </c>
      <c r="E275" s="35" t="s">
        <v>64</v>
      </c>
    </row>
    <row r="276" spans="1:16" ht="25.5">
      <c r="A276" s="24" t="s">
        <v>55</v>
      </c>
      <c s="29" t="s">
        <v>1291</v>
      </c>
      <c s="29" t="s">
        <v>1848</v>
      </c>
      <c s="24" t="s">
        <v>64</v>
      </c>
      <c s="30" t="s">
        <v>1849</v>
      </c>
      <c s="31" t="s">
        <v>87</v>
      </c>
      <c s="32">
        <v>2</v>
      </c>
      <c s="33">
        <v>0</v>
      </c>
      <c s="33">
        <f>ROUND(ROUND(H276,2)*ROUND(G276,3),2)</f>
      </c>
      <c s="31" t="s">
        <v>1722</v>
      </c>
      <c r="O276">
        <f>(I276*21)/100</f>
      </c>
      <c t="s">
        <v>30</v>
      </c>
    </row>
    <row r="277" spans="1:5" ht="25.5">
      <c r="A277" s="34" t="s">
        <v>61</v>
      </c>
      <c r="E277" s="35" t="s">
        <v>1849</v>
      </c>
    </row>
    <row r="278" spans="1:5" ht="12.75">
      <c r="A278" s="36" t="s">
        <v>63</v>
      </c>
      <c r="E278" s="37" t="s">
        <v>64</v>
      </c>
    </row>
    <row r="279" spans="1:5" ht="12.75">
      <c r="A279" t="s">
        <v>65</v>
      </c>
      <c r="E279" s="35" t="s">
        <v>64</v>
      </c>
    </row>
    <row r="280" spans="1:16" ht="25.5">
      <c r="A280" s="24" t="s">
        <v>55</v>
      </c>
      <c s="29" t="s">
        <v>1298</v>
      </c>
      <c s="29" t="s">
        <v>1850</v>
      </c>
      <c s="24" t="s">
        <v>64</v>
      </c>
      <c s="30" t="s">
        <v>1851</v>
      </c>
      <c s="31" t="s">
        <v>87</v>
      </c>
      <c s="32">
        <v>2</v>
      </c>
      <c s="33">
        <v>0</v>
      </c>
      <c s="33">
        <f>ROUND(ROUND(H280,2)*ROUND(G280,3),2)</f>
      </c>
      <c s="31" t="s">
        <v>1722</v>
      </c>
      <c r="O280">
        <f>(I280*21)/100</f>
      </c>
      <c t="s">
        <v>30</v>
      </c>
    </row>
    <row r="281" spans="1:5" ht="25.5">
      <c r="A281" s="34" t="s">
        <v>61</v>
      </c>
      <c r="E281" s="35" t="s">
        <v>1851</v>
      </c>
    </row>
    <row r="282" spans="1:5" ht="12.75">
      <c r="A282" s="36" t="s">
        <v>63</v>
      </c>
      <c r="E282" s="37" t="s">
        <v>64</v>
      </c>
    </row>
    <row r="283" spans="1:5" ht="12.75">
      <c r="A283" t="s">
        <v>65</v>
      </c>
      <c r="E283" s="35" t="s">
        <v>64</v>
      </c>
    </row>
    <row r="284" spans="1:16" ht="12.75">
      <c r="A284" s="24" t="s">
        <v>55</v>
      </c>
      <c s="29" t="s">
        <v>1301</v>
      </c>
      <c s="29" t="s">
        <v>1852</v>
      </c>
      <c s="24" t="s">
        <v>64</v>
      </c>
      <c s="30" t="s">
        <v>1853</v>
      </c>
      <c s="31" t="s">
        <v>87</v>
      </c>
      <c s="32">
        <v>4</v>
      </c>
      <c s="33">
        <v>0</v>
      </c>
      <c s="33">
        <f>ROUND(ROUND(H284,2)*ROUND(G284,3),2)</f>
      </c>
      <c s="31" t="s">
        <v>1722</v>
      </c>
      <c r="O284">
        <f>(I284*21)/100</f>
      </c>
      <c t="s">
        <v>30</v>
      </c>
    </row>
    <row r="285" spans="1:5" ht="12.75">
      <c r="A285" s="34" t="s">
        <v>61</v>
      </c>
      <c r="E285" s="35" t="s">
        <v>1853</v>
      </c>
    </row>
    <row r="286" spans="1:5" ht="12.75">
      <c r="A286" s="36" t="s">
        <v>63</v>
      </c>
      <c r="E286" s="37" t="s">
        <v>64</v>
      </c>
    </row>
    <row r="287" spans="1:5" ht="12.75">
      <c r="A287" t="s">
        <v>65</v>
      </c>
      <c r="E287" s="35" t="s">
        <v>64</v>
      </c>
    </row>
    <row r="288" spans="1:16" ht="12.75">
      <c r="A288" s="24" t="s">
        <v>55</v>
      </c>
      <c s="29" t="s">
        <v>1304</v>
      </c>
      <c s="29" t="s">
        <v>1854</v>
      </c>
      <c s="24" t="s">
        <v>64</v>
      </c>
      <c s="30" t="s">
        <v>1855</v>
      </c>
      <c s="31" t="s">
        <v>78</v>
      </c>
      <c s="32">
        <v>210</v>
      </c>
      <c s="33">
        <v>0</v>
      </c>
      <c s="33">
        <f>ROUND(ROUND(H288,2)*ROUND(G288,3),2)</f>
      </c>
      <c s="31" t="s">
        <v>1722</v>
      </c>
      <c r="O288">
        <f>(I288*21)/100</f>
      </c>
      <c t="s">
        <v>30</v>
      </c>
    </row>
    <row r="289" spans="1:5" ht="12.75">
      <c r="A289" s="34" t="s">
        <v>61</v>
      </c>
      <c r="E289" s="35" t="s">
        <v>1855</v>
      </c>
    </row>
    <row r="290" spans="1:5" ht="12.75">
      <c r="A290" s="36" t="s">
        <v>63</v>
      </c>
      <c r="E290" s="37" t="s">
        <v>64</v>
      </c>
    </row>
    <row r="291" spans="1:5" ht="12.75">
      <c r="A291" t="s">
        <v>65</v>
      </c>
      <c r="E291" s="35" t="s">
        <v>64</v>
      </c>
    </row>
    <row r="292" spans="1:16" ht="12.75">
      <c r="A292" s="24" t="s">
        <v>55</v>
      </c>
      <c s="29" t="s">
        <v>1307</v>
      </c>
      <c s="29" t="s">
        <v>1856</v>
      </c>
      <c s="24" t="s">
        <v>64</v>
      </c>
      <c s="30" t="s">
        <v>1857</v>
      </c>
      <c s="31" t="s">
        <v>78</v>
      </c>
      <c s="32">
        <v>60</v>
      </c>
      <c s="33">
        <v>0</v>
      </c>
      <c s="33">
        <f>ROUND(ROUND(H292,2)*ROUND(G292,3),2)</f>
      </c>
      <c s="31" t="s">
        <v>1722</v>
      </c>
      <c r="O292">
        <f>(I292*21)/100</f>
      </c>
      <c t="s">
        <v>30</v>
      </c>
    </row>
    <row r="293" spans="1:5" ht="12.75">
      <c r="A293" s="34" t="s">
        <v>61</v>
      </c>
      <c r="E293" s="35" t="s">
        <v>1857</v>
      </c>
    </row>
    <row r="294" spans="1:5" ht="12.75">
      <c r="A294" s="36" t="s">
        <v>63</v>
      </c>
      <c r="E294" s="37" t="s">
        <v>64</v>
      </c>
    </row>
    <row r="295" spans="1:5" ht="12.75">
      <c r="A295" t="s">
        <v>65</v>
      </c>
      <c r="E295" s="35" t="s">
        <v>64</v>
      </c>
    </row>
    <row r="296" spans="1:16" ht="12.75">
      <c r="A296" s="24" t="s">
        <v>55</v>
      </c>
      <c s="29" t="s">
        <v>1310</v>
      </c>
      <c s="29" t="s">
        <v>1856</v>
      </c>
      <c s="24" t="s">
        <v>36</v>
      </c>
      <c s="30" t="s">
        <v>1858</v>
      </c>
      <c s="31" t="s">
        <v>78</v>
      </c>
      <c s="32">
        <v>230</v>
      </c>
      <c s="33">
        <v>0</v>
      </c>
      <c s="33">
        <f>ROUND(ROUND(H296,2)*ROUND(G296,3),2)</f>
      </c>
      <c s="31" t="s">
        <v>1722</v>
      </c>
      <c r="O296">
        <f>(I296*21)/100</f>
      </c>
      <c t="s">
        <v>30</v>
      </c>
    </row>
    <row r="297" spans="1:5" ht="12.75">
      <c r="A297" s="34" t="s">
        <v>61</v>
      </c>
      <c r="E297" s="35" t="s">
        <v>1858</v>
      </c>
    </row>
    <row r="298" spans="1:5" ht="12.75">
      <c r="A298" s="36" t="s">
        <v>63</v>
      </c>
      <c r="E298" s="37" t="s">
        <v>64</v>
      </c>
    </row>
    <row r="299" spans="1:5" ht="12.75">
      <c r="A299" t="s">
        <v>65</v>
      </c>
      <c r="E299" s="35" t="s">
        <v>64</v>
      </c>
    </row>
    <row r="300" spans="1:16" ht="12.75">
      <c r="A300" s="24" t="s">
        <v>55</v>
      </c>
      <c s="29" t="s">
        <v>1313</v>
      </c>
      <c s="29" t="s">
        <v>1859</v>
      </c>
      <c s="24" t="s">
        <v>64</v>
      </c>
      <c s="30" t="s">
        <v>1860</v>
      </c>
      <c s="31" t="s">
        <v>78</v>
      </c>
      <c s="32">
        <v>50</v>
      </c>
      <c s="33">
        <v>0</v>
      </c>
      <c s="33">
        <f>ROUND(ROUND(H300,2)*ROUND(G300,3),2)</f>
      </c>
      <c s="31" t="s">
        <v>1722</v>
      </c>
      <c r="O300">
        <f>(I300*21)/100</f>
      </c>
      <c t="s">
        <v>30</v>
      </c>
    </row>
    <row r="301" spans="1:5" ht="12.75">
      <c r="A301" s="34" t="s">
        <v>61</v>
      </c>
      <c r="E301" s="35" t="s">
        <v>1860</v>
      </c>
    </row>
    <row r="302" spans="1:5" ht="12.75">
      <c r="A302" s="36" t="s">
        <v>63</v>
      </c>
      <c r="E302" s="37" t="s">
        <v>64</v>
      </c>
    </row>
    <row r="303" spans="1:5" ht="12.75">
      <c r="A303" t="s">
        <v>65</v>
      </c>
      <c r="E303" s="35" t="s">
        <v>64</v>
      </c>
    </row>
    <row r="304" spans="1:16" ht="12.75">
      <c r="A304" s="24" t="s">
        <v>55</v>
      </c>
      <c s="29" t="s">
        <v>1317</v>
      </c>
      <c s="29" t="s">
        <v>1861</v>
      </c>
      <c s="24" t="s">
        <v>64</v>
      </c>
      <c s="30" t="s">
        <v>1862</v>
      </c>
      <c s="31" t="s">
        <v>78</v>
      </c>
      <c s="32">
        <v>90</v>
      </c>
      <c s="33">
        <v>0</v>
      </c>
      <c s="33">
        <f>ROUND(ROUND(H304,2)*ROUND(G304,3),2)</f>
      </c>
      <c s="31" t="s">
        <v>1722</v>
      </c>
      <c r="O304">
        <f>(I304*21)/100</f>
      </c>
      <c t="s">
        <v>30</v>
      </c>
    </row>
    <row r="305" spans="1:5" ht="12.75">
      <c r="A305" s="34" t="s">
        <v>61</v>
      </c>
      <c r="E305" s="35" t="s">
        <v>1862</v>
      </c>
    </row>
    <row r="306" spans="1:5" ht="12.75">
      <c r="A306" s="36" t="s">
        <v>63</v>
      </c>
      <c r="E306" s="37" t="s">
        <v>64</v>
      </c>
    </row>
    <row r="307" spans="1:5" ht="12.75">
      <c r="A307" t="s">
        <v>65</v>
      </c>
      <c r="E307" s="35" t="s">
        <v>64</v>
      </c>
    </row>
    <row r="308" spans="1:16" ht="12.75">
      <c r="A308" s="24" t="s">
        <v>55</v>
      </c>
      <c s="29" t="s">
        <v>1322</v>
      </c>
      <c s="29" t="s">
        <v>1863</v>
      </c>
      <c s="24" t="s">
        <v>64</v>
      </c>
      <c s="30" t="s">
        <v>1864</v>
      </c>
      <c s="31" t="s">
        <v>78</v>
      </c>
      <c s="32">
        <v>50</v>
      </c>
      <c s="33">
        <v>0</v>
      </c>
      <c s="33">
        <f>ROUND(ROUND(H308,2)*ROUND(G308,3),2)</f>
      </c>
      <c s="31" t="s">
        <v>1722</v>
      </c>
      <c r="O308">
        <f>(I308*21)/100</f>
      </c>
      <c t="s">
        <v>30</v>
      </c>
    </row>
    <row r="309" spans="1:5" ht="12.75">
      <c r="A309" s="34" t="s">
        <v>61</v>
      </c>
      <c r="E309" s="35" t="s">
        <v>1864</v>
      </c>
    </row>
    <row r="310" spans="1:5" ht="12.75">
      <c r="A310" s="36" t="s">
        <v>63</v>
      </c>
      <c r="E310" s="37" t="s">
        <v>64</v>
      </c>
    </row>
    <row r="311" spans="1:5" ht="12.75">
      <c r="A311" t="s">
        <v>65</v>
      </c>
      <c r="E311" s="35" t="s">
        <v>64</v>
      </c>
    </row>
    <row r="312" spans="1:16" ht="12.75">
      <c r="A312" s="24" t="s">
        <v>55</v>
      </c>
      <c s="29" t="s">
        <v>1326</v>
      </c>
      <c s="29" t="s">
        <v>1865</v>
      </c>
      <c s="24" t="s">
        <v>64</v>
      </c>
      <c s="30" t="s">
        <v>1866</v>
      </c>
      <c s="31" t="s">
        <v>78</v>
      </c>
      <c s="32">
        <v>16</v>
      </c>
      <c s="33">
        <v>0</v>
      </c>
      <c s="33">
        <f>ROUND(ROUND(H312,2)*ROUND(G312,3),2)</f>
      </c>
      <c s="31" t="s">
        <v>1722</v>
      </c>
      <c r="O312">
        <f>(I312*21)/100</f>
      </c>
      <c t="s">
        <v>30</v>
      </c>
    </row>
    <row r="313" spans="1:5" ht="12.75">
      <c r="A313" s="34" t="s">
        <v>61</v>
      </c>
      <c r="E313" s="35" t="s">
        <v>1866</v>
      </c>
    </row>
    <row r="314" spans="1:5" ht="12.75">
      <c r="A314" s="36" t="s">
        <v>63</v>
      </c>
      <c r="E314" s="37" t="s">
        <v>64</v>
      </c>
    </row>
    <row r="315" spans="1:5" ht="12.75">
      <c r="A315" t="s">
        <v>65</v>
      </c>
      <c r="E315" s="35" t="s">
        <v>64</v>
      </c>
    </row>
    <row r="316" spans="1:16" ht="12.75">
      <c r="A316" s="24" t="s">
        <v>55</v>
      </c>
      <c s="29" t="s">
        <v>1329</v>
      </c>
      <c s="29" t="s">
        <v>1867</v>
      </c>
      <c s="24" t="s">
        <v>64</v>
      </c>
      <c s="30" t="s">
        <v>1868</v>
      </c>
      <c s="31" t="s">
        <v>78</v>
      </c>
      <c s="32">
        <v>25</v>
      </c>
      <c s="33">
        <v>0</v>
      </c>
      <c s="33">
        <f>ROUND(ROUND(H316,2)*ROUND(G316,3),2)</f>
      </c>
      <c s="31" t="s">
        <v>1722</v>
      </c>
      <c r="O316">
        <f>(I316*21)/100</f>
      </c>
      <c t="s">
        <v>30</v>
      </c>
    </row>
    <row r="317" spans="1:5" ht="12.75">
      <c r="A317" s="34" t="s">
        <v>61</v>
      </c>
      <c r="E317" s="35" t="s">
        <v>1868</v>
      </c>
    </row>
    <row r="318" spans="1:5" ht="12.75">
      <c r="A318" s="36" t="s">
        <v>63</v>
      </c>
      <c r="E318" s="37" t="s">
        <v>64</v>
      </c>
    </row>
    <row r="319" spans="1:5" ht="12.75">
      <c r="A319" t="s">
        <v>65</v>
      </c>
      <c r="E319" s="35" t="s">
        <v>64</v>
      </c>
    </row>
    <row r="320" spans="1:16" ht="12.75">
      <c r="A320" s="24" t="s">
        <v>55</v>
      </c>
      <c s="29" t="s">
        <v>1334</v>
      </c>
      <c s="29" t="s">
        <v>1869</v>
      </c>
      <c s="24" t="s">
        <v>64</v>
      </c>
      <c s="30" t="s">
        <v>1870</v>
      </c>
      <c s="31" t="s">
        <v>78</v>
      </c>
      <c s="32">
        <v>40</v>
      </c>
      <c s="33">
        <v>0</v>
      </c>
      <c s="33">
        <f>ROUND(ROUND(H320,2)*ROUND(G320,3),2)</f>
      </c>
      <c s="31" t="s">
        <v>1722</v>
      </c>
      <c r="O320">
        <f>(I320*21)/100</f>
      </c>
      <c t="s">
        <v>30</v>
      </c>
    </row>
    <row r="321" spans="1:5" ht="12.75">
      <c r="A321" s="34" t="s">
        <v>61</v>
      </c>
      <c r="E321" s="35" t="s">
        <v>1870</v>
      </c>
    </row>
    <row r="322" spans="1:5" ht="12.75">
      <c r="A322" s="36" t="s">
        <v>63</v>
      </c>
      <c r="E322" s="37" t="s">
        <v>64</v>
      </c>
    </row>
    <row r="323" spans="1:5" ht="12.75">
      <c r="A323" t="s">
        <v>65</v>
      </c>
      <c r="E323" s="35" t="s">
        <v>64</v>
      </c>
    </row>
    <row r="324" spans="1:16" ht="12.75">
      <c r="A324" s="24" t="s">
        <v>55</v>
      </c>
      <c s="29" t="s">
        <v>1338</v>
      </c>
      <c s="29" t="s">
        <v>1871</v>
      </c>
      <c s="24" t="s">
        <v>64</v>
      </c>
      <c s="30" t="s">
        <v>1872</v>
      </c>
      <c s="31" t="s">
        <v>78</v>
      </c>
      <c s="32">
        <v>10</v>
      </c>
      <c s="33">
        <v>0</v>
      </c>
      <c s="33">
        <f>ROUND(ROUND(H324,2)*ROUND(G324,3),2)</f>
      </c>
      <c s="31" t="s">
        <v>1722</v>
      </c>
      <c r="O324">
        <f>(I324*21)/100</f>
      </c>
      <c t="s">
        <v>30</v>
      </c>
    </row>
    <row r="325" spans="1:5" ht="12.75">
      <c r="A325" s="34" t="s">
        <v>61</v>
      </c>
      <c r="E325" s="35" t="s">
        <v>1872</v>
      </c>
    </row>
    <row r="326" spans="1:5" ht="12.75">
      <c r="A326" s="36" t="s">
        <v>63</v>
      </c>
      <c r="E326" s="37" t="s">
        <v>64</v>
      </c>
    </row>
    <row r="327" spans="1:5" ht="12.75">
      <c r="A327" t="s">
        <v>65</v>
      </c>
      <c r="E327" s="35" t="s">
        <v>64</v>
      </c>
    </row>
    <row r="328" spans="1:16" ht="12.75">
      <c r="A328" s="24" t="s">
        <v>55</v>
      </c>
      <c s="29" t="s">
        <v>1344</v>
      </c>
      <c s="29" t="s">
        <v>1873</v>
      </c>
      <c s="24" t="s">
        <v>64</v>
      </c>
      <c s="30" t="s">
        <v>1874</v>
      </c>
      <c s="31" t="s">
        <v>78</v>
      </c>
      <c s="32">
        <v>6</v>
      </c>
      <c s="33">
        <v>0</v>
      </c>
      <c s="33">
        <f>ROUND(ROUND(H328,2)*ROUND(G328,3),2)</f>
      </c>
      <c s="31" t="s">
        <v>1722</v>
      </c>
      <c r="O328">
        <f>(I328*21)/100</f>
      </c>
      <c t="s">
        <v>30</v>
      </c>
    </row>
    <row r="329" spans="1:5" ht="12.75">
      <c r="A329" s="34" t="s">
        <v>61</v>
      </c>
      <c r="E329" s="35" t="s">
        <v>1874</v>
      </c>
    </row>
    <row r="330" spans="1:5" ht="12.75">
      <c r="A330" s="36" t="s">
        <v>63</v>
      </c>
      <c r="E330" s="37" t="s">
        <v>64</v>
      </c>
    </row>
    <row r="331" spans="1:5" ht="12.75">
      <c r="A331" t="s">
        <v>65</v>
      </c>
      <c r="E331" s="35" t="s">
        <v>64</v>
      </c>
    </row>
    <row r="332" spans="1:16" ht="12.75">
      <c r="A332" s="24" t="s">
        <v>55</v>
      </c>
      <c s="29" t="s">
        <v>1036</v>
      </c>
      <c s="29" t="s">
        <v>1875</v>
      </c>
      <c s="24" t="s">
        <v>64</v>
      </c>
      <c s="30" t="s">
        <v>1876</v>
      </c>
      <c s="31" t="s">
        <v>78</v>
      </c>
      <c s="32">
        <v>340</v>
      </c>
      <c s="33">
        <v>0</v>
      </c>
      <c s="33">
        <f>ROUND(ROUND(H332,2)*ROUND(G332,3),2)</f>
      </c>
      <c s="31" t="s">
        <v>1722</v>
      </c>
      <c r="O332">
        <f>(I332*21)/100</f>
      </c>
      <c t="s">
        <v>30</v>
      </c>
    </row>
    <row r="333" spans="1:5" ht="12.75">
      <c r="A333" s="34" t="s">
        <v>61</v>
      </c>
      <c r="E333" s="35" t="s">
        <v>1876</v>
      </c>
    </row>
    <row r="334" spans="1:5" ht="12.75">
      <c r="A334" s="36" t="s">
        <v>63</v>
      </c>
      <c r="E334" s="37" t="s">
        <v>64</v>
      </c>
    </row>
    <row r="335" spans="1:5" ht="12.75">
      <c r="A335" t="s">
        <v>65</v>
      </c>
      <c r="E335" s="35" t="s">
        <v>64</v>
      </c>
    </row>
    <row r="336" spans="1:16" ht="12.75">
      <c r="A336" s="24" t="s">
        <v>55</v>
      </c>
      <c s="29" t="s">
        <v>1350</v>
      </c>
      <c s="29" t="s">
        <v>1877</v>
      </c>
      <c s="24" t="s">
        <v>64</v>
      </c>
      <c s="30" t="s">
        <v>1878</v>
      </c>
      <c s="31" t="s">
        <v>78</v>
      </c>
      <c s="32">
        <v>80</v>
      </c>
      <c s="33">
        <v>0</v>
      </c>
      <c s="33">
        <f>ROUND(ROUND(H336,2)*ROUND(G336,3),2)</f>
      </c>
      <c s="31" t="s">
        <v>1722</v>
      </c>
      <c r="O336">
        <f>(I336*21)/100</f>
      </c>
      <c t="s">
        <v>30</v>
      </c>
    </row>
    <row r="337" spans="1:5" ht="12.75">
      <c r="A337" s="34" t="s">
        <v>61</v>
      </c>
      <c r="E337" s="35" t="s">
        <v>1878</v>
      </c>
    </row>
    <row r="338" spans="1:5" ht="12.75">
      <c r="A338" s="36" t="s">
        <v>63</v>
      </c>
      <c r="E338" s="37" t="s">
        <v>64</v>
      </c>
    </row>
    <row r="339" spans="1:5" ht="12.75">
      <c r="A339" t="s">
        <v>65</v>
      </c>
      <c r="E339" s="35" t="s">
        <v>64</v>
      </c>
    </row>
    <row r="340" spans="1:16" ht="12.75">
      <c r="A340" s="24" t="s">
        <v>55</v>
      </c>
      <c s="29" t="s">
        <v>1355</v>
      </c>
      <c s="29" t="s">
        <v>1879</v>
      </c>
      <c s="24" t="s">
        <v>64</v>
      </c>
      <c s="30" t="s">
        <v>1880</v>
      </c>
      <c s="31" t="s">
        <v>78</v>
      </c>
      <c s="32">
        <v>50</v>
      </c>
      <c s="33">
        <v>0</v>
      </c>
      <c s="33">
        <f>ROUND(ROUND(H340,2)*ROUND(G340,3),2)</f>
      </c>
      <c s="31" t="s">
        <v>1722</v>
      </c>
      <c r="O340">
        <f>(I340*21)/100</f>
      </c>
      <c t="s">
        <v>30</v>
      </c>
    </row>
    <row r="341" spans="1:5" ht="12.75">
      <c r="A341" s="34" t="s">
        <v>61</v>
      </c>
      <c r="E341" s="35" t="s">
        <v>1880</v>
      </c>
    </row>
    <row r="342" spans="1:5" ht="12.75">
      <c r="A342" s="36" t="s">
        <v>63</v>
      </c>
      <c r="E342" s="37" t="s">
        <v>64</v>
      </c>
    </row>
    <row r="343" spans="1:5" ht="12.75">
      <c r="A343" t="s">
        <v>65</v>
      </c>
      <c r="E343" s="35" t="s">
        <v>64</v>
      </c>
    </row>
    <row r="344" spans="1:16" ht="12.75">
      <c r="A344" s="24" t="s">
        <v>55</v>
      </c>
      <c s="29" t="s">
        <v>1359</v>
      </c>
      <c s="29" t="s">
        <v>1881</v>
      </c>
      <c s="24" t="s">
        <v>64</v>
      </c>
      <c s="30" t="s">
        <v>1882</v>
      </c>
      <c s="31" t="s">
        <v>87</v>
      </c>
      <c s="32">
        <v>1</v>
      </c>
      <c s="33">
        <v>0</v>
      </c>
      <c s="33">
        <f>ROUND(ROUND(H344,2)*ROUND(G344,3),2)</f>
      </c>
      <c s="31" t="s">
        <v>1722</v>
      </c>
      <c r="O344">
        <f>(I344*21)/100</f>
      </c>
      <c t="s">
        <v>30</v>
      </c>
    </row>
    <row r="345" spans="1:5" ht="12.75">
      <c r="A345" s="34" t="s">
        <v>61</v>
      </c>
      <c r="E345" s="35" t="s">
        <v>1882</v>
      </c>
    </row>
    <row r="346" spans="1:5" ht="12.75">
      <c r="A346" s="36" t="s">
        <v>63</v>
      </c>
      <c r="E346" s="37" t="s">
        <v>64</v>
      </c>
    </row>
    <row r="347" spans="1:5" ht="12.75">
      <c r="A347" t="s">
        <v>65</v>
      </c>
      <c r="E347" s="35" t="s">
        <v>64</v>
      </c>
    </row>
    <row r="348" spans="1:18" ht="12.75" customHeight="1">
      <c r="A348" s="6" t="s">
        <v>52</v>
      </c>
      <c s="6"/>
      <c s="39" t="s">
        <v>1883</v>
      </c>
      <c s="6"/>
      <c s="27" t="s">
        <v>1884</v>
      </c>
      <c s="6"/>
      <c s="6"/>
      <c s="6"/>
      <c s="40">
        <f>0+Q348</f>
      </c>
      <c s="6"/>
      <c r="O348">
        <f>0+R348</f>
      </c>
      <c r="Q348">
        <f>0+I349+I353+I357+I361+I365+I369+I373</f>
      </c>
      <c>
        <f>0+O349+O353+O357+O361+O365+O369+O373</f>
      </c>
    </row>
    <row r="349" spans="1:16" ht="12.75">
      <c r="A349" s="24" t="s">
        <v>55</v>
      </c>
      <c s="29" t="s">
        <v>1364</v>
      </c>
      <c s="29" t="s">
        <v>1885</v>
      </c>
      <c s="24" t="s">
        <v>64</v>
      </c>
      <c s="30" t="s">
        <v>1886</v>
      </c>
      <c s="31" t="s">
        <v>563</v>
      </c>
      <c s="32">
        <v>9.6</v>
      </c>
      <c s="33">
        <v>0</v>
      </c>
      <c s="33">
        <f>ROUND(ROUND(H349,2)*ROUND(G349,3),2)</f>
      </c>
      <c s="31" t="s">
        <v>1722</v>
      </c>
      <c r="O349">
        <f>(I349*21)/100</f>
      </c>
      <c t="s">
        <v>30</v>
      </c>
    </row>
    <row r="350" spans="1:5" ht="12.75">
      <c r="A350" s="34" t="s">
        <v>61</v>
      </c>
      <c r="E350" s="35" t="s">
        <v>1886</v>
      </c>
    </row>
    <row r="351" spans="1:5" ht="12.75">
      <c r="A351" s="36" t="s">
        <v>63</v>
      </c>
      <c r="E351" s="37" t="s">
        <v>64</v>
      </c>
    </row>
    <row r="352" spans="1:5" ht="12.75">
      <c r="A352" t="s">
        <v>65</v>
      </c>
      <c r="E352" s="35" t="s">
        <v>64</v>
      </c>
    </row>
    <row r="353" spans="1:16" ht="12.75">
      <c r="A353" s="24" t="s">
        <v>55</v>
      </c>
      <c s="29" t="s">
        <v>1368</v>
      </c>
      <c s="29" t="s">
        <v>1887</v>
      </c>
      <c s="24" t="s">
        <v>64</v>
      </c>
      <c s="30" t="s">
        <v>1888</v>
      </c>
      <c s="31" t="s">
        <v>563</v>
      </c>
      <c s="32">
        <v>9.6</v>
      </c>
      <c s="33">
        <v>0</v>
      </c>
      <c s="33">
        <f>ROUND(ROUND(H353,2)*ROUND(G353,3),2)</f>
      </c>
      <c s="31" t="s">
        <v>1722</v>
      </c>
      <c r="O353">
        <f>(I353*21)/100</f>
      </c>
      <c t="s">
        <v>30</v>
      </c>
    </row>
    <row r="354" spans="1:5" ht="12.75">
      <c r="A354" s="34" t="s">
        <v>61</v>
      </c>
      <c r="E354" s="35" t="s">
        <v>1888</v>
      </c>
    </row>
    <row r="355" spans="1:5" ht="12.75">
      <c r="A355" s="36" t="s">
        <v>63</v>
      </c>
      <c r="E355" s="37" t="s">
        <v>64</v>
      </c>
    </row>
    <row r="356" spans="1:5" ht="12.75">
      <c r="A356" t="s">
        <v>65</v>
      </c>
      <c r="E356" s="35" t="s">
        <v>64</v>
      </c>
    </row>
    <row r="357" spans="1:16" ht="12.75">
      <c r="A357" s="24" t="s">
        <v>55</v>
      </c>
      <c s="29" t="s">
        <v>1371</v>
      </c>
      <c s="29" t="s">
        <v>1889</v>
      </c>
      <c s="24" t="s">
        <v>64</v>
      </c>
      <c s="30" t="s">
        <v>1890</v>
      </c>
      <c s="31" t="s">
        <v>78</v>
      </c>
      <c s="32">
        <v>30</v>
      </c>
      <c s="33">
        <v>0</v>
      </c>
      <c s="33">
        <f>ROUND(ROUND(H357,2)*ROUND(G357,3),2)</f>
      </c>
      <c s="31" t="s">
        <v>1722</v>
      </c>
      <c r="O357">
        <f>(I357*21)/100</f>
      </c>
      <c t="s">
        <v>30</v>
      </c>
    </row>
    <row r="358" spans="1:5" ht="12.75">
      <c r="A358" s="34" t="s">
        <v>61</v>
      </c>
      <c r="E358" s="35" t="s">
        <v>1890</v>
      </c>
    </row>
    <row r="359" spans="1:5" ht="12.75">
      <c r="A359" s="36" t="s">
        <v>63</v>
      </c>
      <c r="E359" s="37" t="s">
        <v>64</v>
      </c>
    </row>
    <row r="360" spans="1:5" ht="12.75">
      <c r="A360" t="s">
        <v>65</v>
      </c>
      <c r="E360" s="35" t="s">
        <v>64</v>
      </c>
    </row>
    <row r="361" spans="1:16" ht="12.75">
      <c r="A361" s="24" t="s">
        <v>55</v>
      </c>
      <c s="29" t="s">
        <v>1376</v>
      </c>
      <c s="29" t="s">
        <v>1891</v>
      </c>
      <c s="24" t="s">
        <v>64</v>
      </c>
      <c s="30" t="s">
        <v>1892</v>
      </c>
      <c s="31" t="s">
        <v>78</v>
      </c>
      <c s="32">
        <v>12</v>
      </c>
      <c s="33">
        <v>0</v>
      </c>
      <c s="33">
        <f>ROUND(ROUND(H361,2)*ROUND(G361,3),2)</f>
      </c>
      <c s="31" t="s">
        <v>1722</v>
      </c>
      <c r="O361">
        <f>(I361*21)/100</f>
      </c>
      <c t="s">
        <v>30</v>
      </c>
    </row>
    <row r="362" spans="1:5" ht="12.75">
      <c r="A362" s="34" t="s">
        <v>61</v>
      </c>
      <c r="E362" s="35" t="s">
        <v>1892</v>
      </c>
    </row>
    <row r="363" spans="1:5" ht="12.75">
      <c r="A363" s="36" t="s">
        <v>63</v>
      </c>
      <c r="E363" s="37" t="s">
        <v>64</v>
      </c>
    </row>
    <row r="364" spans="1:5" ht="12.75">
      <c r="A364" t="s">
        <v>65</v>
      </c>
      <c r="E364" s="35" t="s">
        <v>64</v>
      </c>
    </row>
    <row r="365" spans="1:16" ht="12.75">
      <c r="A365" s="24" t="s">
        <v>55</v>
      </c>
      <c s="29" t="s">
        <v>1380</v>
      </c>
      <c s="29" t="s">
        <v>1893</v>
      </c>
      <c s="24" t="s">
        <v>64</v>
      </c>
      <c s="30" t="s">
        <v>1894</v>
      </c>
      <c s="31" t="s">
        <v>78</v>
      </c>
      <c s="32">
        <v>30</v>
      </c>
      <c s="33">
        <v>0</v>
      </c>
      <c s="33">
        <f>ROUND(ROUND(H365,2)*ROUND(G365,3),2)</f>
      </c>
      <c s="31" t="s">
        <v>1722</v>
      </c>
      <c r="O365">
        <f>(I365*21)/100</f>
      </c>
      <c t="s">
        <v>30</v>
      </c>
    </row>
    <row r="366" spans="1:5" ht="12.75">
      <c r="A366" s="34" t="s">
        <v>61</v>
      </c>
      <c r="E366" s="35" t="s">
        <v>1894</v>
      </c>
    </row>
    <row r="367" spans="1:5" ht="12.75">
      <c r="A367" s="36" t="s">
        <v>63</v>
      </c>
      <c r="E367" s="37" t="s">
        <v>64</v>
      </c>
    </row>
    <row r="368" spans="1:5" ht="12.75">
      <c r="A368" t="s">
        <v>65</v>
      </c>
      <c r="E368" s="35" t="s">
        <v>64</v>
      </c>
    </row>
    <row r="369" spans="1:16" ht="12.75">
      <c r="A369" s="24" t="s">
        <v>55</v>
      </c>
      <c s="29" t="s">
        <v>1383</v>
      </c>
      <c s="29" t="s">
        <v>1895</v>
      </c>
      <c s="24" t="s">
        <v>64</v>
      </c>
      <c s="30" t="s">
        <v>1896</v>
      </c>
      <c s="31" t="s">
        <v>78</v>
      </c>
      <c s="32">
        <v>2</v>
      </c>
      <c s="33">
        <v>0</v>
      </c>
      <c s="33">
        <f>ROUND(ROUND(H369,2)*ROUND(G369,3),2)</f>
      </c>
      <c s="31" t="s">
        <v>1722</v>
      </c>
      <c r="O369">
        <f>(I369*21)/100</f>
      </c>
      <c t="s">
        <v>30</v>
      </c>
    </row>
    <row r="370" spans="1:5" ht="12.75">
      <c r="A370" s="34" t="s">
        <v>61</v>
      </c>
      <c r="E370" s="35" t="s">
        <v>1896</v>
      </c>
    </row>
    <row r="371" spans="1:5" ht="12.75">
      <c r="A371" s="36" t="s">
        <v>63</v>
      </c>
      <c r="E371" s="37" t="s">
        <v>64</v>
      </c>
    </row>
    <row r="372" spans="1:5" ht="12.75">
      <c r="A372" t="s">
        <v>65</v>
      </c>
      <c r="E372" s="35" t="s">
        <v>64</v>
      </c>
    </row>
    <row r="373" spans="1:16" ht="12.75">
      <c r="A373" s="24" t="s">
        <v>55</v>
      </c>
      <c s="29" t="s">
        <v>57</v>
      </c>
      <c s="29" t="s">
        <v>1897</v>
      </c>
      <c s="24" t="s">
        <v>64</v>
      </c>
      <c s="30" t="s">
        <v>1898</v>
      </c>
      <c s="31" t="s">
        <v>78</v>
      </c>
      <c s="32">
        <v>30</v>
      </c>
      <c s="33">
        <v>0</v>
      </c>
      <c s="33">
        <f>ROUND(ROUND(H373,2)*ROUND(G373,3),2)</f>
      </c>
      <c s="31" t="s">
        <v>1722</v>
      </c>
      <c r="O373">
        <f>(I373*21)/100</f>
      </c>
      <c t="s">
        <v>30</v>
      </c>
    </row>
    <row r="374" spans="1:5" ht="12.75">
      <c r="A374" s="34" t="s">
        <v>61</v>
      </c>
      <c r="E374" s="35" t="s">
        <v>1898</v>
      </c>
    </row>
    <row r="375" spans="1:5" ht="12.75">
      <c r="A375" s="36" t="s">
        <v>63</v>
      </c>
      <c r="E375" s="37" t="s">
        <v>64</v>
      </c>
    </row>
    <row r="376" spans="1:5" ht="12.75">
      <c r="A376" t="s">
        <v>65</v>
      </c>
      <c r="E376" s="35" t="s">
        <v>64</v>
      </c>
    </row>
    <row r="377" spans="1:18" ht="12.75" customHeight="1">
      <c r="A377" s="6" t="s">
        <v>52</v>
      </c>
      <c s="6"/>
      <c s="39" t="s">
        <v>1899</v>
      </c>
      <c s="6"/>
      <c s="27" t="s">
        <v>1900</v>
      </c>
      <c s="6"/>
      <c s="6"/>
      <c s="6"/>
      <c s="40">
        <f>0+Q377</f>
      </c>
      <c s="6"/>
      <c r="O377">
        <f>0+R377</f>
      </c>
      <c r="Q377">
        <f>0+I378+I382</f>
      </c>
      <c>
        <f>0+O378+O382</f>
      </c>
    </row>
    <row r="378" spans="1:16" ht="12.75">
      <c r="A378" s="24" t="s">
        <v>55</v>
      </c>
      <c s="29" t="s">
        <v>1391</v>
      </c>
      <c s="29" t="s">
        <v>1901</v>
      </c>
      <c s="24" t="s">
        <v>64</v>
      </c>
      <c s="30" t="s">
        <v>1902</v>
      </c>
      <c s="31" t="s">
        <v>78</v>
      </c>
      <c s="32">
        <v>70</v>
      </c>
      <c s="33">
        <v>0</v>
      </c>
      <c s="33">
        <f>ROUND(ROUND(H378,2)*ROUND(G378,3),2)</f>
      </c>
      <c s="31" t="s">
        <v>1722</v>
      </c>
      <c r="O378">
        <f>(I378*21)/100</f>
      </c>
      <c t="s">
        <v>30</v>
      </c>
    </row>
    <row r="379" spans="1:5" ht="12.75">
      <c r="A379" s="34" t="s">
        <v>61</v>
      </c>
      <c r="E379" s="35" t="s">
        <v>1902</v>
      </c>
    </row>
    <row r="380" spans="1:5" ht="12.75">
      <c r="A380" s="36" t="s">
        <v>63</v>
      </c>
      <c r="E380" s="37" t="s">
        <v>64</v>
      </c>
    </row>
    <row r="381" spans="1:5" ht="12.75">
      <c r="A381" t="s">
        <v>65</v>
      </c>
      <c r="E381" s="35" t="s">
        <v>64</v>
      </c>
    </row>
    <row r="382" spans="1:16" ht="12.75">
      <c r="A382" s="24" t="s">
        <v>55</v>
      </c>
      <c s="29" t="s">
        <v>1395</v>
      </c>
      <c s="29" t="s">
        <v>1903</v>
      </c>
      <c s="24" t="s">
        <v>64</v>
      </c>
      <c s="30" t="s">
        <v>1904</v>
      </c>
      <c s="31" t="s">
        <v>87</v>
      </c>
      <c s="32">
        <v>50</v>
      </c>
      <c s="33">
        <v>0</v>
      </c>
      <c s="33">
        <f>ROUND(ROUND(H382,2)*ROUND(G382,3),2)</f>
      </c>
      <c s="31" t="s">
        <v>1722</v>
      </c>
      <c r="O382">
        <f>(I382*21)/100</f>
      </c>
      <c t="s">
        <v>30</v>
      </c>
    </row>
    <row r="383" spans="1:5" ht="12.75">
      <c r="A383" s="34" t="s">
        <v>61</v>
      </c>
      <c r="E383" s="35" t="s">
        <v>1904</v>
      </c>
    </row>
    <row r="384" spans="1:5" ht="12.75">
      <c r="A384" s="36" t="s">
        <v>63</v>
      </c>
      <c r="E384" s="37" t="s">
        <v>64</v>
      </c>
    </row>
    <row r="385" spans="1:5" ht="12.75">
      <c r="A385" t="s">
        <v>65</v>
      </c>
      <c r="E385" s="35" t="s">
        <v>64</v>
      </c>
    </row>
    <row r="386" spans="1:18" ht="12.75" customHeight="1">
      <c r="A386" s="6" t="s">
        <v>52</v>
      </c>
      <c s="6"/>
      <c s="39" t="s">
        <v>1905</v>
      </c>
      <c s="6"/>
      <c s="27" t="s">
        <v>1905</v>
      </c>
      <c s="6"/>
      <c s="6"/>
      <c s="6"/>
      <c s="40">
        <f>0+Q386</f>
      </c>
      <c s="6"/>
      <c r="O386">
        <f>0+R386</f>
      </c>
      <c r="Q386">
        <f>0+I387+I391+I395+I399+I403+I407+I411+I415+I419+I423+I427+I431+I435+I439+I443+I447+I451+I455+I459+I463+I467+I471+I475+I479</f>
      </c>
      <c>
        <f>0+O387+O391+O395+O399+O403+O407+O411+O415+O419+O423+O427+O431+O435+O439+O443+O447+O451+O455+O459+O463+O467+O471+O475+O479</f>
      </c>
    </row>
    <row r="387" spans="1:16" ht="12.75">
      <c r="A387" s="24" t="s">
        <v>55</v>
      </c>
      <c s="29" t="s">
        <v>1399</v>
      </c>
      <c s="29" t="s">
        <v>1906</v>
      </c>
      <c s="24" t="s">
        <v>64</v>
      </c>
      <c s="30" t="s">
        <v>1907</v>
      </c>
      <c s="31" t="s">
        <v>1908</v>
      </c>
      <c s="32">
        <v>14</v>
      </c>
      <c s="33">
        <v>0</v>
      </c>
      <c s="33">
        <f>ROUND(ROUND(H387,2)*ROUND(G387,3),2)</f>
      </c>
      <c s="31" t="s">
        <v>60</v>
      </c>
      <c r="O387">
        <f>(I387*21)/100</f>
      </c>
      <c t="s">
        <v>30</v>
      </c>
    </row>
    <row r="388" spans="1:5" ht="12.75">
      <c r="A388" s="34" t="s">
        <v>61</v>
      </c>
      <c r="E388" s="35" t="s">
        <v>1907</v>
      </c>
    </row>
    <row r="389" spans="1:5" ht="12.75">
      <c r="A389" s="36" t="s">
        <v>63</v>
      </c>
      <c r="E389" s="37" t="s">
        <v>64</v>
      </c>
    </row>
    <row r="390" spans="1:5" ht="12.75">
      <c r="A390" t="s">
        <v>65</v>
      </c>
      <c r="E390" s="35" t="s">
        <v>64</v>
      </c>
    </row>
    <row r="391" spans="1:16" ht="12.75">
      <c r="A391" s="24" t="s">
        <v>55</v>
      </c>
      <c s="29" t="s">
        <v>1402</v>
      </c>
      <c s="29" t="s">
        <v>1909</v>
      </c>
      <c s="24" t="s">
        <v>64</v>
      </c>
      <c s="30" t="s">
        <v>1910</v>
      </c>
      <c s="31" t="s">
        <v>1908</v>
      </c>
      <c s="32">
        <v>5</v>
      </c>
      <c s="33">
        <v>0</v>
      </c>
      <c s="33">
        <f>ROUND(ROUND(H391,2)*ROUND(G391,3),2)</f>
      </c>
      <c s="31" t="s">
        <v>60</v>
      </c>
      <c r="O391">
        <f>(I391*21)/100</f>
      </c>
      <c t="s">
        <v>30</v>
      </c>
    </row>
    <row r="392" spans="1:5" ht="12.75">
      <c r="A392" s="34" t="s">
        <v>61</v>
      </c>
      <c r="E392" s="35" t="s">
        <v>1910</v>
      </c>
    </row>
    <row r="393" spans="1:5" ht="12.75">
      <c r="A393" s="36" t="s">
        <v>63</v>
      </c>
      <c r="E393" s="37" t="s">
        <v>64</v>
      </c>
    </row>
    <row r="394" spans="1:5" ht="12.75">
      <c r="A394" t="s">
        <v>65</v>
      </c>
      <c r="E394" s="35" t="s">
        <v>64</v>
      </c>
    </row>
    <row r="395" spans="1:16" ht="12.75">
      <c r="A395" s="24" t="s">
        <v>55</v>
      </c>
      <c s="29" t="s">
        <v>1405</v>
      </c>
      <c s="29" t="s">
        <v>1911</v>
      </c>
      <c s="24" t="s">
        <v>64</v>
      </c>
      <c s="30" t="s">
        <v>1912</v>
      </c>
      <c s="31" t="s">
        <v>1908</v>
      </c>
      <c s="32">
        <v>14</v>
      </c>
      <c s="33">
        <v>0</v>
      </c>
      <c s="33">
        <f>ROUND(ROUND(H395,2)*ROUND(G395,3),2)</f>
      </c>
      <c s="31" t="s">
        <v>60</v>
      </c>
      <c r="O395">
        <f>(I395*21)/100</f>
      </c>
      <c t="s">
        <v>30</v>
      </c>
    </row>
    <row r="396" spans="1:5" ht="12.75">
      <c r="A396" s="34" t="s">
        <v>61</v>
      </c>
      <c r="E396" s="35" t="s">
        <v>1912</v>
      </c>
    </row>
    <row r="397" spans="1:5" ht="12.75">
      <c r="A397" s="36" t="s">
        <v>63</v>
      </c>
      <c r="E397" s="37" t="s">
        <v>64</v>
      </c>
    </row>
    <row r="398" spans="1:5" ht="12.75">
      <c r="A398" t="s">
        <v>65</v>
      </c>
      <c r="E398" s="35" t="s">
        <v>64</v>
      </c>
    </row>
    <row r="399" spans="1:16" ht="12.75">
      <c r="A399" s="24" t="s">
        <v>55</v>
      </c>
      <c s="29" t="s">
        <v>1409</v>
      </c>
      <c s="29" t="s">
        <v>1913</v>
      </c>
      <c s="24" t="s">
        <v>64</v>
      </c>
      <c s="30" t="s">
        <v>1914</v>
      </c>
      <c s="31" t="s">
        <v>1915</v>
      </c>
      <c s="32">
        <v>50</v>
      </c>
      <c s="33">
        <v>0</v>
      </c>
      <c s="33">
        <f>ROUND(ROUND(H399,2)*ROUND(G399,3),2)</f>
      </c>
      <c s="31" t="s">
        <v>60</v>
      </c>
      <c r="O399">
        <f>(I399*21)/100</f>
      </c>
      <c t="s">
        <v>30</v>
      </c>
    </row>
    <row r="400" spans="1:5" ht="12.75">
      <c r="A400" s="34" t="s">
        <v>61</v>
      </c>
      <c r="E400" s="35" t="s">
        <v>1914</v>
      </c>
    </row>
    <row r="401" spans="1:5" ht="12.75">
      <c r="A401" s="36" t="s">
        <v>63</v>
      </c>
      <c r="E401" s="37" t="s">
        <v>64</v>
      </c>
    </row>
    <row r="402" spans="1:5" ht="12.75">
      <c r="A402" t="s">
        <v>65</v>
      </c>
      <c r="E402" s="35" t="s">
        <v>64</v>
      </c>
    </row>
    <row r="403" spans="1:16" ht="12.75">
      <c r="A403" s="24" t="s">
        <v>55</v>
      </c>
      <c s="29" t="s">
        <v>1412</v>
      </c>
      <c s="29" t="s">
        <v>1916</v>
      </c>
      <c s="24" t="s">
        <v>64</v>
      </c>
      <c s="30" t="s">
        <v>1917</v>
      </c>
      <c s="31" t="s">
        <v>1915</v>
      </c>
      <c s="32">
        <v>12</v>
      </c>
      <c s="33">
        <v>0</v>
      </c>
      <c s="33">
        <f>ROUND(ROUND(H403,2)*ROUND(G403,3),2)</f>
      </c>
      <c s="31" t="s">
        <v>60</v>
      </c>
      <c r="O403">
        <f>(I403*21)/100</f>
      </c>
      <c t="s">
        <v>30</v>
      </c>
    </row>
    <row r="404" spans="1:5" ht="12.75">
      <c r="A404" s="34" t="s">
        <v>61</v>
      </c>
      <c r="E404" s="35" t="s">
        <v>1917</v>
      </c>
    </row>
    <row r="405" spans="1:5" ht="12.75">
      <c r="A405" s="36" t="s">
        <v>63</v>
      </c>
      <c r="E405" s="37" t="s">
        <v>64</v>
      </c>
    </row>
    <row r="406" spans="1:5" ht="12.75">
      <c r="A406" t="s">
        <v>65</v>
      </c>
      <c r="E406" s="35" t="s">
        <v>64</v>
      </c>
    </row>
    <row r="407" spans="1:16" ht="12.75">
      <c r="A407" s="24" t="s">
        <v>55</v>
      </c>
      <c s="29" t="s">
        <v>1416</v>
      </c>
      <c s="29" t="s">
        <v>1918</v>
      </c>
      <c s="24" t="s">
        <v>64</v>
      </c>
      <c s="30" t="s">
        <v>1919</v>
      </c>
      <c s="31" t="s">
        <v>1915</v>
      </c>
      <c s="32">
        <v>8</v>
      </c>
      <c s="33">
        <v>0</v>
      </c>
      <c s="33">
        <f>ROUND(ROUND(H407,2)*ROUND(G407,3),2)</f>
      </c>
      <c s="31" t="s">
        <v>60</v>
      </c>
      <c r="O407">
        <f>(I407*21)/100</f>
      </c>
      <c t="s">
        <v>30</v>
      </c>
    </row>
    <row r="408" spans="1:5" ht="12.75">
      <c r="A408" s="34" t="s">
        <v>61</v>
      </c>
      <c r="E408" s="35" t="s">
        <v>1919</v>
      </c>
    </row>
    <row r="409" spans="1:5" ht="12.75">
      <c r="A409" s="36" t="s">
        <v>63</v>
      </c>
      <c r="E409" s="37" t="s">
        <v>64</v>
      </c>
    </row>
    <row r="410" spans="1:5" ht="12.75">
      <c r="A410" t="s">
        <v>65</v>
      </c>
      <c r="E410" s="35" t="s">
        <v>64</v>
      </c>
    </row>
    <row r="411" spans="1:16" ht="12.75">
      <c r="A411" s="24" t="s">
        <v>55</v>
      </c>
      <c s="29" t="s">
        <v>1420</v>
      </c>
      <c s="29" t="s">
        <v>1920</v>
      </c>
      <c s="24" t="s">
        <v>64</v>
      </c>
      <c s="30" t="s">
        <v>1921</v>
      </c>
      <c s="31" t="s">
        <v>1915</v>
      </c>
      <c s="32">
        <v>5</v>
      </c>
      <c s="33">
        <v>0</v>
      </c>
      <c s="33">
        <f>ROUND(ROUND(H411,2)*ROUND(G411,3),2)</f>
      </c>
      <c s="31" t="s">
        <v>60</v>
      </c>
      <c r="O411">
        <f>(I411*21)/100</f>
      </c>
      <c t="s">
        <v>30</v>
      </c>
    </row>
    <row r="412" spans="1:5" ht="12.75">
      <c r="A412" s="34" t="s">
        <v>61</v>
      </c>
      <c r="E412" s="35" t="s">
        <v>1921</v>
      </c>
    </row>
    <row r="413" spans="1:5" ht="12.75">
      <c r="A413" s="36" t="s">
        <v>63</v>
      </c>
      <c r="E413" s="37" t="s">
        <v>64</v>
      </c>
    </row>
    <row r="414" spans="1:5" ht="12.75">
      <c r="A414" t="s">
        <v>65</v>
      </c>
      <c r="E414" s="35" t="s">
        <v>64</v>
      </c>
    </row>
    <row r="415" spans="1:16" ht="12.75">
      <c r="A415" s="24" t="s">
        <v>55</v>
      </c>
      <c s="29" t="s">
        <v>1423</v>
      </c>
      <c s="29" t="s">
        <v>1922</v>
      </c>
      <c s="24" t="s">
        <v>64</v>
      </c>
      <c s="30" t="s">
        <v>1923</v>
      </c>
      <c s="31" t="s">
        <v>1915</v>
      </c>
      <c s="32">
        <v>8</v>
      </c>
      <c s="33">
        <v>0</v>
      </c>
      <c s="33">
        <f>ROUND(ROUND(H415,2)*ROUND(G415,3),2)</f>
      </c>
      <c s="31" t="s">
        <v>60</v>
      </c>
      <c r="O415">
        <f>(I415*21)/100</f>
      </c>
      <c t="s">
        <v>30</v>
      </c>
    </row>
    <row r="416" spans="1:5" ht="12.75">
      <c r="A416" s="34" t="s">
        <v>61</v>
      </c>
      <c r="E416" s="35" t="s">
        <v>1923</v>
      </c>
    </row>
    <row r="417" spans="1:5" ht="12.75">
      <c r="A417" s="36" t="s">
        <v>63</v>
      </c>
      <c r="E417" s="37" t="s">
        <v>64</v>
      </c>
    </row>
    <row r="418" spans="1:5" ht="12.75">
      <c r="A418" t="s">
        <v>65</v>
      </c>
      <c r="E418" s="35" t="s">
        <v>64</v>
      </c>
    </row>
    <row r="419" spans="1:16" ht="12.75">
      <c r="A419" s="24" t="s">
        <v>55</v>
      </c>
      <c s="29" t="s">
        <v>1427</v>
      </c>
      <c s="29" t="s">
        <v>1924</v>
      </c>
      <c s="24" t="s">
        <v>64</v>
      </c>
      <c s="30" t="s">
        <v>1925</v>
      </c>
      <c s="31" t="s">
        <v>1915</v>
      </c>
      <c s="32">
        <v>5</v>
      </c>
      <c s="33">
        <v>0</v>
      </c>
      <c s="33">
        <f>ROUND(ROUND(H419,2)*ROUND(G419,3),2)</f>
      </c>
      <c s="31" t="s">
        <v>60</v>
      </c>
      <c r="O419">
        <f>(I419*21)/100</f>
      </c>
      <c t="s">
        <v>30</v>
      </c>
    </row>
    <row r="420" spans="1:5" ht="12.75">
      <c r="A420" s="34" t="s">
        <v>61</v>
      </c>
      <c r="E420" s="35" t="s">
        <v>1925</v>
      </c>
    </row>
    <row r="421" spans="1:5" ht="12.75">
      <c r="A421" s="36" t="s">
        <v>63</v>
      </c>
      <c r="E421" s="37" t="s">
        <v>64</v>
      </c>
    </row>
    <row r="422" spans="1:5" ht="12.75">
      <c r="A422" t="s">
        <v>65</v>
      </c>
      <c r="E422" s="35" t="s">
        <v>64</v>
      </c>
    </row>
    <row r="423" spans="1:16" ht="12.75">
      <c r="A423" s="24" t="s">
        <v>55</v>
      </c>
      <c s="29" t="s">
        <v>1431</v>
      </c>
      <c s="29" t="s">
        <v>1926</v>
      </c>
      <c s="24" t="s">
        <v>64</v>
      </c>
      <c s="30" t="s">
        <v>1927</v>
      </c>
      <c s="31" t="s">
        <v>1915</v>
      </c>
      <c s="32">
        <v>24</v>
      </c>
      <c s="33">
        <v>0</v>
      </c>
      <c s="33">
        <f>ROUND(ROUND(H423,2)*ROUND(G423,3),2)</f>
      </c>
      <c s="31" t="s">
        <v>60</v>
      </c>
      <c r="O423">
        <f>(I423*21)/100</f>
      </c>
      <c t="s">
        <v>30</v>
      </c>
    </row>
    <row r="424" spans="1:5" ht="12.75">
      <c r="A424" s="34" t="s">
        <v>61</v>
      </c>
      <c r="E424" s="35" t="s">
        <v>1927</v>
      </c>
    </row>
    <row r="425" spans="1:5" ht="12.75">
      <c r="A425" s="36" t="s">
        <v>63</v>
      </c>
      <c r="E425" s="37" t="s">
        <v>64</v>
      </c>
    </row>
    <row r="426" spans="1:5" ht="12.75">
      <c r="A426" t="s">
        <v>65</v>
      </c>
      <c r="E426" s="35" t="s">
        <v>64</v>
      </c>
    </row>
    <row r="427" spans="1:16" ht="12.75">
      <c r="A427" s="24" t="s">
        <v>55</v>
      </c>
      <c s="29" t="s">
        <v>1436</v>
      </c>
      <c s="29" t="s">
        <v>1928</v>
      </c>
      <c s="24" t="s">
        <v>64</v>
      </c>
      <c s="30" t="s">
        <v>1929</v>
      </c>
      <c s="31" t="s">
        <v>1915</v>
      </c>
      <c s="32">
        <v>110</v>
      </c>
      <c s="33">
        <v>0</v>
      </c>
      <c s="33">
        <f>ROUND(ROUND(H427,2)*ROUND(G427,3),2)</f>
      </c>
      <c s="31" t="s">
        <v>60</v>
      </c>
      <c r="O427">
        <f>(I427*21)/100</f>
      </c>
      <c t="s">
        <v>30</v>
      </c>
    </row>
    <row r="428" spans="1:5" ht="12.75">
      <c r="A428" s="34" t="s">
        <v>61</v>
      </c>
      <c r="E428" s="35" t="s">
        <v>1929</v>
      </c>
    </row>
    <row r="429" spans="1:5" ht="12.75">
      <c r="A429" s="36" t="s">
        <v>63</v>
      </c>
      <c r="E429" s="37" t="s">
        <v>64</v>
      </c>
    </row>
    <row r="430" spans="1:5" ht="12.75">
      <c r="A430" t="s">
        <v>65</v>
      </c>
      <c r="E430" s="35" t="s">
        <v>64</v>
      </c>
    </row>
    <row r="431" spans="1:16" ht="12.75">
      <c r="A431" s="24" t="s">
        <v>55</v>
      </c>
      <c s="29" t="s">
        <v>1439</v>
      </c>
      <c s="29" t="s">
        <v>1930</v>
      </c>
      <c s="24" t="s">
        <v>64</v>
      </c>
      <c s="30" t="s">
        <v>1931</v>
      </c>
      <c s="31" t="s">
        <v>1915</v>
      </c>
      <c s="32">
        <v>24</v>
      </c>
      <c s="33">
        <v>0</v>
      </c>
      <c s="33">
        <f>ROUND(ROUND(H431,2)*ROUND(G431,3),2)</f>
      </c>
      <c s="31" t="s">
        <v>60</v>
      </c>
      <c r="O431">
        <f>(I431*21)/100</f>
      </c>
      <c t="s">
        <v>30</v>
      </c>
    </row>
    <row r="432" spans="1:5" ht="12.75">
      <c r="A432" s="34" t="s">
        <v>61</v>
      </c>
      <c r="E432" s="35" t="s">
        <v>1931</v>
      </c>
    </row>
    <row r="433" spans="1:5" ht="12.75">
      <c r="A433" s="36" t="s">
        <v>63</v>
      </c>
      <c r="E433" s="37" t="s">
        <v>64</v>
      </c>
    </row>
    <row r="434" spans="1:5" ht="12.75">
      <c r="A434" t="s">
        <v>65</v>
      </c>
      <c r="E434" s="35" t="s">
        <v>64</v>
      </c>
    </row>
    <row r="435" spans="1:16" ht="12.75">
      <c r="A435" s="24" t="s">
        <v>55</v>
      </c>
      <c s="29" t="s">
        <v>1444</v>
      </c>
      <c s="29" t="s">
        <v>1932</v>
      </c>
      <c s="24" t="s">
        <v>64</v>
      </c>
      <c s="30" t="s">
        <v>1933</v>
      </c>
      <c s="31" t="s">
        <v>1915</v>
      </c>
      <c s="32">
        <v>12</v>
      </c>
      <c s="33">
        <v>0</v>
      </c>
      <c s="33">
        <f>ROUND(ROUND(H435,2)*ROUND(G435,3),2)</f>
      </c>
      <c s="31" t="s">
        <v>60</v>
      </c>
      <c r="O435">
        <f>(I435*21)/100</f>
      </c>
      <c t="s">
        <v>30</v>
      </c>
    </row>
    <row r="436" spans="1:5" ht="12.75">
      <c r="A436" s="34" t="s">
        <v>61</v>
      </c>
      <c r="E436" s="35" t="s">
        <v>1933</v>
      </c>
    </row>
    <row r="437" spans="1:5" ht="12.75">
      <c r="A437" s="36" t="s">
        <v>63</v>
      </c>
      <c r="E437" s="37" t="s">
        <v>64</v>
      </c>
    </row>
    <row r="438" spans="1:5" ht="12.75">
      <c r="A438" t="s">
        <v>65</v>
      </c>
      <c r="E438" s="35" t="s">
        <v>64</v>
      </c>
    </row>
    <row r="439" spans="1:16" ht="12.75">
      <c r="A439" s="24" t="s">
        <v>55</v>
      </c>
      <c s="29" t="s">
        <v>1447</v>
      </c>
      <c s="29" t="s">
        <v>1934</v>
      </c>
      <c s="24" t="s">
        <v>64</v>
      </c>
      <c s="30" t="s">
        <v>1935</v>
      </c>
      <c s="31" t="s">
        <v>1915</v>
      </c>
      <c s="32">
        <v>4</v>
      </c>
      <c s="33">
        <v>0</v>
      </c>
      <c s="33">
        <f>ROUND(ROUND(H439,2)*ROUND(G439,3),2)</f>
      </c>
      <c s="31" t="s">
        <v>60</v>
      </c>
      <c r="O439">
        <f>(I439*21)/100</f>
      </c>
      <c t="s">
        <v>30</v>
      </c>
    </row>
    <row r="440" spans="1:5" ht="12.75">
      <c r="A440" s="34" t="s">
        <v>61</v>
      </c>
      <c r="E440" s="35" t="s">
        <v>1935</v>
      </c>
    </row>
    <row r="441" spans="1:5" ht="12.75">
      <c r="A441" s="36" t="s">
        <v>63</v>
      </c>
      <c r="E441" s="37" t="s">
        <v>64</v>
      </c>
    </row>
    <row r="442" spans="1:5" ht="12.75">
      <c r="A442" t="s">
        <v>65</v>
      </c>
      <c r="E442" s="35" t="s">
        <v>64</v>
      </c>
    </row>
    <row r="443" spans="1:16" ht="12.75">
      <c r="A443" s="24" t="s">
        <v>55</v>
      </c>
      <c s="29" t="s">
        <v>1450</v>
      </c>
      <c s="29" t="s">
        <v>1936</v>
      </c>
      <c s="24" t="s">
        <v>64</v>
      </c>
      <c s="30" t="s">
        <v>1937</v>
      </c>
      <c s="31" t="s">
        <v>1915</v>
      </c>
      <c s="32">
        <v>8</v>
      </c>
      <c s="33">
        <v>0</v>
      </c>
      <c s="33">
        <f>ROUND(ROUND(H443,2)*ROUND(G443,3),2)</f>
      </c>
      <c s="31" t="s">
        <v>60</v>
      </c>
      <c r="O443">
        <f>(I443*21)/100</f>
      </c>
      <c t="s">
        <v>30</v>
      </c>
    </row>
    <row r="444" spans="1:5" ht="12.75">
      <c r="A444" s="34" t="s">
        <v>61</v>
      </c>
      <c r="E444" s="35" t="s">
        <v>1937</v>
      </c>
    </row>
    <row r="445" spans="1:5" ht="12.75">
      <c r="A445" s="36" t="s">
        <v>63</v>
      </c>
      <c r="E445" s="37" t="s">
        <v>64</v>
      </c>
    </row>
    <row r="446" spans="1:5" ht="12.75">
      <c r="A446" t="s">
        <v>65</v>
      </c>
      <c r="E446" s="35" t="s">
        <v>64</v>
      </c>
    </row>
    <row r="447" spans="1:16" ht="12.75">
      <c r="A447" s="24" t="s">
        <v>55</v>
      </c>
      <c s="29" t="s">
        <v>1454</v>
      </c>
      <c s="29" t="s">
        <v>1938</v>
      </c>
      <c s="24" t="s">
        <v>64</v>
      </c>
      <c s="30" t="s">
        <v>1939</v>
      </c>
      <c s="31" t="s">
        <v>1915</v>
      </c>
      <c s="32">
        <v>30</v>
      </c>
      <c s="33">
        <v>0</v>
      </c>
      <c s="33">
        <f>ROUND(ROUND(H447,2)*ROUND(G447,3),2)</f>
      </c>
      <c s="31" t="s">
        <v>60</v>
      </c>
      <c r="O447">
        <f>(I447*21)/100</f>
      </c>
      <c t="s">
        <v>30</v>
      </c>
    </row>
    <row r="448" spans="1:5" ht="12.75">
      <c r="A448" s="34" t="s">
        <v>61</v>
      </c>
      <c r="E448" s="35" t="s">
        <v>1939</v>
      </c>
    </row>
    <row r="449" spans="1:5" ht="12.75">
      <c r="A449" s="36" t="s">
        <v>63</v>
      </c>
      <c r="E449" s="37" t="s">
        <v>64</v>
      </c>
    </row>
    <row r="450" spans="1:5" ht="12.75">
      <c r="A450" t="s">
        <v>65</v>
      </c>
      <c r="E450" s="35" t="s">
        <v>64</v>
      </c>
    </row>
    <row r="451" spans="1:16" ht="25.5">
      <c r="A451" s="24" t="s">
        <v>55</v>
      </c>
      <c s="29" t="s">
        <v>1457</v>
      </c>
      <c s="29" t="s">
        <v>1940</v>
      </c>
      <c s="24" t="s">
        <v>64</v>
      </c>
      <c s="30" t="s">
        <v>1941</v>
      </c>
      <c s="31" t="s">
        <v>87</v>
      </c>
      <c s="32">
        <v>1</v>
      </c>
      <c s="33">
        <v>0</v>
      </c>
      <c s="33">
        <f>ROUND(ROUND(H451,2)*ROUND(G451,3),2)</f>
      </c>
      <c s="31" t="s">
        <v>60</v>
      </c>
      <c r="O451">
        <f>(I451*21)/100</f>
      </c>
      <c t="s">
        <v>30</v>
      </c>
    </row>
    <row r="452" spans="1:5" ht="25.5">
      <c r="A452" s="34" t="s">
        <v>61</v>
      </c>
      <c r="E452" s="35" t="s">
        <v>1941</v>
      </c>
    </row>
    <row r="453" spans="1:5" ht="12.75">
      <c r="A453" s="36" t="s">
        <v>63</v>
      </c>
      <c r="E453" s="37" t="s">
        <v>64</v>
      </c>
    </row>
    <row r="454" spans="1:5" ht="12.75">
      <c r="A454" t="s">
        <v>65</v>
      </c>
      <c r="E454" s="35" t="s">
        <v>64</v>
      </c>
    </row>
    <row r="455" spans="1:16" ht="12.75">
      <c r="A455" s="24" t="s">
        <v>55</v>
      </c>
      <c s="29" t="s">
        <v>1461</v>
      </c>
      <c s="29" t="s">
        <v>1942</v>
      </c>
      <c s="24" t="s">
        <v>64</v>
      </c>
      <c s="30" t="s">
        <v>1943</v>
      </c>
      <c s="31" t="s">
        <v>87</v>
      </c>
      <c s="32">
        <v>1</v>
      </c>
      <c s="33">
        <v>0</v>
      </c>
      <c s="33">
        <f>ROUND(ROUND(H455,2)*ROUND(G455,3),2)</f>
      </c>
      <c s="31" t="s">
        <v>60</v>
      </c>
      <c r="O455">
        <f>(I455*21)/100</f>
      </c>
      <c t="s">
        <v>30</v>
      </c>
    </row>
    <row r="456" spans="1:5" ht="12.75">
      <c r="A456" s="34" t="s">
        <v>61</v>
      </c>
      <c r="E456" s="35" t="s">
        <v>1943</v>
      </c>
    </row>
    <row r="457" spans="1:5" ht="12.75">
      <c r="A457" s="36" t="s">
        <v>63</v>
      </c>
      <c r="E457" s="37" t="s">
        <v>64</v>
      </c>
    </row>
    <row r="458" spans="1:5" ht="12.75">
      <c r="A458" t="s">
        <v>65</v>
      </c>
      <c r="E458" s="35" t="s">
        <v>64</v>
      </c>
    </row>
    <row r="459" spans="1:16" ht="12.75">
      <c r="A459" s="24" t="s">
        <v>55</v>
      </c>
      <c s="29" t="s">
        <v>1465</v>
      </c>
      <c s="29" t="s">
        <v>1944</v>
      </c>
      <c s="24" t="s">
        <v>64</v>
      </c>
      <c s="30" t="s">
        <v>1945</v>
      </c>
      <c s="31" t="s">
        <v>87</v>
      </c>
      <c s="32">
        <v>1</v>
      </c>
      <c s="33">
        <v>0</v>
      </c>
      <c s="33">
        <f>ROUND(ROUND(H459,2)*ROUND(G459,3),2)</f>
      </c>
      <c s="31" t="s">
        <v>60</v>
      </c>
      <c r="O459">
        <f>(I459*21)/100</f>
      </c>
      <c t="s">
        <v>30</v>
      </c>
    </row>
    <row r="460" spans="1:5" ht="12.75">
      <c r="A460" s="34" t="s">
        <v>61</v>
      </c>
      <c r="E460" s="35" t="s">
        <v>1945</v>
      </c>
    </row>
    <row r="461" spans="1:5" ht="12.75">
      <c r="A461" s="36" t="s">
        <v>63</v>
      </c>
      <c r="E461" s="37" t="s">
        <v>64</v>
      </c>
    </row>
    <row r="462" spans="1:5" ht="12.75">
      <c r="A462" t="s">
        <v>65</v>
      </c>
      <c r="E462" s="35" t="s">
        <v>64</v>
      </c>
    </row>
    <row r="463" spans="1:16" ht="12.75">
      <c r="A463" s="24" t="s">
        <v>55</v>
      </c>
      <c s="29" t="s">
        <v>1469</v>
      </c>
      <c s="29" t="s">
        <v>1946</v>
      </c>
      <c s="24" t="s">
        <v>64</v>
      </c>
      <c s="30" t="s">
        <v>1947</v>
      </c>
      <c s="31" t="s">
        <v>87</v>
      </c>
      <c s="32">
        <v>1</v>
      </c>
      <c s="33">
        <v>0</v>
      </c>
      <c s="33">
        <f>ROUND(ROUND(H463,2)*ROUND(G463,3),2)</f>
      </c>
      <c s="31" t="s">
        <v>60</v>
      </c>
      <c r="O463">
        <f>(I463*21)/100</f>
      </c>
      <c t="s">
        <v>30</v>
      </c>
    </row>
    <row r="464" spans="1:5" ht="12.75">
      <c r="A464" s="34" t="s">
        <v>61</v>
      </c>
      <c r="E464" s="35" t="s">
        <v>1947</v>
      </c>
    </row>
    <row r="465" spans="1:5" ht="12.75">
      <c r="A465" s="36" t="s">
        <v>63</v>
      </c>
      <c r="E465" s="37" t="s">
        <v>64</v>
      </c>
    </row>
    <row r="466" spans="1:5" ht="12.75">
      <c r="A466" t="s">
        <v>65</v>
      </c>
      <c r="E466" s="35" t="s">
        <v>64</v>
      </c>
    </row>
    <row r="467" spans="1:16" ht="12.75">
      <c r="A467" s="24" t="s">
        <v>55</v>
      </c>
      <c s="29" t="s">
        <v>1473</v>
      </c>
      <c s="29" t="s">
        <v>1948</v>
      </c>
      <c s="24" t="s">
        <v>64</v>
      </c>
      <c s="30" t="s">
        <v>1949</v>
      </c>
      <c s="31" t="s">
        <v>87</v>
      </c>
      <c s="32">
        <v>8</v>
      </c>
      <c s="33">
        <v>0</v>
      </c>
      <c s="33">
        <f>ROUND(ROUND(H467,2)*ROUND(G467,3),2)</f>
      </c>
      <c s="31" t="s">
        <v>60</v>
      </c>
      <c r="O467">
        <f>(I467*21)/100</f>
      </c>
      <c t="s">
        <v>30</v>
      </c>
    </row>
    <row r="468" spans="1:5" ht="12.75">
      <c r="A468" s="34" t="s">
        <v>61</v>
      </c>
      <c r="E468" s="35" t="s">
        <v>1949</v>
      </c>
    </row>
    <row r="469" spans="1:5" ht="12.75">
      <c r="A469" s="36" t="s">
        <v>63</v>
      </c>
      <c r="E469" s="37" t="s">
        <v>64</v>
      </c>
    </row>
    <row r="470" spans="1:5" ht="12.75">
      <c r="A470" t="s">
        <v>65</v>
      </c>
      <c r="E470" s="35" t="s">
        <v>64</v>
      </c>
    </row>
    <row r="471" spans="1:16" ht="12.75">
      <c r="A471" s="24" t="s">
        <v>55</v>
      </c>
      <c s="29" t="s">
        <v>1477</v>
      </c>
      <c s="29" t="s">
        <v>1950</v>
      </c>
      <c s="24" t="s">
        <v>64</v>
      </c>
      <c s="30" t="s">
        <v>1951</v>
      </c>
      <c s="31" t="s">
        <v>87</v>
      </c>
      <c s="32">
        <v>1</v>
      </c>
      <c s="33">
        <v>0</v>
      </c>
      <c s="33">
        <f>ROUND(ROUND(H471,2)*ROUND(G471,3),2)</f>
      </c>
      <c s="31" t="s">
        <v>60</v>
      </c>
      <c r="O471">
        <f>(I471*21)/100</f>
      </c>
      <c t="s">
        <v>30</v>
      </c>
    </row>
    <row r="472" spans="1:5" ht="12.75">
      <c r="A472" s="34" t="s">
        <v>61</v>
      </c>
      <c r="E472" s="35" t="s">
        <v>1951</v>
      </c>
    </row>
    <row r="473" spans="1:5" ht="12.75">
      <c r="A473" s="36" t="s">
        <v>63</v>
      </c>
      <c r="E473" s="37" t="s">
        <v>64</v>
      </c>
    </row>
    <row r="474" spans="1:5" ht="12.75">
      <c r="A474" t="s">
        <v>65</v>
      </c>
      <c r="E474" s="35" t="s">
        <v>64</v>
      </c>
    </row>
    <row r="475" spans="1:16" ht="12.75">
      <c r="A475" s="24" t="s">
        <v>55</v>
      </c>
      <c s="29" t="s">
        <v>1481</v>
      </c>
      <c s="29" t="s">
        <v>1952</v>
      </c>
      <c s="24" t="s">
        <v>64</v>
      </c>
      <c s="30" t="s">
        <v>1953</v>
      </c>
      <c s="31" t="s">
        <v>87</v>
      </c>
      <c s="32">
        <v>2</v>
      </c>
      <c s="33">
        <v>0</v>
      </c>
      <c s="33">
        <f>ROUND(ROUND(H475,2)*ROUND(G475,3),2)</f>
      </c>
      <c s="31" t="s">
        <v>60</v>
      </c>
      <c r="O475">
        <f>(I475*21)/100</f>
      </c>
      <c t="s">
        <v>30</v>
      </c>
    </row>
    <row r="476" spans="1:5" ht="12.75">
      <c r="A476" s="34" t="s">
        <v>61</v>
      </c>
      <c r="E476" s="35" t="s">
        <v>1953</v>
      </c>
    </row>
    <row r="477" spans="1:5" ht="12.75">
      <c r="A477" s="36" t="s">
        <v>63</v>
      </c>
      <c r="E477" s="37" t="s">
        <v>64</v>
      </c>
    </row>
    <row r="478" spans="1:5" ht="12.75">
      <c r="A478" t="s">
        <v>65</v>
      </c>
      <c r="E478" s="35" t="s">
        <v>64</v>
      </c>
    </row>
    <row r="479" spans="1:16" ht="12.75">
      <c r="A479" s="24" t="s">
        <v>55</v>
      </c>
      <c s="29" t="s">
        <v>1484</v>
      </c>
      <c s="29" t="s">
        <v>1954</v>
      </c>
      <c s="24" t="s">
        <v>64</v>
      </c>
      <c s="30" t="s">
        <v>1955</v>
      </c>
      <c s="31" t="s">
        <v>1362</v>
      </c>
      <c s="32">
        <v>2</v>
      </c>
      <c s="33">
        <v>0</v>
      </c>
      <c s="33">
        <f>ROUND(ROUND(H479,2)*ROUND(G479,3),2)</f>
      </c>
      <c s="31" t="s">
        <v>60</v>
      </c>
      <c r="O479">
        <f>(I479*21)/100</f>
      </c>
      <c t="s">
        <v>30</v>
      </c>
    </row>
    <row r="480" spans="1:5" ht="12.75">
      <c r="A480" s="34" t="s">
        <v>61</v>
      </c>
      <c r="E480" s="35" t="s">
        <v>1955</v>
      </c>
    </row>
    <row r="481" spans="1:5" ht="12.75">
      <c r="A481" s="36" t="s">
        <v>63</v>
      </c>
      <c r="E481" s="37" t="s">
        <v>64</v>
      </c>
    </row>
    <row r="482" spans="1:5" ht="12.75">
      <c r="A482" t="s">
        <v>65</v>
      </c>
      <c r="E482" s="35" t="s">
        <v>64</v>
      </c>
    </row>
  </sheetData>
  <mergeCells count="15">
    <mergeCell ref="C3:D3"/>
    <mergeCell ref="C4:D4"/>
    <mergeCell ref="C5:D5"/>
    <mergeCell ref="C6:D6"/>
    <mergeCell ref="C7:D7"/>
    <mergeCell ref="C8:D8"/>
    <mergeCell ref="A9:A10"/>
    <mergeCell ref="B9:B10"/>
    <mergeCell ref="C9:C10"/>
    <mergeCell ref="D9:D10"/>
    <mergeCell ref="E9:E10"/>
    <mergeCell ref="F9:F10"/>
    <mergeCell ref="G9:G10"/>
    <mergeCell ref="H9:I9"/>
    <mergeCell ref="J9:J10"/>
  </mergeCells>
  <printOptions/>
  <pageMargins left="0.75" right="0.75" top="1" bottom="1" header="0.5" footer="0.5"/>
  <pageSetup fitToHeight="0" horizontalDpi="300" verticalDpi="300" orientation="portrait" paperSize="9"/>
  <drawing r:id="rId1"/>
</worksheet>
</file>

<file path=xl/worksheets/sheet15.xml><?xml version="1.0" encoding="utf-8"?>
<worksheet xmlns="http://schemas.openxmlformats.org/spreadsheetml/2006/main" xmlns:r="http://schemas.openxmlformats.org/officeDocument/2006/relationships">
  <sheetPr>
    <pageSetUpPr fitToPage="1"/>
  </sheetPr>
  <dimension ref="A1:R288"/>
  <sheetViews>
    <sheetView workbookViewId="0" topLeftCell="A1">
      <pane ySplit="11" topLeftCell="A12" activePane="bottomLeft" state="frozen"/>
      <selection pane="topLeft" activeCell="A1" sqref="A1"/>
      <selection pane="bottomLeft" activeCell="A12" sqref="A12"/>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0+O12+O17+O22+O31+O44+O53+O58+O71+O164+O189+O226+O279+O284</f>
      </c>
      <c t="s">
        <v>29</v>
      </c>
    </row>
    <row r="3" spans="1:16" ht="15" customHeight="1">
      <c r="A3" t="s">
        <v>12</v>
      </c>
      <c s="12" t="s">
        <v>14</v>
      </c>
      <c s="13" t="s">
        <v>15</v>
      </c>
      <c s="1"/>
      <c s="14" t="s">
        <v>16</v>
      </c>
      <c s="1"/>
      <c s="9"/>
      <c s="8" t="s">
        <v>1956</v>
      </c>
      <c s="41">
        <f>0+I12+I17+I22+I31+I44+I53+I58+I71+I164+I189+I226+I279+I284</f>
      </c>
      <c s="10"/>
      <c r="O3" t="s">
        <v>26</v>
      </c>
      <c t="s">
        <v>30</v>
      </c>
    </row>
    <row r="4" spans="1:16" ht="15" customHeight="1">
      <c r="A4" t="s">
        <v>17</v>
      </c>
      <c s="12" t="s">
        <v>18</v>
      </c>
      <c s="13" t="s">
        <v>977</v>
      </c>
      <c s="1"/>
      <c s="14" t="s">
        <v>978</v>
      </c>
      <c s="1"/>
      <c s="1"/>
      <c s="11"/>
      <c s="11"/>
      <c s="1"/>
      <c r="O4" t="s">
        <v>27</v>
      </c>
      <c t="s">
        <v>30</v>
      </c>
    </row>
    <row r="5" spans="1:16" ht="12.75" customHeight="1">
      <c r="A5" t="s">
        <v>21</v>
      </c>
      <c s="12" t="s">
        <v>18</v>
      </c>
      <c s="13" t="s">
        <v>1078</v>
      </c>
      <c s="1"/>
      <c s="14" t="s">
        <v>1079</v>
      </c>
      <c s="1"/>
      <c s="1"/>
      <c s="1"/>
      <c s="1"/>
      <c s="1"/>
      <c r="O5" t="s">
        <v>28</v>
      </c>
      <c t="s">
        <v>30</v>
      </c>
    </row>
    <row r="6" spans="1:10" ht="12.75" customHeight="1">
      <c r="A6" t="s">
        <v>24</v>
      </c>
      <c s="12" t="s">
        <v>18</v>
      </c>
      <c s="13" t="s">
        <v>1080</v>
      </c>
      <c s="1"/>
      <c s="14" t="s">
        <v>1081</v>
      </c>
      <c s="1"/>
      <c s="1"/>
      <c s="1"/>
      <c s="1"/>
      <c s="1"/>
    </row>
    <row r="7" spans="1:10" ht="12.75" customHeight="1">
      <c r="A7" t="s">
        <v>983</v>
      </c>
      <c s="12" t="s">
        <v>18</v>
      </c>
      <c s="13" t="s">
        <v>1082</v>
      </c>
      <c s="1"/>
      <c s="14" t="s">
        <v>1083</v>
      </c>
      <c s="1"/>
      <c s="1"/>
      <c s="1"/>
      <c s="1"/>
      <c s="1"/>
    </row>
    <row r="8" spans="1:10" ht="12.75" customHeight="1">
      <c r="A8" t="s">
        <v>1084</v>
      </c>
      <c s="16" t="s">
        <v>25</v>
      </c>
      <c s="17" t="s">
        <v>1956</v>
      </c>
      <c s="6"/>
      <c s="18" t="s">
        <v>1957</v>
      </c>
      <c s="6"/>
      <c s="6"/>
      <c s="6"/>
      <c s="6"/>
      <c s="6"/>
    </row>
    <row r="9" spans="1:10" ht="12.75" customHeight="1">
      <c r="A9" s="15" t="s">
        <v>33</v>
      </c>
      <c s="15" t="s">
        <v>35</v>
      </c>
      <c s="15" t="s">
        <v>37</v>
      </c>
      <c s="15" t="s">
        <v>38</v>
      </c>
      <c s="15" t="s">
        <v>39</v>
      </c>
      <c s="15" t="s">
        <v>41</v>
      </c>
      <c s="15" t="s">
        <v>43</v>
      </c>
      <c s="15" t="s">
        <v>45</v>
      </c>
      <c s="15"/>
      <c s="15" t="s">
        <v>50</v>
      </c>
    </row>
    <row r="10" spans="1:10" ht="12.75" customHeight="1">
      <c r="A10" s="15"/>
      <c s="15"/>
      <c s="15"/>
      <c s="15"/>
      <c s="15"/>
      <c s="15"/>
      <c s="15"/>
      <c s="15" t="s">
        <v>46</v>
      </c>
      <c s="15" t="s">
        <v>48</v>
      </c>
      <c s="15"/>
    </row>
    <row r="11" spans="1:10" ht="12.75" customHeight="1">
      <c r="A11" s="15" t="s">
        <v>34</v>
      </c>
      <c s="15" t="s">
        <v>36</v>
      </c>
      <c s="15" t="s">
        <v>30</v>
      </c>
      <c s="15" t="s">
        <v>29</v>
      </c>
      <c s="15" t="s">
        <v>40</v>
      </c>
      <c s="15" t="s">
        <v>42</v>
      </c>
      <c s="15" t="s">
        <v>44</v>
      </c>
      <c s="15" t="s">
        <v>47</v>
      </c>
      <c s="15" t="s">
        <v>49</v>
      </c>
      <c s="15" t="s">
        <v>51</v>
      </c>
    </row>
    <row r="12" spans="1:18" ht="12.75" customHeight="1">
      <c r="A12" s="25" t="s">
        <v>52</v>
      </c>
      <c s="25"/>
      <c s="26" t="s">
        <v>51</v>
      </c>
      <c s="25"/>
      <c s="27" t="s">
        <v>1958</v>
      </c>
      <c s="25"/>
      <c s="25"/>
      <c s="25"/>
      <c s="28">
        <f>0+Q12</f>
      </c>
      <c s="25"/>
      <c r="O12">
        <f>0+R12</f>
      </c>
      <c r="Q12">
        <f>0+I13</f>
      </c>
      <c>
        <f>0+O13</f>
      </c>
    </row>
    <row r="13" spans="1:16" ht="12.75">
      <c r="A13" s="24" t="s">
        <v>55</v>
      </c>
      <c s="29" t="s">
        <v>36</v>
      </c>
      <c s="29" t="s">
        <v>1959</v>
      </c>
      <c s="24" t="s">
        <v>64</v>
      </c>
      <c s="30" t="s">
        <v>1960</v>
      </c>
      <c s="31" t="s">
        <v>563</v>
      </c>
      <c s="32">
        <v>10</v>
      </c>
      <c s="33">
        <v>0</v>
      </c>
      <c s="33">
        <f>ROUND(ROUND(H13,2)*ROUND(G13,3),2)</f>
      </c>
      <c s="31" t="s">
        <v>1961</v>
      </c>
      <c r="O13">
        <f>(I13*21)/100</f>
      </c>
      <c t="s">
        <v>30</v>
      </c>
    </row>
    <row r="14" spans="1:5" ht="12.75">
      <c r="A14" s="34" t="s">
        <v>61</v>
      </c>
      <c r="E14" s="35" t="s">
        <v>1960</v>
      </c>
    </row>
    <row r="15" spans="1:5" ht="12.75">
      <c r="A15" s="36" t="s">
        <v>63</v>
      </c>
      <c r="E15" s="37" t="s">
        <v>64</v>
      </c>
    </row>
    <row r="16" spans="1:5" ht="12.75">
      <c r="A16" t="s">
        <v>65</v>
      </c>
      <c r="E16" s="35" t="s">
        <v>64</v>
      </c>
    </row>
    <row r="17" spans="1:18" ht="12.75" customHeight="1">
      <c r="A17" s="6" t="s">
        <v>52</v>
      </c>
      <c s="6"/>
      <c s="39" t="s">
        <v>107</v>
      </c>
      <c s="6"/>
      <c s="27" t="s">
        <v>1962</v>
      </c>
      <c s="6"/>
      <c s="6"/>
      <c s="6"/>
      <c s="40">
        <f>0+Q17</f>
      </c>
      <c s="6"/>
      <c r="O17">
        <f>0+R17</f>
      </c>
      <c r="Q17">
        <f>0+I18</f>
      </c>
      <c>
        <f>0+O18</f>
      </c>
    </row>
    <row r="18" spans="1:16" ht="12.75">
      <c r="A18" s="24" t="s">
        <v>55</v>
      </c>
      <c s="29" t="s">
        <v>30</v>
      </c>
      <c s="29" t="s">
        <v>1963</v>
      </c>
      <c s="24" t="s">
        <v>64</v>
      </c>
      <c s="30" t="s">
        <v>1964</v>
      </c>
      <c s="31" t="s">
        <v>634</v>
      </c>
      <c s="32">
        <v>6</v>
      </c>
      <c s="33">
        <v>0</v>
      </c>
      <c s="33">
        <f>ROUND(ROUND(H18,2)*ROUND(G18,3),2)</f>
      </c>
      <c s="31" t="s">
        <v>1961</v>
      </c>
      <c r="O18">
        <f>(I18*21)/100</f>
      </c>
      <c t="s">
        <v>30</v>
      </c>
    </row>
    <row r="19" spans="1:5" ht="12.75">
      <c r="A19" s="34" t="s">
        <v>61</v>
      </c>
      <c r="E19" s="35" t="s">
        <v>1964</v>
      </c>
    </row>
    <row r="20" spans="1:5" ht="12.75">
      <c r="A20" s="36" t="s">
        <v>63</v>
      </c>
      <c r="E20" s="37" t="s">
        <v>64</v>
      </c>
    </row>
    <row r="21" spans="1:5" ht="12.75">
      <c r="A21" t="s">
        <v>65</v>
      </c>
      <c r="E21" s="35" t="s">
        <v>64</v>
      </c>
    </row>
    <row r="22" spans="1:18" ht="12.75" customHeight="1">
      <c r="A22" s="6" t="s">
        <v>52</v>
      </c>
      <c s="6"/>
      <c s="39" t="s">
        <v>119</v>
      </c>
      <c s="6"/>
      <c s="27" t="s">
        <v>1965</v>
      </c>
      <c s="6"/>
      <c s="6"/>
      <c s="6"/>
      <c s="40">
        <f>0+Q22</f>
      </c>
      <c s="6"/>
      <c r="O22">
        <f>0+R22</f>
      </c>
      <c r="Q22">
        <f>0+I23+I27</f>
      </c>
      <c>
        <f>0+O23+O27</f>
      </c>
    </row>
    <row r="23" spans="1:16" ht="12.75">
      <c r="A23" s="24" t="s">
        <v>55</v>
      </c>
      <c s="29" t="s">
        <v>29</v>
      </c>
      <c s="29" t="s">
        <v>1966</v>
      </c>
      <c s="24" t="s">
        <v>64</v>
      </c>
      <c s="30" t="s">
        <v>1967</v>
      </c>
      <c s="31" t="s">
        <v>634</v>
      </c>
      <c s="32">
        <v>6</v>
      </c>
      <c s="33">
        <v>0</v>
      </c>
      <c s="33">
        <f>ROUND(ROUND(H23,2)*ROUND(G23,3),2)</f>
      </c>
      <c s="31" t="s">
        <v>1961</v>
      </c>
      <c r="O23">
        <f>(I23*21)/100</f>
      </c>
      <c t="s">
        <v>30</v>
      </c>
    </row>
    <row r="24" spans="1:5" ht="12.75">
      <c r="A24" s="34" t="s">
        <v>61</v>
      </c>
      <c r="E24" s="35" t="s">
        <v>1967</v>
      </c>
    </row>
    <row r="25" spans="1:5" ht="12.75">
      <c r="A25" s="36" t="s">
        <v>63</v>
      </c>
      <c r="E25" s="37" t="s">
        <v>64</v>
      </c>
    </row>
    <row r="26" spans="1:5" ht="12.75">
      <c r="A26" t="s">
        <v>65</v>
      </c>
      <c r="E26" s="35" t="s">
        <v>64</v>
      </c>
    </row>
    <row r="27" spans="1:16" ht="12.75">
      <c r="A27" s="24" t="s">
        <v>55</v>
      </c>
      <c s="29" t="s">
        <v>40</v>
      </c>
      <c s="29" t="s">
        <v>1968</v>
      </c>
      <c s="24" t="s">
        <v>64</v>
      </c>
      <c s="30" t="s">
        <v>1969</v>
      </c>
      <c s="31" t="s">
        <v>634</v>
      </c>
      <c s="32">
        <v>2</v>
      </c>
      <c s="33">
        <v>0</v>
      </c>
      <c s="33">
        <f>ROUND(ROUND(H27,2)*ROUND(G27,3),2)</f>
      </c>
      <c s="31" t="s">
        <v>1961</v>
      </c>
      <c r="O27">
        <f>(I27*21)/100</f>
      </c>
      <c t="s">
        <v>30</v>
      </c>
    </row>
    <row r="28" spans="1:5" ht="12.75">
      <c r="A28" s="34" t="s">
        <v>61</v>
      </c>
      <c r="E28" s="35" t="s">
        <v>1969</v>
      </c>
    </row>
    <row r="29" spans="1:5" ht="12.75">
      <c r="A29" s="36" t="s">
        <v>63</v>
      </c>
      <c r="E29" s="37" t="s">
        <v>64</v>
      </c>
    </row>
    <row r="30" spans="1:5" ht="12.75">
      <c r="A30" t="s">
        <v>65</v>
      </c>
      <c r="E30" s="35" t="s">
        <v>64</v>
      </c>
    </row>
    <row r="31" spans="1:18" ht="12.75" customHeight="1">
      <c r="A31" s="6" t="s">
        <v>52</v>
      </c>
      <c s="6"/>
      <c s="39" t="s">
        <v>123</v>
      </c>
      <c s="6"/>
      <c s="27" t="s">
        <v>1970</v>
      </c>
      <c s="6"/>
      <c s="6"/>
      <c s="6"/>
      <c s="40">
        <f>0+Q31</f>
      </c>
      <c s="6"/>
      <c r="O31">
        <f>0+R31</f>
      </c>
      <c r="Q31">
        <f>0+I32+I36+I40</f>
      </c>
      <c>
        <f>0+O32+O36+O40</f>
      </c>
    </row>
    <row r="32" spans="1:16" ht="12.75">
      <c r="A32" s="24" t="s">
        <v>55</v>
      </c>
      <c s="29" t="s">
        <v>42</v>
      </c>
      <c s="29" t="s">
        <v>1971</v>
      </c>
      <c s="24" t="s">
        <v>64</v>
      </c>
      <c s="30" t="s">
        <v>1972</v>
      </c>
      <c s="31" t="s">
        <v>634</v>
      </c>
      <c s="32">
        <v>2</v>
      </c>
      <c s="33">
        <v>0</v>
      </c>
      <c s="33">
        <f>ROUND(ROUND(H32,2)*ROUND(G32,3),2)</f>
      </c>
      <c s="31" t="s">
        <v>1961</v>
      </c>
      <c r="O32">
        <f>(I32*21)/100</f>
      </c>
      <c t="s">
        <v>30</v>
      </c>
    </row>
    <row r="33" spans="1:5" ht="12.75">
      <c r="A33" s="34" t="s">
        <v>61</v>
      </c>
      <c r="E33" s="35" t="s">
        <v>1972</v>
      </c>
    </row>
    <row r="34" spans="1:5" ht="12.75">
      <c r="A34" s="36" t="s">
        <v>63</v>
      </c>
      <c r="E34" s="37" t="s">
        <v>64</v>
      </c>
    </row>
    <row r="35" spans="1:5" ht="12.75">
      <c r="A35" t="s">
        <v>65</v>
      </c>
      <c r="E35" s="35" t="s">
        <v>64</v>
      </c>
    </row>
    <row r="36" spans="1:16" ht="12.75">
      <c r="A36" s="24" t="s">
        <v>55</v>
      </c>
      <c s="29" t="s">
        <v>44</v>
      </c>
      <c s="29" t="s">
        <v>1973</v>
      </c>
      <c s="24" t="s">
        <v>64</v>
      </c>
      <c s="30" t="s">
        <v>1974</v>
      </c>
      <c s="31" t="s">
        <v>634</v>
      </c>
      <c s="32">
        <v>4</v>
      </c>
      <c s="33">
        <v>0</v>
      </c>
      <c s="33">
        <f>ROUND(ROUND(H36,2)*ROUND(G36,3),2)</f>
      </c>
      <c s="31" t="s">
        <v>1961</v>
      </c>
      <c r="O36">
        <f>(I36*21)/100</f>
      </c>
      <c t="s">
        <v>30</v>
      </c>
    </row>
    <row r="37" spans="1:5" ht="12.75">
      <c r="A37" s="34" t="s">
        <v>61</v>
      </c>
      <c r="E37" s="35" t="s">
        <v>1974</v>
      </c>
    </row>
    <row r="38" spans="1:5" ht="12.75">
      <c r="A38" s="36" t="s">
        <v>63</v>
      </c>
      <c r="E38" s="37" t="s">
        <v>64</v>
      </c>
    </row>
    <row r="39" spans="1:5" ht="12.75">
      <c r="A39" t="s">
        <v>65</v>
      </c>
      <c r="E39" s="35" t="s">
        <v>64</v>
      </c>
    </row>
    <row r="40" spans="1:16" ht="12.75">
      <c r="A40" s="24" t="s">
        <v>55</v>
      </c>
      <c s="29" t="s">
        <v>84</v>
      </c>
      <c s="29" t="s">
        <v>1975</v>
      </c>
      <c s="24" t="s">
        <v>64</v>
      </c>
      <c s="30" t="s">
        <v>1976</v>
      </c>
      <c s="31" t="s">
        <v>634</v>
      </c>
      <c s="32">
        <v>2</v>
      </c>
      <c s="33">
        <v>0</v>
      </c>
      <c s="33">
        <f>ROUND(ROUND(H40,2)*ROUND(G40,3),2)</f>
      </c>
      <c s="31" t="s">
        <v>1961</v>
      </c>
      <c r="O40">
        <f>(I40*21)/100</f>
      </c>
      <c t="s">
        <v>30</v>
      </c>
    </row>
    <row r="41" spans="1:5" ht="12.75">
      <c r="A41" s="34" t="s">
        <v>61</v>
      </c>
      <c r="E41" s="35" t="s">
        <v>1976</v>
      </c>
    </row>
    <row r="42" spans="1:5" ht="12.75">
      <c r="A42" s="36" t="s">
        <v>63</v>
      </c>
      <c r="E42" s="37" t="s">
        <v>64</v>
      </c>
    </row>
    <row r="43" spans="1:5" ht="12.75">
      <c r="A43" t="s">
        <v>65</v>
      </c>
      <c r="E43" s="35" t="s">
        <v>64</v>
      </c>
    </row>
    <row r="44" spans="1:18" ht="12.75" customHeight="1">
      <c r="A44" s="6" t="s">
        <v>52</v>
      </c>
      <c s="6"/>
      <c s="39" t="s">
        <v>232</v>
      </c>
      <c s="6"/>
      <c s="27" t="s">
        <v>1977</v>
      </c>
      <c s="6"/>
      <c s="6"/>
      <c s="6"/>
      <c s="40">
        <f>0+Q44</f>
      </c>
      <c s="6"/>
      <c r="O44">
        <f>0+R44</f>
      </c>
      <c r="Q44">
        <f>0+I45+I49</f>
      </c>
      <c>
        <f>0+O45+O49</f>
      </c>
    </row>
    <row r="45" spans="1:16" ht="12.75">
      <c r="A45" s="24" t="s">
        <v>55</v>
      </c>
      <c s="29" t="s">
        <v>89</v>
      </c>
      <c s="29" t="s">
        <v>1978</v>
      </c>
      <c s="24" t="s">
        <v>64</v>
      </c>
      <c s="30" t="s">
        <v>1979</v>
      </c>
      <c s="31" t="s">
        <v>563</v>
      </c>
      <c s="32">
        <v>10</v>
      </c>
      <c s="33">
        <v>0</v>
      </c>
      <c s="33">
        <f>ROUND(ROUND(H45,2)*ROUND(G45,3),2)</f>
      </c>
      <c s="31" t="s">
        <v>1961</v>
      </c>
      <c r="O45">
        <f>(I45*21)/100</f>
      </c>
      <c t="s">
        <v>30</v>
      </c>
    </row>
    <row r="46" spans="1:5" ht="12.75">
      <c r="A46" s="34" t="s">
        <v>61</v>
      </c>
      <c r="E46" s="35" t="s">
        <v>1979</v>
      </c>
    </row>
    <row r="47" spans="1:5" ht="12.75">
      <c r="A47" s="36" t="s">
        <v>63</v>
      </c>
      <c r="E47" s="37" t="s">
        <v>64</v>
      </c>
    </row>
    <row r="48" spans="1:5" ht="12.75">
      <c r="A48" t="s">
        <v>65</v>
      </c>
      <c r="E48" s="35" t="s">
        <v>64</v>
      </c>
    </row>
    <row r="49" spans="1:16" ht="12.75">
      <c r="A49" s="24" t="s">
        <v>55</v>
      </c>
      <c s="29" t="s">
        <v>47</v>
      </c>
      <c s="29" t="s">
        <v>1980</v>
      </c>
      <c s="24" t="s">
        <v>64</v>
      </c>
      <c s="30" t="s">
        <v>1981</v>
      </c>
      <c s="31" t="s">
        <v>634</v>
      </c>
      <c s="32">
        <v>0.6</v>
      </c>
      <c s="33">
        <v>0</v>
      </c>
      <c s="33">
        <f>ROUND(ROUND(H49,2)*ROUND(G49,3),2)</f>
      </c>
      <c s="31" t="s">
        <v>1961</v>
      </c>
      <c r="O49">
        <f>(I49*21)/100</f>
      </c>
      <c t="s">
        <v>30</v>
      </c>
    </row>
    <row r="50" spans="1:5" ht="12.75">
      <c r="A50" s="34" t="s">
        <v>61</v>
      </c>
      <c r="E50" s="35" t="s">
        <v>1981</v>
      </c>
    </row>
    <row r="51" spans="1:5" ht="12.75">
      <c r="A51" s="36" t="s">
        <v>63</v>
      </c>
      <c r="E51" s="37" t="s">
        <v>64</v>
      </c>
    </row>
    <row r="52" spans="1:5" ht="12.75">
      <c r="A52" t="s">
        <v>65</v>
      </c>
      <c r="E52" s="35" t="s">
        <v>64</v>
      </c>
    </row>
    <row r="53" spans="1:18" ht="12.75" customHeight="1">
      <c r="A53" s="6" t="s">
        <v>52</v>
      </c>
      <c s="6"/>
      <c s="39" t="s">
        <v>966</v>
      </c>
      <c s="6"/>
      <c s="27" t="s">
        <v>1982</v>
      </c>
      <c s="6"/>
      <c s="6"/>
      <c s="6"/>
      <c s="40">
        <f>0+Q53</f>
      </c>
      <c s="6"/>
      <c r="O53">
        <f>0+R53</f>
      </c>
      <c r="Q53">
        <f>0+I54</f>
      </c>
      <c>
        <f>0+O54</f>
      </c>
    </row>
    <row r="54" spans="1:16" ht="12.75">
      <c r="A54" s="24" t="s">
        <v>55</v>
      </c>
      <c s="29" t="s">
        <v>49</v>
      </c>
      <c s="29" t="s">
        <v>1983</v>
      </c>
      <c s="24" t="s">
        <v>64</v>
      </c>
      <c s="30" t="s">
        <v>1984</v>
      </c>
      <c s="31" t="s">
        <v>563</v>
      </c>
      <c s="32">
        <v>10</v>
      </c>
      <c s="33">
        <v>0</v>
      </c>
      <c s="33">
        <f>ROUND(ROUND(H54,2)*ROUND(G54,3),2)</f>
      </c>
      <c s="31" t="s">
        <v>1961</v>
      </c>
      <c r="O54">
        <f>(I54*21)/100</f>
      </c>
      <c t="s">
        <v>30</v>
      </c>
    </row>
    <row r="55" spans="1:5" ht="12.75">
      <c r="A55" s="34" t="s">
        <v>61</v>
      </c>
      <c r="E55" s="35" t="s">
        <v>1984</v>
      </c>
    </row>
    <row r="56" spans="1:5" ht="12.75">
      <c r="A56" s="36" t="s">
        <v>63</v>
      </c>
      <c r="E56" s="37" t="s">
        <v>64</v>
      </c>
    </row>
    <row r="57" spans="1:5" ht="12.75">
      <c r="A57" t="s">
        <v>65</v>
      </c>
      <c r="E57" s="35" t="s">
        <v>64</v>
      </c>
    </row>
    <row r="58" spans="1:18" ht="12.75" customHeight="1">
      <c r="A58" s="6" t="s">
        <v>52</v>
      </c>
      <c s="6"/>
      <c s="39" t="s">
        <v>1313</v>
      </c>
      <c s="6"/>
      <c s="27" t="s">
        <v>1985</v>
      </c>
      <c s="6"/>
      <c s="6"/>
      <c s="6"/>
      <c s="40">
        <f>0+Q58</f>
      </c>
      <c s="6"/>
      <c r="O58">
        <f>0+R58</f>
      </c>
      <c r="Q58">
        <f>0+I59+I63+I67</f>
      </c>
      <c>
        <f>0+O59+O63+O67</f>
      </c>
    </row>
    <row r="59" spans="1:16" ht="25.5">
      <c r="A59" s="24" t="s">
        <v>55</v>
      </c>
      <c s="29" t="s">
        <v>51</v>
      </c>
      <c s="29" t="s">
        <v>1986</v>
      </c>
      <c s="24" t="s">
        <v>64</v>
      </c>
      <c s="30" t="s">
        <v>1987</v>
      </c>
      <c s="31" t="s">
        <v>78</v>
      </c>
      <c s="32">
        <v>39</v>
      </c>
      <c s="33">
        <v>0</v>
      </c>
      <c s="33">
        <f>ROUND(ROUND(H59,2)*ROUND(G59,3),2)</f>
      </c>
      <c s="31" t="s">
        <v>1961</v>
      </c>
      <c r="O59">
        <f>(I59*21)/100</f>
      </c>
      <c t="s">
        <v>30</v>
      </c>
    </row>
    <row r="60" spans="1:5" ht="25.5">
      <c r="A60" s="34" t="s">
        <v>61</v>
      </c>
      <c r="E60" s="35" t="s">
        <v>1987</v>
      </c>
    </row>
    <row r="61" spans="1:5" ht="12.75">
      <c r="A61" s="36" t="s">
        <v>63</v>
      </c>
      <c r="E61" s="37" t="s">
        <v>64</v>
      </c>
    </row>
    <row r="62" spans="1:5" ht="12.75">
      <c r="A62" t="s">
        <v>65</v>
      </c>
      <c r="E62" s="35" t="s">
        <v>64</v>
      </c>
    </row>
    <row r="63" spans="1:16" ht="25.5">
      <c r="A63" s="24" t="s">
        <v>55</v>
      </c>
      <c s="29" t="s">
        <v>102</v>
      </c>
      <c s="29" t="s">
        <v>1988</v>
      </c>
      <c s="24" t="s">
        <v>64</v>
      </c>
      <c s="30" t="s">
        <v>1989</v>
      </c>
      <c s="31" t="s">
        <v>78</v>
      </c>
      <c s="32">
        <v>58</v>
      </c>
      <c s="33">
        <v>0</v>
      </c>
      <c s="33">
        <f>ROUND(ROUND(H63,2)*ROUND(G63,3),2)</f>
      </c>
      <c s="31" t="s">
        <v>1961</v>
      </c>
      <c r="O63">
        <f>(I63*21)/100</f>
      </c>
      <c t="s">
        <v>30</v>
      </c>
    </row>
    <row r="64" spans="1:5" ht="25.5">
      <c r="A64" s="34" t="s">
        <v>61</v>
      </c>
      <c r="E64" s="35" t="s">
        <v>1989</v>
      </c>
    </row>
    <row r="65" spans="1:5" ht="12.75">
      <c r="A65" s="36" t="s">
        <v>63</v>
      </c>
      <c r="E65" s="37" t="s">
        <v>64</v>
      </c>
    </row>
    <row r="66" spans="1:5" ht="12.75">
      <c r="A66" t="s">
        <v>65</v>
      </c>
      <c r="E66" s="35" t="s">
        <v>64</v>
      </c>
    </row>
    <row r="67" spans="1:16" ht="12.75">
      <c r="A67" s="24" t="s">
        <v>55</v>
      </c>
      <c s="29" t="s">
        <v>107</v>
      </c>
      <c s="29" t="s">
        <v>1990</v>
      </c>
      <c s="24" t="s">
        <v>64</v>
      </c>
      <c s="30" t="s">
        <v>1991</v>
      </c>
      <c s="31" t="s">
        <v>78</v>
      </c>
      <c s="32">
        <v>97</v>
      </c>
      <c s="33">
        <v>0</v>
      </c>
      <c s="33">
        <f>ROUND(ROUND(H67,2)*ROUND(G67,3),2)</f>
      </c>
      <c s="31" t="s">
        <v>1961</v>
      </c>
      <c r="O67">
        <f>(I67*21)/100</f>
      </c>
      <c t="s">
        <v>30</v>
      </c>
    </row>
    <row r="68" spans="1:5" ht="12.75">
      <c r="A68" s="34" t="s">
        <v>61</v>
      </c>
      <c r="E68" s="35" t="s">
        <v>1991</v>
      </c>
    </row>
    <row r="69" spans="1:5" ht="12.75">
      <c r="A69" s="36" t="s">
        <v>63</v>
      </c>
      <c r="E69" s="37" t="s">
        <v>64</v>
      </c>
    </row>
    <row r="70" spans="1:5" ht="12.75">
      <c r="A70" t="s">
        <v>65</v>
      </c>
      <c r="E70" s="35" t="s">
        <v>64</v>
      </c>
    </row>
    <row r="71" spans="1:18" ht="12.75" customHeight="1">
      <c r="A71" s="6" t="s">
        <v>52</v>
      </c>
      <c s="6"/>
      <c s="39" t="s">
        <v>1992</v>
      </c>
      <c s="6"/>
      <c s="27" t="s">
        <v>1993</v>
      </c>
      <c s="6"/>
      <c s="6"/>
      <c s="6"/>
      <c s="40">
        <f>0+Q71</f>
      </c>
      <c s="6"/>
      <c r="O71">
        <f>0+R71</f>
      </c>
      <c r="Q71">
        <f>0+I72+I76+I80+I84+I88+I92+I96+I100+I104+I108+I112+I116+I120+I124+I128+I132+I136+I140+I144+I148+I152+I156+I160</f>
      </c>
      <c>
        <f>0+O72+O76+O80+O84+O88+O92+O96+O100+O104+O108+O112+O116+O120+O124+O128+O132+O136+O140+O144+O148+O152+O156+O160</f>
      </c>
    </row>
    <row r="72" spans="1:16" ht="12.75">
      <c r="A72" s="24" t="s">
        <v>55</v>
      </c>
      <c s="29" t="s">
        <v>112</v>
      </c>
      <c s="29" t="s">
        <v>1994</v>
      </c>
      <c s="24" t="s">
        <v>64</v>
      </c>
      <c s="30" t="s">
        <v>1995</v>
      </c>
      <c s="31" t="s">
        <v>1915</v>
      </c>
      <c s="32">
        <v>16</v>
      </c>
      <c s="33">
        <v>0</v>
      </c>
      <c s="33">
        <f>ROUND(ROUND(H72,2)*ROUND(G72,3),2)</f>
      </c>
      <c s="31" t="s">
        <v>1961</v>
      </c>
      <c r="O72">
        <f>(I72*21)/100</f>
      </c>
      <c t="s">
        <v>30</v>
      </c>
    </row>
    <row r="73" spans="1:5" ht="12.75">
      <c r="A73" s="34" t="s">
        <v>61</v>
      </c>
      <c r="E73" s="35" t="s">
        <v>1995</v>
      </c>
    </row>
    <row r="74" spans="1:5" ht="12.75">
      <c r="A74" s="36" t="s">
        <v>63</v>
      </c>
      <c r="E74" s="37" t="s">
        <v>64</v>
      </c>
    </row>
    <row r="75" spans="1:5" ht="12.75">
      <c r="A75" t="s">
        <v>65</v>
      </c>
      <c r="E75" s="35" t="s">
        <v>64</v>
      </c>
    </row>
    <row r="76" spans="1:16" ht="12.75">
      <c r="A76" s="24" t="s">
        <v>55</v>
      </c>
      <c s="29" t="s">
        <v>115</v>
      </c>
      <c s="29" t="s">
        <v>1996</v>
      </c>
      <c s="24" t="s">
        <v>64</v>
      </c>
      <c s="30" t="s">
        <v>1997</v>
      </c>
      <c s="31" t="s">
        <v>1998</v>
      </c>
      <c s="32">
        <v>2</v>
      </c>
      <c s="33">
        <v>0</v>
      </c>
      <c s="33">
        <f>ROUND(ROUND(H76,2)*ROUND(G76,3),2)</f>
      </c>
      <c s="31" t="s">
        <v>1961</v>
      </c>
      <c r="O76">
        <f>(I76*21)/100</f>
      </c>
      <c t="s">
        <v>30</v>
      </c>
    </row>
    <row r="77" spans="1:5" ht="12.75">
      <c r="A77" s="34" t="s">
        <v>61</v>
      </c>
      <c r="E77" s="35" t="s">
        <v>1997</v>
      </c>
    </row>
    <row r="78" spans="1:5" ht="12.75">
      <c r="A78" s="36" t="s">
        <v>63</v>
      </c>
      <c r="E78" s="37" t="s">
        <v>64</v>
      </c>
    </row>
    <row r="79" spans="1:5" ht="12.75">
      <c r="A79" t="s">
        <v>65</v>
      </c>
      <c r="E79" s="35" t="s">
        <v>64</v>
      </c>
    </row>
    <row r="80" spans="1:16" ht="12.75">
      <c r="A80" s="24" t="s">
        <v>55</v>
      </c>
      <c s="29" t="s">
        <v>119</v>
      </c>
      <c s="29" t="s">
        <v>1999</v>
      </c>
      <c s="24" t="s">
        <v>64</v>
      </c>
      <c s="30" t="s">
        <v>2000</v>
      </c>
      <c s="31" t="s">
        <v>1998</v>
      </c>
      <c s="32">
        <v>2</v>
      </c>
      <c s="33">
        <v>0</v>
      </c>
      <c s="33">
        <f>ROUND(ROUND(H80,2)*ROUND(G80,3),2)</f>
      </c>
      <c s="31" t="s">
        <v>1961</v>
      </c>
      <c r="O80">
        <f>(I80*21)/100</f>
      </c>
      <c t="s">
        <v>30</v>
      </c>
    </row>
    <row r="81" spans="1:5" ht="12.75">
      <c r="A81" s="34" t="s">
        <v>61</v>
      </c>
      <c r="E81" s="35" t="s">
        <v>2000</v>
      </c>
    </row>
    <row r="82" spans="1:5" ht="12.75">
      <c r="A82" s="36" t="s">
        <v>63</v>
      </c>
      <c r="E82" s="37" t="s">
        <v>64</v>
      </c>
    </row>
    <row r="83" spans="1:5" ht="12.75">
      <c r="A83" t="s">
        <v>65</v>
      </c>
      <c r="E83" s="35" t="s">
        <v>64</v>
      </c>
    </row>
    <row r="84" spans="1:16" ht="12.75">
      <c r="A84" s="24" t="s">
        <v>55</v>
      </c>
      <c s="29" t="s">
        <v>123</v>
      </c>
      <c s="29" t="s">
        <v>2001</v>
      </c>
      <c s="24" t="s">
        <v>64</v>
      </c>
      <c s="30" t="s">
        <v>2002</v>
      </c>
      <c s="31" t="s">
        <v>1915</v>
      </c>
      <c s="32">
        <v>16</v>
      </c>
      <c s="33">
        <v>0</v>
      </c>
      <c s="33">
        <f>ROUND(ROUND(H84,2)*ROUND(G84,3),2)</f>
      </c>
      <c s="31" t="s">
        <v>60</v>
      </c>
      <c r="O84">
        <f>(I84*21)/100</f>
      </c>
      <c t="s">
        <v>30</v>
      </c>
    </row>
    <row r="85" spans="1:5" ht="12.75">
      <c r="A85" s="34" t="s">
        <v>61</v>
      </c>
      <c r="E85" s="35" t="s">
        <v>2002</v>
      </c>
    </row>
    <row r="86" spans="1:5" ht="12.75">
      <c r="A86" s="36" t="s">
        <v>63</v>
      </c>
      <c r="E86" s="37" t="s">
        <v>64</v>
      </c>
    </row>
    <row r="87" spans="1:5" ht="12.75">
      <c r="A87" t="s">
        <v>65</v>
      </c>
      <c r="E87" s="35" t="s">
        <v>64</v>
      </c>
    </row>
    <row r="88" spans="1:16" ht="12.75">
      <c r="A88" s="24" t="s">
        <v>55</v>
      </c>
      <c s="29" t="s">
        <v>127</v>
      </c>
      <c s="29" t="s">
        <v>2003</v>
      </c>
      <c s="24" t="s">
        <v>64</v>
      </c>
      <c s="30" t="s">
        <v>2004</v>
      </c>
      <c s="31" t="s">
        <v>2005</v>
      </c>
      <c s="32">
        <v>2000</v>
      </c>
      <c s="33">
        <v>0</v>
      </c>
      <c s="33">
        <f>ROUND(ROUND(H88,2)*ROUND(G88,3),2)</f>
      </c>
      <c s="31" t="s">
        <v>1961</v>
      </c>
      <c r="O88">
        <f>(I88*21)/100</f>
      </c>
      <c t="s">
        <v>30</v>
      </c>
    </row>
    <row r="89" spans="1:5" ht="12.75">
      <c r="A89" s="34" t="s">
        <v>61</v>
      </c>
      <c r="E89" s="35" t="s">
        <v>2004</v>
      </c>
    </row>
    <row r="90" spans="1:5" ht="12.75">
      <c r="A90" s="36" t="s">
        <v>63</v>
      </c>
      <c r="E90" s="37" t="s">
        <v>64</v>
      </c>
    </row>
    <row r="91" spans="1:5" ht="12.75">
      <c r="A91" t="s">
        <v>65</v>
      </c>
      <c r="E91" s="35" t="s">
        <v>64</v>
      </c>
    </row>
    <row r="92" spans="1:16" ht="12.75">
      <c r="A92" s="24" t="s">
        <v>55</v>
      </c>
      <c s="29" t="s">
        <v>131</v>
      </c>
      <c s="29" t="s">
        <v>2006</v>
      </c>
      <c s="24" t="s">
        <v>64</v>
      </c>
      <c s="30" t="s">
        <v>2007</v>
      </c>
      <c s="31" t="s">
        <v>1998</v>
      </c>
      <c s="32">
        <v>2</v>
      </c>
      <c s="33">
        <v>0</v>
      </c>
      <c s="33">
        <f>ROUND(ROUND(H92,2)*ROUND(G92,3),2)</f>
      </c>
      <c s="31" t="s">
        <v>60</v>
      </c>
      <c r="O92">
        <f>(I92*21)/100</f>
      </c>
      <c t="s">
        <v>30</v>
      </c>
    </row>
    <row r="93" spans="1:5" ht="12.75">
      <c r="A93" s="34" t="s">
        <v>61</v>
      </c>
      <c r="E93" s="35" t="s">
        <v>2007</v>
      </c>
    </row>
    <row r="94" spans="1:5" ht="12.75">
      <c r="A94" s="36" t="s">
        <v>63</v>
      </c>
      <c r="E94" s="37" t="s">
        <v>64</v>
      </c>
    </row>
    <row r="95" spans="1:5" ht="12.75">
      <c r="A95" t="s">
        <v>65</v>
      </c>
      <c r="E95" s="35" t="s">
        <v>64</v>
      </c>
    </row>
    <row r="96" spans="1:16" ht="12.75">
      <c r="A96" s="24" t="s">
        <v>55</v>
      </c>
      <c s="29" t="s">
        <v>135</v>
      </c>
      <c s="29" t="s">
        <v>2008</v>
      </c>
      <c s="24" t="s">
        <v>64</v>
      </c>
      <c s="30" t="s">
        <v>2009</v>
      </c>
      <c s="31" t="s">
        <v>1998</v>
      </c>
      <c s="32">
        <v>1</v>
      </c>
      <c s="33">
        <v>0</v>
      </c>
      <c s="33">
        <f>ROUND(ROUND(H96,2)*ROUND(G96,3),2)</f>
      </c>
      <c s="31" t="s">
        <v>60</v>
      </c>
      <c r="O96">
        <f>(I96*21)/100</f>
      </c>
      <c t="s">
        <v>30</v>
      </c>
    </row>
    <row r="97" spans="1:5" ht="12.75">
      <c r="A97" s="34" t="s">
        <v>61</v>
      </c>
      <c r="E97" s="35" t="s">
        <v>2009</v>
      </c>
    </row>
    <row r="98" spans="1:5" ht="12.75">
      <c r="A98" s="36" t="s">
        <v>63</v>
      </c>
      <c r="E98" s="37" t="s">
        <v>64</v>
      </c>
    </row>
    <row r="99" spans="1:5" ht="12.75">
      <c r="A99" t="s">
        <v>65</v>
      </c>
      <c r="E99" s="35" t="s">
        <v>64</v>
      </c>
    </row>
    <row r="100" spans="1:16" ht="12.75">
      <c r="A100" s="24" t="s">
        <v>55</v>
      </c>
      <c s="29" t="s">
        <v>140</v>
      </c>
      <c s="29" t="s">
        <v>2010</v>
      </c>
      <c s="24" t="s">
        <v>64</v>
      </c>
      <c s="30" t="s">
        <v>2011</v>
      </c>
      <c s="31" t="s">
        <v>78</v>
      </c>
      <c s="32">
        <v>16</v>
      </c>
      <c s="33">
        <v>0</v>
      </c>
      <c s="33">
        <f>ROUND(ROUND(H100,2)*ROUND(G100,3),2)</f>
      </c>
      <c s="31" t="s">
        <v>60</v>
      </c>
      <c r="O100">
        <f>(I100*21)/100</f>
      </c>
      <c t="s">
        <v>30</v>
      </c>
    </row>
    <row r="101" spans="1:5" ht="12.75">
      <c r="A101" s="34" t="s">
        <v>61</v>
      </c>
      <c r="E101" s="35" t="s">
        <v>2011</v>
      </c>
    </row>
    <row r="102" spans="1:5" ht="12.75">
      <c r="A102" s="36" t="s">
        <v>63</v>
      </c>
      <c r="E102" s="37" t="s">
        <v>64</v>
      </c>
    </row>
    <row r="103" spans="1:5" ht="12.75">
      <c r="A103" t="s">
        <v>65</v>
      </c>
      <c r="E103" s="35" t="s">
        <v>64</v>
      </c>
    </row>
    <row r="104" spans="1:16" ht="12.75">
      <c r="A104" s="24" t="s">
        <v>55</v>
      </c>
      <c s="29" t="s">
        <v>144</v>
      </c>
      <c s="29" t="s">
        <v>2012</v>
      </c>
      <c s="24" t="s">
        <v>64</v>
      </c>
      <c s="30" t="s">
        <v>2013</v>
      </c>
      <c s="31" t="s">
        <v>87</v>
      </c>
      <c s="32">
        <v>2</v>
      </c>
      <c s="33">
        <v>0</v>
      </c>
      <c s="33">
        <f>ROUND(ROUND(H104,2)*ROUND(G104,3),2)</f>
      </c>
      <c s="31" t="s">
        <v>60</v>
      </c>
      <c r="O104">
        <f>(I104*21)/100</f>
      </c>
      <c t="s">
        <v>30</v>
      </c>
    </row>
    <row r="105" spans="1:5" ht="12.75">
      <c r="A105" s="34" t="s">
        <v>61</v>
      </c>
      <c r="E105" s="35" t="s">
        <v>2013</v>
      </c>
    </row>
    <row r="106" spans="1:5" ht="12.75">
      <c r="A106" s="36" t="s">
        <v>63</v>
      </c>
      <c r="E106" s="37" t="s">
        <v>64</v>
      </c>
    </row>
    <row r="107" spans="1:5" ht="12.75">
      <c r="A107" t="s">
        <v>65</v>
      </c>
      <c r="E107" s="35" t="s">
        <v>64</v>
      </c>
    </row>
    <row r="108" spans="1:16" ht="12.75">
      <c r="A108" s="24" t="s">
        <v>55</v>
      </c>
      <c s="29" t="s">
        <v>147</v>
      </c>
      <c s="29" t="s">
        <v>2014</v>
      </c>
      <c s="24" t="s">
        <v>64</v>
      </c>
      <c s="30" t="s">
        <v>2015</v>
      </c>
      <c s="31" t="s">
        <v>87</v>
      </c>
      <c s="32">
        <v>4</v>
      </c>
      <c s="33">
        <v>0</v>
      </c>
      <c s="33">
        <f>ROUND(ROUND(H108,2)*ROUND(G108,3),2)</f>
      </c>
      <c s="31" t="s">
        <v>60</v>
      </c>
      <c r="O108">
        <f>(I108*21)/100</f>
      </c>
      <c t="s">
        <v>30</v>
      </c>
    </row>
    <row r="109" spans="1:5" ht="12.75">
      <c r="A109" s="34" t="s">
        <v>61</v>
      </c>
      <c r="E109" s="35" t="s">
        <v>2015</v>
      </c>
    </row>
    <row r="110" spans="1:5" ht="12.75">
      <c r="A110" s="36" t="s">
        <v>63</v>
      </c>
      <c r="E110" s="37" t="s">
        <v>64</v>
      </c>
    </row>
    <row r="111" spans="1:5" ht="12.75">
      <c r="A111" t="s">
        <v>65</v>
      </c>
      <c r="E111" s="35" t="s">
        <v>64</v>
      </c>
    </row>
    <row r="112" spans="1:16" ht="12.75">
      <c r="A112" s="24" t="s">
        <v>55</v>
      </c>
      <c s="29" t="s">
        <v>150</v>
      </c>
      <c s="29" t="s">
        <v>2016</v>
      </c>
      <c s="24" t="s">
        <v>64</v>
      </c>
      <c s="30" t="s">
        <v>2017</v>
      </c>
      <c s="31" t="s">
        <v>87</v>
      </c>
      <c s="32">
        <v>2</v>
      </c>
      <c s="33">
        <v>0</v>
      </c>
      <c s="33">
        <f>ROUND(ROUND(H112,2)*ROUND(G112,3),2)</f>
      </c>
      <c s="31" t="s">
        <v>60</v>
      </c>
      <c r="O112">
        <f>(I112*21)/100</f>
      </c>
      <c t="s">
        <v>30</v>
      </c>
    </row>
    <row r="113" spans="1:5" ht="12.75">
      <c r="A113" s="34" t="s">
        <v>61</v>
      </c>
      <c r="E113" s="35" t="s">
        <v>2017</v>
      </c>
    </row>
    <row r="114" spans="1:5" ht="12.75">
      <c r="A114" s="36" t="s">
        <v>63</v>
      </c>
      <c r="E114" s="37" t="s">
        <v>64</v>
      </c>
    </row>
    <row r="115" spans="1:5" ht="12.75">
      <c r="A115" t="s">
        <v>65</v>
      </c>
      <c r="E115" s="35" t="s">
        <v>64</v>
      </c>
    </row>
    <row r="116" spans="1:16" ht="12.75">
      <c r="A116" s="24" t="s">
        <v>55</v>
      </c>
      <c s="29" t="s">
        <v>154</v>
      </c>
      <c s="29" t="s">
        <v>2018</v>
      </c>
      <c s="24" t="s">
        <v>64</v>
      </c>
      <c s="30" t="s">
        <v>2019</v>
      </c>
      <c s="31" t="s">
        <v>87</v>
      </c>
      <c s="32">
        <v>4</v>
      </c>
      <c s="33">
        <v>0</v>
      </c>
      <c s="33">
        <f>ROUND(ROUND(H116,2)*ROUND(G116,3),2)</f>
      </c>
      <c s="31" t="s">
        <v>60</v>
      </c>
      <c r="O116">
        <f>(I116*21)/100</f>
      </c>
      <c t="s">
        <v>30</v>
      </c>
    </row>
    <row r="117" spans="1:5" ht="12.75">
      <c r="A117" s="34" t="s">
        <v>61</v>
      </c>
      <c r="E117" s="35" t="s">
        <v>2019</v>
      </c>
    </row>
    <row r="118" spans="1:5" ht="12.75">
      <c r="A118" s="36" t="s">
        <v>63</v>
      </c>
      <c r="E118" s="37" t="s">
        <v>64</v>
      </c>
    </row>
    <row r="119" spans="1:5" ht="12.75">
      <c r="A119" t="s">
        <v>65</v>
      </c>
      <c r="E119" s="35" t="s">
        <v>64</v>
      </c>
    </row>
    <row r="120" spans="1:16" ht="12.75">
      <c r="A120" s="24" t="s">
        <v>55</v>
      </c>
      <c s="29" t="s">
        <v>157</v>
      </c>
      <c s="29" t="s">
        <v>2020</v>
      </c>
      <c s="24" t="s">
        <v>64</v>
      </c>
      <c s="30" t="s">
        <v>2021</v>
      </c>
      <c s="31" t="s">
        <v>87</v>
      </c>
      <c s="32">
        <v>2</v>
      </c>
      <c s="33">
        <v>0</v>
      </c>
      <c s="33">
        <f>ROUND(ROUND(H120,2)*ROUND(G120,3),2)</f>
      </c>
      <c s="31" t="s">
        <v>60</v>
      </c>
      <c r="O120">
        <f>(I120*21)/100</f>
      </c>
      <c t="s">
        <v>30</v>
      </c>
    </row>
    <row r="121" spans="1:5" ht="12.75">
      <c r="A121" s="34" t="s">
        <v>61</v>
      </c>
      <c r="E121" s="35" t="s">
        <v>2021</v>
      </c>
    </row>
    <row r="122" spans="1:5" ht="12.75">
      <c r="A122" s="36" t="s">
        <v>63</v>
      </c>
      <c r="E122" s="37" t="s">
        <v>64</v>
      </c>
    </row>
    <row r="123" spans="1:5" ht="12.75">
      <c r="A123" t="s">
        <v>65</v>
      </c>
      <c r="E123" s="35" t="s">
        <v>64</v>
      </c>
    </row>
    <row r="124" spans="1:16" ht="12.75">
      <c r="A124" s="24" t="s">
        <v>55</v>
      </c>
      <c s="29" t="s">
        <v>161</v>
      </c>
      <c s="29" t="s">
        <v>2022</v>
      </c>
      <c s="24" t="s">
        <v>64</v>
      </c>
      <c s="30" t="s">
        <v>2023</v>
      </c>
      <c s="31" t="s">
        <v>87</v>
      </c>
      <c s="32">
        <v>2</v>
      </c>
      <c s="33">
        <v>0</v>
      </c>
      <c s="33">
        <f>ROUND(ROUND(H124,2)*ROUND(G124,3),2)</f>
      </c>
      <c s="31" t="s">
        <v>60</v>
      </c>
      <c r="O124">
        <f>(I124*21)/100</f>
      </c>
      <c t="s">
        <v>30</v>
      </c>
    </row>
    <row r="125" spans="1:5" ht="12.75">
      <c r="A125" s="34" t="s">
        <v>61</v>
      </c>
      <c r="E125" s="35" t="s">
        <v>2023</v>
      </c>
    </row>
    <row r="126" spans="1:5" ht="12.75">
      <c r="A126" s="36" t="s">
        <v>63</v>
      </c>
      <c r="E126" s="37" t="s">
        <v>64</v>
      </c>
    </row>
    <row r="127" spans="1:5" ht="12.75">
      <c r="A127" t="s">
        <v>65</v>
      </c>
      <c r="E127" s="35" t="s">
        <v>64</v>
      </c>
    </row>
    <row r="128" spans="1:16" ht="12.75">
      <c r="A128" s="24" t="s">
        <v>55</v>
      </c>
      <c s="29" t="s">
        <v>165</v>
      </c>
      <c s="29" t="s">
        <v>2024</v>
      </c>
      <c s="24" t="s">
        <v>64</v>
      </c>
      <c s="30" t="s">
        <v>2025</v>
      </c>
      <c s="31" t="s">
        <v>1998</v>
      </c>
      <c s="32">
        <v>2</v>
      </c>
      <c s="33">
        <v>0</v>
      </c>
      <c s="33">
        <f>ROUND(ROUND(H128,2)*ROUND(G128,3),2)</f>
      </c>
      <c s="31" t="s">
        <v>60</v>
      </c>
      <c r="O128">
        <f>(I128*21)/100</f>
      </c>
      <c t="s">
        <v>30</v>
      </c>
    </row>
    <row r="129" spans="1:5" ht="12.75">
      <c r="A129" s="34" t="s">
        <v>61</v>
      </c>
      <c r="E129" s="35" t="s">
        <v>2025</v>
      </c>
    </row>
    <row r="130" spans="1:5" ht="12.75">
      <c r="A130" s="36" t="s">
        <v>63</v>
      </c>
      <c r="E130" s="37" t="s">
        <v>64</v>
      </c>
    </row>
    <row r="131" spans="1:5" ht="12.75">
      <c r="A131" t="s">
        <v>65</v>
      </c>
      <c r="E131" s="35" t="s">
        <v>64</v>
      </c>
    </row>
    <row r="132" spans="1:16" ht="12.75">
      <c r="A132" s="24" t="s">
        <v>55</v>
      </c>
      <c s="29" t="s">
        <v>170</v>
      </c>
      <c s="29" t="s">
        <v>2026</v>
      </c>
      <c s="24" t="s">
        <v>64</v>
      </c>
      <c s="30" t="s">
        <v>2027</v>
      </c>
      <c s="31" t="s">
        <v>1998</v>
      </c>
      <c s="32">
        <v>1</v>
      </c>
      <c s="33">
        <v>0</v>
      </c>
      <c s="33">
        <f>ROUND(ROUND(H132,2)*ROUND(G132,3),2)</f>
      </c>
      <c s="31" t="s">
        <v>60</v>
      </c>
      <c r="O132">
        <f>(I132*21)/100</f>
      </c>
      <c t="s">
        <v>30</v>
      </c>
    </row>
    <row r="133" spans="1:5" ht="12.75">
      <c r="A133" s="34" t="s">
        <v>61</v>
      </c>
      <c r="E133" s="35" t="s">
        <v>2027</v>
      </c>
    </row>
    <row r="134" spans="1:5" ht="12.75">
      <c r="A134" s="36" t="s">
        <v>63</v>
      </c>
      <c r="E134" s="37" t="s">
        <v>64</v>
      </c>
    </row>
    <row r="135" spans="1:5" ht="12.75">
      <c r="A135" t="s">
        <v>65</v>
      </c>
      <c r="E135" s="35" t="s">
        <v>64</v>
      </c>
    </row>
    <row r="136" spans="1:16" ht="12.75">
      <c r="A136" s="24" t="s">
        <v>55</v>
      </c>
      <c s="29" t="s">
        <v>175</v>
      </c>
      <c s="29" t="s">
        <v>2028</v>
      </c>
      <c s="24" t="s">
        <v>64</v>
      </c>
      <c s="30" t="s">
        <v>2029</v>
      </c>
      <c s="31" t="s">
        <v>1998</v>
      </c>
      <c s="32">
        <v>2</v>
      </c>
      <c s="33">
        <v>0</v>
      </c>
      <c s="33">
        <f>ROUND(ROUND(H136,2)*ROUND(G136,3),2)</f>
      </c>
      <c s="31" t="s">
        <v>60</v>
      </c>
      <c r="O136">
        <f>(I136*21)/100</f>
      </c>
      <c t="s">
        <v>30</v>
      </c>
    </row>
    <row r="137" spans="1:5" ht="12.75">
      <c r="A137" s="34" t="s">
        <v>61</v>
      </c>
      <c r="E137" s="35" t="s">
        <v>2029</v>
      </c>
    </row>
    <row r="138" spans="1:5" ht="12.75">
      <c r="A138" s="36" t="s">
        <v>63</v>
      </c>
      <c r="E138" s="37" t="s">
        <v>64</v>
      </c>
    </row>
    <row r="139" spans="1:5" ht="12.75">
      <c r="A139" t="s">
        <v>65</v>
      </c>
      <c r="E139" s="35" t="s">
        <v>64</v>
      </c>
    </row>
    <row r="140" spans="1:16" ht="12.75">
      <c r="A140" s="24" t="s">
        <v>55</v>
      </c>
      <c s="29" t="s">
        <v>178</v>
      </c>
      <c s="29" t="s">
        <v>2030</v>
      </c>
      <c s="24" t="s">
        <v>64</v>
      </c>
      <c s="30" t="s">
        <v>2031</v>
      </c>
      <c s="31" t="s">
        <v>1998</v>
      </c>
      <c s="32">
        <v>2</v>
      </c>
      <c s="33">
        <v>0</v>
      </c>
      <c s="33">
        <f>ROUND(ROUND(H140,2)*ROUND(G140,3),2)</f>
      </c>
      <c s="31" t="s">
        <v>60</v>
      </c>
      <c r="O140">
        <f>(I140*21)/100</f>
      </c>
      <c t="s">
        <v>30</v>
      </c>
    </row>
    <row r="141" spans="1:5" ht="12.75">
      <c r="A141" s="34" t="s">
        <v>61</v>
      </c>
      <c r="E141" s="35" t="s">
        <v>2031</v>
      </c>
    </row>
    <row r="142" spans="1:5" ht="12.75">
      <c r="A142" s="36" t="s">
        <v>63</v>
      </c>
      <c r="E142" s="37" t="s">
        <v>64</v>
      </c>
    </row>
    <row r="143" spans="1:5" ht="12.75">
      <c r="A143" t="s">
        <v>65</v>
      </c>
      <c r="E143" s="35" t="s">
        <v>64</v>
      </c>
    </row>
    <row r="144" spans="1:16" ht="12.75">
      <c r="A144" s="24" t="s">
        <v>55</v>
      </c>
      <c s="29" t="s">
        <v>182</v>
      </c>
      <c s="29" t="s">
        <v>2032</v>
      </c>
      <c s="24" t="s">
        <v>64</v>
      </c>
      <c s="30" t="s">
        <v>2033</v>
      </c>
      <c s="31" t="s">
        <v>1998</v>
      </c>
      <c s="32">
        <v>1</v>
      </c>
      <c s="33">
        <v>0</v>
      </c>
      <c s="33">
        <f>ROUND(ROUND(H144,2)*ROUND(G144,3),2)</f>
      </c>
      <c s="31" t="s">
        <v>60</v>
      </c>
      <c r="O144">
        <f>(I144*21)/100</f>
      </c>
      <c t="s">
        <v>30</v>
      </c>
    </row>
    <row r="145" spans="1:5" ht="12.75">
      <c r="A145" s="34" t="s">
        <v>61</v>
      </c>
      <c r="E145" s="35" t="s">
        <v>2033</v>
      </c>
    </row>
    <row r="146" spans="1:5" ht="12.75">
      <c r="A146" s="36" t="s">
        <v>63</v>
      </c>
      <c r="E146" s="37" t="s">
        <v>64</v>
      </c>
    </row>
    <row r="147" spans="1:5" ht="12.75">
      <c r="A147" t="s">
        <v>65</v>
      </c>
      <c r="E147" s="35" t="s">
        <v>64</v>
      </c>
    </row>
    <row r="148" spans="1:16" ht="12.75">
      <c r="A148" s="24" t="s">
        <v>55</v>
      </c>
      <c s="29" t="s">
        <v>186</v>
      </c>
      <c s="29" t="s">
        <v>2034</v>
      </c>
      <c s="24" t="s">
        <v>64</v>
      </c>
      <c s="30" t="s">
        <v>2035</v>
      </c>
      <c s="31" t="s">
        <v>1998</v>
      </c>
      <c s="32">
        <v>1</v>
      </c>
      <c s="33">
        <v>0</v>
      </c>
      <c s="33">
        <f>ROUND(ROUND(H148,2)*ROUND(G148,3),2)</f>
      </c>
      <c s="31" t="s">
        <v>60</v>
      </c>
      <c r="O148">
        <f>(I148*21)/100</f>
      </c>
      <c t="s">
        <v>30</v>
      </c>
    </row>
    <row r="149" spans="1:5" ht="12.75">
      <c r="A149" s="34" t="s">
        <v>61</v>
      </c>
      <c r="E149" s="35" t="s">
        <v>2035</v>
      </c>
    </row>
    <row r="150" spans="1:5" ht="12.75">
      <c r="A150" s="36" t="s">
        <v>63</v>
      </c>
      <c r="E150" s="37" t="s">
        <v>64</v>
      </c>
    </row>
    <row r="151" spans="1:5" ht="12.75">
      <c r="A151" t="s">
        <v>65</v>
      </c>
      <c r="E151" s="35" t="s">
        <v>64</v>
      </c>
    </row>
    <row r="152" spans="1:16" ht="12.75">
      <c r="A152" s="24" t="s">
        <v>55</v>
      </c>
      <c s="29" t="s">
        <v>189</v>
      </c>
      <c s="29" t="s">
        <v>2036</v>
      </c>
      <c s="24" t="s">
        <v>64</v>
      </c>
      <c s="30" t="s">
        <v>2037</v>
      </c>
      <c s="31" t="s">
        <v>1998</v>
      </c>
      <c s="32">
        <v>1</v>
      </c>
      <c s="33">
        <v>0</v>
      </c>
      <c s="33">
        <f>ROUND(ROUND(H152,2)*ROUND(G152,3),2)</f>
      </c>
      <c s="31" t="s">
        <v>60</v>
      </c>
      <c r="O152">
        <f>(I152*21)/100</f>
      </c>
      <c t="s">
        <v>30</v>
      </c>
    </row>
    <row r="153" spans="1:5" ht="12.75">
      <c r="A153" s="34" t="s">
        <v>61</v>
      </c>
      <c r="E153" s="35" t="s">
        <v>2037</v>
      </c>
    </row>
    <row r="154" spans="1:5" ht="12.75">
      <c r="A154" s="36" t="s">
        <v>63</v>
      </c>
      <c r="E154" s="37" t="s">
        <v>64</v>
      </c>
    </row>
    <row r="155" spans="1:5" ht="12.75">
      <c r="A155" t="s">
        <v>65</v>
      </c>
      <c r="E155" s="35" t="s">
        <v>64</v>
      </c>
    </row>
    <row r="156" spans="1:16" ht="12.75">
      <c r="A156" s="24" t="s">
        <v>55</v>
      </c>
      <c s="29" t="s">
        <v>193</v>
      </c>
      <c s="29" t="s">
        <v>2038</v>
      </c>
      <c s="24" t="s">
        <v>64</v>
      </c>
      <c s="30" t="s">
        <v>2039</v>
      </c>
      <c s="31" t="s">
        <v>1998</v>
      </c>
      <c s="32">
        <v>1</v>
      </c>
      <c s="33">
        <v>0</v>
      </c>
      <c s="33">
        <f>ROUND(ROUND(H156,2)*ROUND(G156,3),2)</f>
      </c>
      <c s="31" t="s">
        <v>60</v>
      </c>
      <c r="O156">
        <f>(I156*21)/100</f>
      </c>
      <c t="s">
        <v>30</v>
      </c>
    </row>
    <row r="157" spans="1:5" ht="12.75">
      <c r="A157" s="34" t="s">
        <v>61</v>
      </c>
      <c r="E157" s="35" t="s">
        <v>2039</v>
      </c>
    </row>
    <row r="158" spans="1:5" ht="12.75">
      <c r="A158" s="36" t="s">
        <v>63</v>
      </c>
      <c r="E158" s="37" t="s">
        <v>64</v>
      </c>
    </row>
    <row r="159" spans="1:5" ht="12.75">
      <c r="A159" t="s">
        <v>65</v>
      </c>
      <c r="E159" s="35" t="s">
        <v>64</v>
      </c>
    </row>
    <row r="160" spans="1:16" ht="12.75">
      <c r="A160" s="24" t="s">
        <v>55</v>
      </c>
      <c s="29" t="s">
        <v>198</v>
      </c>
      <c s="29" t="s">
        <v>2040</v>
      </c>
      <c s="24" t="s">
        <v>64</v>
      </c>
      <c s="30" t="s">
        <v>2041</v>
      </c>
      <c s="31" t="s">
        <v>1998</v>
      </c>
      <c s="32">
        <v>1</v>
      </c>
      <c s="33">
        <v>0</v>
      </c>
      <c s="33">
        <f>ROUND(ROUND(H160,2)*ROUND(G160,3),2)</f>
      </c>
      <c s="31" t="s">
        <v>60</v>
      </c>
      <c r="O160">
        <f>(I160*21)/100</f>
      </c>
      <c t="s">
        <v>30</v>
      </c>
    </row>
    <row r="161" spans="1:5" ht="12.75">
      <c r="A161" s="34" t="s">
        <v>61</v>
      </c>
      <c r="E161" s="35" t="s">
        <v>2041</v>
      </c>
    </row>
    <row r="162" spans="1:5" ht="12.75">
      <c r="A162" s="36" t="s">
        <v>63</v>
      </c>
      <c r="E162" s="37" t="s">
        <v>64</v>
      </c>
    </row>
    <row r="163" spans="1:5" ht="12.75">
      <c r="A163" t="s">
        <v>65</v>
      </c>
      <c r="E163" s="35" t="s">
        <v>64</v>
      </c>
    </row>
    <row r="164" spans="1:18" ht="12.75" customHeight="1">
      <c r="A164" s="6" t="s">
        <v>52</v>
      </c>
      <c s="6"/>
      <c s="39" t="s">
        <v>2042</v>
      </c>
      <c s="6"/>
      <c s="27" t="s">
        <v>2043</v>
      </c>
      <c s="6"/>
      <c s="6"/>
      <c s="6"/>
      <c s="40">
        <f>0+Q164</f>
      </c>
      <c s="6"/>
      <c r="O164">
        <f>0+R164</f>
      </c>
      <c r="Q164">
        <f>0+I165+I169+I173+I177+I181+I185</f>
      </c>
      <c>
        <f>0+O165+O169+O173+O177+O181+O185</f>
      </c>
    </row>
    <row r="165" spans="1:16" ht="12.75">
      <c r="A165" s="24" t="s">
        <v>55</v>
      </c>
      <c s="29" t="s">
        <v>201</v>
      </c>
      <c s="29" t="s">
        <v>2044</v>
      </c>
      <c s="24" t="s">
        <v>64</v>
      </c>
      <c s="30" t="s">
        <v>2045</v>
      </c>
      <c s="31" t="s">
        <v>1998</v>
      </c>
      <c s="32">
        <v>1</v>
      </c>
      <c s="33">
        <v>0</v>
      </c>
      <c s="33">
        <f>ROUND(ROUND(H165,2)*ROUND(G165,3),2)</f>
      </c>
      <c s="31" t="s">
        <v>1961</v>
      </c>
      <c r="O165">
        <f>(I165*21)/100</f>
      </c>
      <c t="s">
        <v>30</v>
      </c>
    </row>
    <row r="166" spans="1:5" ht="12.75">
      <c r="A166" s="34" t="s">
        <v>61</v>
      </c>
      <c r="E166" s="35" t="s">
        <v>2045</v>
      </c>
    </row>
    <row r="167" spans="1:5" ht="12.75">
      <c r="A167" s="36" t="s">
        <v>63</v>
      </c>
      <c r="E167" s="37" t="s">
        <v>64</v>
      </c>
    </row>
    <row r="168" spans="1:5" ht="12.75">
      <c r="A168" t="s">
        <v>65</v>
      </c>
      <c r="E168" s="35" t="s">
        <v>64</v>
      </c>
    </row>
    <row r="169" spans="1:16" ht="12.75">
      <c r="A169" s="24" t="s">
        <v>55</v>
      </c>
      <c s="29" t="s">
        <v>206</v>
      </c>
      <c s="29" t="s">
        <v>2046</v>
      </c>
      <c s="24" t="s">
        <v>64</v>
      </c>
      <c s="30" t="s">
        <v>2047</v>
      </c>
      <c s="31" t="s">
        <v>87</v>
      </c>
      <c s="32">
        <v>1</v>
      </c>
      <c s="33">
        <v>0</v>
      </c>
      <c s="33">
        <f>ROUND(ROUND(H169,2)*ROUND(G169,3),2)</f>
      </c>
      <c s="31" t="s">
        <v>1961</v>
      </c>
      <c r="O169">
        <f>(I169*21)/100</f>
      </c>
      <c t="s">
        <v>30</v>
      </c>
    </row>
    <row r="170" spans="1:5" ht="12.75">
      <c r="A170" s="34" t="s">
        <v>61</v>
      </c>
      <c r="E170" s="35" t="s">
        <v>2047</v>
      </c>
    </row>
    <row r="171" spans="1:5" ht="12.75">
      <c r="A171" s="36" t="s">
        <v>63</v>
      </c>
      <c r="E171" s="37" t="s">
        <v>64</v>
      </c>
    </row>
    <row r="172" spans="1:5" ht="12.75">
      <c r="A172" t="s">
        <v>65</v>
      </c>
      <c r="E172" s="35" t="s">
        <v>64</v>
      </c>
    </row>
    <row r="173" spans="1:16" ht="12.75">
      <c r="A173" s="24" t="s">
        <v>55</v>
      </c>
      <c s="29" t="s">
        <v>211</v>
      </c>
      <c s="29" t="s">
        <v>2048</v>
      </c>
      <c s="24" t="s">
        <v>64</v>
      </c>
      <c s="30" t="s">
        <v>2049</v>
      </c>
      <c s="31" t="s">
        <v>1998</v>
      </c>
      <c s="32">
        <v>2</v>
      </c>
      <c s="33">
        <v>0</v>
      </c>
      <c s="33">
        <f>ROUND(ROUND(H173,2)*ROUND(G173,3),2)</f>
      </c>
      <c s="31" t="s">
        <v>1961</v>
      </c>
      <c r="O173">
        <f>(I173*21)/100</f>
      </c>
      <c t="s">
        <v>30</v>
      </c>
    </row>
    <row r="174" spans="1:5" ht="12.75">
      <c r="A174" s="34" t="s">
        <v>61</v>
      </c>
      <c r="E174" s="35" t="s">
        <v>2049</v>
      </c>
    </row>
    <row r="175" spans="1:5" ht="12.75">
      <c r="A175" s="36" t="s">
        <v>63</v>
      </c>
      <c r="E175" s="37" t="s">
        <v>64</v>
      </c>
    </row>
    <row r="176" spans="1:5" ht="12.75">
      <c r="A176" t="s">
        <v>65</v>
      </c>
      <c r="E176" s="35" t="s">
        <v>64</v>
      </c>
    </row>
    <row r="177" spans="1:16" ht="12.75">
      <c r="A177" s="24" t="s">
        <v>55</v>
      </c>
      <c s="29" t="s">
        <v>215</v>
      </c>
      <c s="29" t="s">
        <v>2050</v>
      </c>
      <c s="24" t="s">
        <v>64</v>
      </c>
      <c s="30" t="s">
        <v>2051</v>
      </c>
      <c s="31" t="s">
        <v>1998</v>
      </c>
      <c s="32">
        <v>1</v>
      </c>
      <c s="33">
        <v>0</v>
      </c>
      <c s="33">
        <f>ROUND(ROUND(H177,2)*ROUND(G177,3),2)</f>
      </c>
      <c s="31" t="s">
        <v>1961</v>
      </c>
      <c r="O177">
        <f>(I177*21)/100</f>
      </c>
      <c t="s">
        <v>30</v>
      </c>
    </row>
    <row r="178" spans="1:5" ht="12.75">
      <c r="A178" s="34" t="s">
        <v>61</v>
      </c>
      <c r="E178" s="35" t="s">
        <v>2051</v>
      </c>
    </row>
    <row r="179" spans="1:5" ht="12.75">
      <c r="A179" s="36" t="s">
        <v>63</v>
      </c>
      <c r="E179" s="37" t="s">
        <v>64</v>
      </c>
    </row>
    <row r="180" spans="1:5" ht="12.75">
      <c r="A180" t="s">
        <v>65</v>
      </c>
      <c r="E180" s="35" t="s">
        <v>64</v>
      </c>
    </row>
    <row r="181" spans="1:16" ht="12.75">
      <c r="A181" s="24" t="s">
        <v>55</v>
      </c>
      <c s="29" t="s">
        <v>219</v>
      </c>
      <c s="29" t="s">
        <v>2052</v>
      </c>
      <c s="24" t="s">
        <v>64</v>
      </c>
      <c s="30" t="s">
        <v>2053</v>
      </c>
      <c s="31" t="s">
        <v>87</v>
      </c>
      <c s="32">
        <v>1</v>
      </c>
      <c s="33">
        <v>0</v>
      </c>
      <c s="33">
        <f>ROUND(ROUND(H181,2)*ROUND(G181,3),2)</f>
      </c>
      <c s="31" t="s">
        <v>1961</v>
      </c>
      <c r="O181">
        <f>(I181*21)/100</f>
      </c>
      <c t="s">
        <v>30</v>
      </c>
    </row>
    <row r="182" spans="1:5" ht="12.75">
      <c r="A182" s="34" t="s">
        <v>61</v>
      </c>
      <c r="E182" s="35" t="s">
        <v>2053</v>
      </c>
    </row>
    <row r="183" spans="1:5" ht="12.75">
      <c r="A183" s="36" t="s">
        <v>63</v>
      </c>
      <c r="E183" s="37" t="s">
        <v>64</v>
      </c>
    </row>
    <row r="184" spans="1:5" ht="12.75">
      <c r="A184" t="s">
        <v>65</v>
      </c>
      <c r="E184" s="35" t="s">
        <v>64</v>
      </c>
    </row>
    <row r="185" spans="1:16" ht="12.75">
      <c r="A185" s="24" t="s">
        <v>55</v>
      </c>
      <c s="29" t="s">
        <v>223</v>
      </c>
      <c s="29" t="s">
        <v>2054</v>
      </c>
      <c s="24" t="s">
        <v>64</v>
      </c>
      <c s="30" t="s">
        <v>2055</v>
      </c>
      <c s="31" t="s">
        <v>2005</v>
      </c>
      <c s="32">
        <v>1000</v>
      </c>
      <c s="33">
        <v>0</v>
      </c>
      <c s="33">
        <f>ROUND(ROUND(H185,2)*ROUND(G185,3),2)</f>
      </c>
      <c s="31" t="s">
        <v>1961</v>
      </c>
      <c r="O185">
        <f>(I185*21)/100</f>
      </c>
      <c t="s">
        <v>30</v>
      </c>
    </row>
    <row r="186" spans="1:5" ht="12.75">
      <c r="A186" s="34" t="s">
        <v>61</v>
      </c>
      <c r="E186" s="35" t="s">
        <v>2055</v>
      </c>
    </row>
    <row r="187" spans="1:5" ht="12.75">
      <c r="A187" s="36" t="s">
        <v>63</v>
      </c>
      <c r="E187" s="37" t="s">
        <v>64</v>
      </c>
    </row>
    <row r="188" spans="1:5" ht="12.75">
      <c r="A188" t="s">
        <v>65</v>
      </c>
      <c r="E188" s="35" t="s">
        <v>64</v>
      </c>
    </row>
    <row r="189" spans="1:18" ht="12.75" customHeight="1">
      <c r="A189" s="6" t="s">
        <v>52</v>
      </c>
      <c s="6"/>
      <c s="39" t="s">
        <v>2056</v>
      </c>
      <c s="6"/>
      <c s="27" t="s">
        <v>2057</v>
      </c>
      <c s="6"/>
      <c s="6"/>
      <c s="6"/>
      <c s="40">
        <f>0+Q189</f>
      </c>
      <c s="6"/>
      <c r="O189">
        <f>0+R189</f>
      </c>
      <c r="Q189">
        <f>0+I190+I194+I198+I202+I206+I210+I214+I218+I222</f>
      </c>
      <c>
        <f>0+O190+O194+O198+O202+O206+O210+O214+O218+O222</f>
      </c>
    </row>
    <row r="190" spans="1:16" ht="12.75">
      <c r="A190" s="24" t="s">
        <v>55</v>
      </c>
      <c s="29" t="s">
        <v>226</v>
      </c>
      <c s="29" t="s">
        <v>2058</v>
      </c>
      <c s="24" t="s">
        <v>64</v>
      </c>
      <c s="30" t="s">
        <v>2059</v>
      </c>
      <c s="31" t="s">
        <v>78</v>
      </c>
      <c s="32">
        <v>4</v>
      </c>
      <c s="33">
        <v>0</v>
      </c>
      <c s="33">
        <f>ROUND(ROUND(H190,2)*ROUND(G190,3),2)</f>
      </c>
      <c s="31" t="s">
        <v>1961</v>
      </c>
      <c r="O190">
        <f>(I190*21)/100</f>
      </c>
      <c t="s">
        <v>30</v>
      </c>
    </row>
    <row r="191" spans="1:5" ht="12.75">
      <c r="A191" s="34" t="s">
        <v>61</v>
      </c>
      <c r="E191" s="35" t="s">
        <v>2059</v>
      </c>
    </row>
    <row r="192" spans="1:5" ht="12.75">
      <c r="A192" s="36" t="s">
        <v>63</v>
      </c>
      <c r="E192" s="37" t="s">
        <v>64</v>
      </c>
    </row>
    <row r="193" spans="1:5" ht="12.75">
      <c r="A193" t="s">
        <v>65</v>
      </c>
      <c r="E193" s="35" t="s">
        <v>64</v>
      </c>
    </row>
    <row r="194" spans="1:16" ht="12.75">
      <c r="A194" s="24" t="s">
        <v>55</v>
      </c>
      <c s="29" t="s">
        <v>229</v>
      </c>
      <c s="29" t="s">
        <v>2060</v>
      </c>
      <c s="24" t="s">
        <v>64</v>
      </c>
      <c s="30" t="s">
        <v>2061</v>
      </c>
      <c s="31" t="s">
        <v>78</v>
      </c>
      <c s="32">
        <v>39</v>
      </c>
      <c s="33">
        <v>0</v>
      </c>
      <c s="33">
        <f>ROUND(ROUND(H194,2)*ROUND(G194,3),2)</f>
      </c>
      <c s="31" t="s">
        <v>1961</v>
      </c>
      <c r="O194">
        <f>(I194*21)/100</f>
      </c>
      <c t="s">
        <v>30</v>
      </c>
    </row>
    <row r="195" spans="1:5" ht="12.75">
      <c r="A195" s="34" t="s">
        <v>61</v>
      </c>
      <c r="E195" s="35" t="s">
        <v>2061</v>
      </c>
    </row>
    <row r="196" spans="1:5" ht="12.75">
      <c r="A196" s="36" t="s">
        <v>63</v>
      </c>
      <c r="E196" s="37" t="s">
        <v>64</v>
      </c>
    </row>
    <row r="197" spans="1:5" ht="12.75">
      <c r="A197" t="s">
        <v>65</v>
      </c>
      <c r="E197" s="35" t="s">
        <v>64</v>
      </c>
    </row>
    <row r="198" spans="1:16" ht="12.75">
      <c r="A198" s="24" t="s">
        <v>55</v>
      </c>
      <c s="29" t="s">
        <v>232</v>
      </c>
      <c s="29" t="s">
        <v>2062</v>
      </c>
      <c s="24" t="s">
        <v>64</v>
      </c>
      <c s="30" t="s">
        <v>2063</v>
      </c>
      <c s="31" t="s">
        <v>78</v>
      </c>
      <c s="32">
        <v>58</v>
      </c>
      <c s="33">
        <v>0</v>
      </c>
      <c s="33">
        <f>ROUND(ROUND(H198,2)*ROUND(G198,3),2)</f>
      </c>
      <c s="31" t="s">
        <v>1961</v>
      </c>
      <c r="O198">
        <f>(I198*21)/100</f>
      </c>
      <c t="s">
        <v>30</v>
      </c>
    </row>
    <row r="199" spans="1:5" ht="12.75">
      <c r="A199" s="34" t="s">
        <v>61</v>
      </c>
      <c r="E199" s="35" t="s">
        <v>2063</v>
      </c>
    </row>
    <row r="200" spans="1:5" ht="12.75">
      <c r="A200" s="36" t="s">
        <v>63</v>
      </c>
      <c r="E200" s="37" t="s">
        <v>64</v>
      </c>
    </row>
    <row r="201" spans="1:5" ht="12.75">
      <c r="A201" t="s">
        <v>65</v>
      </c>
      <c r="E201" s="35" t="s">
        <v>64</v>
      </c>
    </row>
    <row r="202" spans="1:16" ht="12.75">
      <c r="A202" s="24" t="s">
        <v>55</v>
      </c>
      <c s="29" t="s">
        <v>235</v>
      </c>
      <c s="29" t="s">
        <v>2064</v>
      </c>
      <c s="24" t="s">
        <v>64</v>
      </c>
      <c s="30" t="s">
        <v>2065</v>
      </c>
      <c s="31" t="s">
        <v>78</v>
      </c>
      <c s="32">
        <v>16</v>
      </c>
      <c s="33">
        <v>0</v>
      </c>
      <c s="33">
        <f>ROUND(ROUND(H202,2)*ROUND(G202,3),2)</f>
      </c>
      <c s="31" t="s">
        <v>1961</v>
      </c>
      <c r="O202">
        <f>(I202*21)/100</f>
      </c>
      <c t="s">
        <v>30</v>
      </c>
    </row>
    <row r="203" spans="1:5" ht="12.75">
      <c r="A203" s="34" t="s">
        <v>61</v>
      </c>
      <c r="E203" s="35" t="s">
        <v>2065</v>
      </c>
    </row>
    <row r="204" spans="1:5" ht="12.75">
      <c r="A204" s="36" t="s">
        <v>63</v>
      </c>
      <c r="E204" s="37" t="s">
        <v>64</v>
      </c>
    </row>
    <row r="205" spans="1:5" ht="12.75">
      <c r="A205" t="s">
        <v>65</v>
      </c>
      <c r="E205" s="35" t="s">
        <v>64</v>
      </c>
    </row>
    <row r="206" spans="1:16" ht="12.75">
      <c r="A206" s="24" t="s">
        <v>55</v>
      </c>
      <c s="29" t="s">
        <v>237</v>
      </c>
      <c s="29" t="s">
        <v>2066</v>
      </c>
      <c s="24" t="s">
        <v>64</v>
      </c>
      <c s="30" t="s">
        <v>2067</v>
      </c>
      <c s="31" t="s">
        <v>78</v>
      </c>
      <c s="32">
        <v>113</v>
      </c>
      <c s="33">
        <v>0</v>
      </c>
      <c s="33">
        <f>ROUND(ROUND(H206,2)*ROUND(G206,3),2)</f>
      </c>
      <c s="31" t="s">
        <v>1961</v>
      </c>
      <c r="O206">
        <f>(I206*21)/100</f>
      </c>
      <c t="s">
        <v>30</v>
      </c>
    </row>
    <row r="207" spans="1:5" ht="12.75">
      <c r="A207" s="34" t="s">
        <v>61</v>
      </c>
      <c r="E207" s="35" t="s">
        <v>2067</v>
      </c>
    </row>
    <row r="208" spans="1:5" ht="12.75">
      <c r="A208" s="36" t="s">
        <v>63</v>
      </c>
      <c r="E208" s="37" t="s">
        <v>64</v>
      </c>
    </row>
    <row r="209" spans="1:5" ht="12.75">
      <c r="A209" t="s">
        <v>65</v>
      </c>
      <c r="E209" s="35" t="s">
        <v>64</v>
      </c>
    </row>
    <row r="210" spans="1:16" ht="12.75">
      <c r="A210" s="24" t="s">
        <v>55</v>
      </c>
      <c s="29" t="s">
        <v>421</v>
      </c>
      <c s="29" t="s">
        <v>2068</v>
      </c>
      <c s="24" t="s">
        <v>64</v>
      </c>
      <c s="30" t="s">
        <v>2069</v>
      </c>
      <c s="31" t="s">
        <v>87</v>
      </c>
      <c s="32">
        <v>2</v>
      </c>
      <c s="33">
        <v>0</v>
      </c>
      <c s="33">
        <f>ROUND(ROUND(H210,2)*ROUND(G210,3),2)</f>
      </c>
      <c s="31" t="s">
        <v>1961</v>
      </c>
      <c r="O210">
        <f>(I210*21)/100</f>
      </c>
      <c t="s">
        <v>30</v>
      </c>
    </row>
    <row r="211" spans="1:5" ht="12.75">
      <c r="A211" s="34" t="s">
        <v>61</v>
      </c>
      <c r="E211" s="35" t="s">
        <v>2069</v>
      </c>
    </row>
    <row r="212" spans="1:5" ht="12.75">
      <c r="A212" s="36" t="s">
        <v>63</v>
      </c>
      <c r="E212" s="37" t="s">
        <v>64</v>
      </c>
    </row>
    <row r="213" spans="1:5" ht="12.75">
      <c r="A213" t="s">
        <v>65</v>
      </c>
      <c r="E213" s="35" t="s">
        <v>64</v>
      </c>
    </row>
    <row r="214" spans="1:16" ht="12.75">
      <c r="A214" s="24" t="s">
        <v>55</v>
      </c>
      <c s="29" t="s">
        <v>530</v>
      </c>
      <c s="29" t="s">
        <v>2070</v>
      </c>
      <c s="24" t="s">
        <v>64</v>
      </c>
      <c s="30" t="s">
        <v>2071</v>
      </c>
      <c s="31" t="s">
        <v>87</v>
      </c>
      <c s="32">
        <v>2</v>
      </c>
      <c s="33">
        <v>0</v>
      </c>
      <c s="33">
        <f>ROUND(ROUND(H214,2)*ROUND(G214,3),2)</f>
      </c>
      <c s="31" t="s">
        <v>1961</v>
      </c>
      <c r="O214">
        <f>(I214*21)/100</f>
      </c>
      <c t="s">
        <v>30</v>
      </c>
    </row>
    <row r="215" spans="1:5" ht="12.75">
      <c r="A215" s="34" t="s">
        <v>61</v>
      </c>
      <c r="E215" s="35" t="s">
        <v>2071</v>
      </c>
    </row>
    <row r="216" spans="1:5" ht="12.75">
      <c r="A216" s="36" t="s">
        <v>63</v>
      </c>
      <c r="E216" s="37" t="s">
        <v>64</v>
      </c>
    </row>
    <row r="217" spans="1:5" ht="12.75">
      <c r="A217" t="s">
        <v>65</v>
      </c>
      <c r="E217" s="35" t="s">
        <v>64</v>
      </c>
    </row>
    <row r="218" spans="1:16" ht="12.75">
      <c r="A218" s="24" t="s">
        <v>55</v>
      </c>
      <c s="29" t="s">
        <v>533</v>
      </c>
      <c s="29" t="s">
        <v>2072</v>
      </c>
      <c s="24" t="s">
        <v>64</v>
      </c>
      <c s="30" t="s">
        <v>2073</v>
      </c>
      <c s="31" t="s">
        <v>78</v>
      </c>
      <c s="32">
        <v>97</v>
      </c>
      <c s="33">
        <v>0</v>
      </c>
      <c s="33">
        <f>ROUND(ROUND(H218,2)*ROUND(G218,3),2)</f>
      </c>
      <c s="31" t="s">
        <v>1961</v>
      </c>
      <c r="O218">
        <f>(I218*21)/100</f>
      </c>
      <c t="s">
        <v>30</v>
      </c>
    </row>
    <row r="219" spans="1:5" ht="12.75">
      <c r="A219" s="34" t="s">
        <v>61</v>
      </c>
      <c r="E219" s="35" t="s">
        <v>2073</v>
      </c>
    </row>
    <row r="220" spans="1:5" ht="12.75">
      <c r="A220" s="36" t="s">
        <v>63</v>
      </c>
      <c r="E220" s="37" t="s">
        <v>64</v>
      </c>
    </row>
    <row r="221" spans="1:5" ht="12.75">
      <c r="A221" t="s">
        <v>65</v>
      </c>
      <c r="E221" s="35" t="s">
        <v>64</v>
      </c>
    </row>
    <row r="222" spans="1:16" ht="12.75">
      <c r="A222" s="24" t="s">
        <v>55</v>
      </c>
      <c s="29" t="s">
        <v>538</v>
      </c>
      <c s="29" t="s">
        <v>2074</v>
      </c>
      <c s="24" t="s">
        <v>64</v>
      </c>
      <c s="30" t="s">
        <v>2075</v>
      </c>
      <c s="31" t="s">
        <v>2005</v>
      </c>
      <c s="32">
        <v>2500</v>
      </c>
      <c s="33">
        <v>0</v>
      </c>
      <c s="33">
        <f>ROUND(ROUND(H222,2)*ROUND(G222,3),2)</f>
      </c>
      <c s="31" t="s">
        <v>1961</v>
      </c>
      <c r="O222">
        <f>(I222*21)/100</f>
      </c>
      <c t="s">
        <v>30</v>
      </c>
    </row>
    <row r="223" spans="1:5" ht="12.75">
      <c r="A223" s="34" t="s">
        <v>61</v>
      </c>
      <c r="E223" s="35" t="s">
        <v>2075</v>
      </c>
    </row>
    <row r="224" spans="1:5" ht="12.75">
      <c r="A224" s="36" t="s">
        <v>63</v>
      </c>
      <c r="E224" s="37" t="s">
        <v>64</v>
      </c>
    </row>
    <row r="225" spans="1:5" ht="12.75">
      <c r="A225" t="s">
        <v>65</v>
      </c>
      <c r="E225" s="35" t="s">
        <v>64</v>
      </c>
    </row>
    <row r="226" spans="1:18" ht="12.75" customHeight="1">
      <c r="A226" s="6" t="s">
        <v>52</v>
      </c>
      <c s="6"/>
      <c s="39" t="s">
        <v>2076</v>
      </c>
      <c s="6"/>
      <c s="27" t="s">
        <v>2077</v>
      </c>
      <c s="6"/>
      <c s="6"/>
      <c s="6"/>
      <c s="40">
        <f>0+Q226</f>
      </c>
      <c s="6"/>
      <c r="O226">
        <f>0+R226</f>
      </c>
      <c r="Q226">
        <f>0+I227+I231+I235+I239+I243+I247+I251+I255+I259+I263+I267+I271+I275</f>
      </c>
      <c>
        <f>0+O227+O231+O235+O239+O243+O247+O251+O255+O259+O263+O267+O271+O275</f>
      </c>
    </row>
    <row r="227" spans="1:16" ht="12.75">
      <c r="A227" s="24" t="s">
        <v>55</v>
      </c>
      <c s="29" t="s">
        <v>542</v>
      </c>
      <c s="29" t="s">
        <v>2078</v>
      </c>
      <c s="24" t="s">
        <v>64</v>
      </c>
      <c s="30" t="s">
        <v>2079</v>
      </c>
      <c s="31" t="s">
        <v>87</v>
      </c>
      <c s="32">
        <v>6</v>
      </c>
      <c s="33">
        <v>0</v>
      </c>
      <c s="33">
        <f>ROUND(ROUND(H227,2)*ROUND(G227,3),2)</f>
      </c>
      <c s="31" t="s">
        <v>1961</v>
      </c>
      <c r="O227">
        <f>(I227*21)/100</f>
      </c>
      <c t="s">
        <v>30</v>
      </c>
    </row>
    <row r="228" spans="1:5" ht="12.75">
      <c r="A228" s="34" t="s">
        <v>61</v>
      </c>
      <c r="E228" s="35" t="s">
        <v>2079</v>
      </c>
    </row>
    <row r="229" spans="1:5" ht="12.75">
      <c r="A229" s="36" t="s">
        <v>63</v>
      </c>
      <c r="E229" s="37" t="s">
        <v>64</v>
      </c>
    </row>
    <row r="230" spans="1:5" ht="12.75">
      <c r="A230" t="s">
        <v>65</v>
      </c>
      <c r="E230" s="35" t="s">
        <v>64</v>
      </c>
    </row>
    <row r="231" spans="1:16" ht="12.75">
      <c r="A231" s="24" t="s">
        <v>55</v>
      </c>
      <c s="29" t="s">
        <v>545</v>
      </c>
      <c s="29" t="s">
        <v>2080</v>
      </c>
      <c s="24" t="s">
        <v>64</v>
      </c>
      <c s="30" t="s">
        <v>2081</v>
      </c>
      <c s="31" t="s">
        <v>87</v>
      </c>
      <c s="32">
        <v>4</v>
      </c>
      <c s="33">
        <v>0</v>
      </c>
      <c s="33">
        <f>ROUND(ROUND(H231,2)*ROUND(G231,3),2)</f>
      </c>
      <c s="31" t="s">
        <v>1961</v>
      </c>
      <c r="O231">
        <f>(I231*21)/100</f>
      </c>
      <c t="s">
        <v>30</v>
      </c>
    </row>
    <row r="232" spans="1:5" ht="12.75">
      <c r="A232" s="34" t="s">
        <v>61</v>
      </c>
      <c r="E232" s="35" t="s">
        <v>2081</v>
      </c>
    </row>
    <row r="233" spans="1:5" ht="12.75">
      <c r="A233" s="36" t="s">
        <v>63</v>
      </c>
      <c r="E233" s="37" t="s">
        <v>64</v>
      </c>
    </row>
    <row r="234" spans="1:5" ht="12.75">
      <c r="A234" t="s">
        <v>65</v>
      </c>
      <c r="E234" s="35" t="s">
        <v>64</v>
      </c>
    </row>
    <row r="235" spans="1:16" ht="12.75">
      <c r="A235" s="24" t="s">
        <v>55</v>
      </c>
      <c s="29" t="s">
        <v>548</v>
      </c>
      <c s="29" t="s">
        <v>2082</v>
      </c>
      <c s="24" t="s">
        <v>64</v>
      </c>
      <c s="30" t="s">
        <v>2083</v>
      </c>
      <c s="31" t="s">
        <v>87</v>
      </c>
      <c s="32">
        <v>8</v>
      </c>
      <c s="33">
        <v>0</v>
      </c>
      <c s="33">
        <f>ROUND(ROUND(H235,2)*ROUND(G235,3),2)</f>
      </c>
      <c s="31" t="s">
        <v>1961</v>
      </c>
      <c r="O235">
        <f>(I235*21)/100</f>
      </c>
      <c t="s">
        <v>30</v>
      </c>
    </row>
    <row r="236" spans="1:5" ht="12.75">
      <c r="A236" s="34" t="s">
        <v>61</v>
      </c>
      <c r="E236" s="35" t="s">
        <v>2083</v>
      </c>
    </row>
    <row r="237" spans="1:5" ht="12.75">
      <c r="A237" s="36" t="s">
        <v>63</v>
      </c>
      <c r="E237" s="37" t="s">
        <v>64</v>
      </c>
    </row>
    <row r="238" spans="1:5" ht="12.75">
      <c r="A238" t="s">
        <v>65</v>
      </c>
      <c r="E238" s="35" t="s">
        <v>64</v>
      </c>
    </row>
    <row r="239" spans="1:16" ht="12.75">
      <c r="A239" s="24" t="s">
        <v>55</v>
      </c>
      <c s="29" t="s">
        <v>552</v>
      </c>
      <c s="29" t="s">
        <v>2084</v>
      </c>
      <c s="24" t="s">
        <v>64</v>
      </c>
      <c s="30" t="s">
        <v>2085</v>
      </c>
      <c s="31" t="s">
        <v>87</v>
      </c>
      <c s="32">
        <v>20</v>
      </c>
      <c s="33">
        <v>0</v>
      </c>
      <c s="33">
        <f>ROUND(ROUND(H239,2)*ROUND(G239,3),2)</f>
      </c>
      <c s="31" t="s">
        <v>1961</v>
      </c>
      <c r="O239">
        <f>(I239*21)/100</f>
      </c>
      <c t="s">
        <v>30</v>
      </c>
    </row>
    <row r="240" spans="1:5" ht="12.75">
      <c r="A240" s="34" t="s">
        <v>61</v>
      </c>
      <c r="E240" s="35" t="s">
        <v>2085</v>
      </c>
    </row>
    <row r="241" spans="1:5" ht="12.75">
      <c r="A241" s="36" t="s">
        <v>63</v>
      </c>
      <c r="E241" s="37" t="s">
        <v>64</v>
      </c>
    </row>
    <row r="242" spans="1:5" ht="12.75">
      <c r="A242" t="s">
        <v>65</v>
      </c>
      <c r="E242" s="35" t="s">
        <v>64</v>
      </c>
    </row>
    <row r="243" spans="1:16" ht="12.75">
      <c r="A243" s="24" t="s">
        <v>55</v>
      </c>
      <c s="29" t="s">
        <v>556</v>
      </c>
      <c s="29" t="s">
        <v>2086</v>
      </c>
      <c s="24" t="s">
        <v>64</v>
      </c>
      <c s="30" t="s">
        <v>2087</v>
      </c>
      <c s="31" t="s">
        <v>87</v>
      </c>
      <c s="32">
        <v>2</v>
      </c>
      <c s="33">
        <v>0</v>
      </c>
      <c s="33">
        <f>ROUND(ROUND(H243,2)*ROUND(G243,3),2)</f>
      </c>
      <c s="31" t="s">
        <v>1961</v>
      </c>
      <c r="O243">
        <f>(I243*21)/100</f>
      </c>
      <c t="s">
        <v>30</v>
      </c>
    </row>
    <row r="244" spans="1:5" ht="12.75">
      <c r="A244" s="34" t="s">
        <v>61</v>
      </c>
      <c r="E244" s="35" t="s">
        <v>2087</v>
      </c>
    </row>
    <row r="245" spans="1:5" ht="12.75">
      <c r="A245" s="36" t="s">
        <v>63</v>
      </c>
      <c r="E245" s="37" t="s">
        <v>64</v>
      </c>
    </row>
    <row r="246" spans="1:5" ht="12.75">
      <c r="A246" t="s">
        <v>65</v>
      </c>
      <c r="E246" s="35" t="s">
        <v>64</v>
      </c>
    </row>
    <row r="247" spans="1:16" ht="12.75">
      <c r="A247" s="24" t="s">
        <v>55</v>
      </c>
      <c s="29" t="s">
        <v>560</v>
      </c>
      <c s="29" t="s">
        <v>2088</v>
      </c>
      <c s="24" t="s">
        <v>64</v>
      </c>
      <c s="30" t="s">
        <v>2089</v>
      </c>
      <c s="31" t="s">
        <v>87</v>
      </c>
      <c s="32">
        <v>2</v>
      </c>
      <c s="33">
        <v>0</v>
      </c>
      <c s="33">
        <f>ROUND(ROUND(H247,2)*ROUND(G247,3),2)</f>
      </c>
      <c s="31" t="s">
        <v>1961</v>
      </c>
      <c r="O247">
        <f>(I247*21)/100</f>
      </c>
      <c t="s">
        <v>30</v>
      </c>
    </row>
    <row r="248" spans="1:5" ht="12.75">
      <c r="A248" s="34" t="s">
        <v>61</v>
      </c>
      <c r="E248" s="35" t="s">
        <v>2089</v>
      </c>
    </row>
    <row r="249" spans="1:5" ht="12.75">
      <c r="A249" s="36" t="s">
        <v>63</v>
      </c>
      <c r="E249" s="37" t="s">
        <v>64</v>
      </c>
    </row>
    <row r="250" spans="1:5" ht="12.75">
      <c r="A250" t="s">
        <v>65</v>
      </c>
      <c r="E250" s="35" t="s">
        <v>64</v>
      </c>
    </row>
    <row r="251" spans="1:16" ht="12.75">
      <c r="A251" s="24" t="s">
        <v>55</v>
      </c>
      <c s="29" t="s">
        <v>964</v>
      </c>
      <c s="29" t="s">
        <v>2090</v>
      </c>
      <c s="24" t="s">
        <v>64</v>
      </c>
      <c s="30" t="s">
        <v>2091</v>
      </c>
      <c s="31" t="s">
        <v>87</v>
      </c>
      <c s="32">
        <v>2</v>
      </c>
      <c s="33">
        <v>0</v>
      </c>
      <c s="33">
        <f>ROUND(ROUND(H251,2)*ROUND(G251,3),2)</f>
      </c>
      <c s="31" t="s">
        <v>1961</v>
      </c>
      <c r="O251">
        <f>(I251*21)/100</f>
      </c>
      <c t="s">
        <v>30</v>
      </c>
    </row>
    <row r="252" spans="1:5" ht="12.75">
      <c r="A252" s="34" t="s">
        <v>61</v>
      </c>
      <c r="E252" s="35" t="s">
        <v>2091</v>
      </c>
    </row>
    <row r="253" spans="1:5" ht="12.75">
      <c r="A253" s="36" t="s">
        <v>63</v>
      </c>
      <c r="E253" s="37" t="s">
        <v>64</v>
      </c>
    </row>
    <row r="254" spans="1:5" ht="12.75">
      <c r="A254" t="s">
        <v>65</v>
      </c>
      <c r="E254" s="35" t="s">
        <v>64</v>
      </c>
    </row>
    <row r="255" spans="1:16" ht="12.75">
      <c r="A255" s="24" t="s">
        <v>55</v>
      </c>
      <c s="29" t="s">
        <v>966</v>
      </c>
      <c s="29" t="s">
        <v>2092</v>
      </c>
      <c s="24" t="s">
        <v>64</v>
      </c>
      <c s="30" t="s">
        <v>2093</v>
      </c>
      <c s="31" t="s">
        <v>87</v>
      </c>
      <c s="32">
        <v>2</v>
      </c>
      <c s="33">
        <v>0</v>
      </c>
      <c s="33">
        <f>ROUND(ROUND(H255,2)*ROUND(G255,3),2)</f>
      </c>
      <c s="31" t="s">
        <v>1961</v>
      </c>
      <c r="O255">
        <f>(I255*21)/100</f>
      </c>
      <c t="s">
        <v>30</v>
      </c>
    </row>
    <row r="256" spans="1:5" ht="12.75">
      <c r="A256" s="34" t="s">
        <v>61</v>
      </c>
      <c r="E256" s="35" t="s">
        <v>2093</v>
      </c>
    </row>
    <row r="257" spans="1:5" ht="12.75">
      <c r="A257" s="36" t="s">
        <v>63</v>
      </c>
      <c r="E257" s="37" t="s">
        <v>64</v>
      </c>
    </row>
    <row r="258" spans="1:5" ht="12.75">
      <c r="A258" t="s">
        <v>65</v>
      </c>
      <c r="E258" s="35" t="s">
        <v>64</v>
      </c>
    </row>
    <row r="259" spans="1:16" ht="12.75">
      <c r="A259" s="24" t="s">
        <v>55</v>
      </c>
      <c s="29" t="s">
        <v>970</v>
      </c>
      <c s="29" t="s">
        <v>2094</v>
      </c>
      <c s="24" t="s">
        <v>64</v>
      </c>
      <c s="30" t="s">
        <v>2095</v>
      </c>
      <c s="31" t="s">
        <v>87</v>
      </c>
      <c s="32">
        <v>19</v>
      </c>
      <c s="33">
        <v>0</v>
      </c>
      <c s="33">
        <f>ROUND(ROUND(H259,2)*ROUND(G259,3),2)</f>
      </c>
      <c s="31" t="s">
        <v>1961</v>
      </c>
      <c r="O259">
        <f>(I259*21)/100</f>
      </c>
      <c t="s">
        <v>30</v>
      </c>
    </row>
    <row r="260" spans="1:5" ht="12.75">
      <c r="A260" s="34" t="s">
        <v>61</v>
      </c>
      <c r="E260" s="35" t="s">
        <v>2095</v>
      </c>
    </row>
    <row r="261" spans="1:5" ht="12.75">
      <c r="A261" s="36" t="s">
        <v>63</v>
      </c>
      <c r="E261" s="37" t="s">
        <v>64</v>
      </c>
    </row>
    <row r="262" spans="1:5" ht="12.75">
      <c r="A262" t="s">
        <v>65</v>
      </c>
      <c r="E262" s="35" t="s">
        <v>64</v>
      </c>
    </row>
    <row r="263" spans="1:16" ht="12.75">
      <c r="A263" s="24" t="s">
        <v>55</v>
      </c>
      <c s="29" t="s">
        <v>974</v>
      </c>
      <c s="29" t="s">
        <v>2096</v>
      </c>
      <c s="24" t="s">
        <v>64</v>
      </c>
      <c s="30" t="s">
        <v>2097</v>
      </c>
      <c s="31" t="s">
        <v>87</v>
      </c>
      <c s="32">
        <v>6</v>
      </c>
      <c s="33">
        <v>0</v>
      </c>
      <c s="33">
        <f>ROUND(ROUND(H263,2)*ROUND(G263,3),2)</f>
      </c>
      <c s="31" t="s">
        <v>1961</v>
      </c>
      <c r="O263">
        <f>(I263*21)/100</f>
      </c>
      <c t="s">
        <v>30</v>
      </c>
    </row>
    <row r="264" spans="1:5" ht="12.75">
      <c r="A264" s="34" t="s">
        <v>61</v>
      </c>
      <c r="E264" s="35" t="s">
        <v>2097</v>
      </c>
    </row>
    <row r="265" spans="1:5" ht="12.75">
      <c r="A265" s="36" t="s">
        <v>63</v>
      </c>
      <c r="E265" s="37" t="s">
        <v>64</v>
      </c>
    </row>
    <row r="266" spans="1:5" ht="12.75">
      <c r="A266" t="s">
        <v>65</v>
      </c>
      <c r="E266" s="35" t="s">
        <v>64</v>
      </c>
    </row>
    <row r="267" spans="1:16" ht="12.75">
      <c r="A267" s="24" t="s">
        <v>55</v>
      </c>
      <c s="29" t="s">
        <v>1276</v>
      </c>
      <c s="29" t="s">
        <v>2098</v>
      </c>
      <c s="24" t="s">
        <v>64</v>
      </c>
      <c s="30" t="s">
        <v>2099</v>
      </c>
      <c s="31" t="s">
        <v>87</v>
      </c>
      <c s="32">
        <v>1</v>
      </c>
      <c s="33">
        <v>0</v>
      </c>
      <c s="33">
        <f>ROUND(ROUND(H267,2)*ROUND(G267,3),2)</f>
      </c>
      <c s="31" t="s">
        <v>1961</v>
      </c>
      <c r="O267">
        <f>(I267*21)/100</f>
      </c>
      <c t="s">
        <v>30</v>
      </c>
    </row>
    <row r="268" spans="1:5" ht="12.75">
      <c r="A268" s="34" t="s">
        <v>61</v>
      </c>
      <c r="E268" s="35" t="s">
        <v>2099</v>
      </c>
    </row>
    <row r="269" spans="1:5" ht="12.75">
      <c r="A269" s="36" t="s">
        <v>63</v>
      </c>
      <c r="E269" s="37" t="s">
        <v>64</v>
      </c>
    </row>
    <row r="270" spans="1:5" ht="12.75">
      <c r="A270" t="s">
        <v>65</v>
      </c>
      <c r="E270" s="35" t="s">
        <v>64</v>
      </c>
    </row>
    <row r="271" spans="1:16" ht="12.75">
      <c r="A271" s="24" t="s">
        <v>55</v>
      </c>
      <c s="29" t="s">
        <v>1282</v>
      </c>
      <c s="29" t="s">
        <v>2100</v>
      </c>
      <c s="24" t="s">
        <v>64</v>
      </c>
      <c s="30" t="s">
        <v>2101</v>
      </c>
      <c s="31" t="s">
        <v>87</v>
      </c>
      <c s="32">
        <v>1</v>
      </c>
      <c s="33">
        <v>0</v>
      </c>
      <c s="33">
        <f>ROUND(ROUND(H271,2)*ROUND(G271,3),2)</f>
      </c>
      <c s="31" t="s">
        <v>1961</v>
      </c>
      <c r="O271">
        <f>(I271*21)/100</f>
      </c>
      <c t="s">
        <v>30</v>
      </c>
    </row>
    <row r="272" spans="1:5" ht="12.75">
      <c r="A272" s="34" t="s">
        <v>61</v>
      </c>
      <c r="E272" s="35" t="s">
        <v>2101</v>
      </c>
    </row>
    <row r="273" spans="1:5" ht="12.75">
      <c r="A273" s="36" t="s">
        <v>63</v>
      </c>
      <c r="E273" s="37" t="s">
        <v>64</v>
      </c>
    </row>
    <row r="274" spans="1:5" ht="12.75">
      <c r="A274" t="s">
        <v>65</v>
      </c>
      <c r="E274" s="35" t="s">
        <v>64</v>
      </c>
    </row>
    <row r="275" spans="1:16" ht="12.75">
      <c r="A275" s="24" t="s">
        <v>55</v>
      </c>
      <c s="29" t="s">
        <v>1285</v>
      </c>
      <c s="29" t="s">
        <v>2102</v>
      </c>
      <c s="24" t="s">
        <v>64</v>
      </c>
      <c s="30" t="s">
        <v>2103</v>
      </c>
      <c s="31" t="s">
        <v>2005</v>
      </c>
      <c s="32">
        <v>1200</v>
      </c>
      <c s="33">
        <v>0</v>
      </c>
      <c s="33">
        <f>ROUND(ROUND(H275,2)*ROUND(G275,3),2)</f>
      </c>
      <c s="31" t="s">
        <v>1961</v>
      </c>
      <c r="O275">
        <f>(I275*21)/100</f>
      </c>
      <c t="s">
        <v>30</v>
      </c>
    </row>
    <row r="276" spans="1:5" ht="12.75">
      <c r="A276" s="34" t="s">
        <v>61</v>
      </c>
      <c r="E276" s="35" t="s">
        <v>2103</v>
      </c>
    </row>
    <row r="277" spans="1:5" ht="12.75">
      <c r="A277" s="36" t="s">
        <v>63</v>
      </c>
      <c r="E277" s="37" t="s">
        <v>64</v>
      </c>
    </row>
    <row r="278" spans="1:5" ht="12.75">
      <c r="A278" t="s">
        <v>65</v>
      </c>
      <c r="E278" s="35" t="s">
        <v>64</v>
      </c>
    </row>
    <row r="279" spans="1:18" ht="12.75" customHeight="1">
      <c r="A279" s="6" t="s">
        <v>52</v>
      </c>
      <c s="6"/>
      <c s="39" t="s">
        <v>1342</v>
      </c>
      <c s="6"/>
      <c s="27" t="s">
        <v>2104</v>
      </c>
      <c s="6"/>
      <c s="6"/>
      <c s="6"/>
      <c s="40">
        <f>0+Q279</f>
      </c>
      <c s="6"/>
      <c r="O279">
        <f>0+R279</f>
      </c>
      <c r="Q279">
        <f>0+I280</f>
      </c>
      <c>
        <f>0+O280</f>
      </c>
    </row>
    <row r="280" spans="1:16" ht="12.75">
      <c r="A280" s="24" t="s">
        <v>55</v>
      </c>
      <c s="29" t="s">
        <v>1288</v>
      </c>
      <c s="29" t="s">
        <v>2105</v>
      </c>
      <c s="24" t="s">
        <v>64</v>
      </c>
      <c s="30" t="s">
        <v>2106</v>
      </c>
      <c s="31" t="s">
        <v>1362</v>
      </c>
      <c s="32">
        <v>65</v>
      </c>
      <c s="33">
        <v>0</v>
      </c>
      <c s="33">
        <f>ROUND(ROUND(H280,2)*ROUND(G280,3),2)</f>
      </c>
      <c s="31" t="s">
        <v>1961</v>
      </c>
      <c r="O280">
        <f>(I280*21)/100</f>
      </c>
      <c t="s">
        <v>30</v>
      </c>
    </row>
    <row r="281" spans="1:5" ht="12.75">
      <c r="A281" s="34" t="s">
        <v>61</v>
      </c>
      <c r="E281" s="35" t="s">
        <v>2106</v>
      </c>
    </row>
    <row r="282" spans="1:5" ht="12.75">
      <c r="A282" s="36" t="s">
        <v>63</v>
      </c>
      <c r="E282" s="37" t="s">
        <v>64</v>
      </c>
    </row>
    <row r="283" spans="1:5" ht="12.75">
      <c r="A283" t="s">
        <v>65</v>
      </c>
      <c r="E283" s="35" t="s">
        <v>64</v>
      </c>
    </row>
    <row r="284" spans="1:18" ht="12.75" customHeight="1">
      <c r="A284" s="6" t="s">
        <v>52</v>
      </c>
      <c s="6"/>
      <c s="39" t="s">
        <v>57</v>
      </c>
      <c s="6"/>
      <c s="27" t="s">
        <v>2107</v>
      </c>
      <c s="6"/>
      <c s="6"/>
      <c s="6"/>
      <c s="40">
        <f>0+Q284</f>
      </c>
      <c s="6"/>
      <c r="O284">
        <f>0+R284</f>
      </c>
      <c r="Q284">
        <f>0+I285</f>
      </c>
      <c>
        <f>0+O285</f>
      </c>
    </row>
    <row r="285" spans="1:16" ht="12.75">
      <c r="A285" s="24" t="s">
        <v>55</v>
      </c>
      <c s="29" t="s">
        <v>1291</v>
      </c>
      <c s="29" t="s">
        <v>2108</v>
      </c>
      <c s="24" t="s">
        <v>64</v>
      </c>
      <c s="30" t="s">
        <v>2109</v>
      </c>
      <c s="31" t="s">
        <v>1915</v>
      </c>
      <c s="32">
        <v>8</v>
      </c>
      <c s="33">
        <v>0</v>
      </c>
      <c s="33">
        <f>ROUND(ROUND(H285,2)*ROUND(G285,3),2)</f>
      </c>
      <c s="31" t="s">
        <v>60</v>
      </c>
      <c r="O285">
        <f>(I285*21)/100</f>
      </c>
      <c t="s">
        <v>30</v>
      </c>
    </row>
    <row r="286" spans="1:5" ht="12.75">
      <c r="A286" s="34" t="s">
        <v>61</v>
      </c>
      <c r="E286" s="35" t="s">
        <v>2109</v>
      </c>
    </row>
    <row r="287" spans="1:5" ht="12.75">
      <c r="A287" s="36" t="s">
        <v>63</v>
      </c>
      <c r="E287" s="37" t="s">
        <v>64</v>
      </c>
    </row>
    <row r="288" spans="1:5" ht="12.75">
      <c r="A288" t="s">
        <v>65</v>
      </c>
      <c r="E288" s="35" t="s">
        <v>64</v>
      </c>
    </row>
  </sheetData>
  <mergeCells count="15">
    <mergeCell ref="C3:D3"/>
    <mergeCell ref="C4:D4"/>
    <mergeCell ref="C5:D5"/>
    <mergeCell ref="C6:D6"/>
    <mergeCell ref="C7:D7"/>
    <mergeCell ref="C8:D8"/>
    <mergeCell ref="A9:A10"/>
    <mergeCell ref="B9:B10"/>
    <mergeCell ref="C9:C10"/>
    <mergeCell ref="D9:D10"/>
    <mergeCell ref="E9:E10"/>
    <mergeCell ref="F9:F10"/>
    <mergeCell ref="G9:G10"/>
    <mergeCell ref="H9:I9"/>
    <mergeCell ref="J9:J10"/>
  </mergeCells>
  <printOptions/>
  <pageMargins left="0.75" right="0.75" top="1" bottom="1" header="0.5" footer="0.5"/>
  <pageSetup fitToHeight="0" horizontalDpi="300" verticalDpi="300" orientation="portrait" paperSize="9"/>
  <drawing r:id="rId1"/>
</worksheet>
</file>

<file path=xl/worksheets/sheet16.xml><?xml version="1.0" encoding="utf-8"?>
<worksheet xmlns="http://schemas.openxmlformats.org/spreadsheetml/2006/main" xmlns:r="http://schemas.openxmlformats.org/officeDocument/2006/relationships">
  <sheetPr>
    <pageSetUpPr fitToPage="1"/>
  </sheetPr>
  <dimension ref="A1:R75"/>
  <sheetViews>
    <sheetView workbookViewId="0" topLeftCell="A1">
      <pane ySplit="11" topLeftCell="A12" activePane="bottomLeft" state="frozen"/>
      <selection pane="topLeft" activeCell="A1" sqref="A1"/>
      <selection pane="bottomLeft" activeCell="A12" sqref="A12"/>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0+O12+O45+O50+O63</f>
      </c>
      <c t="s">
        <v>29</v>
      </c>
    </row>
    <row r="3" spans="1:16" ht="15" customHeight="1">
      <c r="A3" t="s">
        <v>12</v>
      </c>
      <c s="12" t="s">
        <v>14</v>
      </c>
      <c s="13" t="s">
        <v>15</v>
      </c>
      <c s="1"/>
      <c s="14" t="s">
        <v>16</v>
      </c>
      <c s="1"/>
      <c s="9"/>
      <c s="8" t="s">
        <v>2110</v>
      </c>
      <c s="41">
        <f>0+I12+I45+I50+I63</f>
      </c>
      <c s="10"/>
      <c r="O3" t="s">
        <v>26</v>
      </c>
      <c t="s">
        <v>30</v>
      </c>
    </row>
    <row r="4" spans="1:16" ht="15" customHeight="1">
      <c r="A4" t="s">
        <v>17</v>
      </c>
      <c s="12" t="s">
        <v>18</v>
      </c>
      <c s="13" t="s">
        <v>977</v>
      </c>
      <c s="1"/>
      <c s="14" t="s">
        <v>978</v>
      </c>
      <c s="1"/>
      <c s="1"/>
      <c s="11"/>
      <c s="11"/>
      <c s="1"/>
      <c r="O4" t="s">
        <v>27</v>
      </c>
      <c t="s">
        <v>30</v>
      </c>
    </row>
    <row r="5" spans="1:16" ht="12.75" customHeight="1">
      <c r="A5" t="s">
        <v>21</v>
      </c>
      <c s="12" t="s">
        <v>18</v>
      </c>
      <c s="13" t="s">
        <v>1078</v>
      </c>
      <c s="1"/>
      <c s="14" t="s">
        <v>1079</v>
      </c>
      <c s="1"/>
      <c s="1"/>
      <c s="1"/>
      <c s="1"/>
      <c s="1"/>
      <c r="O5" t="s">
        <v>28</v>
      </c>
      <c t="s">
        <v>30</v>
      </c>
    </row>
    <row r="6" spans="1:10" ht="12.75" customHeight="1">
      <c r="A6" t="s">
        <v>24</v>
      </c>
      <c s="12" t="s">
        <v>18</v>
      </c>
      <c s="13" t="s">
        <v>1080</v>
      </c>
      <c s="1"/>
      <c s="14" t="s">
        <v>1081</v>
      </c>
      <c s="1"/>
      <c s="1"/>
      <c s="1"/>
      <c s="1"/>
      <c s="1"/>
    </row>
    <row r="7" spans="1:10" ht="12.75" customHeight="1">
      <c r="A7" t="s">
        <v>983</v>
      </c>
      <c s="12" t="s">
        <v>18</v>
      </c>
      <c s="13" t="s">
        <v>1082</v>
      </c>
      <c s="1"/>
      <c s="14" t="s">
        <v>1083</v>
      </c>
      <c s="1"/>
      <c s="1"/>
      <c s="1"/>
      <c s="1"/>
      <c s="1"/>
    </row>
    <row r="8" spans="1:10" ht="12.75" customHeight="1">
      <c r="A8" t="s">
        <v>1084</v>
      </c>
      <c s="16" t="s">
        <v>25</v>
      </c>
      <c s="17" t="s">
        <v>2110</v>
      </c>
      <c s="6"/>
      <c s="18" t="s">
        <v>2111</v>
      </c>
      <c s="6"/>
      <c s="6"/>
      <c s="6"/>
      <c s="6"/>
      <c s="6"/>
    </row>
    <row r="9" spans="1:10" ht="12.75" customHeight="1">
      <c r="A9" s="15" t="s">
        <v>33</v>
      </c>
      <c s="15" t="s">
        <v>35</v>
      </c>
      <c s="15" t="s">
        <v>37</v>
      </c>
      <c s="15" t="s">
        <v>38</v>
      </c>
      <c s="15" t="s">
        <v>39</v>
      </c>
      <c s="15" t="s">
        <v>41</v>
      </c>
      <c s="15" t="s">
        <v>43</v>
      </c>
      <c s="15" t="s">
        <v>45</v>
      </c>
      <c s="15"/>
      <c s="15" t="s">
        <v>50</v>
      </c>
    </row>
    <row r="10" spans="1:10" ht="12.75" customHeight="1">
      <c r="A10" s="15"/>
      <c s="15"/>
      <c s="15"/>
      <c s="15"/>
      <c s="15"/>
      <c s="15"/>
      <c s="15"/>
      <c s="15" t="s">
        <v>46</v>
      </c>
      <c s="15" t="s">
        <v>48</v>
      </c>
      <c s="15"/>
    </row>
    <row r="11" spans="1:10" ht="12.75" customHeight="1">
      <c r="A11" s="15" t="s">
        <v>34</v>
      </c>
      <c s="15" t="s">
        <v>36</v>
      </c>
      <c s="15" t="s">
        <v>30</v>
      </c>
      <c s="15" t="s">
        <v>29</v>
      </c>
      <c s="15" t="s">
        <v>40</v>
      </c>
      <c s="15" t="s">
        <v>42</v>
      </c>
      <c s="15" t="s">
        <v>44</v>
      </c>
      <c s="15" t="s">
        <v>47</v>
      </c>
      <c s="15" t="s">
        <v>49</v>
      </c>
      <c s="15" t="s">
        <v>51</v>
      </c>
    </row>
    <row r="12" spans="1:18" ht="12.75" customHeight="1">
      <c r="A12" s="25" t="s">
        <v>52</v>
      </c>
      <c s="25"/>
      <c s="26" t="s">
        <v>2112</v>
      </c>
      <c s="25"/>
      <c s="27" t="s">
        <v>2113</v>
      </c>
      <c s="25"/>
      <c s="25"/>
      <c s="25"/>
      <c s="28">
        <f>0+Q12</f>
      </c>
      <c s="25"/>
      <c r="O12">
        <f>0+R12</f>
      </c>
      <c r="Q12">
        <f>0+I13+I17+I21+I25+I29+I33+I37+I41</f>
      </c>
      <c>
        <f>0+O13+O17+O21+O25+O29+O33+O37+O41</f>
      </c>
    </row>
    <row r="13" spans="1:16" ht="12.75">
      <c r="A13" s="24" t="s">
        <v>55</v>
      </c>
      <c s="29" t="s">
        <v>36</v>
      </c>
      <c s="29" t="s">
        <v>2114</v>
      </c>
      <c s="24" t="s">
        <v>64</v>
      </c>
      <c s="30" t="s">
        <v>2115</v>
      </c>
      <c s="31" t="s">
        <v>87</v>
      </c>
      <c s="32">
        <v>33</v>
      </c>
      <c s="33">
        <v>0</v>
      </c>
      <c s="33">
        <f>ROUND(ROUND(H13,2)*ROUND(G13,3),2)</f>
      </c>
      <c s="31" t="s">
        <v>1089</v>
      </c>
      <c r="O13">
        <f>(I13*21)/100</f>
      </c>
      <c t="s">
        <v>30</v>
      </c>
    </row>
    <row r="14" spans="1:5" ht="12.75">
      <c r="A14" s="34" t="s">
        <v>61</v>
      </c>
      <c r="E14" s="35" t="s">
        <v>2115</v>
      </c>
    </row>
    <row r="15" spans="1:5" ht="12.75">
      <c r="A15" s="36" t="s">
        <v>63</v>
      </c>
      <c r="E15" s="37" t="s">
        <v>2116</v>
      </c>
    </row>
    <row r="16" spans="1:5" ht="12.75">
      <c r="A16" t="s">
        <v>65</v>
      </c>
      <c r="E16" s="35" t="s">
        <v>64</v>
      </c>
    </row>
    <row r="17" spans="1:16" ht="25.5">
      <c r="A17" s="24" t="s">
        <v>55</v>
      </c>
      <c s="29" t="s">
        <v>30</v>
      </c>
      <c s="29" t="s">
        <v>2117</v>
      </c>
      <c s="24" t="s">
        <v>64</v>
      </c>
      <c s="30" t="s">
        <v>2118</v>
      </c>
      <c s="31" t="s">
        <v>78</v>
      </c>
      <c s="32">
        <v>1</v>
      </c>
      <c s="33">
        <v>0</v>
      </c>
      <c s="33">
        <f>ROUND(ROUND(H17,2)*ROUND(G17,3),2)</f>
      </c>
      <c s="31" t="s">
        <v>1089</v>
      </c>
      <c r="O17">
        <f>(I17*21)/100</f>
      </c>
      <c t="s">
        <v>30</v>
      </c>
    </row>
    <row r="18" spans="1:5" ht="25.5">
      <c r="A18" s="34" t="s">
        <v>61</v>
      </c>
      <c r="E18" s="35" t="s">
        <v>2118</v>
      </c>
    </row>
    <row r="19" spans="1:5" ht="25.5">
      <c r="A19" s="36" t="s">
        <v>63</v>
      </c>
      <c r="E19" s="42" t="s">
        <v>2119</v>
      </c>
    </row>
    <row r="20" spans="1:5" ht="12.75">
      <c r="A20" t="s">
        <v>65</v>
      </c>
      <c r="E20" s="35" t="s">
        <v>64</v>
      </c>
    </row>
    <row r="21" spans="1:16" ht="25.5">
      <c r="A21" s="24" t="s">
        <v>55</v>
      </c>
      <c s="29" t="s">
        <v>29</v>
      </c>
      <c s="29" t="s">
        <v>2120</v>
      </c>
      <c s="24" t="s">
        <v>64</v>
      </c>
      <c s="30" t="s">
        <v>2121</v>
      </c>
      <c s="31" t="s">
        <v>78</v>
      </c>
      <c s="32">
        <v>20</v>
      </c>
      <c s="33">
        <v>0</v>
      </c>
      <c s="33">
        <f>ROUND(ROUND(H21,2)*ROUND(G21,3),2)</f>
      </c>
      <c s="31" t="s">
        <v>1089</v>
      </c>
      <c r="O21">
        <f>(I21*21)/100</f>
      </c>
      <c t="s">
        <v>30</v>
      </c>
    </row>
    <row r="22" spans="1:5" ht="25.5">
      <c r="A22" s="34" t="s">
        <v>61</v>
      </c>
      <c r="E22" s="35" t="s">
        <v>2121</v>
      </c>
    </row>
    <row r="23" spans="1:5" ht="12.75">
      <c r="A23" s="36" t="s">
        <v>63</v>
      </c>
      <c r="E23" s="37" t="s">
        <v>2122</v>
      </c>
    </row>
    <row r="24" spans="1:5" ht="12.75">
      <c r="A24" t="s">
        <v>65</v>
      </c>
      <c r="E24" s="35" t="s">
        <v>64</v>
      </c>
    </row>
    <row r="25" spans="1:16" ht="25.5">
      <c r="A25" s="24" t="s">
        <v>55</v>
      </c>
      <c s="29" t="s">
        <v>40</v>
      </c>
      <c s="29" t="s">
        <v>2123</v>
      </c>
      <c s="24" t="s">
        <v>64</v>
      </c>
      <c s="30" t="s">
        <v>2124</v>
      </c>
      <c s="31" t="s">
        <v>78</v>
      </c>
      <c s="32">
        <v>20</v>
      </c>
      <c s="33">
        <v>0</v>
      </c>
      <c s="33">
        <f>ROUND(ROUND(H25,2)*ROUND(G25,3),2)</f>
      </c>
      <c s="31" t="s">
        <v>1089</v>
      </c>
      <c r="O25">
        <f>(I25*21)/100</f>
      </c>
      <c t="s">
        <v>30</v>
      </c>
    </row>
    <row r="26" spans="1:5" ht="38.25">
      <c r="A26" s="34" t="s">
        <v>61</v>
      </c>
      <c r="E26" s="35" t="s">
        <v>2125</v>
      </c>
    </row>
    <row r="27" spans="1:5" ht="12.75">
      <c r="A27" s="36" t="s">
        <v>63</v>
      </c>
      <c r="E27" s="37" t="s">
        <v>2122</v>
      </c>
    </row>
    <row r="28" spans="1:5" ht="12.75">
      <c r="A28" t="s">
        <v>65</v>
      </c>
      <c r="E28" s="35" t="s">
        <v>64</v>
      </c>
    </row>
    <row r="29" spans="1:16" ht="12.75">
      <c r="A29" s="24" t="s">
        <v>55</v>
      </c>
      <c s="29" t="s">
        <v>42</v>
      </c>
      <c s="29" t="s">
        <v>2126</v>
      </c>
      <c s="24" t="s">
        <v>64</v>
      </c>
      <c s="30" t="s">
        <v>2127</v>
      </c>
      <c s="31" t="s">
        <v>87</v>
      </c>
      <c s="32">
        <v>1</v>
      </c>
      <c s="33">
        <v>0</v>
      </c>
      <c s="33">
        <f>ROUND(ROUND(H29,2)*ROUND(G29,3),2)</f>
      </c>
      <c s="31" t="s">
        <v>1089</v>
      </c>
      <c r="O29">
        <f>(I29*21)/100</f>
      </c>
      <c t="s">
        <v>30</v>
      </c>
    </row>
    <row r="30" spans="1:5" ht="12.75">
      <c r="A30" s="34" t="s">
        <v>61</v>
      </c>
      <c r="E30" s="35" t="s">
        <v>2127</v>
      </c>
    </row>
    <row r="31" spans="1:5" ht="12.75">
      <c r="A31" s="36" t="s">
        <v>63</v>
      </c>
      <c r="E31" s="37" t="s">
        <v>2128</v>
      </c>
    </row>
    <row r="32" spans="1:5" ht="12.75">
      <c r="A32" t="s">
        <v>65</v>
      </c>
      <c r="E32" s="35" t="s">
        <v>64</v>
      </c>
    </row>
    <row r="33" spans="1:16" ht="12.75">
      <c r="A33" s="24" t="s">
        <v>55</v>
      </c>
      <c s="29" t="s">
        <v>44</v>
      </c>
      <c s="29" t="s">
        <v>2129</v>
      </c>
      <c s="24" t="s">
        <v>64</v>
      </c>
      <c s="30" t="s">
        <v>2130</v>
      </c>
      <c s="31" t="s">
        <v>87</v>
      </c>
      <c s="32">
        <v>4</v>
      </c>
      <c s="33">
        <v>0</v>
      </c>
      <c s="33">
        <f>ROUND(ROUND(H33,2)*ROUND(G33,3),2)</f>
      </c>
      <c s="31" t="s">
        <v>1089</v>
      </c>
      <c r="O33">
        <f>(I33*21)/100</f>
      </c>
      <c t="s">
        <v>30</v>
      </c>
    </row>
    <row r="34" spans="1:5" ht="12.75">
      <c r="A34" s="34" t="s">
        <v>61</v>
      </c>
      <c r="E34" s="35" t="s">
        <v>2130</v>
      </c>
    </row>
    <row r="35" spans="1:5" ht="12.75">
      <c r="A35" s="36" t="s">
        <v>63</v>
      </c>
      <c r="E35" s="37" t="s">
        <v>2131</v>
      </c>
    </row>
    <row r="36" spans="1:5" ht="12.75">
      <c r="A36" t="s">
        <v>65</v>
      </c>
      <c r="E36" s="35" t="s">
        <v>64</v>
      </c>
    </row>
    <row r="37" spans="1:16" ht="12.75">
      <c r="A37" s="24" t="s">
        <v>55</v>
      </c>
      <c s="29" t="s">
        <v>84</v>
      </c>
      <c s="29" t="s">
        <v>2132</v>
      </c>
      <c s="24" t="s">
        <v>64</v>
      </c>
      <c s="30" t="s">
        <v>2133</v>
      </c>
      <c s="31" t="s">
        <v>87</v>
      </c>
      <c s="32">
        <v>1</v>
      </c>
      <c s="33">
        <v>0</v>
      </c>
      <c s="33">
        <f>ROUND(ROUND(H37,2)*ROUND(G37,3),2)</f>
      </c>
      <c s="31" t="s">
        <v>1089</v>
      </c>
      <c r="O37">
        <f>(I37*21)/100</f>
      </c>
      <c t="s">
        <v>30</v>
      </c>
    </row>
    <row r="38" spans="1:5" ht="12.75">
      <c r="A38" s="34" t="s">
        <v>61</v>
      </c>
      <c r="E38" s="35" t="s">
        <v>2133</v>
      </c>
    </row>
    <row r="39" spans="1:5" ht="25.5">
      <c r="A39" s="36" t="s">
        <v>63</v>
      </c>
      <c r="E39" s="42" t="s">
        <v>2134</v>
      </c>
    </row>
    <row r="40" spans="1:5" ht="12.75">
      <c r="A40" t="s">
        <v>65</v>
      </c>
      <c r="E40" s="35" t="s">
        <v>64</v>
      </c>
    </row>
    <row r="41" spans="1:16" ht="25.5">
      <c r="A41" s="24" t="s">
        <v>55</v>
      </c>
      <c s="29" t="s">
        <v>89</v>
      </c>
      <c s="29" t="s">
        <v>2135</v>
      </c>
      <c s="24" t="s">
        <v>64</v>
      </c>
      <c s="30" t="s">
        <v>2136</v>
      </c>
      <c s="31" t="s">
        <v>87</v>
      </c>
      <c s="32">
        <v>1</v>
      </c>
      <c s="33">
        <v>0</v>
      </c>
      <c s="33">
        <f>ROUND(ROUND(H41,2)*ROUND(G41,3),2)</f>
      </c>
      <c s="31" t="s">
        <v>1089</v>
      </c>
      <c r="O41">
        <f>(I41*21)/100</f>
      </c>
      <c t="s">
        <v>30</v>
      </c>
    </row>
    <row r="42" spans="1:5" ht="25.5">
      <c r="A42" s="34" t="s">
        <v>61</v>
      </c>
      <c r="E42" s="35" t="s">
        <v>2136</v>
      </c>
    </row>
    <row r="43" spans="1:5" ht="25.5">
      <c r="A43" s="36" t="s">
        <v>63</v>
      </c>
      <c r="E43" s="42" t="s">
        <v>2137</v>
      </c>
    </row>
    <row r="44" spans="1:5" ht="12.75">
      <c r="A44" t="s">
        <v>65</v>
      </c>
      <c r="E44" s="35" t="s">
        <v>64</v>
      </c>
    </row>
    <row r="45" spans="1:18" ht="12.75" customHeight="1">
      <c r="A45" s="6" t="s">
        <v>52</v>
      </c>
      <c s="6"/>
      <c s="39" t="s">
        <v>2138</v>
      </c>
      <c s="6"/>
      <c s="27" t="s">
        <v>2139</v>
      </c>
      <c s="6"/>
      <c s="6"/>
      <c s="6"/>
      <c s="40">
        <f>0+Q45</f>
      </c>
      <c s="6"/>
      <c r="O45">
        <f>0+R45</f>
      </c>
      <c r="Q45">
        <f>0+I46</f>
      </c>
      <c>
        <f>0+O46</f>
      </c>
    </row>
    <row r="46" spans="1:16" ht="12.75">
      <c r="A46" s="24" t="s">
        <v>55</v>
      </c>
      <c s="29" t="s">
        <v>47</v>
      </c>
      <c s="29" t="s">
        <v>2140</v>
      </c>
      <c s="24" t="s">
        <v>64</v>
      </c>
      <c s="30" t="s">
        <v>2141</v>
      </c>
      <c s="31" t="s">
        <v>1998</v>
      </c>
      <c s="32">
        <v>1</v>
      </c>
      <c s="33">
        <v>0</v>
      </c>
      <c s="33">
        <f>ROUND(ROUND(H46,2)*ROUND(G46,3),2)</f>
      </c>
      <c s="31" t="s">
        <v>60</v>
      </c>
      <c r="O46">
        <f>(I46*21)/100</f>
      </c>
      <c t="s">
        <v>30</v>
      </c>
    </row>
    <row r="47" spans="1:5" ht="12.75">
      <c r="A47" s="34" t="s">
        <v>61</v>
      </c>
      <c r="E47" s="35" t="s">
        <v>2141</v>
      </c>
    </row>
    <row r="48" spans="1:5" ht="25.5">
      <c r="A48" s="36" t="s">
        <v>63</v>
      </c>
      <c r="E48" s="42" t="s">
        <v>2142</v>
      </c>
    </row>
    <row r="49" spans="1:5" ht="12.75">
      <c r="A49" t="s">
        <v>65</v>
      </c>
      <c r="E49" s="35" t="s">
        <v>64</v>
      </c>
    </row>
    <row r="50" spans="1:18" ht="12.75" customHeight="1">
      <c r="A50" s="6" t="s">
        <v>52</v>
      </c>
      <c s="6"/>
      <c s="39" t="s">
        <v>2143</v>
      </c>
      <c s="6"/>
      <c s="27" t="s">
        <v>2144</v>
      </c>
      <c s="6"/>
      <c s="6"/>
      <c s="6"/>
      <c s="40">
        <f>0+Q50</f>
      </c>
      <c s="6"/>
      <c r="O50">
        <f>0+R50</f>
      </c>
      <c r="Q50">
        <f>0+I51+I55+I59</f>
      </c>
      <c>
        <f>0+O51+O55+O59</f>
      </c>
    </row>
    <row r="51" spans="1:16" ht="25.5">
      <c r="A51" s="24" t="s">
        <v>55</v>
      </c>
      <c s="29" t="s">
        <v>49</v>
      </c>
      <c s="29" t="s">
        <v>2145</v>
      </c>
      <c s="24" t="s">
        <v>64</v>
      </c>
      <c s="30" t="s">
        <v>2146</v>
      </c>
      <c s="31" t="s">
        <v>1998</v>
      </c>
      <c s="32">
        <v>1</v>
      </c>
      <c s="33">
        <v>0</v>
      </c>
      <c s="33">
        <f>ROUND(ROUND(H51,2)*ROUND(G51,3),2)</f>
      </c>
      <c s="31" t="s">
        <v>1089</v>
      </c>
      <c r="O51">
        <f>(I51*21)/100</f>
      </c>
      <c t="s">
        <v>30</v>
      </c>
    </row>
    <row r="52" spans="1:5" ht="25.5">
      <c r="A52" s="34" t="s">
        <v>61</v>
      </c>
      <c r="E52" s="35" t="s">
        <v>2146</v>
      </c>
    </row>
    <row r="53" spans="1:5" ht="25.5">
      <c r="A53" s="36" t="s">
        <v>63</v>
      </c>
      <c r="E53" s="42" t="s">
        <v>2147</v>
      </c>
    </row>
    <row r="54" spans="1:5" ht="12.75">
      <c r="A54" t="s">
        <v>65</v>
      </c>
      <c r="E54" s="35" t="s">
        <v>64</v>
      </c>
    </row>
    <row r="55" spans="1:16" ht="12.75">
      <c r="A55" s="24" t="s">
        <v>55</v>
      </c>
      <c s="29" t="s">
        <v>51</v>
      </c>
      <c s="29" t="s">
        <v>2148</v>
      </c>
      <c s="24" t="s">
        <v>64</v>
      </c>
      <c s="30" t="s">
        <v>2149</v>
      </c>
      <c s="31" t="s">
        <v>1998</v>
      </c>
      <c s="32">
        <v>1</v>
      </c>
      <c s="33">
        <v>0</v>
      </c>
      <c s="33">
        <f>ROUND(ROUND(H55,2)*ROUND(G55,3),2)</f>
      </c>
      <c s="31" t="s">
        <v>60</v>
      </c>
      <c r="O55">
        <f>(I55*21)/100</f>
      </c>
      <c t="s">
        <v>30</v>
      </c>
    </row>
    <row r="56" spans="1:5" ht="12.75">
      <c r="A56" s="34" t="s">
        <v>61</v>
      </c>
      <c r="E56" s="35" t="s">
        <v>2149</v>
      </c>
    </row>
    <row r="57" spans="1:5" ht="25.5">
      <c r="A57" s="36" t="s">
        <v>63</v>
      </c>
      <c r="E57" s="42" t="s">
        <v>2150</v>
      </c>
    </row>
    <row r="58" spans="1:5" ht="12.75">
      <c r="A58" t="s">
        <v>65</v>
      </c>
      <c r="E58" s="35" t="s">
        <v>64</v>
      </c>
    </row>
    <row r="59" spans="1:16" ht="12.75">
      <c r="A59" s="24" t="s">
        <v>55</v>
      </c>
      <c s="29" t="s">
        <v>102</v>
      </c>
      <c s="29" t="s">
        <v>2151</v>
      </c>
      <c s="24" t="s">
        <v>64</v>
      </c>
      <c s="30" t="s">
        <v>2152</v>
      </c>
      <c s="31" t="s">
        <v>87</v>
      </c>
      <c s="32">
        <v>1</v>
      </c>
      <c s="33">
        <v>0</v>
      </c>
      <c s="33">
        <f>ROUND(ROUND(H59,2)*ROUND(G59,3),2)</f>
      </c>
      <c s="31" t="s">
        <v>60</v>
      </c>
      <c r="O59">
        <f>(I59*21)/100</f>
      </c>
      <c t="s">
        <v>30</v>
      </c>
    </row>
    <row r="60" spans="1:5" ht="12.75">
      <c r="A60" s="34" t="s">
        <v>61</v>
      </c>
      <c r="E60" s="35" t="s">
        <v>2152</v>
      </c>
    </row>
    <row r="61" spans="1:5" ht="25.5">
      <c r="A61" s="36" t="s">
        <v>63</v>
      </c>
      <c r="E61" s="42" t="s">
        <v>2150</v>
      </c>
    </row>
    <row r="62" spans="1:5" ht="12.75">
      <c r="A62" t="s">
        <v>65</v>
      </c>
      <c r="E62" s="35" t="s">
        <v>64</v>
      </c>
    </row>
    <row r="63" spans="1:18" ht="12.75" customHeight="1">
      <c r="A63" s="6" t="s">
        <v>52</v>
      </c>
      <c s="6"/>
      <c s="39" t="s">
        <v>47</v>
      </c>
      <c s="6"/>
      <c s="27" t="s">
        <v>1564</v>
      </c>
      <c s="6"/>
      <c s="6"/>
      <c s="6"/>
      <c s="40">
        <f>0+Q63</f>
      </c>
      <c s="6"/>
      <c r="O63">
        <f>0+R63</f>
      </c>
      <c r="Q63">
        <f>0+I64+I68+I72</f>
      </c>
      <c>
        <f>0+O64+O68+O72</f>
      </c>
    </row>
    <row r="64" spans="1:16" ht="25.5">
      <c r="A64" s="24" t="s">
        <v>55</v>
      </c>
      <c s="29" t="s">
        <v>107</v>
      </c>
      <c s="29" t="s">
        <v>2153</v>
      </c>
      <c s="24" t="s">
        <v>64</v>
      </c>
      <c s="30" t="s">
        <v>2154</v>
      </c>
      <c s="31" t="s">
        <v>87</v>
      </c>
      <c s="32">
        <v>2</v>
      </c>
      <c s="33">
        <v>0</v>
      </c>
      <c s="33">
        <f>ROUND(ROUND(H64,2)*ROUND(G64,3),2)</f>
      </c>
      <c s="31" t="s">
        <v>1089</v>
      </c>
      <c r="O64">
        <f>(I64*21)/100</f>
      </c>
      <c t="s">
        <v>30</v>
      </c>
    </row>
    <row r="65" spans="1:5" ht="25.5">
      <c r="A65" s="34" t="s">
        <v>61</v>
      </c>
      <c r="E65" s="35" t="s">
        <v>2154</v>
      </c>
    </row>
    <row r="66" spans="1:5" ht="25.5">
      <c r="A66" s="36" t="s">
        <v>63</v>
      </c>
      <c r="E66" s="42" t="s">
        <v>2155</v>
      </c>
    </row>
    <row r="67" spans="1:5" ht="12.75">
      <c r="A67" t="s">
        <v>65</v>
      </c>
      <c r="E67" s="35" t="s">
        <v>64</v>
      </c>
    </row>
    <row r="68" spans="1:16" ht="25.5">
      <c r="A68" s="24" t="s">
        <v>55</v>
      </c>
      <c s="29" t="s">
        <v>112</v>
      </c>
      <c s="29" t="s">
        <v>2156</v>
      </c>
      <c s="24" t="s">
        <v>64</v>
      </c>
      <c s="30" t="s">
        <v>2157</v>
      </c>
      <c s="31" t="s">
        <v>78</v>
      </c>
      <c s="32">
        <v>5</v>
      </c>
      <c s="33">
        <v>0</v>
      </c>
      <c s="33">
        <f>ROUND(ROUND(H68,2)*ROUND(G68,3),2)</f>
      </c>
      <c s="31" t="s">
        <v>1089</v>
      </c>
      <c r="O68">
        <f>(I68*21)/100</f>
      </c>
      <c t="s">
        <v>30</v>
      </c>
    </row>
    <row r="69" spans="1:5" ht="25.5">
      <c r="A69" s="34" t="s">
        <v>61</v>
      </c>
      <c r="E69" s="35" t="s">
        <v>2157</v>
      </c>
    </row>
    <row r="70" spans="1:5" ht="25.5">
      <c r="A70" s="36" t="s">
        <v>63</v>
      </c>
      <c r="E70" s="42" t="s">
        <v>2158</v>
      </c>
    </row>
    <row r="71" spans="1:5" ht="12.75">
      <c r="A71" t="s">
        <v>65</v>
      </c>
      <c r="E71" s="35" t="s">
        <v>64</v>
      </c>
    </row>
    <row r="72" spans="1:16" ht="25.5">
      <c r="A72" s="24" t="s">
        <v>55</v>
      </c>
      <c s="29" t="s">
        <v>115</v>
      </c>
      <c s="29" t="s">
        <v>2159</v>
      </c>
      <c s="24" t="s">
        <v>64</v>
      </c>
      <c s="30" t="s">
        <v>2160</v>
      </c>
      <c s="31" t="s">
        <v>78</v>
      </c>
      <c s="32">
        <v>1</v>
      </c>
      <c s="33">
        <v>0</v>
      </c>
      <c s="33">
        <f>ROUND(ROUND(H72,2)*ROUND(G72,3),2)</f>
      </c>
      <c s="31" t="s">
        <v>1089</v>
      </c>
      <c r="O72">
        <f>(I72*21)/100</f>
      </c>
      <c t="s">
        <v>30</v>
      </c>
    </row>
    <row r="73" spans="1:5" ht="25.5">
      <c r="A73" s="34" t="s">
        <v>61</v>
      </c>
      <c r="E73" s="35" t="s">
        <v>2160</v>
      </c>
    </row>
    <row r="74" spans="1:5" ht="25.5">
      <c r="A74" s="36" t="s">
        <v>63</v>
      </c>
      <c r="E74" s="42" t="s">
        <v>2161</v>
      </c>
    </row>
    <row r="75" spans="1:5" ht="12.75">
      <c r="A75" t="s">
        <v>65</v>
      </c>
      <c r="E75" s="35" t="s">
        <v>64</v>
      </c>
    </row>
  </sheetData>
  <mergeCells count="15">
    <mergeCell ref="C3:D3"/>
    <mergeCell ref="C4:D4"/>
    <mergeCell ref="C5:D5"/>
    <mergeCell ref="C6:D6"/>
    <mergeCell ref="C7:D7"/>
    <mergeCell ref="C8:D8"/>
    <mergeCell ref="A9:A10"/>
    <mergeCell ref="B9:B10"/>
    <mergeCell ref="C9:C10"/>
    <mergeCell ref="D9:D10"/>
    <mergeCell ref="E9:E10"/>
    <mergeCell ref="F9:F10"/>
    <mergeCell ref="G9:G10"/>
    <mergeCell ref="H9:I9"/>
    <mergeCell ref="J9:J10"/>
  </mergeCells>
  <printOptions/>
  <pageMargins left="0.75" right="0.75" top="1" bottom="1" header="0.5" footer="0.5"/>
  <pageSetup fitToHeight="0" horizontalDpi="300" verticalDpi="300" orientation="portrait" paperSize="9"/>
  <drawing r:id="rId1"/>
</worksheet>
</file>

<file path=xl/worksheets/sheet17.xml><?xml version="1.0" encoding="utf-8"?>
<worksheet xmlns="http://schemas.openxmlformats.org/spreadsheetml/2006/main" xmlns:r="http://schemas.openxmlformats.org/officeDocument/2006/relationships">
  <sheetPr>
    <pageSetUpPr fitToPage="1"/>
  </sheetPr>
  <dimension ref="A1:R57"/>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0+O9</f>
      </c>
      <c t="s">
        <v>29</v>
      </c>
    </row>
    <row r="3" spans="1:16" ht="15" customHeight="1">
      <c r="A3" t="s">
        <v>12</v>
      </c>
      <c s="12" t="s">
        <v>14</v>
      </c>
      <c s="13" t="s">
        <v>15</v>
      </c>
      <c s="1"/>
      <c s="14" t="s">
        <v>16</v>
      </c>
      <c s="1"/>
      <c s="9"/>
      <c s="8" t="s">
        <v>2163</v>
      </c>
      <c s="41">
        <f>0+I9</f>
      </c>
      <c s="10"/>
      <c r="O3" t="s">
        <v>26</v>
      </c>
      <c t="s">
        <v>30</v>
      </c>
    </row>
    <row r="4" spans="1:16" ht="15" customHeight="1">
      <c r="A4" t="s">
        <v>17</v>
      </c>
      <c s="12" t="s">
        <v>18</v>
      </c>
      <c s="13" t="s">
        <v>1915</v>
      </c>
      <c s="1"/>
      <c s="14" t="s">
        <v>2162</v>
      </c>
      <c s="1"/>
      <c s="1"/>
      <c s="11"/>
      <c s="11"/>
      <c s="1"/>
      <c r="O4" t="s">
        <v>27</v>
      </c>
      <c t="s">
        <v>30</v>
      </c>
    </row>
    <row r="5" spans="1:16" ht="12.75" customHeight="1">
      <c r="A5" t="s">
        <v>21</v>
      </c>
      <c s="16" t="s">
        <v>25</v>
      </c>
      <c s="17" t="s">
        <v>2163</v>
      </c>
      <c s="6"/>
      <c s="18" t="s">
        <v>2162</v>
      </c>
      <c s="6"/>
      <c s="6"/>
      <c s="6"/>
      <c s="6"/>
      <c s="6"/>
      <c r="O5" t="s">
        <v>28</v>
      </c>
      <c t="s">
        <v>30</v>
      </c>
    </row>
    <row r="6" spans="1:10" ht="12.75" customHeight="1">
      <c r="A6" s="15" t="s">
        <v>33</v>
      </c>
      <c s="15" t="s">
        <v>35</v>
      </c>
      <c s="15" t="s">
        <v>37</v>
      </c>
      <c s="15" t="s">
        <v>38</v>
      </c>
      <c s="15" t="s">
        <v>39</v>
      </c>
      <c s="15" t="s">
        <v>41</v>
      </c>
      <c s="15" t="s">
        <v>43</v>
      </c>
      <c s="15" t="s">
        <v>45</v>
      </c>
      <c s="15"/>
      <c s="15" t="s">
        <v>50</v>
      </c>
    </row>
    <row r="7" spans="1:10" ht="12.75" customHeight="1">
      <c r="A7" s="15"/>
      <c s="15"/>
      <c s="15"/>
      <c s="15"/>
      <c s="15"/>
      <c s="15"/>
      <c s="15"/>
      <c s="15" t="s">
        <v>46</v>
      </c>
      <c s="15" t="s">
        <v>48</v>
      </c>
      <c s="15"/>
    </row>
    <row r="8" spans="1:10" ht="12.75" customHeight="1">
      <c r="A8" s="15" t="s">
        <v>34</v>
      </c>
      <c s="15" t="s">
        <v>36</v>
      </c>
      <c s="15" t="s">
        <v>30</v>
      </c>
      <c s="15" t="s">
        <v>29</v>
      </c>
      <c s="15" t="s">
        <v>40</v>
      </c>
      <c s="15" t="s">
        <v>42</v>
      </c>
      <c s="15" t="s">
        <v>44</v>
      </c>
      <c s="15" t="s">
        <v>47</v>
      </c>
      <c s="15" t="s">
        <v>49</v>
      </c>
      <c s="15" t="s">
        <v>51</v>
      </c>
    </row>
    <row r="9" spans="1:18" ht="12.75" customHeight="1">
      <c r="A9" s="25" t="s">
        <v>52</v>
      </c>
      <c s="25"/>
      <c s="26" t="s">
        <v>36</v>
      </c>
      <c s="25"/>
      <c s="27" t="s">
        <v>2164</v>
      </c>
      <c s="25"/>
      <c s="25"/>
      <c s="25"/>
      <c s="28">
        <f>0+Q9</f>
      </c>
      <c s="25"/>
      <c r="O9">
        <f>0+R9</f>
      </c>
      <c r="Q9">
        <f>0+I10+I14+I18+I22+I26+I30+I34+I38+I42+I46+I50+I54</f>
      </c>
      <c>
        <f>0+O10+O14+O18+O22+O26+O30+O34+O38+O42+O46+O50+O54</f>
      </c>
    </row>
    <row r="10" spans="1:16" ht="12.75">
      <c r="A10" s="24" t="s">
        <v>55</v>
      </c>
      <c s="29" t="s">
        <v>36</v>
      </c>
      <c s="29" t="s">
        <v>2165</v>
      </c>
      <c s="24" t="s">
        <v>64</v>
      </c>
      <c s="30" t="s">
        <v>2166</v>
      </c>
      <c s="31" t="s">
        <v>310</v>
      </c>
      <c s="32">
        <v>1</v>
      </c>
      <c s="33">
        <v>0</v>
      </c>
      <c s="33">
        <f>ROUND(ROUND(H10,2)*ROUND(G10,3),2)</f>
      </c>
      <c s="31" t="s">
        <v>2167</v>
      </c>
      <c r="O10">
        <f>(I10*21)/100</f>
      </c>
      <c t="s">
        <v>30</v>
      </c>
    </row>
    <row r="11" spans="1:5" ht="12.75">
      <c r="A11" s="34" t="s">
        <v>61</v>
      </c>
      <c r="E11" s="35" t="s">
        <v>2166</v>
      </c>
    </row>
    <row r="12" spans="1:5" ht="12.75">
      <c r="A12" s="36" t="s">
        <v>63</v>
      </c>
      <c r="E12" s="37" t="s">
        <v>64</v>
      </c>
    </row>
    <row r="13" spans="1:5" ht="165.75">
      <c r="A13" t="s">
        <v>65</v>
      </c>
      <c r="E13" s="35" t="s">
        <v>2168</v>
      </c>
    </row>
    <row r="14" spans="1:16" ht="12.75">
      <c r="A14" s="24" t="s">
        <v>55</v>
      </c>
      <c s="29" t="s">
        <v>30</v>
      </c>
      <c s="29" t="s">
        <v>2169</v>
      </c>
      <c s="24" t="s">
        <v>64</v>
      </c>
      <c s="30" t="s">
        <v>2170</v>
      </c>
      <c s="31" t="s">
        <v>310</v>
      </c>
      <c s="32">
        <v>1</v>
      </c>
      <c s="33">
        <v>0</v>
      </c>
      <c s="33">
        <f>ROUND(ROUND(H14,2)*ROUND(G14,3),2)</f>
      </c>
      <c s="31" t="s">
        <v>2167</v>
      </c>
      <c r="O14">
        <f>(I14*21)/100</f>
      </c>
      <c t="s">
        <v>30</v>
      </c>
    </row>
    <row r="15" spans="1:5" ht="12.75">
      <c r="A15" s="34" t="s">
        <v>61</v>
      </c>
      <c r="E15" s="35" t="s">
        <v>2170</v>
      </c>
    </row>
    <row r="16" spans="1:5" ht="12.75">
      <c r="A16" s="36" t="s">
        <v>63</v>
      </c>
      <c r="E16" s="37" t="s">
        <v>64</v>
      </c>
    </row>
    <row r="17" spans="1:5" ht="114.75">
      <c r="A17" t="s">
        <v>65</v>
      </c>
      <c r="E17" s="35" t="s">
        <v>2171</v>
      </c>
    </row>
    <row r="18" spans="1:16" ht="12.75">
      <c r="A18" s="24" t="s">
        <v>55</v>
      </c>
      <c s="29" t="s">
        <v>29</v>
      </c>
      <c s="29" t="s">
        <v>2172</v>
      </c>
      <c s="24" t="s">
        <v>64</v>
      </c>
      <c s="30" t="s">
        <v>2173</v>
      </c>
      <c s="31" t="s">
        <v>310</v>
      </c>
      <c s="32">
        <v>1</v>
      </c>
      <c s="33">
        <v>0</v>
      </c>
      <c s="33">
        <f>ROUND(ROUND(H18,2)*ROUND(G18,3),2)</f>
      </c>
      <c s="31" t="s">
        <v>2167</v>
      </c>
      <c r="O18">
        <f>(I18*21)/100</f>
      </c>
      <c t="s">
        <v>30</v>
      </c>
    </row>
    <row r="19" spans="1:5" ht="12.75">
      <c r="A19" s="34" t="s">
        <v>61</v>
      </c>
      <c r="E19" s="35" t="s">
        <v>2173</v>
      </c>
    </row>
    <row r="20" spans="1:5" ht="12.75">
      <c r="A20" s="36" t="s">
        <v>63</v>
      </c>
      <c r="E20" s="37" t="s">
        <v>64</v>
      </c>
    </row>
    <row r="21" spans="1:5" ht="114.75">
      <c r="A21" t="s">
        <v>65</v>
      </c>
      <c r="E21" s="35" t="s">
        <v>2174</v>
      </c>
    </row>
    <row r="22" spans="1:16" ht="12.75">
      <c r="A22" s="24" t="s">
        <v>55</v>
      </c>
      <c s="29" t="s">
        <v>40</v>
      </c>
      <c s="29" t="s">
        <v>2175</v>
      </c>
      <c s="24" t="s">
        <v>64</v>
      </c>
      <c s="30" t="s">
        <v>2176</v>
      </c>
      <c s="31" t="s">
        <v>310</v>
      </c>
      <c s="32">
        <v>1</v>
      </c>
      <c s="33">
        <v>0</v>
      </c>
      <c s="33">
        <f>ROUND(ROUND(H22,2)*ROUND(G22,3),2)</f>
      </c>
      <c s="31" t="s">
        <v>2167</v>
      </c>
      <c r="O22">
        <f>(I22*21)/100</f>
      </c>
      <c t="s">
        <v>30</v>
      </c>
    </row>
    <row r="23" spans="1:5" ht="12.75">
      <c r="A23" s="34" t="s">
        <v>61</v>
      </c>
      <c r="E23" s="35" t="s">
        <v>2176</v>
      </c>
    </row>
    <row r="24" spans="1:5" ht="12.75">
      <c r="A24" s="36" t="s">
        <v>63</v>
      </c>
      <c r="E24" s="37" t="s">
        <v>64</v>
      </c>
    </row>
    <row r="25" spans="1:5" ht="114.75">
      <c r="A25" t="s">
        <v>65</v>
      </c>
      <c r="E25" s="35" t="s">
        <v>2177</v>
      </c>
    </row>
    <row r="26" spans="1:16" ht="12.75">
      <c r="A26" s="24" t="s">
        <v>55</v>
      </c>
      <c s="29" t="s">
        <v>42</v>
      </c>
      <c s="29" t="s">
        <v>2178</v>
      </c>
      <c s="24" t="s">
        <v>64</v>
      </c>
      <c s="30" t="s">
        <v>2179</v>
      </c>
      <c s="31" t="s">
        <v>310</v>
      </c>
      <c s="32">
        <v>1</v>
      </c>
      <c s="33">
        <v>0</v>
      </c>
      <c s="33">
        <f>ROUND(ROUND(H26,2)*ROUND(G26,3),2)</f>
      </c>
      <c s="31" t="s">
        <v>2167</v>
      </c>
      <c r="O26">
        <f>(I26*21)/100</f>
      </c>
      <c t="s">
        <v>30</v>
      </c>
    </row>
    <row r="27" spans="1:5" ht="12.75">
      <c r="A27" s="34" t="s">
        <v>61</v>
      </c>
      <c r="E27" s="35" t="s">
        <v>2179</v>
      </c>
    </row>
    <row r="28" spans="1:5" ht="12.75">
      <c r="A28" s="36" t="s">
        <v>63</v>
      </c>
      <c r="E28" s="37" t="s">
        <v>64</v>
      </c>
    </row>
    <row r="29" spans="1:5" ht="102">
      <c r="A29" t="s">
        <v>65</v>
      </c>
      <c r="E29" s="35" t="s">
        <v>2180</v>
      </c>
    </row>
    <row r="30" spans="1:16" ht="25.5">
      <c r="A30" s="24" t="s">
        <v>55</v>
      </c>
      <c s="29" t="s">
        <v>44</v>
      </c>
      <c s="29" t="s">
        <v>2181</v>
      </c>
      <c s="24" t="s">
        <v>64</v>
      </c>
      <c s="30" t="s">
        <v>2182</v>
      </c>
      <c s="31" t="s">
        <v>310</v>
      </c>
      <c s="32">
        <v>1</v>
      </c>
      <c s="33">
        <v>0</v>
      </c>
      <c s="33">
        <f>ROUND(ROUND(H30,2)*ROUND(G30,3),2)</f>
      </c>
      <c s="31" t="s">
        <v>2167</v>
      </c>
      <c r="O30">
        <f>(I30*21)/100</f>
      </c>
      <c t="s">
        <v>30</v>
      </c>
    </row>
    <row r="31" spans="1:5" ht="25.5">
      <c r="A31" s="34" t="s">
        <v>61</v>
      </c>
      <c r="E31" s="35" t="s">
        <v>2182</v>
      </c>
    </row>
    <row r="32" spans="1:5" ht="12.75">
      <c r="A32" s="36" t="s">
        <v>63</v>
      </c>
      <c r="E32" s="37" t="s">
        <v>64</v>
      </c>
    </row>
    <row r="33" spans="1:5" ht="140.25">
      <c r="A33" t="s">
        <v>65</v>
      </c>
      <c r="E33" s="35" t="s">
        <v>2183</v>
      </c>
    </row>
    <row r="34" spans="1:16" ht="12.75">
      <c r="A34" s="24" t="s">
        <v>55</v>
      </c>
      <c s="29" t="s">
        <v>84</v>
      </c>
      <c s="29" t="s">
        <v>2184</v>
      </c>
      <c s="24" t="s">
        <v>64</v>
      </c>
      <c s="30" t="s">
        <v>2185</v>
      </c>
      <c s="31" t="s">
        <v>310</v>
      </c>
      <c s="32">
        <v>1</v>
      </c>
      <c s="33">
        <v>0</v>
      </c>
      <c s="33">
        <f>ROUND(ROUND(H34,2)*ROUND(G34,3),2)</f>
      </c>
      <c s="31" t="s">
        <v>2167</v>
      </c>
      <c r="O34">
        <f>(I34*21)/100</f>
      </c>
      <c t="s">
        <v>30</v>
      </c>
    </row>
    <row r="35" spans="1:5" ht="12.75">
      <c r="A35" s="34" t="s">
        <v>61</v>
      </c>
      <c r="E35" s="35" t="s">
        <v>2185</v>
      </c>
    </row>
    <row r="36" spans="1:5" ht="12.75">
      <c r="A36" s="36" t="s">
        <v>63</v>
      </c>
      <c r="E36" s="37" t="s">
        <v>64</v>
      </c>
    </row>
    <row r="37" spans="1:5" ht="89.25">
      <c r="A37" t="s">
        <v>65</v>
      </c>
      <c r="E37" s="35" t="s">
        <v>2186</v>
      </c>
    </row>
    <row r="38" spans="1:16" ht="12.75">
      <c r="A38" s="24" t="s">
        <v>55</v>
      </c>
      <c s="29" t="s">
        <v>89</v>
      </c>
      <c s="29" t="s">
        <v>2187</v>
      </c>
      <c s="24" t="s">
        <v>64</v>
      </c>
      <c s="30" t="s">
        <v>2188</v>
      </c>
      <c s="31" t="s">
        <v>2189</v>
      </c>
      <c s="32">
        <v>1</v>
      </c>
      <c s="33">
        <v>0</v>
      </c>
      <c s="33">
        <f>ROUND(ROUND(H38,2)*ROUND(G38,3),2)</f>
      </c>
      <c s="31" t="s">
        <v>2167</v>
      </c>
      <c r="O38">
        <f>(I38*21)/100</f>
      </c>
      <c t="s">
        <v>30</v>
      </c>
    </row>
    <row r="39" spans="1:5" ht="12.75">
      <c r="A39" s="34" t="s">
        <v>61</v>
      </c>
      <c r="E39" s="35" t="s">
        <v>2188</v>
      </c>
    </row>
    <row r="40" spans="1:5" ht="12.75">
      <c r="A40" s="36" t="s">
        <v>63</v>
      </c>
      <c r="E40" s="37" t="s">
        <v>64</v>
      </c>
    </row>
    <row r="41" spans="1:5" ht="140.25">
      <c r="A41" t="s">
        <v>65</v>
      </c>
      <c r="E41" s="35" t="s">
        <v>2190</v>
      </c>
    </row>
    <row r="42" spans="1:16" ht="12.75">
      <c r="A42" s="24" t="s">
        <v>55</v>
      </c>
      <c s="29" t="s">
        <v>47</v>
      </c>
      <c s="29" t="s">
        <v>2191</v>
      </c>
      <c s="24" t="s">
        <v>64</v>
      </c>
      <c s="30" t="s">
        <v>2192</v>
      </c>
      <c s="31" t="s">
        <v>2189</v>
      </c>
      <c s="32">
        <v>1</v>
      </c>
      <c s="33">
        <v>0</v>
      </c>
      <c s="33">
        <f>ROUND(ROUND(H42,2)*ROUND(G42,3),2)</f>
      </c>
      <c s="31" t="s">
        <v>2167</v>
      </c>
      <c r="O42">
        <f>(I42*21)/100</f>
      </c>
      <c t="s">
        <v>30</v>
      </c>
    </row>
    <row r="43" spans="1:5" ht="12.75">
      <c r="A43" s="34" t="s">
        <v>61</v>
      </c>
      <c r="E43" s="35" t="s">
        <v>2192</v>
      </c>
    </row>
    <row r="44" spans="1:5" ht="12.75">
      <c r="A44" s="36" t="s">
        <v>63</v>
      </c>
      <c r="E44" s="37" t="s">
        <v>64</v>
      </c>
    </row>
    <row r="45" spans="1:5" ht="76.5">
      <c r="A45" t="s">
        <v>65</v>
      </c>
      <c r="E45" s="35" t="s">
        <v>2193</v>
      </c>
    </row>
    <row r="46" spans="1:16" ht="12.75">
      <c r="A46" s="24" t="s">
        <v>55</v>
      </c>
      <c s="29" t="s">
        <v>49</v>
      </c>
      <c s="29" t="s">
        <v>2194</v>
      </c>
      <c s="24" t="s">
        <v>64</v>
      </c>
      <c s="30" t="s">
        <v>2195</v>
      </c>
      <c s="31" t="s">
        <v>310</v>
      </c>
      <c s="32">
        <v>1</v>
      </c>
      <c s="33">
        <v>0</v>
      </c>
      <c s="33">
        <f>ROUND(ROUND(H46,2)*ROUND(G46,3),2)</f>
      </c>
      <c s="31" t="s">
        <v>2167</v>
      </c>
      <c r="O46">
        <f>(I46*21)/100</f>
      </c>
      <c t="s">
        <v>30</v>
      </c>
    </row>
    <row r="47" spans="1:5" ht="12.75">
      <c r="A47" s="34" t="s">
        <v>61</v>
      </c>
      <c r="E47" s="35" t="s">
        <v>2195</v>
      </c>
    </row>
    <row r="48" spans="1:5" ht="12.75">
      <c r="A48" s="36" t="s">
        <v>63</v>
      </c>
      <c r="E48" s="37" t="s">
        <v>64</v>
      </c>
    </row>
    <row r="49" spans="1:5" ht="63.75">
      <c r="A49" t="s">
        <v>65</v>
      </c>
      <c r="E49" s="35" t="s">
        <v>2196</v>
      </c>
    </row>
    <row r="50" spans="1:16" ht="12.75">
      <c r="A50" s="24" t="s">
        <v>55</v>
      </c>
      <c s="29" t="s">
        <v>51</v>
      </c>
      <c s="29" t="s">
        <v>2197</v>
      </c>
      <c s="24" t="s">
        <v>64</v>
      </c>
      <c s="30" t="s">
        <v>2198</v>
      </c>
      <c s="31" t="s">
        <v>310</v>
      </c>
      <c s="32">
        <v>1</v>
      </c>
      <c s="33">
        <v>0</v>
      </c>
      <c s="33">
        <f>ROUND(ROUND(H50,2)*ROUND(G50,3),2)</f>
      </c>
      <c s="31" t="s">
        <v>2167</v>
      </c>
      <c r="O50">
        <f>(I50*21)/100</f>
      </c>
      <c t="s">
        <v>30</v>
      </c>
    </row>
    <row r="51" spans="1:5" ht="12.75">
      <c r="A51" s="34" t="s">
        <v>61</v>
      </c>
      <c r="E51" s="35" t="s">
        <v>2198</v>
      </c>
    </row>
    <row r="52" spans="1:5" ht="12.75">
      <c r="A52" s="36" t="s">
        <v>63</v>
      </c>
      <c r="E52" s="37" t="s">
        <v>64</v>
      </c>
    </row>
    <row r="53" spans="1:5" ht="89.25">
      <c r="A53" t="s">
        <v>65</v>
      </c>
      <c r="E53" s="35" t="s">
        <v>2199</v>
      </c>
    </row>
    <row r="54" spans="1:16" ht="12.75">
      <c r="A54" s="24" t="s">
        <v>55</v>
      </c>
      <c s="29" t="s">
        <v>102</v>
      </c>
      <c s="29" t="s">
        <v>2200</v>
      </c>
      <c s="24" t="s">
        <v>64</v>
      </c>
      <c s="30" t="s">
        <v>2201</v>
      </c>
      <c s="31" t="s">
        <v>310</v>
      </c>
      <c s="32">
        <v>1</v>
      </c>
      <c s="33">
        <v>0</v>
      </c>
      <c s="33">
        <f>ROUND(ROUND(H54,2)*ROUND(G54,3),2)</f>
      </c>
      <c s="31" t="s">
        <v>2167</v>
      </c>
      <c r="O54">
        <f>(I54*21)/100</f>
      </c>
      <c t="s">
        <v>30</v>
      </c>
    </row>
    <row r="55" spans="1:5" ht="12.75">
      <c r="A55" s="34" t="s">
        <v>61</v>
      </c>
      <c r="E55" s="35" t="s">
        <v>2201</v>
      </c>
    </row>
    <row r="56" spans="1:5" ht="12.75">
      <c r="A56" s="36" t="s">
        <v>63</v>
      </c>
      <c r="E56" s="37" t="s">
        <v>64</v>
      </c>
    </row>
    <row r="57" spans="1:5" ht="51">
      <c r="A57" t="s">
        <v>65</v>
      </c>
      <c r="E57" s="35" t="s">
        <v>2202</v>
      </c>
    </row>
  </sheetData>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xml><?xml version="1.0" encoding="utf-8"?>
<worksheet xmlns="http://schemas.openxmlformats.org/spreadsheetml/2006/main" xmlns:r="http://schemas.openxmlformats.org/officeDocument/2006/relationships">
  <sheetPr>
    <pageSetUpPr fitToPage="1"/>
  </sheetPr>
  <dimension ref="A1:R200"/>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0+O10+O27+O160</f>
      </c>
      <c t="s">
        <v>29</v>
      </c>
    </row>
    <row r="3" spans="1:16" ht="15" customHeight="1">
      <c r="A3" t="s">
        <v>12</v>
      </c>
      <c s="12" t="s">
        <v>14</v>
      </c>
      <c s="13" t="s">
        <v>15</v>
      </c>
      <c s="1"/>
      <c s="14" t="s">
        <v>16</v>
      </c>
      <c s="1"/>
      <c s="9"/>
      <c s="8" t="s">
        <v>31</v>
      </c>
      <c s="41">
        <f>0+I10+I27+I160</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22</v>
      </c>
      <c s="1"/>
      <c s="14" t="s">
        <v>23</v>
      </c>
      <c s="1"/>
      <c s="1"/>
      <c s="1"/>
      <c s="1"/>
      <c s="1"/>
      <c r="O5" t="s">
        <v>28</v>
      </c>
      <c t="s">
        <v>30</v>
      </c>
    </row>
    <row r="6" spans="1:10" ht="12.75" customHeight="1">
      <c r="A6" t="s">
        <v>24</v>
      </c>
      <c s="16" t="s">
        <v>25</v>
      </c>
      <c s="17" t="s">
        <v>31</v>
      </c>
      <c s="6"/>
      <c s="18" t="s">
        <v>32</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0+I11+I15+I19+I23</f>
      </c>
      <c>
        <f>0+O11+O15+O19+O23</f>
      </c>
    </row>
    <row r="11" spans="1:16" ht="38.25">
      <c r="A11" s="24" t="s">
        <v>55</v>
      </c>
      <c s="29" t="s">
        <v>36</v>
      </c>
      <c s="29" t="s">
        <v>56</v>
      </c>
      <c s="24" t="s">
        <v>57</v>
      </c>
      <c s="30" t="s">
        <v>58</v>
      </c>
      <c s="31" t="s">
        <v>59</v>
      </c>
      <c s="32">
        <v>0.08</v>
      </c>
      <c s="33">
        <v>0</v>
      </c>
      <c s="33">
        <f>ROUND(ROUND(H11,2)*ROUND(G11,3),2)</f>
      </c>
      <c s="31" t="s">
        <v>60</v>
      </c>
      <c r="O11">
        <f>(I11*21)/100</f>
      </c>
      <c t="s">
        <v>30</v>
      </c>
    </row>
    <row r="12" spans="1:5" ht="12.75">
      <c r="A12" s="34" t="s">
        <v>61</v>
      </c>
      <c r="E12" s="35" t="s">
        <v>62</v>
      </c>
    </row>
    <row r="13" spans="1:5" ht="12.75">
      <c r="A13" s="36" t="s">
        <v>63</v>
      </c>
      <c r="E13" s="37" t="s">
        <v>64</v>
      </c>
    </row>
    <row r="14" spans="1:5" ht="89.25">
      <c r="A14" t="s">
        <v>65</v>
      </c>
      <c r="E14" s="35" t="s">
        <v>66</v>
      </c>
    </row>
    <row r="15" spans="1:16" ht="25.5">
      <c r="A15" s="24" t="s">
        <v>55</v>
      </c>
      <c s="29" t="s">
        <v>30</v>
      </c>
      <c s="29" t="s">
        <v>67</v>
      </c>
      <c s="24" t="s">
        <v>57</v>
      </c>
      <c s="30" t="s">
        <v>68</v>
      </c>
      <c s="31" t="s">
        <v>59</v>
      </c>
      <c s="32">
        <v>0.09</v>
      </c>
      <c s="33">
        <v>0</v>
      </c>
      <c s="33">
        <f>ROUND(ROUND(H15,2)*ROUND(G15,3),2)</f>
      </c>
      <c s="31" t="s">
        <v>60</v>
      </c>
      <c r="O15">
        <f>(I15*21)/100</f>
      </c>
      <c t="s">
        <v>30</v>
      </c>
    </row>
    <row r="16" spans="1:5" ht="12.75">
      <c r="A16" s="34" t="s">
        <v>61</v>
      </c>
      <c r="E16" s="35" t="s">
        <v>62</v>
      </c>
    </row>
    <row r="17" spans="1:5" ht="12.75">
      <c r="A17" s="36" t="s">
        <v>63</v>
      </c>
      <c r="E17" s="37" t="s">
        <v>64</v>
      </c>
    </row>
    <row r="18" spans="1:5" ht="89.25">
      <c r="A18" t="s">
        <v>65</v>
      </c>
      <c r="E18" s="35" t="s">
        <v>66</v>
      </c>
    </row>
    <row r="19" spans="1:16" ht="25.5">
      <c r="A19" s="24" t="s">
        <v>55</v>
      </c>
      <c s="29" t="s">
        <v>29</v>
      </c>
      <c s="29" t="s">
        <v>69</v>
      </c>
      <c s="24" t="s">
        <v>57</v>
      </c>
      <c s="30" t="s">
        <v>70</v>
      </c>
      <c s="31" t="s">
        <v>59</v>
      </c>
      <c s="32">
        <v>0.03</v>
      </c>
      <c s="33">
        <v>0</v>
      </c>
      <c s="33">
        <f>ROUND(ROUND(H19,2)*ROUND(G19,3),2)</f>
      </c>
      <c s="31" t="s">
        <v>60</v>
      </c>
      <c r="O19">
        <f>(I19*21)/100</f>
      </c>
      <c t="s">
        <v>30</v>
      </c>
    </row>
    <row r="20" spans="1:5" ht="12.75">
      <c r="A20" s="34" t="s">
        <v>61</v>
      </c>
      <c r="E20" s="35" t="s">
        <v>71</v>
      </c>
    </row>
    <row r="21" spans="1:5" ht="12.75">
      <c r="A21" s="36" t="s">
        <v>63</v>
      </c>
      <c r="E21" s="37" t="s">
        <v>64</v>
      </c>
    </row>
    <row r="22" spans="1:5" ht="89.25">
      <c r="A22" t="s">
        <v>65</v>
      </c>
      <c r="E22" s="35" t="s">
        <v>66</v>
      </c>
    </row>
    <row r="23" spans="1:16" ht="25.5">
      <c r="A23" s="24" t="s">
        <v>55</v>
      </c>
      <c s="29" t="s">
        <v>40</v>
      </c>
      <c s="29" t="s">
        <v>72</v>
      </c>
      <c s="24" t="s">
        <v>57</v>
      </c>
      <c s="30" t="s">
        <v>73</v>
      </c>
      <c s="31" t="s">
        <v>59</v>
      </c>
      <c s="32">
        <v>0.04</v>
      </c>
      <c s="33">
        <v>0</v>
      </c>
      <c s="33">
        <f>ROUND(ROUND(H23,2)*ROUND(G23,3),2)</f>
      </c>
      <c s="31" t="s">
        <v>60</v>
      </c>
      <c r="O23">
        <f>(I23*21)/100</f>
      </c>
      <c t="s">
        <v>30</v>
      </c>
    </row>
    <row r="24" spans="1:5" ht="12.75">
      <c r="A24" s="34" t="s">
        <v>61</v>
      </c>
      <c r="E24" s="35" t="s">
        <v>71</v>
      </c>
    </row>
    <row r="25" spans="1:5" ht="12.75">
      <c r="A25" s="36" t="s">
        <v>63</v>
      </c>
      <c r="E25" s="37" t="s">
        <v>64</v>
      </c>
    </row>
    <row r="26" spans="1:5" ht="89.25">
      <c r="A26" t="s">
        <v>65</v>
      </c>
      <c r="E26" s="35" t="s">
        <v>66</v>
      </c>
    </row>
    <row r="27" spans="1:18" ht="12.75" customHeight="1">
      <c r="A27" s="6" t="s">
        <v>52</v>
      </c>
      <c s="6"/>
      <c s="39" t="s">
        <v>74</v>
      </c>
      <c s="6"/>
      <c s="27" t="s">
        <v>75</v>
      </c>
      <c s="6"/>
      <c s="6"/>
      <c s="6"/>
      <c s="40">
        <f>0+Q27</f>
      </c>
      <c s="6"/>
      <c r="O27">
        <f>0+R27</f>
      </c>
      <c r="Q27">
        <f>0+I28+I32+I36+I40+I44+I48+I52+I56+I60+I64+I68+I72+I76+I80+I84+I88+I92+I96+I100+I104+I108+I112+I116+I120+I124+I128+I132+I136+I140+I144+I148+I152+I156</f>
      </c>
      <c>
        <f>0+O28+O32+O36+O40+O44+O48+O52+O56+O60+O64+O68+O72+O76+O80+O84+O88+O92+O96+O100+O104+O108+O112+O116+O120+O124+O128+O132+O136+O140+O144+O148+O152+O156</f>
      </c>
    </row>
    <row r="28" spans="1:16" ht="12.75">
      <c r="A28" s="24" t="s">
        <v>55</v>
      </c>
      <c s="29" t="s">
        <v>42</v>
      </c>
      <c s="29" t="s">
        <v>76</v>
      </c>
      <c s="24" t="s">
        <v>64</v>
      </c>
      <c s="30" t="s">
        <v>77</v>
      </c>
      <c s="31" t="s">
        <v>78</v>
      </c>
      <c s="32">
        <v>260</v>
      </c>
      <c s="33">
        <v>0</v>
      </c>
      <c s="33">
        <f>ROUND(ROUND(H28,2)*ROUND(G28,3),2)</f>
      </c>
      <c s="31" t="s">
        <v>79</v>
      </c>
      <c r="O28">
        <f>(I28*21)/100</f>
      </c>
      <c t="s">
        <v>30</v>
      </c>
    </row>
    <row r="29" spans="1:5" ht="12.75">
      <c r="A29" s="34" t="s">
        <v>61</v>
      </c>
      <c r="E29" s="35" t="s">
        <v>77</v>
      </c>
    </row>
    <row r="30" spans="1:5" ht="12.75">
      <c r="A30" s="36" t="s">
        <v>63</v>
      </c>
      <c r="E30" s="37" t="s">
        <v>64</v>
      </c>
    </row>
    <row r="31" spans="1:5" ht="51">
      <c r="A31" t="s">
        <v>65</v>
      </c>
      <c r="E31" s="35" t="s">
        <v>80</v>
      </c>
    </row>
    <row r="32" spans="1:16" ht="12.75">
      <c r="A32" s="24" t="s">
        <v>55</v>
      </c>
      <c s="29" t="s">
        <v>44</v>
      </c>
      <c s="29" t="s">
        <v>81</v>
      </c>
      <c s="24" t="s">
        <v>64</v>
      </c>
      <c s="30" t="s">
        <v>82</v>
      </c>
      <c s="31" t="s">
        <v>78</v>
      </c>
      <c s="32">
        <v>260</v>
      </c>
      <c s="33">
        <v>0</v>
      </c>
      <c s="33">
        <f>ROUND(ROUND(H32,2)*ROUND(G32,3),2)</f>
      </c>
      <c s="31" t="s">
        <v>79</v>
      </c>
      <c r="O32">
        <f>(I32*21)/100</f>
      </c>
      <c t="s">
        <v>30</v>
      </c>
    </row>
    <row r="33" spans="1:5" ht="12.75">
      <c r="A33" s="34" t="s">
        <v>61</v>
      </c>
      <c r="E33" s="35" t="s">
        <v>82</v>
      </c>
    </row>
    <row r="34" spans="1:5" ht="12.75">
      <c r="A34" s="36" t="s">
        <v>63</v>
      </c>
      <c r="E34" s="37" t="s">
        <v>64</v>
      </c>
    </row>
    <row r="35" spans="1:5" ht="51">
      <c r="A35" t="s">
        <v>65</v>
      </c>
      <c r="E35" s="35" t="s">
        <v>83</v>
      </c>
    </row>
    <row r="36" spans="1:16" ht="12.75">
      <c r="A36" s="24" t="s">
        <v>55</v>
      </c>
      <c s="29" t="s">
        <v>84</v>
      </c>
      <c s="29" t="s">
        <v>85</v>
      </c>
      <c s="24" t="s">
        <v>64</v>
      </c>
      <c s="30" t="s">
        <v>86</v>
      </c>
      <c s="31" t="s">
        <v>87</v>
      </c>
      <c s="32">
        <v>168</v>
      </c>
      <c s="33">
        <v>0</v>
      </c>
      <c s="33">
        <f>ROUND(ROUND(H36,2)*ROUND(G36,3),2)</f>
      </c>
      <c s="31" t="s">
        <v>79</v>
      </c>
      <c r="O36">
        <f>(I36*21)/100</f>
      </c>
      <c t="s">
        <v>30</v>
      </c>
    </row>
    <row r="37" spans="1:5" ht="12.75">
      <c r="A37" s="34" t="s">
        <v>61</v>
      </c>
      <c r="E37" s="35" t="s">
        <v>86</v>
      </c>
    </row>
    <row r="38" spans="1:5" ht="12.75">
      <c r="A38" s="36" t="s">
        <v>63</v>
      </c>
      <c r="E38" s="37" t="s">
        <v>64</v>
      </c>
    </row>
    <row r="39" spans="1:5" ht="38.25">
      <c r="A39" t="s">
        <v>65</v>
      </c>
      <c r="E39" s="35" t="s">
        <v>88</v>
      </c>
    </row>
    <row r="40" spans="1:16" ht="25.5">
      <c r="A40" s="24" t="s">
        <v>55</v>
      </c>
      <c s="29" t="s">
        <v>89</v>
      </c>
      <c s="29" t="s">
        <v>90</v>
      </c>
      <c s="24" t="s">
        <v>64</v>
      </c>
      <c s="30" t="s">
        <v>91</v>
      </c>
      <c s="31" t="s">
        <v>87</v>
      </c>
      <c s="32">
        <v>2</v>
      </c>
      <c s="33">
        <v>0</v>
      </c>
      <c s="33">
        <f>ROUND(ROUND(H40,2)*ROUND(G40,3),2)</f>
      </c>
      <c s="31" t="s">
        <v>79</v>
      </c>
      <c r="O40">
        <f>(I40*21)/100</f>
      </c>
      <c t="s">
        <v>30</v>
      </c>
    </row>
    <row r="41" spans="1:5" ht="25.5">
      <c r="A41" s="34" t="s">
        <v>61</v>
      </c>
      <c r="E41" s="35" t="s">
        <v>91</v>
      </c>
    </row>
    <row r="42" spans="1:5" ht="12.75">
      <c r="A42" s="36" t="s">
        <v>63</v>
      </c>
      <c r="E42" s="37" t="s">
        <v>64</v>
      </c>
    </row>
    <row r="43" spans="1:5" ht="51">
      <c r="A43" t="s">
        <v>65</v>
      </c>
      <c r="E43" s="35" t="s">
        <v>92</v>
      </c>
    </row>
    <row r="44" spans="1:16" ht="25.5">
      <c r="A44" s="24" t="s">
        <v>55</v>
      </c>
      <c s="29" t="s">
        <v>47</v>
      </c>
      <c s="29" t="s">
        <v>93</v>
      </c>
      <c s="24" t="s">
        <v>64</v>
      </c>
      <c s="30" t="s">
        <v>94</v>
      </c>
      <c s="31" t="s">
        <v>87</v>
      </c>
      <c s="32">
        <v>2</v>
      </c>
      <c s="33">
        <v>0</v>
      </c>
      <c s="33">
        <f>ROUND(ROUND(H44,2)*ROUND(G44,3),2)</f>
      </c>
      <c s="31" t="s">
        <v>79</v>
      </c>
      <c r="O44">
        <f>(I44*21)/100</f>
      </c>
      <c t="s">
        <v>30</v>
      </c>
    </row>
    <row r="45" spans="1:5" ht="25.5">
      <c r="A45" s="34" t="s">
        <v>61</v>
      </c>
      <c r="E45" s="35" t="s">
        <v>94</v>
      </c>
    </row>
    <row r="46" spans="1:5" ht="12.75">
      <c r="A46" s="36" t="s">
        <v>63</v>
      </c>
      <c r="E46" s="37" t="s">
        <v>64</v>
      </c>
    </row>
    <row r="47" spans="1:5" ht="51">
      <c r="A47" t="s">
        <v>65</v>
      </c>
      <c r="E47" s="35" t="s">
        <v>95</v>
      </c>
    </row>
    <row r="48" spans="1:16" ht="25.5">
      <c r="A48" s="24" t="s">
        <v>55</v>
      </c>
      <c s="29" t="s">
        <v>49</v>
      </c>
      <c s="29" t="s">
        <v>96</v>
      </c>
      <c s="24" t="s">
        <v>64</v>
      </c>
      <c s="30" t="s">
        <v>97</v>
      </c>
      <c s="31" t="s">
        <v>87</v>
      </c>
      <c s="32">
        <v>2</v>
      </c>
      <c s="33">
        <v>0</v>
      </c>
      <c s="33">
        <f>ROUND(ROUND(H48,2)*ROUND(G48,3),2)</f>
      </c>
      <c s="31" t="s">
        <v>79</v>
      </c>
      <c r="O48">
        <f>(I48*21)/100</f>
      </c>
      <c t="s">
        <v>30</v>
      </c>
    </row>
    <row r="49" spans="1:5" ht="25.5">
      <c r="A49" s="34" t="s">
        <v>61</v>
      </c>
      <c r="E49" s="35" t="s">
        <v>97</v>
      </c>
    </row>
    <row r="50" spans="1:5" ht="12.75">
      <c r="A50" s="36" t="s">
        <v>63</v>
      </c>
      <c r="E50" s="37" t="s">
        <v>64</v>
      </c>
    </row>
    <row r="51" spans="1:5" ht="51">
      <c r="A51" t="s">
        <v>65</v>
      </c>
      <c r="E51" s="35" t="s">
        <v>98</v>
      </c>
    </row>
    <row r="52" spans="1:16" ht="12.75">
      <c r="A52" s="24" t="s">
        <v>55</v>
      </c>
      <c s="29" t="s">
        <v>51</v>
      </c>
      <c s="29" t="s">
        <v>99</v>
      </c>
      <c s="24" t="s">
        <v>64</v>
      </c>
      <c s="30" t="s">
        <v>100</v>
      </c>
      <c s="31" t="s">
        <v>87</v>
      </c>
      <c s="32">
        <v>1</v>
      </c>
      <c s="33">
        <v>0</v>
      </c>
      <c s="33">
        <f>ROUND(ROUND(H52,2)*ROUND(G52,3),2)</f>
      </c>
      <c s="31" t="s">
        <v>79</v>
      </c>
      <c r="O52">
        <f>(I52*21)/100</f>
      </c>
      <c t="s">
        <v>30</v>
      </c>
    </row>
    <row r="53" spans="1:5" ht="12.75">
      <c r="A53" s="34" t="s">
        <v>61</v>
      </c>
      <c r="E53" s="35" t="s">
        <v>100</v>
      </c>
    </row>
    <row r="54" spans="1:5" ht="12.75">
      <c r="A54" s="36" t="s">
        <v>63</v>
      </c>
      <c r="E54" s="37" t="s">
        <v>64</v>
      </c>
    </row>
    <row r="55" spans="1:5" ht="89.25">
      <c r="A55" t="s">
        <v>65</v>
      </c>
      <c r="E55" s="35" t="s">
        <v>101</v>
      </c>
    </row>
    <row r="56" spans="1:16" ht="25.5">
      <c r="A56" s="24" t="s">
        <v>55</v>
      </c>
      <c s="29" t="s">
        <v>102</v>
      </c>
      <c s="29" t="s">
        <v>103</v>
      </c>
      <c s="24" t="s">
        <v>64</v>
      </c>
      <c s="30" t="s">
        <v>104</v>
      </c>
      <c s="31" t="s">
        <v>105</v>
      </c>
      <c s="32">
        <v>1</v>
      </c>
      <c s="33">
        <v>0</v>
      </c>
      <c s="33">
        <f>ROUND(ROUND(H56,2)*ROUND(G56,3),2)</f>
      </c>
      <c s="31" t="s">
        <v>60</v>
      </c>
      <c r="O56">
        <f>(I56*21)/100</f>
      </c>
      <c t="s">
        <v>30</v>
      </c>
    </row>
    <row r="57" spans="1:5" ht="25.5">
      <c r="A57" s="34" t="s">
        <v>61</v>
      </c>
      <c r="E57" s="35" t="s">
        <v>104</v>
      </c>
    </row>
    <row r="58" spans="1:5" ht="12.75">
      <c r="A58" s="36" t="s">
        <v>63</v>
      </c>
      <c r="E58" s="37" t="s">
        <v>64</v>
      </c>
    </row>
    <row r="59" spans="1:5" ht="25.5">
      <c r="A59" t="s">
        <v>65</v>
      </c>
      <c r="E59" s="35" t="s">
        <v>106</v>
      </c>
    </row>
    <row r="60" spans="1:16" ht="12.75">
      <c r="A60" s="24" t="s">
        <v>55</v>
      </c>
      <c s="29" t="s">
        <v>107</v>
      </c>
      <c s="29" t="s">
        <v>108</v>
      </c>
      <c s="24" t="s">
        <v>64</v>
      </c>
      <c s="30" t="s">
        <v>109</v>
      </c>
      <c s="31" t="s">
        <v>110</v>
      </c>
      <c s="32">
        <v>3.6</v>
      </c>
      <c s="33">
        <v>0</v>
      </c>
      <c s="33">
        <f>ROUND(ROUND(H60,2)*ROUND(G60,3),2)</f>
      </c>
      <c s="31" t="s">
        <v>79</v>
      </c>
      <c r="O60">
        <f>(I60*21)/100</f>
      </c>
      <c t="s">
        <v>30</v>
      </c>
    </row>
    <row r="61" spans="1:5" ht="12.75">
      <c r="A61" s="34" t="s">
        <v>61</v>
      </c>
      <c r="E61" s="35" t="s">
        <v>109</v>
      </c>
    </row>
    <row r="62" spans="1:5" ht="12.75">
      <c r="A62" s="36" t="s">
        <v>63</v>
      </c>
      <c r="E62" s="37" t="s">
        <v>64</v>
      </c>
    </row>
    <row r="63" spans="1:5" ht="102">
      <c r="A63" t="s">
        <v>65</v>
      </c>
      <c r="E63" s="35" t="s">
        <v>111</v>
      </c>
    </row>
    <row r="64" spans="1:16" ht="12.75">
      <c r="A64" s="24" t="s">
        <v>55</v>
      </c>
      <c s="29" t="s">
        <v>112</v>
      </c>
      <c s="29" t="s">
        <v>113</v>
      </c>
      <c s="24" t="s">
        <v>64</v>
      </c>
      <c s="30" t="s">
        <v>114</v>
      </c>
      <c s="31" t="s">
        <v>110</v>
      </c>
      <c s="32">
        <v>21.6</v>
      </c>
      <c s="33">
        <v>0</v>
      </c>
      <c s="33">
        <f>ROUND(ROUND(H64,2)*ROUND(G64,3),2)</f>
      </c>
      <c s="31" t="s">
        <v>79</v>
      </c>
      <c r="O64">
        <f>(I64*21)/100</f>
      </c>
      <c t="s">
        <v>30</v>
      </c>
    </row>
    <row r="65" spans="1:5" ht="12.75">
      <c r="A65" s="34" t="s">
        <v>61</v>
      </c>
      <c r="E65" s="35" t="s">
        <v>114</v>
      </c>
    </row>
    <row r="66" spans="1:5" ht="12.75">
      <c r="A66" s="36" t="s">
        <v>63</v>
      </c>
      <c r="E66" s="37" t="s">
        <v>64</v>
      </c>
    </row>
    <row r="67" spans="1:5" ht="102">
      <c r="A67" t="s">
        <v>65</v>
      </c>
      <c r="E67" s="35" t="s">
        <v>111</v>
      </c>
    </row>
    <row r="68" spans="1:16" ht="12.75">
      <c r="A68" s="24" t="s">
        <v>55</v>
      </c>
      <c s="29" t="s">
        <v>115</v>
      </c>
      <c s="29" t="s">
        <v>116</v>
      </c>
      <c s="24" t="s">
        <v>64</v>
      </c>
      <c s="30" t="s">
        <v>117</v>
      </c>
      <c s="31" t="s">
        <v>78</v>
      </c>
      <c s="32">
        <v>600</v>
      </c>
      <c s="33">
        <v>0</v>
      </c>
      <c s="33">
        <f>ROUND(ROUND(H68,2)*ROUND(G68,3),2)</f>
      </c>
      <c s="31" t="s">
        <v>79</v>
      </c>
      <c r="O68">
        <f>(I68*21)/100</f>
      </c>
      <c t="s">
        <v>30</v>
      </c>
    </row>
    <row r="69" spans="1:5" ht="12.75">
      <c r="A69" s="34" t="s">
        <v>61</v>
      </c>
      <c r="E69" s="35" t="s">
        <v>117</v>
      </c>
    </row>
    <row r="70" spans="1:5" ht="12.75">
      <c r="A70" s="36" t="s">
        <v>63</v>
      </c>
      <c r="E70" s="37" t="s">
        <v>64</v>
      </c>
    </row>
    <row r="71" spans="1:5" ht="76.5">
      <c r="A71" t="s">
        <v>65</v>
      </c>
      <c r="E71" s="35" t="s">
        <v>118</v>
      </c>
    </row>
    <row r="72" spans="1:16" ht="12.75">
      <c r="A72" s="24" t="s">
        <v>55</v>
      </c>
      <c s="29" t="s">
        <v>119</v>
      </c>
      <c s="29" t="s">
        <v>120</v>
      </c>
      <c s="24" t="s">
        <v>64</v>
      </c>
      <c s="30" t="s">
        <v>121</v>
      </c>
      <c s="31" t="s">
        <v>87</v>
      </c>
      <c s="32">
        <v>4</v>
      </c>
      <c s="33">
        <v>0</v>
      </c>
      <c s="33">
        <f>ROUND(ROUND(H72,2)*ROUND(G72,3),2)</f>
      </c>
      <c s="31" t="s">
        <v>79</v>
      </c>
      <c r="O72">
        <f>(I72*21)/100</f>
      </c>
      <c t="s">
        <v>30</v>
      </c>
    </row>
    <row r="73" spans="1:5" ht="12.75">
      <c r="A73" s="34" t="s">
        <v>61</v>
      </c>
      <c r="E73" s="35" t="s">
        <v>121</v>
      </c>
    </row>
    <row r="74" spans="1:5" ht="12.75">
      <c r="A74" s="36" t="s">
        <v>63</v>
      </c>
      <c r="E74" s="37" t="s">
        <v>64</v>
      </c>
    </row>
    <row r="75" spans="1:5" ht="89.25">
      <c r="A75" t="s">
        <v>65</v>
      </c>
      <c r="E75" s="35" t="s">
        <v>122</v>
      </c>
    </row>
    <row r="76" spans="1:16" ht="12.75">
      <c r="A76" s="24" t="s">
        <v>55</v>
      </c>
      <c s="29" t="s">
        <v>123</v>
      </c>
      <c s="29" t="s">
        <v>124</v>
      </c>
      <c s="24" t="s">
        <v>64</v>
      </c>
      <c s="30" t="s">
        <v>125</v>
      </c>
      <c s="31" t="s">
        <v>87</v>
      </c>
      <c s="32">
        <v>4</v>
      </c>
      <c s="33">
        <v>0</v>
      </c>
      <c s="33">
        <f>ROUND(ROUND(H76,2)*ROUND(G76,3),2)</f>
      </c>
      <c s="31" t="s">
        <v>79</v>
      </c>
      <c r="O76">
        <f>(I76*21)/100</f>
      </c>
      <c t="s">
        <v>30</v>
      </c>
    </row>
    <row r="77" spans="1:5" ht="12.75">
      <c r="A77" s="34" t="s">
        <v>61</v>
      </c>
      <c r="E77" s="35" t="s">
        <v>125</v>
      </c>
    </row>
    <row r="78" spans="1:5" ht="12.75">
      <c r="A78" s="36" t="s">
        <v>63</v>
      </c>
      <c r="E78" s="37" t="s">
        <v>64</v>
      </c>
    </row>
    <row r="79" spans="1:5" ht="76.5">
      <c r="A79" t="s">
        <v>65</v>
      </c>
      <c r="E79" s="35" t="s">
        <v>126</v>
      </c>
    </row>
    <row r="80" spans="1:16" ht="12.75">
      <c r="A80" s="24" t="s">
        <v>55</v>
      </c>
      <c s="29" t="s">
        <v>127</v>
      </c>
      <c s="29" t="s">
        <v>128</v>
      </c>
      <c s="24" t="s">
        <v>64</v>
      </c>
      <c s="30" t="s">
        <v>129</v>
      </c>
      <c s="31" t="s">
        <v>78</v>
      </c>
      <c s="32">
        <v>900</v>
      </c>
      <c s="33">
        <v>0</v>
      </c>
      <c s="33">
        <f>ROUND(ROUND(H80,2)*ROUND(G80,3),2)</f>
      </c>
      <c s="31" t="s">
        <v>79</v>
      </c>
      <c r="O80">
        <f>(I80*21)/100</f>
      </c>
      <c t="s">
        <v>30</v>
      </c>
    </row>
    <row r="81" spans="1:5" ht="12.75">
      <c r="A81" s="34" t="s">
        <v>61</v>
      </c>
      <c r="E81" s="35" t="s">
        <v>129</v>
      </c>
    </row>
    <row r="82" spans="1:5" ht="12.75">
      <c r="A82" s="36" t="s">
        <v>63</v>
      </c>
      <c r="E82" s="37" t="s">
        <v>64</v>
      </c>
    </row>
    <row r="83" spans="1:5" ht="102">
      <c r="A83" t="s">
        <v>65</v>
      </c>
      <c r="E83" s="35" t="s">
        <v>130</v>
      </c>
    </row>
    <row r="84" spans="1:16" ht="12.75">
      <c r="A84" s="24" t="s">
        <v>55</v>
      </c>
      <c s="29" t="s">
        <v>131</v>
      </c>
      <c s="29" t="s">
        <v>132</v>
      </c>
      <c s="24" t="s">
        <v>64</v>
      </c>
      <c s="30" t="s">
        <v>133</v>
      </c>
      <c s="31" t="s">
        <v>78</v>
      </c>
      <c s="32">
        <v>900</v>
      </c>
      <c s="33">
        <v>0</v>
      </c>
      <c s="33">
        <f>ROUND(ROUND(H84,2)*ROUND(G84,3),2)</f>
      </c>
      <c s="31" t="s">
        <v>79</v>
      </c>
      <c r="O84">
        <f>(I84*21)/100</f>
      </c>
      <c t="s">
        <v>30</v>
      </c>
    </row>
    <row r="85" spans="1:5" ht="12.75">
      <c r="A85" s="34" t="s">
        <v>61</v>
      </c>
      <c r="E85" s="35" t="s">
        <v>133</v>
      </c>
    </row>
    <row r="86" spans="1:5" ht="12.75">
      <c r="A86" s="36" t="s">
        <v>63</v>
      </c>
      <c r="E86" s="37" t="s">
        <v>64</v>
      </c>
    </row>
    <row r="87" spans="1:5" ht="76.5">
      <c r="A87" t="s">
        <v>65</v>
      </c>
      <c r="E87" s="35" t="s">
        <v>134</v>
      </c>
    </row>
    <row r="88" spans="1:16" ht="12.75">
      <c r="A88" s="24" t="s">
        <v>55</v>
      </c>
      <c s="29" t="s">
        <v>135</v>
      </c>
      <c s="29" t="s">
        <v>136</v>
      </c>
      <c s="24" t="s">
        <v>64</v>
      </c>
      <c s="30" t="s">
        <v>137</v>
      </c>
      <c s="31" t="s">
        <v>138</v>
      </c>
      <c s="32">
        <v>3</v>
      </c>
      <c s="33">
        <v>0</v>
      </c>
      <c s="33">
        <f>ROUND(ROUND(H88,2)*ROUND(G88,3),2)</f>
      </c>
      <c s="31" t="s">
        <v>79</v>
      </c>
      <c r="O88">
        <f>(I88*21)/100</f>
      </c>
      <c t="s">
        <v>30</v>
      </c>
    </row>
    <row r="89" spans="1:5" ht="12.75">
      <c r="A89" s="34" t="s">
        <v>61</v>
      </c>
      <c r="E89" s="35" t="s">
        <v>137</v>
      </c>
    </row>
    <row r="90" spans="1:5" ht="12.75">
      <c r="A90" s="36" t="s">
        <v>63</v>
      </c>
      <c r="E90" s="37" t="s">
        <v>64</v>
      </c>
    </row>
    <row r="91" spans="1:5" ht="89.25">
      <c r="A91" t="s">
        <v>65</v>
      </c>
      <c r="E91" s="35" t="s">
        <v>139</v>
      </c>
    </row>
    <row r="92" spans="1:16" ht="12.75">
      <c r="A92" s="24" t="s">
        <v>55</v>
      </c>
      <c s="29" t="s">
        <v>140</v>
      </c>
      <c s="29" t="s">
        <v>141</v>
      </c>
      <c s="24" t="s">
        <v>64</v>
      </c>
      <c s="30" t="s">
        <v>142</v>
      </c>
      <c s="31" t="s">
        <v>78</v>
      </c>
      <c s="32">
        <v>900</v>
      </c>
      <c s="33">
        <v>0</v>
      </c>
      <c s="33">
        <f>ROUND(ROUND(H92,2)*ROUND(G92,3),2)</f>
      </c>
      <c s="31" t="s">
        <v>79</v>
      </c>
      <c r="O92">
        <f>(I92*21)/100</f>
      </c>
      <c t="s">
        <v>30</v>
      </c>
    </row>
    <row r="93" spans="1:5" ht="12.75">
      <c r="A93" s="34" t="s">
        <v>61</v>
      </c>
      <c r="E93" s="35" t="s">
        <v>142</v>
      </c>
    </row>
    <row r="94" spans="1:5" ht="12.75">
      <c r="A94" s="36" t="s">
        <v>63</v>
      </c>
      <c r="E94" s="37" t="s">
        <v>64</v>
      </c>
    </row>
    <row r="95" spans="1:5" ht="89.25">
      <c r="A95" t="s">
        <v>65</v>
      </c>
      <c r="E95" s="35" t="s">
        <v>143</v>
      </c>
    </row>
    <row r="96" spans="1:16" ht="12.75">
      <c r="A96" s="24" t="s">
        <v>55</v>
      </c>
      <c s="29" t="s">
        <v>144</v>
      </c>
      <c s="29" t="s">
        <v>145</v>
      </c>
      <c s="24" t="s">
        <v>64</v>
      </c>
      <c s="30" t="s">
        <v>146</v>
      </c>
      <c s="31" t="s">
        <v>87</v>
      </c>
      <c s="32">
        <v>2</v>
      </c>
      <c s="33">
        <v>0</v>
      </c>
      <c s="33">
        <f>ROUND(ROUND(H96,2)*ROUND(G96,3),2)</f>
      </c>
      <c s="31" t="s">
        <v>79</v>
      </c>
      <c r="O96">
        <f>(I96*21)/100</f>
      </c>
      <c t="s">
        <v>30</v>
      </c>
    </row>
    <row r="97" spans="1:5" ht="12.75">
      <c r="A97" s="34" t="s">
        <v>61</v>
      </c>
      <c r="E97" s="35" t="s">
        <v>146</v>
      </c>
    </row>
    <row r="98" spans="1:5" ht="12.75">
      <c r="A98" s="36" t="s">
        <v>63</v>
      </c>
      <c r="E98" s="37" t="s">
        <v>64</v>
      </c>
    </row>
    <row r="99" spans="1:5" ht="89.25">
      <c r="A99" t="s">
        <v>65</v>
      </c>
      <c r="E99" s="35" t="s">
        <v>122</v>
      </c>
    </row>
    <row r="100" spans="1:16" ht="12.75">
      <c r="A100" s="24" t="s">
        <v>55</v>
      </c>
      <c s="29" t="s">
        <v>147</v>
      </c>
      <c s="29" t="s">
        <v>148</v>
      </c>
      <c s="24" t="s">
        <v>64</v>
      </c>
      <c s="30" t="s">
        <v>149</v>
      </c>
      <c s="31" t="s">
        <v>87</v>
      </c>
      <c s="32">
        <v>2</v>
      </c>
      <c s="33">
        <v>0</v>
      </c>
      <c s="33">
        <f>ROUND(ROUND(H100,2)*ROUND(G100,3),2)</f>
      </c>
      <c s="31" t="s">
        <v>79</v>
      </c>
      <c r="O100">
        <f>(I100*21)/100</f>
      </c>
      <c t="s">
        <v>30</v>
      </c>
    </row>
    <row r="101" spans="1:5" ht="12.75">
      <c r="A101" s="34" t="s">
        <v>61</v>
      </c>
      <c r="E101" s="35" t="s">
        <v>149</v>
      </c>
    </row>
    <row r="102" spans="1:5" ht="12.75">
      <c r="A102" s="36" t="s">
        <v>63</v>
      </c>
      <c r="E102" s="37" t="s">
        <v>64</v>
      </c>
    </row>
    <row r="103" spans="1:5" ht="76.5">
      <c r="A103" t="s">
        <v>65</v>
      </c>
      <c r="E103" s="35" t="s">
        <v>126</v>
      </c>
    </row>
    <row r="104" spans="1:16" ht="12.75">
      <c r="A104" s="24" t="s">
        <v>55</v>
      </c>
      <c s="29" t="s">
        <v>150</v>
      </c>
      <c s="29" t="s">
        <v>151</v>
      </c>
      <c s="24" t="s">
        <v>64</v>
      </c>
      <c s="30" t="s">
        <v>152</v>
      </c>
      <c s="31" t="s">
        <v>87</v>
      </c>
      <c s="32">
        <v>2</v>
      </c>
      <c s="33">
        <v>0</v>
      </c>
      <c s="33">
        <f>ROUND(ROUND(H104,2)*ROUND(G104,3),2)</f>
      </c>
      <c s="31" t="s">
        <v>79</v>
      </c>
      <c r="O104">
        <f>(I104*21)/100</f>
      </c>
      <c t="s">
        <v>30</v>
      </c>
    </row>
    <row r="105" spans="1:5" ht="12.75">
      <c r="A105" s="34" t="s">
        <v>61</v>
      </c>
      <c r="E105" s="35" t="s">
        <v>152</v>
      </c>
    </row>
    <row r="106" spans="1:5" ht="12.75">
      <c r="A106" s="36" t="s">
        <v>63</v>
      </c>
      <c r="E106" s="37" t="s">
        <v>64</v>
      </c>
    </row>
    <row r="107" spans="1:5" ht="89.25">
      <c r="A107" t="s">
        <v>65</v>
      </c>
      <c r="E107" s="35" t="s">
        <v>153</v>
      </c>
    </row>
    <row r="108" spans="1:16" ht="12.75">
      <c r="A108" s="24" t="s">
        <v>55</v>
      </c>
      <c s="29" t="s">
        <v>154</v>
      </c>
      <c s="29" t="s">
        <v>155</v>
      </c>
      <c s="24" t="s">
        <v>64</v>
      </c>
      <c s="30" t="s">
        <v>156</v>
      </c>
      <c s="31" t="s">
        <v>87</v>
      </c>
      <c s="32">
        <v>2</v>
      </c>
      <c s="33">
        <v>0</v>
      </c>
      <c s="33">
        <f>ROUND(ROUND(H108,2)*ROUND(G108,3),2)</f>
      </c>
      <c s="31" t="s">
        <v>79</v>
      </c>
      <c r="O108">
        <f>(I108*21)/100</f>
      </c>
      <c t="s">
        <v>30</v>
      </c>
    </row>
    <row r="109" spans="1:5" ht="12.75">
      <c r="A109" s="34" t="s">
        <v>61</v>
      </c>
      <c r="E109" s="35" t="s">
        <v>156</v>
      </c>
    </row>
    <row r="110" spans="1:5" ht="12.75">
      <c r="A110" s="36" t="s">
        <v>63</v>
      </c>
      <c r="E110" s="37" t="s">
        <v>64</v>
      </c>
    </row>
    <row r="111" spans="1:5" ht="89.25">
      <c r="A111" t="s">
        <v>65</v>
      </c>
      <c r="E111" s="35" t="s">
        <v>153</v>
      </c>
    </row>
    <row r="112" spans="1:16" ht="12.75">
      <c r="A112" s="24" t="s">
        <v>55</v>
      </c>
      <c s="29" t="s">
        <v>157</v>
      </c>
      <c s="29" t="s">
        <v>158</v>
      </c>
      <c s="24" t="s">
        <v>64</v>
      </c>
      <c s="30" t="s">
        <v>159</v>
      </c>
      <c s="31" t="s">
        <v>87</v>
      </c>
      <c s="32">
        <v>16</v>
      </c>
      <c s="33">
        <v>0</v>
      </c>
      <c s="33">
        <f>ROUND(ROUND(H112,2)*ROUND(G112,3),2)</f>
      </c>
      <c s="31" t="s">
        <v>79</v>
      </c>
      <c r="O112">
        <f>(I112*21)/100</f>
      </c>
      <c t="s">
        <v>30</v>
      </c>
    </row>
    <row r="113" spans="1:5" ht="12.75">
      <c r="A113" s="34" t="s">
        <v>61</v>
      </c>
      <c r="E113" s="35" t="s">
        <v>159</v>
      </c>
    </row>
    <row r="114" spans="1:5" ht="12.75">
      <c r="A114" s="36" t="s">
        <v>63</v>
      </c>
      <c r="E114" s="37" t="s">
        <v>64</v>
      </c>
    </row>
    <row r="115" spans="1:5" ht="102">
      <c r="A115" t="s">
        <v>65</v>
      </c>
      <c r="E115" s="35" t="s">
        <v>160</v>
      </c>
    </row>
    <row r="116" spans="1:16" ht="12.75">
      <c r="A116" s="24" t="s">
        <v>55</v>
      </c>
      <c s="29" t="s">
        <v>161</v>
      </c>
      <c s="29" t="s">
        <v>162</v>
      </c>
      <c s="24" t="s">
        <v>64</v>
      </c>
      <c s="30" t="s">
        <v>163</v>
      </c>
      <c s="31" t="s">
        <v>87</v>
      </c>
      <c s="32">
        <v>16</v>
      </c>
      <c s="33">
        <v>0</v>
      </c>
      <c s="33">
        <f>ROUND(ROUND(H116,2)*ROUND(G116,3),2)</f>
      </c>
      <c s="31" t="s">
        <v>79</v>
      </c>
      <c r="O116">
        <f>(I116*21)/100</f>
      </c>
      <c t="s">
        <v>30</v>
      </c>
    </row>
    <row r="117" spans="1:5" ht="12.75">
      <c r="A117" s="34" t="s">
        <v>61</v>
      </c>
      <c r="E117" s="35" t="s">
        <v>163</v>
      </c>
    </row>
    <row r="118" spans="1:5" ht="12.75">
      <c r="A118" s="36" t="s">
        <v>63</v>
      </c>
      <c r="E118" s="37" t="s">
        <v>64</v>
      </c>
    </row>
    <row r="119" spans="1:5" ht="89.25">
      <c r="A119" t="s">
        <v>65</v>
      </c>
      <c r="E119" s="35" t="s">
        <v>164</v>
      </c>
    </row>
    <row r="120" spans="1:16" ht="12.75">
      <c r="A120" s="24" t="s">
        <v>55</v>
      </c>
      <c s="29" t="s">
        <v>165</v>
      </c>
      <c s="29" t="s">
        <v>166</v>
      </c>
      <c s="24" t="s">
        <v>64</v>
      </c>
      <c s="30" t="s">
        <v>167</v>
      </c>
      <c s="31" t="s">
        <v>87</v>
      </c>
      <c s="32">
        <v>2</v>
      </c>
      <c s="33">
        <v>0</v>
      </c>
      <c s="33">
        <f>ROUND(ROUND(H120,2)*ROUND(G120,3),2)</f>
      </c>
      <c s="31" t="s">
        <v>79</v>
      </c>
      <c r="O120">
        <f>(I120*21)/100</f>
      </c>
      <c t="s">
        <v>30</v>
      </c>
    </row>
    <row r="121" spans="1:5" ht="12.75">
      <c r="A121" s="34" t="s">
        <v>61</v>
      </c>
      <c r="E121" s="35" t="s">
        <v>167</v>
      </c>
    </row>
    <row r="122" spans="1:5" ht="25.5">
      <c r="A122" s="36" t="s">
        <v>63</v>
      </c>
      <c r="E122" s="37" t="s">
        <v>168</v>
      </c>
    </row>
    <row r="123" spans="1:5" ht="89.25">
      <c r="A123" t="s">
        <v>65</v>
      </c>
      <c r="E123" s="35" t="s">
        <v>169</v>
      </c>
    </row>
    <row r="124" spans="1:16" ht="12.75">
      <c r="A124" s="24" t="s">
        <v>55</v>
      </c>
      <c s="29" t="s">
        <v>170</v>
      </c>
      <c s="29" t="s">
        <v>171</v>
      </c>
      <c s="24" t="s">
        <v>64</v>
      </c>
      <c s="30" t="s">
        <v>172</v>
      </c>
      <c s="31" t="s">
        <v>87</v>
      </c>
      <c s="32">
        <v>2</v>
      </c>
      <c s="33">
        <v>0</v>
      </c>
      <c s="33">
        <f>ROUND(ROUND(H124,2)*ROUND(G124,3),2)</f>
      </c>
      <c s="31" t="s">
        <v>79</v>
      </c>
      <c r="O124">
        <f>(I124*21)/100</f>
      </c>
      <c t="s">
        <v>30</v>
      </c>
    </row>
    <row r="125" spans="1:5" ht="12.75">
      <c r="A125" s="34" t="s">
        <v>61</v>
      </c>
      <c r="E125" s="35" t="s">
        <v>172</v>
      </c>
    </row>
    <row r="126" spans="1:5" ht="25.5">
      <c r="A126" s="36" t="s">
        <v>63</v>
      </c>
      <c r="E126" s="37" t="s">
        <v>173</v>
      </c>
    </row>
    <row r="127" spans="1:5" ht="76.5">
      <c r="A127" t="s">
        <v>65</v>
      </c>
      <c r="E127" s="35" t="s">
        <v>174</v>
      </c>
    </row>
    <row r="128" spans="1:16" ht="12.75">
      <c r="A128" s="24" t="s">
        <v>55</v>
      </c>
      <c s="29" t="s">
        <v>175</v>
      </c>
      <c s="29" t="s">
        <v>176</v>
      </c>
      <c s="24" t="s">
        <v>64</v>
      </c>
      <c s="30" t="s">
        <v>177</v>
      </c>
      <c s="31" t="s">
        <v>87</v>
      </c>
      <c s="32">
        <v>2</v>
      </c>
      <c s="33">
        <v>0</v>
      </c>
      <c s="33">
        <f>ROUND(ROUND(H128,2)*ROUND(G128,3),2)</f>
      </c>
      <c s="31" t="s">
        <v>79</v>
      </c>
      <c r="O128">
        <f>(I128*21)/100</f>
      </c>
      <c t="s">
        <v>30</v>
      </c>
    </row>
    <row r="129" spans="1:5" ht="12.75">
      <c r="A129" s="34" t="s">
        <v>61</v>
      </c>
      <c r="E129" s="35" t="s">
        <v>177</v>
      </c>
    </row>
    <row r="130" spans="1:5" ht="12.75">
      <c r="A130" s="36" t="s">
        <v>63</v>
      </c>
      <c r="E130" s="37" t="s">
        <v>64</v>
      </c>
    </row>
    <row r="131" spans="1:5" ht="89.25">
      <c r="A131" t="s">
        <v>65</v>
      </c>
      <c r="E131" s="35" t="s">
        <v>169</v>
      </c>
    </row>
    <row r="132" spans="1:16" ht="12.75">
      <c r="A132" s="24" t="s">
        <v>55</v>
      </c>
      <c s="29" t="s">
        <v>178</v>
      </c>
      <c s="29" t="s">
        <v>179</v>
      </c>
      <c s="24" t="s">
        <v>64</v>
      </c>
      <c s="30" t="s">
        <v>180</v>
      </c>
      <c s="31" t="s">
        <v>87</v>
      </c>
      <c s="32">
        <v>2</v>
      </c>
      <c s="33">
        <v>0</v>
      </c>
      <c s="33">
        <f>ROUND(ROUND(H132,2)*ROUND(G132,3),2)</f>
      </c>
      <c s="31" t="s">
        <v>79</v>
      </c>
      <c r="O132">
        <f>(I132*21)/100</f>
      </c>
      <c t="s">
        <v>30</v>
      </c>
    </row>
    <row r="133" spans="1:5" ht="12.75">
      <c r="A133" s="34" t="s">
        <v>61</v>
      </c>
      <c r="E133" s="35" t="s">
        <v>180</v>
      </c>
    </row>
    <row r="134" spans="1:5" ht="12.75">
      <c r="A134" s="36" t="s">
        <v>63</v>
      </c>
      <c r="E134" s="37" t="s">
        <v>64</v>
      </c>
    </row>
    <row r="135" spans="1:5" ht="38.25">
      <c r="A135" t="s">
        <v>65</v>
      </c>
      <c r="E135" s="35" t="s">
        <v>181</v>
      </c>
    </row>
    <row r="136" spans="1:16" ht="12.75">
      <c r="A136" s="24" t="s">
        <v>55</v>
      </c>
      <c s="29" t="s">
        <v>182</v>
      </c>
      <c s="29" t="s">
        <v>183</v>
      </c>
      <c s="24" t="s">
        <v>64</v>
      </c>
      <c s="30" t="s">
        <v>184</v>
      </c>
      <c s="31" t="s">
        <v>87</v>
      </c>
      <c s="32">
        <v>2</v>
      </c>
      <c s="33">
        <v>0</v>
      </c>
      <c s="33">
        <f>ROUND(ROUND(H136,2)*ROUND(G136,3),2)</f>
      </c>
      <c s="31" t="s">
        <v>79</v>
      </c>
      <c r="O136">
        <f>(I136*21)/100</f>
      </c>
      <c t="s">
        <v>30</v>
      </c>
    </row>
    <row r="137" spans="1:5" ht="12.75">
      <c r="A137" s="34" t="s">
        <v>61</v>
      </c>
      <c r="E137" s="35" t="s">
        <v>184</v>
      </c>
    </row>
    <row r="138" spans="1:5" ht="12.75">
      <c r="A138" s="36" t="s">
        <v>63</v>
      </c>
      <c r="E138" s="37" t="s">
        <v>64</v>
      </c>
    </row>
    <row r="139" spans="1:5" ht="76.5">
      <c r="A139" t="s">
        <v>65</v>
      </c>
      <c r="E139" s="35" t="s">
        <v>185</v>
      </c>
    </row>
    <row r="140" spans="1:16" ht="12.75">
      <c r="A140" s="24" t="s">
        <v>55</v>
      </c>
      <c s="29" t="s">
        <v>186</v>
      </c>
      <c s="29" t="s">
        <v>187</v>
      </c>
      <c s="24" t="s">
        <v>64</v>
      </c>
      <c s="30" t="s">
        <v>188</v>
      </c>
      <c s="31" t="s">
        <v>87</v>
      </c>
      <c s="32">
        <v>2</v>
      </c>
      <c s="33">
        <v>0</v>
      </c>
      <c s="33">
        <f>ROUND(ROUND(H140,2)*ROUND(G140,3),2)</f>
      </c>
      <c s="31" t="s">
        <v>79</v>
      </c>
      <c r="O140">
        <f>(I140*21)/100</f>
      </c>
      <c t="s">
        <v>30</v>
      </c>
    </row>
    <row r="141" spans="1:5" ht="12.75">
      <c r="A141" s="34" t="s">
        <v>61</v>
      </c>
      <c r="E141" s="35" t="s">
        <v>188</v>
      </c>
    </row>
    <row r="142" spans="1:5" ht="12.75">
      <c r="A142" s="36" t="s">
        <v>63</v>
      </c>
      <c r="E142" s="37" t="s">
        <v>64</v>
      </c>
    </row>
    <row r="143" spans="1:5" ht="76.5">
      <c r="A143" t="s">
        <v>65</v>
      </c>
      <c r="E143" s="35" t="s">
        <v>185</v>
      </c>
    </row>
    <row r="144" spans="1:16" ht="12.75">
      <c r="A144" s="24" t="s">
        <v>55</v>
      </c>
      <c s="29" t="s">
        <v>189</v>
      </c>
      <c s="29" t="s">
        <v>190</v>
      </c>
      <c s="24" t="s">
        <v>64</v>
      </c>
      <c s="30" t="s">
        <v>191</v>
      </c>
      <c s="31" t="s">
        <v>87</v>
      </c>
      <c s="32">
        <v>12</v>
      </c>
      <c s="33">
        <v>0</v>
      </c>
      <c s="33">
        <f>ROUND(ROUND(H144,2)*ROUND(G144,3),2)</f>
      </c>
      <c s="31" t="s">
        <v>79</v>
      </c>
      <c r="O144">
        <f>(I144*21)/100</f>
      </c>
      <c t="s">
        <v>30</v>
      </c>
    </row>
    <row r="145" spans="1:5" ht="12.75">
      <c r="A145" s="34" t="s">
        <v>61</v>
      </c>
      <c r="E145" s="35" t="s">
        <v>191</v>
      </c>
    </row>
    <row r="146" spans="1:5" ht="12.75">
      <c r="A146" s="36" t="s">
        <v>63</v>
      </c>
      <c r="E146" s="37" t="s">
        <v>64</v>
      </c>
    </row>
    <row r="147" spans="1:5" ht="51">
      <c r="A147" t="s">
        <v>65</v>
      </c>
      <c r="E147" s="35" t="s">
        <v>192</v>
      </c>
    </row>
    <row r="148" spans="1:16" ht="12.75">
      <c r="A148" s="24" t="s">
        <v>55</v>
      </c>
      <c s="29" t="s">
        <v>193</v>
      </c>
      <c s="29" t="s">
        <v>194</v>
      </c>
      <c s="24" t="s">
        <v>64</v>
      </c>
      <c s="30" t="s">
        <v>195</v>
      </c>
      <c s="31" t="s">
        <v>196</v>
      </c>
      <c s="32">
        <v>84</v>
      </c>
      <c s="33">
        <v>0</v>
      </c>
      <c s="33">
        <f>ROUND(ROUND(H148,2)*ROUND(G148,3),2)</f>
      </c>
      <c s="31" t="s">
        <v>79</v>
      </c>
      <c r="O148">
        <f>(I148*21)/100</f>
      </c>
      <c t="s">
        <v>30</v>
      </c>
    </row>
    <row r="149" spans="1:5" ht="12.75">
      <c r="A149" s="34" t="s">
        <v>61</v>
      </c>
      <c r="E149" s="35" t="s">
        <v>195</v>
      </c>
    </row>
    <row r="150" spans="1:5" ht="12.75">
      <c r="A150" s="36" t="s">
        <v>63</v>
      </c>
      <c r="E150" s="37" t="s">
        <v>64</v>
      </c>
    </row>
    <row r="151" spans="1:5" ht="114.75">
      <c r="A151" t="s">
        <v>65</v>
      </c>
      <c r="E151" s="35" t="s">
        <v>197</v>
      </c>
    </row>
    <row r="152" spans="1:16" ht="12.75">
      <c r="A152" s="24" t="s">
        <v>55</v>
      </c>
      <c s="29" t="s">
        <v>198</v>
      </c>
      <c s="29" t="s">
        <v>199</v>
      </c>
      <c s="24" t="s">
        <v>64</v>
      </c>
      <c s="30" t="s">
        <v>200</v>
      </c>
      <c s="31" t="s">
        <v>87</v>
      </c>
      <c s="32">
        <v>168</v>
      </c>
      <c s="33">
        <v>0</v>
      </c>
      <c s="33">
        <f>ROUND(ROUND(H152,2)*ROUND(G152,3),2)</f>
      </c>
      <c s="31" t="s">
        <v>79</v>
      </c>
      <c r="O152">
        <f>(I152*21)/100</f>
      </c>
      <c t="s">
        <v>30</v>
      </c>
    </row>
    <row r="153" spans="1:5" ht="12.75">
      <c r="A153" s="34" t="s">
        <v>61</v>
      </c>
      <c r="E153" s="35" t="s">
        <v>200</v>
      </c>
    </row>
    <row r="154" spans="1:5" ht="12.75">
      <c r="A154" s="36" t="s">
        <v>63</v>
      </c>
      <c r="E154" s="37" t="s">
        <v>64</v>
      </c>
    </row>
    <row r="155" spans="1:5" ht="89.25">
      <c r="A155" t="s">
        <v>65</v>
      </c>
      <c r="E155" s="35" t="s">
        <v>153</v>
      </c>
    </row>
    <row r="156" spans="1:16" ht="12.75">
      <c r="A156" s="24" t="s">
        <v>55</v>
      </c>
      <c s="29" t="s">
        <v>201</v>
      </c>
      <c s="29" t="s">
        <v>202</v>
      </c>
      <c s="24" t="s">
        <v>64</v>
      </c>
      <c s="30" t="s">
        <v>203</v>
      </c>
      <c s="31" t="s">
        <v>87</v>
      </c>
      <c s="32">
        <v>168</v>
      </c>
      <c s="33">
        <v>0</v>
      </c>
      <c s="33">
        <f>ROUND(ROUND(H156,2)*ROUND(G156,3),2)</f>
      </c>
      <c s="31" t="s">
        <v>79</v>
      </c>
      <c r="O156">
        <f>(I156*21)/100</f>
      </c>
      <c t="s">
        <v>30</v>
      </c>
    </row>
    <row r="157" spans="1:5" ht="12.75">
      <c r="A157" s="34" t="s">
        <v>61</v>
      </c>
      <c r="E157" s="35" t="s">
        <v>203</v>
      </c>
    </row>
    <row r="158" spans="1:5" ht="12.75">
      <c r="A158" s="36" t="s">
        <v>63</v>
      </c>
      <c r="E158" s="37" t="s">
        <v>64</v>
      </c>
    </row>
    <row r="159" spans="1:5" ht="76.5">
      <c r="A159" t="s">
        <v>65</v>
      </c>
      <c r="E159" s="35" t="s">
        <v>126</v>
      </c>
    </row>
    <row r="160" spans="1:18" ht="12.75" customHeight="1">
      <c r="A160" s="6" t="s">
        <v>52</v>
      </c>
      <c s="6"/>
      <c s="39" t="s">
        <v>204</v>
      </c>
      <c s="6"/>
      <c s="27" t="s">
        <v>205</v>
      </c>
      <c s="6"/>
      <c s="6"/>
      <c s="6"/>
      <c s="40">
        <f>0+Q160</f>
      </c>
      <c s="6"/>
      <c r="O160">
        <f>0+R160</f>
      </c>
      <c r="Q160">
        <f>0+I161+I165+I169+I173+I177+I181+I185+I189+I193+I197</f>
      </c>
      <c>
        <f>0+O161+O165+O169+O173+O177+O181+O185+O189+O193+O197</f>
      </c>
    </row>
    <row r="161" spans="1:16" ht="12.75">
      <c r="A161" s="24" t="s">
        <v>55</v>
      </c>
      <c s="29" t="s">
        <v>206</v>
      </c>
      <c s="29" t="s">
        <v>207</v>
      </c>
      <c s="24" t="s">
        <v>64</v>
      </c>
      <c s="30" t="s">
        <v>208</v>
      </c>
      <c s="31" t="s">
        <v>209</v>
      </c>
      <c s="32">
        <v>0.7</v>
      </c>
      <c s="33">
        <v>0</v>
      </c>
      <c s="33">
        <f>ROUND(ROUND(H161,2)*ROUND(G161,3),2)</f>
      </c>
      <c s="31" t="s">
        <v>79</v>
      </c>
      <c r="O161">
        <f>(I161*21)/100</f>
      </c>
      <c t="s">
        <v>30</v>
      </c>
    </row>
    <row r="162" spans="1:5" ht="12.75">
      <c r="A162" s="34" t="s">
        <v>61</v>
      </c>
      <c r="E162" s="35" t="s">
        <v>208</v>
      </c>
    </row>
    <row r="163" spans="1:5" ht="12.75">
      <c r="A163" s="36" t="s">
        <v>63</v>
      </c>
      <c r="E163" s="37" t="s">
        <v>64</v>
      </c>
    </row>
    <row r="164" spans="1:5" ht="25.5">
      <c r="A164" t="s">
        <v>65</v>
      </c>
      <c r="E164" s="35" t="s">
        <v>210</v>
      </c>
    </row>
    <row r="165" spans="1:16" ht="25.5">
      <c r="A165" s="24" t="s">
        <v>55</v>
      </c>
      <c s="29" t="s">
        <v>211</v>
      </c>
      <c s="29" t="s">
        <v>212</v>
      </c>
      <c s="24" t="s">
        <v>64</v>
      </c>
      <c s="30" t="s">
        <v>213</v>
      </c>
      <c s="31" t="s">
        <v>78</v>
      </c>
      <c s="32">
        <v>300</v>
      </c>
      <c s="33">
        <v>0</v>
      </c>
      <c s="33">
        <f>ROUND(ROUND(H165,2)*ROUND(G165,3),2)</f>
      </c>
      <c s="31" t="s">
        <v>79</v>
      </c>
      <c r="O165">
        <f>(I165*21)/100</f>
      </c>
      <c t="s">
        <v>30</v>
      </c>
    </row>
    <row r="166" spans="1:5" ht="25.5">
      <c r="A166" s="34" t="s">
        <v>61</v>
      </c>
      <c r="E166" s="35" t="s">
        <v>213</v>
      </c>
    </row>
    <row r="167" spans="1:5" ht="12.75">
      <c r="A167" s="36" t="s">
        <v>63</v>
      </c>
      <c r="E167" s="37" t="s">
        <v>64</v>
      </c>
    </row>
    <row r="168" spans="1:5" ht="38.25">
      <c r="A168" t="s">
        <v>65</v>
      </c>
      <c r="E168" s="35" t="s">
        <v>214</v>
      </c>
    </row>
    <row r="169" spans="1:16" ht="25.5">
      <c r="A169" s="24" t="s">
        <v>55</v>
      </c>
      <c s="29" t="s">
        <v>215</v>
      </c>
      <c s="29" t="s">
        <v>216</v>
      </c>
      <c s="24" t="s">
        <v>64</v>
      </c>
      <c s="30" t="s">
        <v>217</v>
      </c>
      <c s="31" t="s">
        <v>87</v>
      </c>
      <c s="32">
        <v>4</v>
      </c>
      <c s="33">
        <v>0</v>
      </c>
      <c s="33">
        <f>ROUND(ROUND(H169,2)*ROUND(G169,3),2)</f>
      </c>
      <c s="31" t="s">
        <v>79</v>
      </c>
      <c r="O169">
        <f>(I169*21)/100</f>
      </c>
      <c t="s">
        <v>30</v>
      </c>
    </row>
    <row r="170" spans="1:5" ht="25.5">
      <c r="A170" s="34" t="s">
        <v>61</v>
      </c>
      <c r="E170" s="35" t="s">
        <v>217</v>
      </c>
    </row>
    <row r="171" spans="1:5" ht="12.75">
      <c r="A171" s="36" t="s">
        <v>63</v>
      </c>
      <c r="E171" s="37" t="s">
        <v>64</v>
      </c>
    </row>
    <row r="172" spans="1:5" ht="51">
      <c r="A172" t="s">
        <v>65</v>
      </c>
      <c r="E172" s="35" t="s">
        <v>218</v>
      </c>
    </row>
    <row r="173" spans="1:16" ht="25.5">
      <c r="A173" s="24" t="s">
        <v>55</v>
      </c>
      <c s="29" t="s">
        <v>219</v>
      </c>
      <c s="29" t="s">
        <v>220</v>
      </c>
      <c s="24" t="s">
        <v>64</v>
      </c>
      <c s="30" t="s">
        <v>221</v>
      </c>
      <c s="31" t="s">
        <v>87</v>
      </c>
      <c s="32">
        <v>1</v>
      </c>
      <c s="33">
        <v>0</v>
      </c>
      <c s="33">
        <f>ROUND(ROUND(H173,2)*ROUND(G173,3),2)</f>
      </c>
      <c s="31" t="s">
        <v>79</v>
      </c>
      <c r="O173">
        <f>(I173*21)/100</f>
      </c>
      <c t="s">
        <v>30</v>
      </c>
    </row>
    <row r="174" spans="1:5" ht="25.5">
      <c r="A174" s="34" t="s">
        <v>61</v>
      </c>
      <c r="E174" s="35" t="s">
        <v>221</v>
      </c>
    </row>
    <row r="175" spans="1:5" ht="12.75">
      <c r="A175" s="36" t="s">
        <v>63</v>
      </c>
      <c r="E175" s="37" t="s">
        <v>64</v>
      </c>
    </row>
    <row r="176" spans="1:5" ht="63.75">
      <c r="A176" t="s">
        <v>65</v>
      </c>
      <c r="E176" s="35" t="s">
        <v>222</v>
      </c>
    </row>
    <row r="177" spans="1:16" ht="12.75">
      <c r="A177" s="24" t="s">
        <v>55</v>
      </c>
      <c s="29" t="s">
        <v>223</v>
      </c>
      <c s="29" t="s">
        <v>224</v>
      </c>
      <c s="24" t="s">
        <v>64</v>
      </c>
      <c s="30" t="s">
        <v>225</v>
      </c>
      <c s="31" t="s">
        <v>87</v>
      </c>
      <c s="32">
        <v>2</v>
      </c>
      <c s="33">
        <v>0</v>
      </c>
      <c s="33">
        <f>ROUND(ROUND(H177,2)*ROUND(G177,3),2)</f>
      </c>
      <c s="31" t="s">
        <v>79</v>
      </c>
      <c r="O177">
        <f>(I177*21)/100</f>
      </c>
      <c t="s">
        <v>30</v>
      </c>
    </row>
    <row r="178" spans="1:5" ht="12.75">
      <c r="A178" s="34" t="s">
        <v>61</v>
      </c>
      <c r="E178" s="35" t="s">
        <v>225</v>
      </c>
    </row>
    <row r="179" spans="1:5" ht="12.75">
      <c r="A179" s="36" t="s">
        <v>63</v>
      </c>
      <c r="E179" s="37" t="s">
        <v>64</v>
      </c>
    </row>
    <row r="180" spans="1:5" ht="89.25">
      <c r="A180" t="s">
        <v>65</v>
      </c>
      <c r="E180" s="35" t="s">
        <v>153</v>
      </c>
    </row>
    <row r="181" spans="1:16" ht="12.75">
      <c r="A181" s="24" t="s">
        <v>55</v>
      </c>
      <c s="29" t="s">
        <v>226</v>
      </c>
      <c s="29" t="s">
        <v>227</v>
      </c>
      <c s="24" t="s">
        <v>64</v>
      </c>
      <c s="30" t="s">
        <v>228</v>
      </c>
      <c s="31" t="s">
        <v>87</v>
      </c>
      <c s="32">
        <v>2</v>
      </c>
      <c s="33">
        <v>0</v>
      </c>
      <c s="33">
        <f>ROUND(ROUND(H181,2)*ROUND(G181,3),2)</f>
      </c>
      <c s="31" t="s">
        <v>79</v>
      </c>
      <c r="O181">
        <f>(I181*21)/100</f>
      </c>
      <c t="s">
        <v>30</v>
      </c>
    </row>
    <row r="182" spans="1:5" ht="12.75">
      <c r="A182" s="34" t="s">
        <v>61</v>
      </c>
      <c r="E182" s="35" t="s">
        <v>228</v>
      </c>
    </row>
    <row r="183" spans="1:5" ht="12.75">
      <c r="A183" s="36" t="s">
        <v>63</v>
      </c>
      <c r="E183" s="37" t="s">
        <v>64</v>
      </c>
    </row>
    <row r="184" spans="1:5" ht="76.5">
      <c r="A184" t="s">
        <v>65</v>
      </c>
      <c r="E184" s="35" t="s">
        <v>126</v>
      </c>
    </row>
    <row r="185" spans="1:16" ht="12.75">
      <c r="A185" s="24" t="s">
        <v>55</v>
      </c>
      <c s="29" t="s">
        <v>229</v>
      </c>
      <c s="29" t="s">
        <v>230</v>
      </c>
      <c s="24" t="s">
        <v>64</v>
      </c>
      <c s="30" t="s">
        <v>231</v>
      </c>
      <c s="31" t="s">
        <v>87</v>
      </c>
      <c s="32">
        <v>20</v>
      </c>
      <c s="33">
        <v>0</v>
      </c>
      <c s="33">
        <f>ROUND(ROUND(H185,2)*ROUND(G185,3),2)</f>
      </c>
      <c s="31" t="s">
        <v>79</v>
      </c>
      <c r="O185">
        <f>(I185*21)/100</f>
      </c>
      <c t="s">
        <v>30</v>
      </c>
    </row>
    <row r="186" spans="1:5" ht="12.75">
      <c r="A186" s="34" t="s">
        <v>61</v>
      </c>
      <c r="E186" s="35" t="s">
        <v>231</v>
      </c>
    </row>
    <row r="187" spans="1:5" ht="12.75">
      <c r="A187" s="36" t="s">
        <v>63</v>
      </c>
      <c r="E187" s="37" t="s">
        <v>64</v>
      </c>
    </row>
    <row r="188" spans="1:5" ht="89.25">
      <c r="A188" t="s">
        <v>65</v>
      </c>
      <c r="E188" s="35" t="s">
        <v>153</v>
      </c>
    </row>
    <row r="189" spans="1:16" ht="12.75">
      <c r="A189" s="24" t="s">
        <v>55</v>
      </c>
      <c s="29" t="s">
        <v>232</v>
      </c>
      <c s="29" t="s">
        <v>233</v>
      </c>
      <c s="24" t="s">
        <v>64</v>
      </c>
      <c s="30" t="s">
        <v>234</v>
      </c>
      <c s="31" t="s">
        <v>87</v>
      </c>
      <c s="32">
        <v>20</v>
      </c>
      <c s="33">
        <v>0</v>
      </c>
      <c s="33">
        <f>ROUND(ROUND(H189,2)*ROUND(G189,3),2)</f>
      </c>
      <c s="31" t="s">
        <v>79</v>
      </c>
      <c r="O189">
        <f>(I189*21)/100</f>
      </c>
      <c t="s">
        <v>30</v>
      </c>
    </row>
    <row r="190" spans="1:5" ht="12.75">
      <c r="A190" s="34" t="s">
        <v>61</v>
      </c>
      <c r="E190" s="35" t="s">
        <v>234</v>
      </c>
    </row>
    <row r="191" spans="1:5" ht="12.75">
      <c r="A191" s="36" t="s">
        <v>63</v>
      </c>
      <c r="E191" s="37" t="s">
        <v>64</v>
      </c>
    </row>
    <row r="192" spans="1:5" ht="76.5">
      <c r="A192" t="s">
        <v>65</v>
      </c>
      <c r="E192" s="35" t="s">
        <v>126</v>
      </c>
    </row>
    <row r="193" spans="1:16" ht="12.75">
      <c r="A193" s="24" t="s">
        <v>55</v>
      </c>
      <c s="29" t="s">
        <v>235</v>
      </c>
      <c s="29" t="s">
        <v>190</v>
      </c>
      <c s="24" t="s">
        <v>64</v>
      </c>
      <c s="30" t="s">
        <v>191</v>
      </c>
      <c s="31" t="s">
        <v>87</v>
      </c>
      <c s="32">
        <v>2</v>
      </c>
      <c s="33">
        <v>0</v>
      </c>
      <c s="33">
        <f>ROUND(ROUND(H193,2)*ROUND(G193,3),2)</f>
      </c>
      <c s="31" t="s">
        <v>79</v>
      </c>
      <c r="O193">
        <f>(I193*21)/100</f>
      </c>
      <c t="s">
        <v>30</v>
      </c>
    </row>
    <row r="194" spans="1:5" ht="12.75">
      <c r="A194" s="34" t="s">
        <v>61</v>
      </c>
      <c r="E194" s="35" t="s">
        <v>191</v>
      </c>
    </row>
    <row r="195" spans="1:5" ht="12.75">
      <c r="A195" s="36" t="s">
        <v>63</v>
      </c>
      <c r="E195" s="37" t="s">
        <v>64</v>
      </c>
    </row>
    <row r="196" spans="1:5" ht="63.75">
      <c r="A196" t="s">
        <v>65</v>
      </c>
      <c r="E196" s="35" t="s">
        <v>236</v>
      </c>
    </row>
    <row r="197" spans="1:16" ht="12.75">
      <c r="A197" s="24" t="s">
        <v>55</v>
      </c>
      <c s="29" t="s">
        <v>237</v>
      </c>
      <c s="29" t="s">
        <v>238</v>
      </c>
      <c s="24" t="s">
        <v>64</v>
      </c>
      <c s="30" t="s">
        <v>239</v>
      </c>
      <c s="31" t="s">
        <v>78</v>
      </c>
      <c s="32">
        <v>300</v>
      </c>
      <c s="33">
        <v>0</v>
      </c>
      <c s="33">
        <f>ROUND(ROUND(H197,2)*ROUND(G197,3),2)</f>
      </c>
      <c s="31" t="s">
        <v>79</v>
      </c>
      <c r="O197">
        <f>(I197*21)/100</f>
      </c>
      <c t="s">
        <v>30</v>
      </c>
    </row>
    <row r="198" spans="1:5" ht="12.75">
      <c r="A198" s="34" t="s">
        <v>61</v>
      </c>
      <c r="E198" s="35" t="s">
        <v>239</v>
      </c>
    </row>
    <row r="199" spans="1:5" ht="12.75">
      <c r="A199" s="36" t="s">
        <v>63</v>
      </c>
      <c r="E199" s="37" t="s">
        <v>64</v>
      </c>
    </row>
    <row r="200" spans="1:5" ht="76.5">
      <c r="A200" t="s">
        <v>65</v>
      </c>
      <c r="E200" s="35" t="s">
        <v>134</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3.xml><?xml version="1.0" encoding="utf-8"?>
<worksheet xmlns="http://schemas.openxmlformats.org/spreadsheetml/2006/main" xmlns:r="http://schemas.openxmlformats.org/officeDocument/2006/relationships">
  <sheetPr>
    <pageSetUpPr fitToPage="1"/>
  </sheetPr>
  <dimension ref="A1:R139"/>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0+O10+O15</f>
      </c>
      <c t="s">
        <v>29</v>
      </c>
    </row>
    <row r="3" spans="1:16" ht="15" customHeight="1">
      <c r="A3" t="s">
        <v>12</v>
      </c>
      <c s="12" t="s">
        <v>14</v>
      </c>
      <c s="13" t="s">
        <v>15</v>
      </c>
      <c s="1"/>
      <c s="14" t="s">
        <v>16</v>
      </c>
      <c s="1"/>
      <c s="9"/>
      <c s="8" t="s">
        <v>242</v>
      </c>
      <c s="41">
        <f>0+I10+I15</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240</v>
      </c>
      <c s="1"/>
      <c s="14" t="s">
        <v>241</v>
      </c>
      <c s="1"/>
      <c s="1"/>
      <c s="1"/>
      <c s="1"/>
      <c s="1"/>
      <c r="O5" t="s">
        <v>28</v>
      </c>
      <c t="s">
        <v>30</v>
      </c>
    </row>
    <row r="6" spans="1:10" ht="12.75" customHeight="1">
      <c r="A6" t="s">
        <v>24</v>
      </c>
      <c s="16" t="s">
        <v>25</v>
      </c>
      <c s="17" t="s">
        <v>242</v>
      </c>
      <c s="6"/>
      <c s="18" t="s">
        <v>243</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f>
      </c>
      <c>
        <f>0+O11</f>
      </c>
    </row>
    <row r="11" spans="1:16" ht="25.5">
      <c r="A11" s="24" t="s">
        <v>55</v>
      </c>
      <c s="29" t="s">
        <v>36</v>
      </c>
      <c s="29" t="s">
        <v>244</v>
      </c>
      <c s="24" t="s">
        <v>57</v>
      </c>
      <c s="30" t="s">
        <v>245</v>
      </c>
      <c s="31" t="s">
        <v>59</v>
      </c>
      <c s="32">
        <v>0.005</v>
      </c>
      <c s="33">
        <v>0</v>
      </c>
      <c s="33">
        <f>ROUND(ROUND(H11,2)*ROUND(G11,3),2)</f>
      </c>
      <c s="31" t="s">
        <v>60</v>
      </c>
      <c r="O11">
        <f>(I11*21)/100</f>
      </c>
      <c t="s">
        <v>30</v>
      </c>
    </row>
    <row r="12" spans="1:5" ht="12.75">
      <c r="A12" s="34" t="s">
        <v>61</v>
      </c>
      <c r="E12" s="35" t="s">
        <v>71</v>
      </c>
    </row>
    <row r="13" spans="1:5" ht="12.75">
      <c r="A13" s="36" t="s">
        <v>63</v>
      </c>
      <c r="E13" s="37" t="s">
        <v>246</v>
      </c>
    </row>
    <row r="14" spans="1:5" ht="102">
      <c r="A14" t="s">
        <v>65</v>
      </c>
      <c r="E14" s="35" t="s">
        <v>247</v>
      </c>
    </row>
    <row r="15" spans="1:18" ht="12.75" customHeight="1">
      <c r="A15" s="6" t="s">
        <v>52</v>
      </c>
      <c s="6"/>
      <c s="39" t="s">
        <v>248</v>
      </c>
      <c s="6"/>
      <c s="27" t="s">
        <v>249</v>
      </c>
      <c s="6"/>
      <c s="6"/>
      <c s="6"/>
      <c s="40">
        <f>0+Q15</f>
      </c>
      <c s="6"/>
      <c r="O15">
        <f>0+R15</f>
      </c>
      <c r="Q15">
        <f>0+I16+I20+I24+I28+I32+I36+I40+I44+I48+I52+I56+I60+I64+I68+I72+I76+I80+I84+I88+I92+I96+I100+I104+I108+I112+I116+I120+I124+I128+I132+I136</f>
      </c>
      <c>
        <f>0+O16+O20+O24+O28+O32+O36+O40+O44+O48+O52+O56+O60+O64+O68+O72+O76+O80+O84+O88+O92+O96+O100+O104+O108+O112+O116+O120+O124+O128+O132+O136</f>
      </c>
    </row>
    <row r="16" spans="1:16" ht="12.75">
      <c r="A16" s="24" t="s">
        <v>55</v>
      </c>
      <c s="29" t="s">
        <v>30</v>
      </c>
      <c s="29" t="s">
        <v>250</v>
      </c>
      <c s="24" t="s">
        <v>64</v>
      </c>
      <c s="30" t="s">
        <v>251</v>
      </c>
      <c s="31" t="s">
        <v>252</v>
      </c>
      <c s="32">
        <v>2</v>
      </c>
      <c s="33">
        <v>0</v>
      </c>
      <c s="33">
        <f>ROUND(ROUND(H16,2)*ROUND(G16,3),2)</f>
      </c>
      <c s="31" t="s">
        <v>79</v>
      </c>
      <c r="O16">
        <f>(I16*21)/100</f>
      </c>
      <c t="s">
        <v>30</v>
      </c>
    </row>
    <row r="17" spans="1:5" ht="12.75">
      <c r="A17" s="34" t="s">
        <v>61</v>
      </c>
      <c r="E17" s="35" t="s">
        <v>64</v>
      </c>
    </row>
    <row r="18" spans="1:5" ht="12.75">
      <c r="A18" s="36" t="s">
        <v>63</v>
      </c>
      <c r="E18" s="37" t="s">
        <v>246</v>
      </c>
    </row>
    <row r="19" spans="1:5" ht="102">
      <c r="A19" t="s">
        <v>65</v>
      </c>
      <c r="E19" s="35" t="s">
        <v>253</v>
      </c>
    </row>
    <row r="20" spans="1:16" ht="25.5">
      <c r="A20" s="24" t="s">
        <v>55</v>
      </c>
      <c s="29" t="s">
        <v>29</v>
      </c>
      <c s="29" t="s">
        <v>254</v>
      </c>
      <c s="24" t="s">
        <v>64</v>
      </c>
      <c s="30" t="s">
        <v>255</v>
      </c>
      <c s="31" t="s">
        <v>252</v>
      </c>
      <c s="32">
        <v>2</v>
      </c>
      <c s="33">
        <v>0</v>
      </c>
      <c s="33">
        <f>ROUND(ROUND(H20,2)*ROUND(G20,3),2)</f>
      </c>
      <c s="31" t="s">
        <v>79</v>
      </c>
      <c r="O20">
        <f>(I20*21)/100</f>
      </c>
      <c t="s">
        <v>30</v>
      </c>
    </row>
    <row r="21" spans="1:5" ht="12.75">
      <c r="A21" s="34" t="s">
        <v>61</v>
      </c>
      <c r="E21" s="35" t="s">
        <v>64</v>
      </c>
    </row>
    <row r="22" spans="1:5" ht="12.75">
      <c r="A22" s="36" t="s">
        <v>63</v>
      </c>
      <c r="E22" s="37" t="s">
        <v>246</v>
      </c>
    </row>
    <row r="23" spans="1:5" ht="38.25">
      <c r="A23" t="s">
        <v>65</v>
      </c>
      <c r="E23" s="35" t="s">
        <v>256</v>
      </c>
    </row>
    <row r="24" spans="1:16" ht="12.75">
      <c r="A24" s="24" t="s">
        <v>55</v>
      </c>
      <c s="29" t="s">
        <v>40</v>
      </c>
      <c s="29" t="s">
        <v>257</v>
      </c>
      <c s="24" t="s">
        <v>64</v>
      </c>
      <c s="30" t="s">
        <v>258</v>
      </c>
      <c s="31" t="s">
        <v>259</v>
      </c>
      <c s="32">
        <v>20</v>
      </c>
      <c s="33">
        <v>0</v>
      </c>
      <c s="33">
        <f>ROUND(ROUND(H24,2)*ROUND(G24,3),2)</f>
      </c>
      <c s="31" t="s">
        <v>79</v>
      </c>
      <c r="O24">
        <f>(I24*21)/100</f>
      </c>
      <c t="s">
        <v>30</v>
      </c>
    </row>
    <row r="25" spans="1:5" ht="12.75">
      <c r="A25" s="34" t="s">
        <v>61</v>
      </c>
      <c r="E25" s="35" t="s">
        <v>64</v>
      </c>
    </row>
    <row r="26" spans="1:5" ht="12.75">
      <c r="A26" s="36" t="s">
        <v>63</v>
      </c>
      <c r="E26" s="37" t="s">
        <v>260</v>
      </c>
    </row>
    <row r="27" spans="1:5" ht="89.25">
      <c r="A27" t="s">
        <v>65</v>
      </c>
      <c r="E27" s="35" t="s">
        <v>261</v>
      </c>
    </row>
    <row r="28" spans="1:16" ht="25.5">
      <c r="A28" s="24" t="s">
        <v>55</v>
      </c>
      <c s="29" t="s">
        <v>42</v>
      </c>
      <c s="29" t="s">
        <v>262</v>
      </c>
      <c s="24" t="s">
        <v>64</v>
      </c>
      <c s="30" t="s">
        <v>263</v>
      </c>
      <c s="31" t="s">
        <v>252</v>
      </c>
      <c s="32">
        <v>4</v>
      </c>
      <c s="33">
        <v>0</v>
      </c>
      <c s="33">
        <f>ROUND(ROUND(H28,2)*ROUND(G28,3),2)</f>
      </c>
      <c s="31" t="s">
        <v>79</v>
      </c>
      <c r="O28">
        <f>(I28*21)/100</f>
      </c>
      <c t="s">
        <v>30</v>
      </c>
    </row>
    <row r="29" spans="1:5" ht="12.75">
      <c r="A29" s="34" t="s">
        <v>61</v>
      </c>
      <c r="E29" s="35" t="s">
        <v>64</v>
      </c>
    </row>
    <row r="30" spans="1:5" ht="12.75">
      <c r="A30" s="36" t="s">
        <v>63</v>
      </c>
      <c r="E30" s="37" t="s">
        <v>246</v>
      </c>
    </row>
    <row r="31" spans="1:5" ht="102">
      <c r="A31" t="s">
        <v>65</v>
      </c>
      <c r="E31" s="35" t="s">
        <v>264</v>
      </c>
    </row>
    <row r="32" spans="1:16" ht="25.5">
      <c r="A32" s="24" t="s">
        <v>55</v>
      </c>
      <c s="29" t="s">
        <v>44</v>
      </c>
      <c s="29" t="s">
        <v>265</v>
      </c>
      <c s="24" t="s">
        <v>64</v>
      </c>
      <c s="30" t="s">
        <v>266</v>
      </c>
      <c s="31" t="s">
        <v>252</v>
      </c>
      <c s="32">
        <v>2</v>
      </c>
      <c s="33">
        <v>0</v>
      </c>
      <c s="33">
        <f>ROUND(ROUND(H32,2)*ROUND(G32,3),2)</f>
      </c>
      <c s="31" t="s">
        <v>79</v>
      </c>
      <c r="O32">
        <f>(I32*21)/100</f>
      </c>
      <c t="s">
        <v>30</v>
      </c>
    </row>
    <row r="33" spans="1:5" ht="12.75">
      <c r="A33" s="34" t="s">
        <v>61</v>
      </c>
      <c r="E33" s="35" t="s">
        <v>64</v>
      </c>
    </row>
    <row r="34" spans="1:5" ht="12.75">
      <c r="A34" s="36" t="s">
        <v>63</v>
      </c>
      <c r="E34" s="37" t="s">
        <v>246</v>
      </c>
    </row>
    <row r="35" spans="1:5" ht="114.75">
      <c r="A35" t="s">
        <v>65</v>
      </c>
      <c r="E35" s="35" t="s">
        <v>267</v>
      </c>
    </row>
    <row r="36" spans="1:16" ht="12.75">
      <c r="A36" s="24" t="s">
        <v>55</v>
      </c>
      <c s="29" t="s">
        <v>84</v>
      </c>
      <c s="29" t="s">
        <v>158</v>
      </c>
      <c s="24" t="s">
        <v>64</v>
      </c>
      <c s="30" t="s">
        <v>159</v>
      </c>
      <c s="31" t="s">
        <v>252</v>
      </c>
      <c s="32">
        <v>2</v>
      </c>
      <c s="33">
        <v>0</v>
      </c>
      <c s="33">
        <f>ROUND(ROUND(H36,2)*ROUND(G36,3),2)</f>
      </c>
      <c s="31" t="s">
        <v>79</v>
      </c>
      <c r="O36">
        <f>(I36*21)/100</f>
      </c>
      <c t="s">
        <v>30</v>
      </c>
    </row>
    <row r="37" spans="1:5" ht="12.75">
      <c r="A37" s="34" t="s">
        <v>61</v>
      </c>
      <c r="E37" s="35" t="s">
        <v>64</v>
      </c>
    </row>
    <row r="38" spans="1:5" ht="12.75">
      <c r="A38" s="36" t="s">
        <v>63</v>
      </c>
      <c r="E38" s="37" t="s">
        <v>246</v>
      </c>
    </row>
    <row r="39" spans="1:5" ht="153">
      <c r="A39" t="s">
        <v>65</v>
      </c>
      <c r="E39" s="35" t="s">
        <v>268</v>
      </c>
    </row>
    <row r="40" spans="1:16" ht="12.75">
      <c r="A40" s="24" t="s">
        <v>55</v>
      </c>
      <c s="29" t="s">
        <v>89</v>
      </c>
      <c s="29" t="s">
        <v>162</v>
      </c>
      <c s="24" t="s">
        <v>64</v>
      </c>
      <c s="30" t="s">
        <v>163</v>
      </c>
      <c s="31" t="s">
        <v>252</v>
      </c>
      <c s="32">
        <v>2</v>
      </c>
      <c s="33">
        <v>0</v>
      </c>
      <c s="33">
        <f>ROUND(ROUND(H40,2)*ROUND(G40,3),2)</f>
      </c>
      <c s="31" t="s">
        <v>79</v>
      </c>
      <c r="O40">
        <f>(I40*21)/100</f>
      </c>
      <c t="s">
        <v>30</v>
      </c>
    </row>
    <row r="41" spans="1:5" ht="12.75">
      <c r="A41" s="34" t="s">
        <v>61</v>
      </c>
      <c r="E41" s="35" t="s">
        <v>64</v>
      </c>
    </row>
    <row r="42" spans="1:5" ht="12.75">
      <c r="A42" s="36" t="s">
        <v>63</v>
      </c>
      <c r="E42" s="37" t="s">
        <v>246</v>
      </c>
    </row>
    <row r="43" spans="1:5" ht="127.5">
      <c r="A43" t="s">
        <v>65</v>
      </c>
      <c r="E43" s="35" t="s">
        <v>269</v>
      </c>
    </row>
    <row r="44" spans="1:16" ht="12.75">
      <c r="A44" s="24" t="s">
        <v>55</v>
      </c>
      <c s="29" t="s">
        <v>47</v>
      </c>
      <c s="29" t="s">
        <v>270</v>
      </c>
      <c s="24" t="s">
        <v>64</v>
      </c>
      <c s="30" t="s">
        <v>271</v>
      </c>
      <c s="31" t="s">
        <v>252</v>
      </c>
      <c s="32">
        <v>1</v>
      </c>
      <c s="33">
        <v>0</v>
      </c>
      <c s="33">
        <f>ROUND(ROUND(H44,2)*ROUND(G44,3),2)</f>
      </c>
      <c s="31" t="s">
        <v>79</v>
      </c>
      <c r="O44">
        <f>(I44*21)/100</f>
      </c>
      <c t="s">
        <v>30</v>
      </c>
    </row>
    <row r="45" spans="1:5" ht="12.75">
      <c r="A45" s="34" t="s">
        <v>61</v>
      </c>
      <c r="E45" s="35" t="s">
        <v>64</v>
      </c>
    </row>
    <row r="46" spans="1:5" ht="12.75">
      <c r="A46" s="36" t="s">
        <v>63</v>
      </c>
      <c r="E46" s="37" t="s">
        <v>246</v>
      </c>
    </row>
    <row r="47" spans="1:5" ht="153">
      <c r="A47" t="s">
        <v>65</v>
      </c>
      <c r="E47" s="35" t="s">
        <v>268</v>
      </c>
    </row>
    <row r="48" spans="1:16" ht="12.75">
      <c r="A48" s="24" t="s">
        <v>55</v>
      </c>
      <c s="29" t="s">
        <v>49</v>
      </c>
      <c s="29" t="s">
        <v>272</v>
      </c>
      <c s="24" t="s">
        <v>64</v>
      </c>
      <c s="30" t="s">
        <v>273</v>
      </c>
      <c s="31" t="s">
        <v>252</v>
      </c>
      <c s="32">
        <v>1</v>
      </c>
      <c s="33">
        <v>0</v>
      </c>
      <c s="33">
        <f>ROUND(ROUND(H48,2)*ROUND(G48,3),2)</f>
      </c>
      <c s="31" t="s">
        <v>79</v>
      </c>
      <c r="O48">
        <f>(I48*21)/100</f>
      </c>
      <c t="s">
        <v>30</v>
      </c>
    </row>
    <row r="49" spans="1:5" ht="12.75">
      <c r="A49" s="34" t="s">
        <v>61</v>
      </c>
      <c r="E49" s="35" t="s">
        <v>64</v>
      </c>
    </row>
    <row r="50" spans="1:5" ht="12.75">
      <c r="A50" s="36" t="s">
        <v>63</v>
      </c>
      <c r="E50" s="37" t="s">
        <v>246</v>
      </c>
    </row>
    <row r="51" spans="1:5" ht="127.5">
      <c r="A51" t="s">
        <v>65</v>
      </c>
      <c r="E51" s="35" t="s">
        <v>269</v>
      </c>
    </row>
    <row r="52" spans="1:16" ht="12.75">
      <c r="A52" s="24" t="s">
        <v>55</v>
      </c>
      <c s="29" t="s">
        <v>51</v>
      </c>
      <c s="29" t="s">
        <v>274</v>
      </c>
      <c s="24" t="s">
        <v>64</v>
      </c>
      <c s="30" t="s">
        <v>275</v>
      </c>
      <c s="31" t="s">
        <v>252</v>
      </c>
      <c s="32">
        <v>2</v>
      </c>
      <c s="33">
        <v>0</v>
      </c>
      <c s="33">
        <f>ROUND(ROUND(H52,2)*ROUND(G52,3),2)</f>
      </c>
      <c s="31" t="s">
        <v>79</v>
      </c>
      <c r="O52">
        <f>(I52*21)/100</f>
      </c>
      <c t="s">
        <v>30</v>
      </c>
    </row>
    <row r="53" spans="1:5" ht="12.75">
      <c r="A53" s="34" t="s">
        <v>61</v>
      </c>
      <c r="E53" s="35" t="s">
        <v>64</v>
      </c>
    </row>
    <row r="54" spans="1:5" ht="12.75">
      <c r="A54" s="36" t="s">
        <v>63</v>
      </c>
      <c r="E54" s="37" t="s">
        <v>246</v>
      </c>
    </row>
    <row r="55" spans="1:5" ht="153">
      <c r="A55" t="s">
        <v>65</v>
      </c>
      <c r="E55" s="35" t="s">
        <v>268</v>
      </c>
    </row>
    <row r="56" spans="1:16" ht="12.75">
      <c r="A56" s="24" t="s">
        <v>55</v>
      </c>
      <c s="29" t="s">
        <v>102</v>
      </c>
      <c s="29" t="s">
        <v>276</v>
      </c>
      <c s="24" t="s">
        <v>64</v>
      </c>
      <c s="30" t="s">
        <v>277</v>
      </c>
      <c s="31" t="s">
        <v>252</v>
      </c>
      <c s="32">
        <v>2</v>
      </c>
      <c s="33">
        <v>0</v>
      </c>
      <c s="33">
        <f>ROUND(ROUND(H56,2)*ROUND(G56,3),2)</f>
      </c>
      <c s="31" t="s">
        <v>79</v>
      </c>
      <c r="O56">
        <f>(I56*21)/100</f>
      </c>
      <c t="s">
        <v>30</v>
      </c>
    </row>
    <row r="57" spans="1:5" ht="12.75">
      <c r="A57" s="34" t="s">
        <v>61</v>
      </c>
      <c r="E57" s="35" t="s">
        <v>64</v>
      </c>
    </row>
    <row r="58" spans="1:5" ht="25.5">
      <c r="A58" s="36" t="s">
        <v>63</v>
      </c>
      <c r="E58" s="37" t="s">
        <v>278</v>
      </c>
    </row>
    <row r="59" spans="1:5" ht="127.5">
      <c r="A59" t="s">
        <v>65</v>
      </c>
      <c r="E59" s="35" t="s">
        <v>269</v>
      </c>
    </row>
    <row r="60" spans="1:16" ht="12.75">
      <c r="A60" s="24" t="s">
        <v>55</v>
      </c>
      <c s="29" t="s">
        <v>107</v>
      </c>
      <c s="29" t="s">
        <v>224</v>
      </c>
      <c s="24" t="s">
        <v>64</v>
      </c>
      <c s="30" t="s">
        <v>225</v>
      </c>
      <c s="31" t="s">
        <v>252</v>
      </c>
      <c s="32">
        <v>1</v>
      </c>
      <c s="33">
        <v>0</v>
      </c>
      <c s="33">
        <f>ROUND(ROUND(H60,2)*ROUND(G60,3),2)</f>
      </c>
      <c s="31" t="s">
        <v>79</v>
      </c>
      <c r="O60">
        <f>(I60*21)/100</f>
      </c>
      <c t="s">
        <v>30</v>
      </c>
    </row>
    <row r="61" spans="1:5" ht="12.75">
      <c r="A61" s="34" t="s">
        <v>61</v>
      </c>
      <c r="E61" s="35" t="s">
        <v>64</v>
      </c>
    </row>
    <row r="62" spans="1:5" ht="12.75">
      <c r="A62" s="36" t="s">
        <v>63</v>
      </c>
      <c r="E62" s="37" t="s">
        <v>246</v>
      </c>
    </row>
    <row r="63" spans="1:5" ht="153">
      <c r="A63" t="s">
        <v>65</v>
      </c>
      <c r="E63" s="35" t="s">
        <v>268</v>
      </c>
    </row>
    <row r="64" spans="1:16" ht="12.75">
      <c r="A64" s="24" t="s">
        <v>55</v>
      </c>
      <c s="29" t="s">
        <v>112</v>
      </c>
      <c s="29" t="s">
        <v>227</v>
      </c>
      <c s="24" t="s">
        <v>64</v>
      </c>
      <c s="30" t="s">
        <v>228</v>
      </c>
      <c s="31" t="s">
        <v>252</v>
      </c>
      <c s="32">
        <v>1</v>
      </c>
      <c s="33">
        <v>0</v>
      </c>
      <c s="33">
        <f>ROUND(ROUND(H64,2)*ROUND(G64,3),2)</f>
      </c>
      <c s="31" t="s">
        <v>79</v>
      </c>
      <c r="O64">
        <f>(I64*21)/100</f>
      </c>
      <c t="s">
        <v>30</v>
      </c>
    </row>
    <row r="65" spans="1:5" ht="12.75">
      <c r="A65" s="34" t="s">
        <v>61</v>
      </c>
      <c r="E65" s="35" t="s">
        <v>64</v>
      </c>
    </row>
    <row r="66" spans="1:5" ht="12.75">
      <c r="A66" s="36" t="s">
        <v>63</v>
      </c>
      <c r="E66" s="37" t="s">
        <v>246</v>
      </c>
    </row>
    <row r="67" spans="1:5" ht="127.5">
      <c r="A67" t="s">
        <v>65</v>
      </c>
      <c r="E67" s="35" t="s">
        <v>269</v>
      </c>
    </row>
    <row r="68" spans="1:16" ht="12.75">
      <c r="A68" s="24" t="s">
        <v>55</v>
      </c>
      <c s="29" t="s">
        <v>115</v>
      </c>
      <c s="29" t="s">
        <v>230</v>
      </c>
      <c s="24" t="s">
        <v>64</v>
      </c>
      <c s="30" t="s">
        <v>231</v>
      </c>
      <c s="31" t="s">
        <v>252</v>
      </c>
      <c s="32">
        <v>10</v>
      </c>
      <c s="33">
        <v>0</v>
      </c>
      <c s="33">
        <f>ROUND(ROUND(H68,2)*ROUND(G68,3),2)</f>
      </c>
      <c s="31" t="s">
        <v>79</v>
      </c>
      <c r="O68">
        <f>(I68*21)/100</f>
      </c>
      <c t="s">
        <v>30</v>
      </c>
    </row>
    <row r="69" spans="1:5" ht="12.75">
      <c r="A69" s="34" t="s">
        <v>61</v>
      </c>
      <c r="E69" s="35" t="s">
        <v>64</v>
      </c>
    </row>
    <row r="70" spans="1:5" ht="12.75">
      <c r="A70" s="36" t="s">
        <v>63</v>
      </c>
      <c r="E70" s="37" t="s">
        <v>246</v>
      </c>
    </row>
    <row r="71" spans="1:5" ht="153">
      <c r="A71" t="s">
        <v>65</v>
      </c>
      <c r="E71" s="35" t="s">
        <v>268</v>
      </c>
    </row>
    <row r="72" spans="1:16" ht="12.75">
      <c r="A72" s="24" t="s">
        <v>55</v>
      </c>
      <c s="29" t="s">
        <v>119</v>
      </c>
      <c s="29" t="s">
        <v>233</v>
      </c>
      <c s="24" t="s">
        <v>64</v>
      </c>
      <c s="30" t="s">
        <v>234</v>
      </c>
      <c s="31" t="s">
        <v>252</v>
      </c>
      <c s="32">
        <v>10</v>
      </c>
      <c s="33">
        <v>0</v>
      </c>
      <c s="33">
        <f>ROUND(ROUND(H72,2)*ROUND(G72,3),2)</f>
      </c>
      <c s="31" t="s">
        <v>79</v>
      </c>
      <c r="O72">
        <f>(I72*21)/100</f>
      </c>
      <c t="s">
        <v>30</v>
      </c>
    </row>
    <row r="73" spans="1:5" ht="12.75">
      <c r="A73" s="34" t="s">
        <v>61</v>
      </c>
      <c r="E73" s="35" t="s">
        <v>64</v>
      </c>
    </row>
    <row r="74" spans="1:5" ht="12.75">
      <c r="A74" s="36" t="s">
        <v>63</v>
      </c>
      <c r="E74" s="37" t="s">
        <v>246</v>
      </c>
    </row>
    <row r="75" spans="1:5" ht="127.5">
      <c r="A75" t="s">
        <v>65</v>
      </c>
      <c r="E75" s="35" t="s">
        <v>269</v>
      </c>
    </row>
    <row r="76" spans="1:16" ht="12.75">
      <c r="A76" s="24" t="s">
        <v>55</v>
      </c>
      <c s="29" t="s">
        <v>123</v>
      </c>
      <c s="29" t="s">
        <v>279</v>
      </c>
      <c s="24" t="s">
        <v>64</v>
      </c>
      <c s="30" t="s">
        <v>280</v>
      </c>
      <c s="31" t="s">
        <v>252</v>
      </c>
      <c s="32">
        <v>2</v>
      </c>
      <c s="33">
        <v>0</v>
      </c>
      <c s="33">
        <f>ROUND(ROUND(H76,2)*ROUND(G76,3),2)</f>
      </c>
      <c s="31" t="s">
        <v>79</v>
      </c>
      <c r="O76">
        <f>(I76*21)/100</f>
      </c>
      <c t="s">
        <v>30</v>
      </c>
    </row>
    <row r="77" spans="1:5" ht="12.75">
      <c r="A77" s="34" t="s">
        <v>61</v>
      </c>
      <c r="E77" s="35" t="s">
        <v>64</v>
      </c>
    </row>
    <row r="78" spans="1:5" ht="12.75">
      <c r="A78" s="36" t="s">
        <v>63</v>
      </c>
      <c r="E78" s="37" t="s">
        <v>246</v>
      </c>
    </row>
    <row r="79" spans="1:5" ht="127.5">
      <c r="A79" t="s">
        <v>65</v>
      </c>
      <c r="E79" s="35" t="s">
        <v>281</v>
      </c>
    </row>
    <row r="80" spans="1:16" ht="12.75">
      <c r="A80" s="24" t="s">
        <v>55</v>
      </c>
      <c s="29" t="s">
        <v>127</v>
      </c>
      <c s="29" t="s">
        <v>282</v>
      </c>
      <c s="24" t="s">
        <v>64</v>
      </c>
      <c s="30" t="s">
        <v>283</v>
      </c>
      <c s="31" t="s">
        <v>252</v>
      </c>
      <c s="32">
        <v>1</v>
      </c>
      <c s="33">
        <v>0</v>
      </c>
      <c s="33">
        <f>ROUND(ROUND(H80,2)*ROUND(G80,3),2)</f>
      </c>
      <c s="31" t="s">
        <v>79</v>
      </c>
      <c r="O80">
        <f>(I80*21)/100</f>
      </c>
      <c t="s">
        <v>30</v>
      </c>
    </row>
    <row r="81" spans="1:5" ht="12.75">
      <c r="A81" s="34" t="s">
        <v>61</v>
      </c>
      <c r="E81" s="35" t="s">
        <v>64</v>
      </c>
    </row>
    <row r="82" spans="1:5" ht="12.75">
      <c r="A82" s="36" t="s">
        <v>63</v>
      </c>
      <c r="E82" s="37" t="s">
        <v>246</v>
      </c>
    </row>
    <row r="83" spans="1:5" ht="165.75">
      <c r="A83" t="s">
        <v>65</v>
      </c>
      <c r="E83" s="35" t="s">
        <v>284</v>
      </c>
    </row>
    <row r="84" spans="1:16" ht="12.75">
      <c r="A84" s="24" t="s">
        <v>55</v>
      </c>
      <c s="29" t="s">
        <v>131</v>
      </c>
      <c s="29" t="s">
        <v>285</v>
      </c>
      <c s="24" t="s">
        <v>64</v>
      </c>
      <c s="30" t="s">
        <v>286</v>
      </c>
      <c s="31" t="s">
        <v>252</v>
      </c>
      <c s="32">
        <v>1</v>
      </c>
      <c s="33">
        <v>0</v>
      </c>
      <c s="33">
        <f>ROUND(ROUND(H84,2)*ROUND(G84,3),2)</f>
      </c>
      <c s="31" t="s">
        <v>79</v>
      </c>
      <c r="O84">
        <f>(I84*21)/100</f>
      </c>
      <c t="s">
        <v>30</v>
      </c>
    </row>
    <row r="85" spans="1:5" ht="12.75">
      <c r="A85" s="34" t="s">
        <v>61</v>
      </c>
      <c r="E85" s="35" t="s">
        <v>64</v>
      </c>
    </row>
    <row r="86" spans="1:5" ht="12.75">
      <c r="A86" s="36" t="s">
        <v>63</v>
      </c>
      <c r="E86" s="37" t="s">
        <v>246</v>
      </c>
    </row>
    <row r="87" spans="1:5" ht="127.5">
      <c r="A87" t="s">
        <v>65</v>
      </c>
      <c r="E87" s="35" t="s">
        <v>287</v>
      </c>
    </row>
    <row r="88" spans="1:16" ht="12.75">
      <c r="A88" s="24" t="s">
        <v>55</v>
      </c>
      <c s="29" t="s">
        <v>135</v>
      </c>
      <c s="29" t="s">
        <v>288</v>
      </c>
      <c s="24" t="s">
        <v>64</v>
      </c>
      <c s="30" t="s">
        <v>289</v>
      </c>
      <c s="31" t="s">
        <v>252</v>
      </c>
      <c s="32">
        <v>1</v>
      </c>
      <c s="33">
        <v>0</v>
      </c>
      <c s="33">
        <f>ROUND(ROUND(H88,2)*ROUND(G88,3),2)</f>
      </c>
      <c s="31" t="s">
        <v>79</v>
      </c>
      <c r="O88">
        <f>(I88*21)/100</f>
      </c>
      <c t="s">
        <v>30</v>
      </c>
    </row>
    <row r="89" spans="1:5" ht="12.75">
      <c r="A89" s="34" t="s">
        <v>61</v>
      </c>
      <c r="E89" s="35" t="s">
        <v>64</v>
      </c>
    </row>
    <row r="90" spans="1:5" ht="12.75">
      <c r="A90" s="36" t="s">
        <v>63</v>
      </c>
      <c r="E90" s="37" t="s">
        <v>290</v>
      </c>
    </row>
    <row r="91" spans="1:5" ht="153">
      <c r="A91" t="s">
        <v>65</v>
      </c>
      <c r="E91" s="35" t="s">
        <v>268</v>
      </c>
    </row>
    <row r="92" spans="1:16" ht="25.5">
      <c r="A92" s="24" t="s">
        <v>55</v>
      </c>
      <c s="29" t="s">
        <v>140</v>
      </c>
      <c s="29" t="s">
        <v>291</v>
      </c>
      <c s="24" t="s">
        <v>64</v>
      </c>
      <c s="30" t="s">
        <v>292</v>
      </c>
      <c s="31" t="s">
        <v>252</v>
      </c>
      <c s="32">
        <v>1</v>
      </c>
      <c s="33">
        <v>0</v>
      </c>
      <c s="33">
        <f>ROUND(ROUND(H92,2)*ROUND(G92,3),2)</f>
      </c>
      <c s="31" t="s">
        <v>79</v>
      </c>
      <c r="O92">
        <f>(I92*21)/100</f>
      </c>
      <c t="s">
        <v>30</v>
      </c>
    </row>
    <row r="93" spans="1:5" ht="12.75">
      <c r="A93" s="34" t="s">
        <v>61</v>
      </c>
      <c r="E93" s="35" t="s">
        <v>64</v>
      </c>
    </row>
    <row r="94" spans="1:5" ht="12.75">
      <c r="A94" s="36" t="s">
        <v>63</v>
      </c>
      <c r="E94" s="37" t="s">
        <v>246</v>
      </c>
    </row>
    <row r="95" spans="1:5" ht="153">
      <c r="A95" t="s">
        <v>65</v>
      </c>
      <c r="E95" s="35" t="s">
        <v>268</v>
      </c>
    </row>
    <row r="96" spans="1:16" ht="12.75">
      <c r="A96" s="24" t="s">
        <v>55</v>
      </c>
      <c s="29" t="s">
        <v>144</v>
      </c>
      <c s="29" t="s">
        <v>293</v>
      </c>
      <c s="24" t="s">
        <v>64</v>
      </c>
      <c s="30" t="s">
        <v>294</v>
      </c>
      <c s="31" t="s">
        <v>252</v>
      </c>
      <c s="32">
        <v>2</v>
      </c>
      <c s="33">
        <v>0</v>
      </c>
      <c s="33">
        <f>ROUND(ROUND(H96,2)*ROUND(G96,3),2)</f>
      </c>
      <c s="31" t="s">
        <v>79</v>
      </c>
      <c r="O96">
        <f>(I96*21)/100</f>
      </c>
      <c t="s">
        <v>30</v>
      </c>
    </row>
    <row r="97" spans="1:5" ht="12.75">
      <c r="A97" s="34" t="s">
        <v>61</v>
      </c>
      <c r="E97" s="35" t="s">
        <v>64</v>
      </c>
    </row>
    <row r="98" spans="1:5" ht="12.75">
      <c r="A98" s="36" t="s">
        <v>63</v>
      </c>
      <c r="E98" s="37" t="s">
        <v>246</v>
      </c>
    </row>
    <row r="99" spans="1:5" ht="127.5">
      <c r="A99" t="s">
        <v>65</v>
      </c>
      <c r="E99" s="35" t="s">
        <v>269</v>
      </c>
    </row>
    <row r="100" spans="1:16" ht="25.5">
      <c r="A100" s="24" t="s">
        <v>55</v>
      </c>
      <c s="29" t="s">
        <v>147</v>
      </c>
      <c s="29" t="s">
        <v>295</v>
      </c>
      <c s="24" t="s">
        <v>64</v>
      </c>
      <c s="30" t="s">
        <v>296</v>
      </c>
      <c s="31" t="s">
        <v>252</v>
      </c>
      <c s="32">
        <v>1</v>
      </c>
      <c s="33">
        <v>0</v>
      </c>
      <c s="33">
        <f>ROUND(ROUND(H100,2)*ROUND(G100,3),2)</f>
      </c>
      <c s="31" t="s">
        <v>79</v>
      </c>
      <c r="O100">
        <f>(I100*21)/100</f>
      </c>
      <c t="s">
        <v>30</v>
      </c>
    </row>
    <row r="101" spans="1:5" ht="12.75">
      <c r="A101" s="34" t="s">
        <v>61</v>
      </c>
      <c r="E101" s="35" t="s">
        <v>64</v>
      </c>
    </row>
    <row r="102" spans="1:5" ht="12.75">
      <c r="A102" s="36" t="s">
        <v>63</v>
      </c>
      <c r="E102" s="37" t="s">
        <v>246</v>
      </c>
    </row>
    <row r="103" spans="1:5" ht="153">
      <c r="A103" t="s">
        <v>65</v>
      </c>
      <c r="E103" s="35" t="s">
        <v>268</v>
      </c>
    </row>
    <row r="104" spans="1:16" ht="12.75">
      <c r="A104" s="24" t="s">
        <v>55</v>
      </c>
      <c s="29" t="s">
        <v>150</v>
      </c>
      <c s="29" t="s">
        <v>297</v>
      </c>
      <c s="24" t="s">
        <v>64</v>
      </c>
      <c s="30" t="s">
        <v>298</v>
      </c>
      <c s="31" t="s">
        <v>252</v>
      </c>
      <c s="32">
        <v>1</v>
      </c>
      <c s="33">
        <v>0</v>
      </c>
      <c s="33">
        <f>ROUND(ROUND(H104,2)*ROUND(G104,3),2)</f>
      </c>
      <c s="31" t="s">
        <v>79</v>
      </c>
      <c r="O104">
        <f>(I104*21)/100</f>
      </c>
      <c t="s">
        <v>30</v>
      </c>
    </row>
    <row r="105" spans="1:5" ht="12.75">
      <c r="A105" s="34" t="s">
        <v>61</v>
      </c>
      <c r="E105" s="35" t="s">
        <v>64</v>
      </c>
    </row>
    <row r="106" spans="1:5" ht="12.75">
      <c r="A106" s="36" t="s">
        <v>63</v>
      </c>
      <c r="E106" s="37" t="s">
        <v>246</v>
      </c>
    </row>
    <row r="107" spans="1:5" ht="127.5">
      <c r="A107" t="s">
        <v>65</v>
      </c>
      <c r="E107" s="35" t="s">
        <v>269</v>
      </c>
    </row>
    <row r="108" spans="1:16" ht="12.75">
      <c r="A108" s="24" t="s">
        <v>55</v>
      </c>
      <c s="29" t="s">
        <v>154</v>
      </c>
      <c s="29" t="s">
        <v>299</v>
      </c>
      <c s="24" t="s">
        <v>64</v>
      </c>
      <c s="30" t="s">
        <v>300</v>
      </c>
      <c s="31" t="s">
        <v>301</v>
      </c>
      <c s="32">
        <v>11.96</v>
      </c>
      <c s="33">
        <v>0</v>
      </c>
      <c s="33">
        <f>ROUND(ROUND(H108,2)*ROUND(G108,3),2)</f>
      </c>
      <c s="31" t="s">
        <v>79</v>
      </c>
      <c r="O108">
        <f>(I108*21)/100</f>
      </c>
      <c t="s">
        <v>30</v>
      </c>
    </row>
    <row r="109" spans="1:5" ht="12.75">
      <c r="A109" s="34" t="s">
        <v>61</v>
      </c>
      <c r="E109" s="35" t="s">
        <v>64</v>
      </c>
    </row>
    <row r="110" spans="1:5" ht="38.25">
      <c r="A110" s="36" t="s">
        <v>63</v>
      </c>
      <c r="E110" s="37" t="s">
        <v>302</v>
      </c>
    </row>
    <row r="111" spans="1:5" ht="165.75">
      <c r="A111" t="s">
        <v>65</v>
      </c>
      <c r="E111" s="35" t="s">
        <v>303</v>
      </c>
    </row>
    <row r="112" spans="1:16" ht="12.75">
      <c r="A112" s="24" t="s">
        <v>55</v>
      </c>
      <c s="29" t="s">
        <v>157</v>
      </c>
      <c s="29" t="s">
        <v>304</v>
      </c>
      <c s="24" t="s">
        <v>64</v>
      </c>
      <c s="30" t="s">
        <v>305</v>
      </c>
      <c s="31" t="s">
        <v>301</v>
      </c>
      <c s="32">
        <v>11.96</v>
      </c>
      <c s="33">
        <v>0</v>
      </c>
      <c s="33">
        <f>ROUND(ROUND(H112,2)*ROUND(G112,3),2)</f>
      </c>
      <c s="31" t="s">
        <v>79</v>
      </c>
      <c r="O112">
        <f>(I112*21)/100</f>
      </c>
      <c t="s">
        <v>30</v>
      </c>
    </row>
    <row r="113" spans="1:5" ht="12.75">
      <c r="A113" s="34" t="s">
        <v>61</v>
      </c>
      <c r="E113" s="35" t="s">
        <v>64</v>
      </c>
    </row>
    <row r="114" spans="1:5" ht="25.5">
      <c r="A114" s="36" t="s">
        <v>63</v>
      </c>
      <c r="E114" s="37" t="s">
        <v>306</v>
      </c>
    </row>
    <row r="115" spans="1:5" ht="127.5">
      <c r="A115" t="s">
        <v>65</v>
      </c>
      <c r="E115" s="35" t="s">
        <v>307</v>
      </c>
    </row>
    <row r="116" spans="1:16" ht="12.75">
      <c r="A116" s="24" t="s">
        <v>55</v>
      </c>
      <c s="29" t="s">
        <v>161</v>
      </c>
      <c s="29" t="s">
        <v>308</v>
      </c>
      <c s="24" t="s">
        <v>64</v>
      </c>
      <c s="30" t="s">
        <v>309</v>
      </c>
      <c s="31" t="s">
        <v>310</v>
      </c>
      <c s="32">
        <v>1</v>
      </c>
      <c s="33">
        <v>0</v>
      </c>
      <c s="33">
        <f>ROUND(ROUND(H116,2)*ROUND(G116,3),2)</f>
      </c>
      <c s="31" t="s">
        <v>79</v>
      </c>
      <c r="O116">
        <f>(I116*21)/100</f>
      </c>
      <c t="s">
        <v>30</v>
      </c>
    </row>
    <row r="117" spans="1:5" ht="12.75">
      <c r="A117" s="34" t="s">
        <v>61</v>
      </c>
      <c r="E117" s="35" t="s">
        <v>64</v>
      </c>
    </row>
    <row r="118" spans="1:5" ht="12.75">
      <c r="A118" s="36" t="s">
        <v>63</v>
      </c>
      <c r="E118" s="37" t="s">
        <v>246</v>
      </c>
    </row>
    <row r="119" spans="1:5" ht="153">
      <c r="A119" t="s">
        <v>65</v>
      </c>
      <c r="E119" s="35" t="s">
        <v>311</v>
      </c>
    </row>
    <row r="120" spans="1:16" ht="12.75">
      <c r="A120" s="24" t="s">
        <v>55</v>
      </c>
      <c s="29" t="s">
        <v>165</v>
      </c>
      <c s="29" t="s">
        <v>312</v>
      </c>
      <c s="24" t="s">
        <v>64</v>
      </c>
      <c s="30" t="s">
        <v>313</v>
      </c>
      <c s="31" t="s">
        <v>310</v>
      </c>
      <c s="32">
        <v>1</v>
      </c>
      <c s="33">
        <v>0</v>
      </c>
      <c s="33">
        <f>ROUND(ROUND(H120,2)*ROUND(G120,3),2)</f>
      </c>
      <c s="31" t="s">
        <v>79</v>
      </c>
      <c r="O120">
        <f>(I120*21)/100</f>
      </c>
      <c t="s">
        <v>30</v>
      </c>
    </row>
    <row r="121" spans="1:5" ht="12.75">
      <c r="A121" s="34" t="s">
        <v>61</v>
      </c>
      <c r="E121" s="35" t="s">
        <v>64</v>
      </c>
    </row>
    <row r="122" spans="1:5" ht="12.75">
      <c r="A122" s="36" t="s">
        <v>63</v>
      </c>
      <c r="E122" s="37" t="s">
        <v>246</v>
      </c>
    </row>
    <row r="123" spans="1:5" ht="140.25">
      <c r="A123" t="s">
        <v>65</v>
      </c>
      <c r="E123" s="35" t="s">
        <v>314</v>
      </c>
    </row>
    <row r="124" spans="1:16" ht="12.75">
      <c r="A124" s="24" t="s">
        <v>55</v>
      </c>
      <c s="29" t="s">
        <v>170</v>
      </c>
      <c s="29" t="s">
        <v>315</v>
      </c>
      <c s="24" t="s">
        <v>64</v>
      </c>
      <c s="30" t="s">
        <v>316</v>
      </c>
      <c s="31" t="s">
        <v>310</v>
      </c>
      <c s="32">
        <v>1</v>
      </c>
      <c s="33">
        <v>0</v>
      </c>
      <c s="33">
        <f>ROUND(ROUND(H124,2)*ROUND(G124,3),2)</f>
      </c>
      <c s="31" t="s">
        <v>79</v>
      </c>
      <c r="O124">
        <f>(I124*21)/100</f>
      </c>
      <c t="s">
        <v>30</v>
      </c>
    </row>
    <row r="125" spans="1:5" ht="12.75">
      <c r="A125" s="34" t="s">
        <v>61</v>
      </c>
      <c r="E125" s="35" t="s">
        <v>64</v>
      </c>
    </row>
    <row r="126" spans="1:5" ht="12.75">
      <c r="A126" s="36" t="s">
        <v>63</v>
      </c>
      <c r="E126" s="37" t="s">
        <v>246</v>
      </c>
    </row>
    <row r="127" spans="1:5" ht="140.25">
      <c r="A127" t="s">
        <v>65</v>
      </c>
      <c r="E127" s="35" t="s">
        <v>314</v>
      </c>
    </row>
    <row r="128" spans="1:16" ht="12.75">
      <c r="A128" s="24" t="s">
        <v>55</v>
      </c>
      <c s="29" t="s">
        <v>175</v>
      </c>
      <c s="29" t="s">
        <v>317</v>
      </c>
      <c s="24" t="s">
        <v>64</v>
      </c>
      <c s="30" t="s">
        <v>318</v>
      </c>
      <c s="31" t="s">
        <v>252</v>
      </c>
      <c s="32">
        <v>1</v>
      </c>
      <c s="33">
        <v>0</v>
      </c>
      <c s="33">
        <f>ROUND(ROUND(H128,2)*ROUND(G128,3),2)</f>
      </c>
      <c s="31" t="s">
        <v>79</v>
      </c>
      <c r="O128">
        <f>(I128*21)/100</f>
      </c>
      <c t="s">
        <v>30</v>
      </c>
    </row>
    <row r="129" spans="1:5" ht="12.75">
      <c r="A129" s="34" t="s">
        <v>61</v>
      </c>
      <c r="E129" s="35" t="s">
        <v>64</v>
      </c>
    </row>
    <row r="130" spans="1:5" ht="12.75">
      <c r="A130" s="36" t="s">
        <v>63</v>
      </c>
      <c r="E130" s="37" t="s">
        <v>246</v>
      </c>
    </row>
    <row r="131" spans="1:5" ht="178.5">
      <c r="A131" t="s">
        <v>65</v>
      </c>
      <c r="E131" s="35" t="s">
        <v>319</v>
      </c>
    </row>
    <row r="132" spans="1:16" ht="12.75">
      <c r="A132" s="24" t="s">
        <v>55</v>
      </c>
      <c s="29" t="s">
        <v>178</v>
      </c>
      <c s="29" t="s">
        <v>320</v>
      </c>
      <c s="24" t="s">
        <v>64</v>
      </c>
      <c s="30" t="s">
        <v>321</v>
      </c>
      <c s="31" t="s">
        <v>252</v>
      </c>
      <c s="32">
        <v>1</v>
      </c>
      <c s="33">
        <v>0</v>
      </c>
      <c s="33">
        <f>ROUND(ROUND(H132,2)*ROUND(G132,3),2)</f>
      </c>
      <c s="31" t="s">
        <v>79</v>
      </c>
      <c r="O132">
        <f>(I132*21)/100</f>
      </c>
      <c t="s">
        <v>30</v>
      </c>
    </row>
    <row r="133" spans="1:5" ht="12.75">
      <c r="A133" s="34" t="s">
        <v>61</v>
      </c>
      <c r="E133" s="35" t="s">
        <v>64</v>
      </c>
    </row>
    <row r="134" spans="1:5" ht="12.75">
      <c r="A134" s="36" t="s">
        <v>63</v>
      </c>
      <c r="E134" s="37" t="s">
        <v>246</v>
      </c>
    </row>
    <row r="135" spans="1:5" ht="178.5">
      <c r="A135" t="s">
        <v>65</v>
      </c>
      <c r="E135" s="35" t="s">
        <v>319</v>
      </c>
    </row>
    <row r="136" spans="1:16" ht="12.75">
      <c r="A136" s="24" t="s">
        <v>55</v>
      </c>
      <c s="29" t="s">
        <v>182</v>
      </c>
      <c s="29" t="s">
        <v>322</v>
      </c>
      <c s="24" t="s">
        <v>64</v>
      </c>
      <c s="30" t="s">
        <v>323</v>
      </c>
      <c s="31" t="s">
        <v>252</v>
      </c>
      <c s="32">
        <v>1</v>
      </c>
      <c s="33">
        <v>0</v>
      </c>
      <c s="33">
        <f>ROUND(ROUND(H136,2)*ROUND(G136,3),2)</f>
      </c>
      <c s="31" t="s">
        <v>79</v>
      </c>
      <c r="O136">
        <f>(I136*21)/100</f>
      </c>
      <c t="s">
        <v>30</v>
      </c>
    </row>
    <row r="137" spans="1:5" ht="12.75">
      <c r="A137" s="34" t="s">
        <v>61</v>
      </c>
      <c r="E137" s="35" t="s">
        <v>64</v>
      </c>
    </row>
    <row r="138" spans="1:5" ht="12.75">
      <c r="A138" s="36" t="s">
        <v>63</v>
      </c>
      <c r="E138" s="37" t="s">
        <v>246</v>
      </c>
    </row>
    <row r="139" spans="1:5" ht="127.5">
      <c r="A139" t="s">
        <v>65</v>
      </c>
      <c r="E139" s="35" t="s">
        <v>324</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4.xml><?xml version="1.0" encoding="utf-8"?>
<worksheet xmlns="http://schemas.openxmlformats.org/spreadsheetml/2006/main" xmlns:r="http://schemas.openxmlformats.org/officeDocument/2006/relationships">
  <sheetPr>
    <pageSetUpPr fitToPage="1"/>
  </sheetPr>
  <dimension ref="A1:R203"/>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0+O10+O19</f>
      </c>
      <c t="s">
        <v>29</v>
      </c>
    </row>
    <row r="3" spans="1:16" ht="15" customHeight="1">
      <c r="A3" t="s">
        <v>12</v>
      </c>
      <c s="12" t="s">
        <v>14</v>
      </c>
      <c s="13" t="s">
        <v>15</v>
      </c>
      <c s="1"/>
      <c s="14" t="s">
        <v>16</v>
      </c>
      <c s="1"/>
      <c s="9"/>
      <c s="8" t="s">
        <v>327</v>
      </c>
      <c s="41">
        <f>0+I10+I19</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325</v>
      </c>
      <c s="1"/>
      <c s="14" t="s">
        <v>326</v>
      </c>
      <c s="1"/>
      <c s="1"/>
      <c s="1"/>
      <c s="1"/>
      <c s="1"/>
      <c r="O5" t="s">
        <v>28</v>
      </c>
      <c t="s">
        <v>30</v>
      </c>
    </row>
    <row r="6" spans="1:10" ht="12.75" customHeight="1">
      <c r="A6" t="s">
        <v>24</v>
      </c>
      <c s="16" t="s">
        <v>25</v>
      </c>
      <c s="17" t="s">
        <v>327</v>
      </c>
      <c s="6"/>
      <c s="18" t="s">
        <v>328</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329</v>
      </c>
      <c s="25"/>
      <c s="27" t="s">
        <v>330</v>
      </c>
      <c s="25"/>
      <c s="25"/>
      <c s="25"/>
      <c s="28">
        <f>0+Q10</f>
      </c>
      <c s="25"/>
      <c r="O10">
        <f>0+R10</f>
      </c>
      <c r="Q10">
        <f>0+I11+I15</f>
      </c>
      <c>
        <f>0+O11+O15</f>
      </c>
    </row>
    <row r="11" spans="1:16" ht="25.5">
      <c r="A11" s="24" t="s">
        <v>55</v>
      </c>
      <c s="29" t="s">
        <v>36</v>
      </c>
      <c s="29" t="s">
        <v>254</v>
      </c>
      <c s="24" t="s">
        <v>64</v>
      </c>
      <c s="30" t="s">
        <v>255</v>
      </c>
      <c s="31" t="s">
        <v>252</v>
      </c>
      <c s="32">
        <v>7</v>
      </c>
      <c s="33">
        <v>0</v>
      </c>
      <c s="33">
        <f>ROUND(ROUND(H11,2)*ROUND(G11,3),2)</f>
      </c>
      <c s="31" t="s">
        <v>79</v>
      </c>
      <c r="O11">
        <f>(I11*21)/100</f>
      </c>
      <c t="s">
        <v>30</v>
      </c>
    </row>
    <row r="12" spans="1:5" ht="12.75">
      <c r="A12" s="34" t="s">
        <v>61</v>
      </c>
      <c r="E12" s="35" t="s">
        <v>64</v>
      </c>
    </row>
    <row r="13" spans="1:5" ht="12.75">
      <c r="A13" s="36" t="s">
        <v>63</v>
      </c>
      <c r="E13" s="37" t="s">
        <v>64</v>
      </c>
    </row>
    <row r="14" spans="1:5" ht="38.25">
      <c r="A14" t="s">
        <v>65</v>
      </c>
      <c r="E14" s="35" t="s">
        <v>256</v>
      </c>
    </row>
    <row r="15" spans="1:16" ht="12.75">
      <c r="A15" s="24" t="s">
        <v>55</v>
      </c>
      <c s="29" t="s">
        <v>30</v>
      </c>
      <c s="29" t="s">
        <v>331</v>
      </c>
      <c s="24" t="s">
        <v>64</v>
      </c>
      <c s="30" t="s">
        <v>332</v>
      </c>
      <c s="31" t="s">
        <v>252</v>
      </c>
      <c s="32">
        <v>14</v>
      </c>
      <c s="33">
        <v>0</v>
      </c>
      <c s="33">
        <f>ROUND(ROUND(H15,2)*ROUND(G15,3),2)</f>
      </c>
      <c s="31" t="s">
        <v>79</v>
      </c>
      <c r="O15">
        <f>(I15*21)/100</f>
      </c>
      <c t="s">
        <v>30</v>
      </c>
    </row>
    <row r="16" spans="1:5" ht="12.75">
      <c r="A16" s="34" t="s">
        <v>61</v>
      </c>
      <c r="E16" s="35" t="s">
        <v>64</v>
      </c>
    </row>
    <row r="17" spans="1:5" ht="12.75">
      <c r="A17" s="36" t="s">
        <v>63</v>
      </c>
      <c r="E17" s="37" t="s">
        <v>64</v>
      </c>
    </row>
    <row r="18" spans="1:5" ht="38.25">
      <c r="A18" t="s">
        <v>65</v>
      </c>
      <c r="E18" s="35" t="s">
        <v>256</v>
      </c>
    </row>
    <row r="19" spans="1:18" ht="12.75" customHeight="1">
      <c r="A19" s="6" t="s">
        <v>52</v>
      </c>
      <c s="6"/>
      <c s="39" t="s">
        <v>333</v>
      </c>
      <c s="6"/>
      <c s="27" t="s">
        <v>334</v>
      </c>
      <c s="6"/>
      <c s="6"/>
      <c s="6"/>
      <c s="40">
        <f>0+Q19</f>
      </c>
      <c s="6"/>
      <c r="O19">
        <f>0+R19</f>
      </c>
      <c r="Q19">
        <f>0+I20+I24+I28+I32+I36+I40+I44+I48+I52+I56+I60+I64+I68+I72+I76+I80+I84+I88+I92+I96+I100+I104+I108+I112+I116+I120+I124+I128+I132+I136+I140+I144+I148+I152+I156+I160+I164+I168+I172+I176+I180+I184+I188+I192+I196+I200</f>
      </c>
      <c>
        <f>0+O20+O24+O28+O32+O36+O40+O44+O48+O52+O56+O60+O64+O68+O72+O76+O80+O84+O88+O92+O96+O100+O104+O108+O112+O116+O120+O124+O128+O132+O136+O140+O144+O148+O152+O156+O160+O164+O168+O172+O176+O180+O184+O188+O192+O196+O200</f>
      </c>
    </row>
    <row r="20" spans="1:16" ht="25.5">
      <c r="A20" s="24" t="s">
        <v>55</v>
      </c>
      <c s="29" t="s">
        <v>29</v>
      </c>
      <c s="29" t="s">
        <v>335</v>
      </c>
      <c s="24" t="s">
        <v>64</v>
      </c>
      <c s="30" t="s">
        <v>336</v>
      </c>
      <c s="31" t="s">
        <v>259</v>
      </c>
      <c s="32">
        <v>20</v>
      </c>
      <c s="33">
        <v>0</v>
      </c>
      <c s="33">
        <f>ROUND(ROUND(H20,2)*ROUND(G20,3),2)</f>
      </c>
      <c s="31" t="s">
        <v>79</v>
      </c>
      <c r="O20">
        <f>(I20*21)/100</f>
      </c>
      <c t="s">
        <v>30</v>
      </c>
    </row>
    <row r="21" spans="1:5" ht="12.75">
      <c r="A21" s="34" t="s">
        <v>61</v>
      </c>
      <c r="E21" s="35" t="s">
        <v>64</v>
      </c>
    </row>
    <row r="22" spans="1:5" ht="12.75">
      <c r="A22" s="36" t="s">
        <v>63</v>
      </c>
      <c r="E22" s="37" t="s">
        <v>64</v>
      </c>
    </row>
    <row r="23" spans="1:5" ht="127.5">
      <c r="A23" t="s">
        <v>65</v>
      </c>
      <c r="E23" s="35" t="s">
        <v>337</v>
      </c>
    </row>
    <row r="24" spans="1:16" ht="12.75">
      <c r="A24" s="24" t="s">
        <v>55</v>
      </c>
      <c s="29" t="s">
        <v>40</v>
      </c>
      <c s="29" t="s">
        <v>257</v>
      </c>
      <c s="24" t="s">
        <v>64</v>
      </c>
      <c s="30" t="s">
        <v>258</v>
      </c>
      <c s="31" t="s">
        <v>259</v>
      </c>
      <c s="32">
        <v>15</v>
      </c>
      <c s="33">
        <v>0</v>
      </c>
      <c s="33">
        <f>ROUND(ROUND(H24,2)*ROUND(G24,3),2)</f>
      </c>
      <c s="31" t="s">
        <v>79</v>
      </c>
      <c r="O24">
        <f>(I24*21)/100</f>
      </c>
      <c t="s">
        <v>30</v>
      </c>
    </row>
    <row r="25" spans="1:5" ht="12.75">
      <c r="A25" s="34" t="s">
        <v>61</v>
      </c>
      <c r="E25" s="35" t="s">
        <v>64</v>
      </c>
    </row>
    <row r="26" spans="1:5" ht="12.75">
      <c r="A26" s="36" t="s">
        <v>63</v>
      </c>
      <c r="E26" s="37" t="s">
        <v>64</v>
      </c>
    </row>
    <row r="27" spans="1:5" ht="89.25">
      <c r="A27" t="s">
        <v>65</v>
      </c>
      <c r="E27" s="35" t="s">
        <v>261</v>
      </c>
    </row>
    <row r="28" spans="1:16" ht="12.75">
      <c r="A28" s="24" t="s">
        <v>55</v>
      </c>
      <c s="29" t="s">
        <v>42</v>
      </c>
      <c s="29" t="s">
        <v>338</v>
      </c>
      <c s="24" t="s">
        <v>64</v>
      </c>
      <c s="30" t="s">
        <v>339</v>
      </c>
      <c s="31" t="s">
        <v>259</v>
      </c>
      <c s="32">
        <v>30</v>
      </c>
      <c s="33">
        <v>0</v>
      </c>
      <c s="33">
        <f>ROUND(ROUND(H28,2)*ROUND(G28,3),2)</f>
      </c>
      <c s="31" t="s">
        <v>79</v>
      </c>
      <c r="O28">
        <f>(I28*21)/100</f>
      </c>
      <c t="s">
        <v>30</v>
      </c>
    </row>
    <row r="29" spans="1:5" ht="12.75">
      <c r="A29" s="34" t="s">
        <v>61</v>
      </c>
      <c r="E29" s="35" t="s">
        <v>64</v>
      </c>
    </row>
    <row r="30" spans="1:5" ht="12.75">
      <c r="A30" s="36" t="s">
        <v>63</v>
      </c>
      <c r="E30" s="37" t="s">
        <v>64</v>
      </c>
    </row>
    <row r="31" spans="1:5" ht="38.25">
      <c r="A31" t="s">
        <v>65</v>
      </c>
      <c r="E31" s="35" t="s">
        <v>340</v>
      </c>
    </row>
    <row r="32" spans="1:16" ht="12.75">
      <c r="A32" s="24" t="s">
        <v>55</v>
      </c>
      <c s="29" t="s">
        <v>44</v>
      </c>
      <c s="29" t="s">
        <v>341</v>
      </c>
      <c s="24" t="s">
        <v>64</v>
      </c>
      <c s="30" t="s">
        <v>342</v>
      </c>
      <c s="31" t="s">
        <v>252</v>
      </c>
      <c s="32">
        <v>1</v>
      </c>
      <c s="33">
        <v>0</v>
      </c>
      <c s="33">
        <f>ROUND(ROUND(H32,2)*ROUND(G32,3),2)</f>
      </c>
      <c s="31" t="s">
        <v>79</v>
      </c>
      <c r="O32">
        <f>(I32*21)/100</f>
      </c>
      <c t="s">
        <v>30</v>
      </c>
    </row>
    <row r="33" spans="1:5" ht="12.75">
      <c r="A33" s="34" t="s">
        <v>61</v>
      </c>
      <c r="E33" s="35" t="s">
        <v>64</v>
      </c>
    </row>
    <row r="34" spans="1:5" ht="12.75">
      <c r="A34" s="36" t="s">
        <v>63</v>
      </c>
      <c r="E34" s="37" t="s">
        <v>64</v>
      </c>
    </row>
    <row r="35" spans="1:5" ht="153">
      <c r="A35" t="s">
        <v>65</v>
      </c>
      <c r="E35" s="35" t="s">
        <v>268</v>
      </c>
    </row>
    <row r="36" spans="1:16" ht="12.75">
      <c r="A36" s="24" t="s">
        <v>55</v>
      </c>
      <c s="29" t="s">
        <v>84</v>
      </c>
      <c s="29" t="s">
        <v>343</v>
      </c>
      <c s="24" t="s">
        <v>64</v>
      </c>
      <c s="30" t="s">
        <v>344</v>
      </c>
      <c s="31" t="s">
        <v>252</v>
      </c>
      <c s="32">
        <v>1</v>
      </c>
      <c s="33">
        <v>0</v>
      </c>
      <c s="33">
        <f>ROUND(ROUND(H36,2)*ROUND(G36,3),2)</f>
      </c>
      <c s="31" t="s">
        <v>79</v>
      </c>
      <c r="O36">
        <f>(I36*21)/100</f>
      </c>
      <c t="s">
        <v>30</v>
      </c>
    </row>
    <row r="37" spans="1:5" ht="12.75">
      <c r="A37" s="34" t="s">
        <v>61</v>
      </c>
      <c r="E37" s="35" t="s">
        <v>64</v>
      </c>
    </row>
    <row r="38" spans="1:5" ht="12.75">
      <c r="A38" s="36" t="s">
        <v>63</v>
      </c>
      <c r="E38" s="37" t="s">
        <v>64</v>
      </c>
    </row>
    <row r="39" spans="1:5" ht="127.5">
      <c r="A39" t="s">
        <v>65</v>
      </c>
      <c r="E39" s="35" t="s">
        <v>269</v>
      </c>
    </row>
    <row r="40" spans="1:16" ht="12.75">
      <c r="A40" s="24" t="s">
        <v>55</v>
      </c>
      <c s="29" t="s">
        <v>89</v>
      </c>
      <c s="29" t="s">
        <v>270</v>
      </c>
      <c s="24" t="s">
        <v>64</v>
      </c>
      <c s="30" t="s">
        <v>271</v>
      </c>
      <c s="31" t="s">
        <v>252</v>
      </c>
      <c s="32">
        <v>1</v>
      </c>
      <c s="33">
        <v>0</v>
      </c>
      <c s="33">
        <f>ROUND(ROUND(H40,2)*ROUND(G40,3),2)</f>
      </c>
      <c s="31" t="s">
        <v>79</v>
      </c>
      <c r="O40">
        <f>(I40*21)/100</f>
      </c>
      <c t="s">
        <v>30</v>
      </c>
    </row>
    <row r="41" spans="1:5" ht="12.75">
      <c r="A41" s="34" t="s">
        <v>61</v>
      </c>
      <c r="E41" s="35" t="s">
        <v>64</v>
      </c>
    </row>
    <row r="42" spans="1:5" ht="12.75">
      <c r="A42" s="36" t="s">
        <v>63</v>
      </c>
      <c r="E42" s="37" t="s">
        <v>64</v>
      </c>
    </row>
    <row r="43" spans="1:5" ht="153">
      <c r="A43" t="s">
        <v>65</v>
      </c>
      <c r="E43" s="35" t="s">
        <v>268</v>
      </c>
    </row>
    <row r="44" spans="1:16" ht="12.75">
      <c r="A44" s="24" t="s">
        <v>55</v>
      </c>
      <c s="29" t="s">
        <v>47</v>
      </c>
      <c s="29" t="s">
        <v>224</v>
      </c>
      <c s="24" t="s">
        <v>64</v>
      </c>
      <c s="30" t="s">
        <v>225</v>
      </c>
      <c s="31" t="s">
        <v>252</v>
      </c>
      <c s="32">
        <v>1</v>
      </c>
      <c s="33">
        <v>0</v>
      </c>
      <c s="33">
        <f>ROUND(ROUND(H44,2)*ROUND(G44,3),2)</f>
      </c>
      <c s="31" t="s">
        <v>79</v>
      </c>
      <c r="O44">
        <f>(I44*21)/100</f>
      </c>
      <c t="s">
        <v>30</v>
      </c>
    </row>
    <row r="45" spans="1:5" ht="12.75">
      <c r="A45" s="34" t="s">
        <v>61</v>
      </c>
      <c r="E45" s="35" t="s">
        <v>64</v>
      </c>
    </row>
    <row r="46" spans="1:5" ht="12.75">
      <c r="A46" s="36" t="s">
        <v>63</v>
      </c>
      <c r="E46" s="37" t="s">
        <v>64</v>
      </c>
    </row>
    <row r="47" spans="1:5" ht="153">
      <c r="A47" t="s">
        <v>65</v>
      </c>
      <c r="E47" s="35" t="s">
        <v>268</v>
      </c>
    </row>
    <row r="48" spans="1:16" ht="12.75">
      <c r="A48" s="24" t="s">
        <v>55</v>
      </c>
      <c s="29" t="s">
        <v>49</v>
      </c>
      <c s="29" t="s">
        <v>227</v>
      </c>
      <c s="24" t="s">
        <v>64</v>
      </c>
      <c s="30" t="s">
        <v>228</v>
      </c>
      <c s="31" t="s">
        <v>252</v>
      </c>
      <c s="32">
        <v>1</v>
      </c>
      <c s="33">
        <v>0</v>
      </c>
      <c s="33">
        <f>ROUND(ROUND(H48,2)*ROUND(G48,3),2)</f>
      </c>
      <c s="31" t="s">
        <v>79</v>
      </c>
      <c r="O48">
        <f>(I48*21)/100</f>
      </c>
      <c t="s">
        <v>30</v>
      </c>
    </row>
    <row r="49" spans="1:5" ht="12.75">
      <c r="A49" s="34" t="s">
        <v>61</v>
      </c>
      <c r="E49" s="35" t="s">
        <v>64</v>
      </c>
    </row>
    <row r="50" spans="1:5" ht="12.75">
      <c r="A50" s="36" t="s">
        <v>63</v>
      </c>
      <c r="E50" s="37" t="s">
        <v>64</v>
      </c>
    </row>
    <row r="51" spans="1:5" ht="127.5">
      <c r="A51" t="s">
        <v>65</v>
      </c>
      <c r="E51" s="35" t="s">
        <v>269</v>
      </c>
    </row>
    <row r="52" spans="1:16" ht="12.75">
      <c r="A52" s="24" t="s">
        <v>55</v>
      </c>
      <c s="29" t="s">
        <v>51</v>
      </c>
      <c s="29" t="s">
        <v>279</v>
      </c>
      <c s="24" t="s">
        <v>64</v>
      </c>
      <c s="30" t="s">
        <v>280</v>
      </c>
      <c s="31" t="s">
        <v>252</v>
      </c>
      <c s="32">
        <v>1</v>
      </c>
      <c s="33">
        <v>0</v>
      </c>
      <c s="33">
        <f>ROUND(ROUND(H52,2)*ROUND(G52,3),2)</f>
      </c>
      <c s="31" t="s">
        <v>79</v>
      </c>
      <c r="O52">
        <f>(I52*21)/100</f>
      </c>
      <c t="s">
        <v>30</v>
      </c>
    </row>
    <row r="53" spans="1:5" ht="12.75">
      <c r="A53" s="34" t="s">
        <v>61</v>
      </c>
      <c r="E53" s="35" t="s">
        <v>64</v>
      </c>
    </row>
    <row r="54" spans="1:5" ht="12.75">
      <c r="A54" s="36" t="s">
        <v>63</v>
      </c>
      <c r="E54" s="37" t="s">
        <v>64</v>
      </c>
    </row>
    <row r="55" spans="1:5" ht="127.5">
      <c r="A55" t="s">
        <v>65</v>
      </c>
      <c r="E55" s="35" t="s">
        <v>281</v>
      </c>
    </row>
    <row r="56" spans="1:16" ht="12.75">
      <c r="A56" s="24" t="s">
        <v>55</v>
      </c>
      <c s="29" t="s">
        <v>102</v>
      </c>
      <c s="29" t="s">
        <v>345</v>
      </c>
      <c s="24" t="s">
        <v>64</v>
      </c>
      <c s="30" t="s">
        <v>346</v>
      </c>
      <c s="31" t="s">
        <v>259</v>
      </c>
      <c s="32">
        <v>30</v>
      </c>
      <c s="33">
        <v>0</v>
      </c>
      <c s="33">
        <f>ROUND(ROUND(H56,2)*ROUND(G56,3),2)</f>
      </c>
      <c s="31" t="s">
        <v>79</v>
      </c>
      <c r="O56">
        <f>(I56*21)/100</f>
      </c>
      <c t="s">
        <v>30</v>
      </c>
    </row>
    <row r="57" spans="1:5" ht="12.75">
      <c r="A57" s="34" t="s">
        <v>61</v>
      </c>
      <c r="E57" s="35" t="s">
        <v>64</v>
      </c>
    </row>
    <row r="58" spans="1:5" ht="12.75">
      <c r="A58" s="36" t="s">
        <v>63</v>
      </c>
      <c r="E58" s="37" t="s">
        <v>64</v>
      </c>
    </row>
    <row r="59" spans="1:5" ht="165.75">
      <c r="A59" t="s">
        <v>65</v>
      </c>
      <c r="E59" s="35" t="s">
        <v>284</v>
      </c>
    </row>
    <row r="60" spans="1:16" ht="12.75">
      <c r="A60" s="24" t="s">
        <v>55</v>
      </c>
      <c s="29" t="s">
        <v>107</v>
      </c>
      <c s="29" t="s">
        <v>347</v>
      </c>
      <c s="24" t="s">
        <v>64</v>
      </c>
      <c s="30" t="s">
        <v>348</v>
      </c>
      <c s="31" t="s">
        <v>259</v>
      </c>
      <c s="32">
        <v>30</v>
      </c>
      <c s="33">
        <v>0</v>
      </c>
      <c s="33">
        <f>ROUND(ROUND(H60,2)*ROUND(G60,3),2)</f>
      </c>
      <c s="31" t="s">
        <v>79</v>
      </c>
      <c r="O60">
        <f>(I60*21)/100</f>
      </c>
      <c t="s">
        <v>30</v>
      </c>
    </row>
    <row r="61" spans="1:5" ht="12.75">
      <c r="A61" s="34" t="s">
        <v>61</v>
      </c>
      <c r="E61" s="35" t="s">
        <v>64</v>
      </c>
    </row>
    <row r="62" spans="1:5" ht="12.75">
      <c r="A62" s="36" t="s">
        <v>63</v>
      </c>
      <c r="E62" s="37" t="s">
        <v>64</v>
      </c>
    </row>
    <row r="63" spans="1:5" ht="127.5">
      <c r="A63" t="s">
        <v>65</v>
      </c>
      <c r="E63" s="35" t="s">
        <v>287</v>
      </c>
    </row>
    <row r="64" spans="1:16" ht="12.75">
      <c r="A64" s="24" t="s">
        <v>55</v>
      </c>
      <c s="29" t="s">
        <v>112</v>
      </c>
      <c s="29" t="s">
        <v>349</v>
      </c>
      <c s="24" t="s">
        <v>64</v>
      </c>
      <c s="30" t="s">
        <v>350</v>
      </c>
      <c s="31" t="s">
        <v>259</v>
      </c>
      <c s="32">
        <v>25</v>
      </c>
      <c s="33">
        <v>0</v>
      </c>
      <c s="33">
        <f>ROUND(ROUND(H64,2)*ROUND(G64,3),2)</f>
      </c>
      <c s="31" t="s">
        <v>79</v>
      </c>
      <c r="O64">
        <f>(I64*21)/100</f>
      </c>
      <c t="s">
        <v>30</v>
      </c>
    </row>
    <row r="65" spans="1:5" ht="12.75">
      <c r="A65" s="34" t="s">
        <v>61</v>
      </c>
      <c r="E65" s="35" t="s">
        <v>64</v>
      </c>
    </row>
    <row r="66" spans="1:5" ht="12.75">
      <c r="A66" s="36" t="s">
        <v>63</v>
      </c>
      <c r="E66" s="37" t="s">
        <v>64</v>
      </c>
    </row>
    <row r="67" spans="1:5" ht="153">
      <c r="A67" t="s">
        <v>65</v>
      </c>
      <c r="E67" s="35" t="s">
        <v>351</v>
      </c>
    </row>
    <row r="68" spans="1:16" ht="12.75">
      <c r="A68" s="24" t="s">
        <v>55</v>
      </c>
      <c s="29" t="s">
        <v>115</v>
      </c>
      <c s="29" t="s">
        <v>352</v>
      </c>
      <c s="24" t="s">
        <v>64</v>
      </c>
      <c s="30" t="s">
        <v>353</v>
      </c>
      <c s="31" t="s">
        <v>354</v>
      </c>
      <c s="32">
        <v>0.6</v>
      </c>
      <c s="33">
        <v>0</v>
      </c>
      <c s="33">
        <f>ROUND(ROUND(H68,2)*ROUND(G68,3),2)</f>
      </c>
      <c s="31" t="s">
        <v>79</v>
      </c>
      <c r="O68">
        <f>(I68*21)/100</f>
      </c>
      <c t="s">
        <v>30</v>
      </c>
    </row>
    <row r="69" spans="1:5" ht="12.75">
      <c r="A69" s="34" t="s">
        <v>61</v>
      </c>
      <c r="E69" s="35" t="s">
        <v>64</v>
      </c>
    </row>
    <row r="70" spans="1:5" ht="12.75">
      <c r="A70" s="36" t="s">
        <v>63</v>
      </c>
      <c r="E70" s="37" t="s">
        <v>64</v>
      </c>
    </row>
    <row r="71" spans="1:5" ht="165.75">
      <c r="A71" t="s">
        <v>65</v>
      </c>
      <c r="E71" s="35" t="s">
        <v>355</v>
      </c>
    </row>
    <row r="72" spans="1:16" ht="12.75">
      <c r="A72" s="24" t="s">
        <v>55</v>
      </c>
      <c s="29" t="s">
        <v>119</v>
      </c>
      <c s="29" t="s">
        <v>356</v>
      </c>
      <c s="24" t="s">
        <v>64</v>
      </c>
      <c s="30" t="s">
        <v>357</v>
      </c>
      <c s="31" t="s">
        <v>354</v>
      </c>
      <c s="32">
        <v>0.6</v>
      </c>
      <c s="33">
        <v>0</v>
      </c>
      <c s="33">
        <f>ROUND(ROUND(H72,2)*ROUND(G72,3),2)</f>
      </c>
      <c s="31" t="s">
        <v>79</v>
      </c>
      <c r="O72">
        <f>(I72*21)/100</f>
      </c>
      <c t="s">
        <v>30</v>
      </c>
    </row>
    <row r="73" spans="1:5" ht="12.75">
      <c r="A73" s="34" t="s">
        <v>61</v>
      </c>
      <c r="E73" s="35" t="s">
        <v>64</v>
      </c>
    </row>
    <row r="74" spans="1:5" ht="12.75">
      <c r="A74" s="36" t="s">
        <v>63</v>
      </c>
      <c r="E74" s="37" t="s">
        <v>64</v>
      </c>
    </row>
    <row r="75" spans="1:5" ht="127.5">
      <c r="A75" t="s">
        <v>65</v>
      </c>
      <c r="E75" s="35" t="s">
        <v>358</v>
      </c>
    </row>
    <row r="76" spans="1:16" ht="12.75">
      <c r="A76" s="24" t="s">
        <v>55</v>
      </c>
      <c s="29" t="s">
        <v>123</v>
      </c>
      <c s="29" t="s">
        <v>359</v>
      </c>
      <c s="24" t="s">
        <v>64</v>
      </c>
      <c s="30" t="s">
        <v>360</v>
      </c>
      <c s="31" t="s">
        <v>252</v>
      </c>
      <c s="32">
        <v>6</v>
      </c>
      <c s="33">
        <v>0</v>
      </c>
      <c s="33">
        <f>ROUND(ROUND(H76,2)*ROUND(G76,3),2)</f>
      </c>
      <c s="31" t="s">
        <v>79</v>
      </c>
      <c r="O76">
        <f>(I76*21)/100</f>
      </c>
      <c t="s">
        <v>30</v>
      </c>
    </row>
    <row r="77" spans="1:5" ht="12.75">
      <c r="A77" s="34" t="s">
        <v>61</v>
      </c>
      <c r="E77" s="35" t="s">
        <v>64</v>
      </c>
    </row>
    <row r="78" spans="1:5" ht="12.75">
      <c r="A78" s="36" t="s">
        <v>63</v>
      </c>
      <c r="E78" s="37" t="s">
        <v>64</v>
      </c>
    </row>
    <row r="79" spans="1:5" ht="153">
      <c r="A79" t="s">
        <v>65</v>
      </c>
      <c r="E79" s="35" t="s">
        <v>268</v>
      </c>
    </row>
    <row r="80" spans="1:16" ht="12.75">
      <c r="A80" s="24" t="s">
        <v>55</v>
      </c>
      <c s="29" t="s">
        <v>127</v>
      </c>
      <c s="29" t="s">
        <v>361</v>
      </c>
      <c s="24" t="s">
        <v>64</v>
      </c>
      <c s="30" t="s">
        <v>362</v>
      </c>
      <c s="31" t="s">
        <v>252</v>
      </c>
      <c s="32">
        <v>6</v>
      </c>
      <c s="33">
        <v>0</v>
      </c>
      <c s="33">
        <f>ROUND(ROUND(H80,2)*ROUND(G80,3),2)</f>
      </c>
      <c s="31" t="s">
        <v>79</v>
      </c>
      <c r="O80">
        <f>(I80*21)/100</f>
      </c>
      <c t="s">
        <v>30</v>
      </c>
    </row>
    <row r="81" spans="1:5" ht="12.75">
      <c r="A81" s="34" t="s">
        <v>61</v>
      </c>
      <c r="E81" s="35" t="s">
        <v>64</v>
      </c>
    </row>
    <row r="82" spans="1:5" ht="12.75">
      <c r="A82" s="36" t="s">
        <v>63</v>
      </c>
      <c r="E82" s="37" t="s">
        <v>64</v>
      </c>
    </row>
    <row r="83" spans="1:5" ht="127.5">
      <c r="A83" t="s">
        <v>65</v>
      </c>
      <c r="E83" s="35" t="s">
        <v>269</v>
      </c>
    </row>
    <row r="84" spans="1:16" ht="12.75">
      <c r="A84" s="24" t="s">
        <v>55</v>
      </c>
      <c s="29" t="s">
        <v>131</v>
      </c>
      <c s="29" t="s">
        <v>363</v>
      </c>
      <c s="24" t="s">
        <v>64</v>
      </c>
      <c s="30" t="s">
        <v>364</v>
      </c>
      <c s="31" t="s">
        <v>252</v>
      </c>
      <c s="32">
        <v>1</v>
      </c>
      <c s="33">
        <v>0</v>
      </c>
      <c s="33">
        <f>ROUND(ROUND(H84,2)*ROUND(G84,3),2)</f>
      </c>
      <c s="31" t="s">
        <v>79</v>
      </c>
      <c r="O84">
        <f>(I84*21)/100</f>
      </c>
      <c t="s">
        <v>30</v>
      </c>
    </row>
    <row r="85" spans="1:5" ht="12.75">
      <c r="A85" s="34" t="s">
        <v>61</v>
      </c>
      <c r="E85" s="35" t="s">
        <v>64</v>
      </c>
    </row>
    <row r="86" spans="1:5" ht="12.75">
      <c r="A86" s="36" t="s">
        <v>63</v>
      </c>
      <c r="E86" s="37" t="s">
        <v>64</v>
      </c>
    </row>
    <row r="87" spans="1:5" ht="127.5">
      <c r="A87" t="s">
        <v>65</v>
      </c>
      <c r="E87" s="35" t="s">
        <v>269</v>
      </c>
    </row>
    <row r="88" spans="1:16" ht="12.75">
      <c r="A88" s="24" t="s">
        <v>55</v>
      </c>
      <c s="29" t="s">
        <v>135</v>
      </c>
      <c s="29" t="s">
        <v>365</v>
      </c>
      <c s="24" t="s">
        <v>64</v>
      </c>
      <c s="30" t="s">
        <v>366</v>
      </c>
      <c s="31" t="s">
        <v>252</v>
      </c>
      <c s="32">
        <v>1</v>
      </c>
      <c s="33">
        <v>0</v>
      </c>
      <c s="33">
        <f>ROUND(ROUND(H88,2)*ROUND(G88,3),2)</f>
      </c>
      <c s="31" t="s">
        <v>79</v>
      </c>
      <c r="O88">
        <f>(I88*21)/100</f>
      </c>
      <c t="s">
        <v>30</v>
      </c>
    </row>
    <row r="89" spans="1:5" ht="12.75">
      <c r="A89" s="34" t="s">
        <v>61</v>
      </c>
      <c r="E89" s="35" t="s">
        <v>64</v>
      </c>
    </row>
    <row r="90" spans="1:5" ht="12.75">
      <c r="A90" s="36" t="s">
        <v>63</v>
      </c>
      <c r="E90" s="37" t="s">
        <v>64</v>
      </c>
    </row>
    <row r="91" spans="1:5" ht="153">
      <c r="A91" t="s">
        <v>65</v>
      </c>
      <c r="E91" s="35" t="s">
        <v>268</v>
      </c>
    </row>
    <row r="92" spans="1:16" ht="12.75">
      <c r="A92" s="24" t="s">
        <v>55</v>
      </c>
      <c s="29" t="s">
        <v>140</v>
      </c>
      <c s="29" t="s">
        <v>367</v>
      </c>
      <c s="24" t="s">
        <v>64</v>
      </c>
      <c s="30" t="s">
        <v>368</v>
      </c>
      <c s="31" t="s">
        <v>252</v>
      </c>
      <c s="32">
        <v>1</v>
      </c>
      <c s="33">
        <v>0</v>
      </c>
      <c s="33">
        <f>ROUND(ROUND(H92,2)*ROUND(G92,3),2)</f>
      </c>
      <c s="31" t="s">
        <v>79</v>
      </c>
      <c r="O92">
        <f>(I92*21)/100</f>
      </c>
      <c t="s">
        <v>30</v>
      </c>
    </row>
    <row r="93" spans="1:5" ht="12.75">
      <c r="A93" s="34" t="s">
        <v>61</v>
      </c>
      <c r="E93" s="35" t="s">
        <v>64</v>
      </c>
    </row>
    <row r="94" spans="1:5" ht="12.75">
      <c r="A94" s="36" t="s">
        <v>63</v>
      </c>
      <c r="E94" s="37" t="s">
        <v>64</v>
      </c>
    </row>
    <row r="95" spans="1:5" ht="127.5">
      <c r="A95" t="s">
        <v>65</v>
      </c>
      <c r="E95" s="35" t="s">
        <v>269</v>
      </c>
    </row>
    <row r="96" spans="1:16" ht="12.75">
      <c r="A96" s="24" t="s">
        <v>55</v>
      </c>
      <c s="29" t="s">
        <v>144</v>
      </c>
      <c s="29" t="s">
        <v>369</v>
      </c>
      <c s="24" t="s">
        <v>64</v>
      </c>
      <c s="30" t="s">
        <v>370</v>
      </c>
      <c s="31" t="s">
        <v>252</v>
      </c>
      <c s="32">
        <v>1</v>
      </c>
      <c s="33">
        <v>0</v>
      </c>
      <c s="33">
        <f>ROUND(ROUND(H96,2)*ROUND(G96,3),2)</f>
      </c>
      <c s="31" t="s">
        <v>79</v>
      </c>
      <c r="O96">
        <f>(I96*21)/100</f>
      </c>
      <c t="s">
        <v>30</v>
      </c>
    </row>
    <row r="97" spans="1:5" ht="12.75">
      <c r="A97" s="34" t="s">
        <v>61</v>
      </c>
      <c r="E97" s="35" t="s">
        <v>64</v>
      </c>
    </row>
    <row r="98" spans="1:5" ht="12.75">
      <c r="A98" s="36" t="s">
        <v>63</v>
      </c>
      <c r="E98" s="37" t="s">
        <v>64</v>
      </c>
    </row>
    <row r="99" spans="1:5" ht="153">
      <c r="A99" t="s">
        <v>65</v>
      </c>
      <c r="E99" s="35" t="s">
        <v>371</v>
      </c>
    </row>
    <row r="100" spans="1:16" ht="12.75">
      <c r="A100" s="24" t="s">
        <v>55</v>
      </c>
      <c s="29" t="s">
        <v>147</v>
      </c>
      <c s="29" t="s">
        <v>372</v>
      </c>
      <c s="24" t="s">
        <v>64</v>
      </c>
      <c s="30" t="s">
        <v>373</v>
      </c>
      <c s="31" t="s">
        <v>252</v>
      </c>
      <c s="32">
        <v>1</v>
      </c>
      <c s="33">
        <v>0</v>
      </c>
      <c s="33">
        <f>ROUND(ROUND(H100,2)*ROUND(G100,3),2)</f>
      </c>
      <c s="31" t="s">
        <v>79</v>
      </c>
      <c r="O100">
        <f>(I100*21)/100</f>
      </c>
      <c t="s">
        <v>30</v>
      </c>
    </row>
    <row r="101" spans="1:5" ht="12.75">
      <c r="A101" s="34" t="s">
        <v>61</v>
      </c>
      <c r="E101" s="35" t="s">
        <v>64</v>
      </c>
    </row>
    <row r="102" spans="1:5" ht="12.75">
      <c r="A102" s="36" t="s">
        <v>63</v>
      </c>
      <c r="E102" s="37" t="s">
        <v>64</v>
      </c>
    </row>
    <row r="103" spans="1:5" ht="153">
      <c r="A103" t="s">
        <v>65</v>
      </c>
      <c r="E103" s="35" t="s">
        <v>371</v>
      </c>
    </row>
    <row r="104" spans="1:16" ht="12.75">
      <c r="A104" s="24" t="s">
        <v>55</v>
      </c>
      <c s="29" t="s">
        <v>150</v>
      </c>
      <c s="29" t="s">
        <v>374</v>
      </c>
      <c s="24" t="s">
        <v>64</v>
      </c>
      <c s="30" t="s">
        <v>375</v>
      </c>
      <c s="31" t="s">
        <v>87</v>
      </c>
      <c s="32">
        <v>1</v>
      </c>
      <c s="33">
        <v>0</v>
      </c>
      <c s="33">
        <f>ROUND(ROUND(H104,2)*ROUND(G104,3),2)</f>
      </c>
      <c s="31" t="s">
        <v>79</v>
      </c>
      <c r="O104">
        <f>(I104*21)/100</f>
      </c>
      <c t="s">
        <v>30</v>
      </c>
    </row>
    <row r="105" spans="1:5" ht="12.75">
      <c r="A105" s="34" t="s">
        <v>61</v>
      </c>
      <c r="E105" s="35" t="s">
        <v>64</v>
      </c>
    </row>
    <row r="106" spans="1:5" ht="12.75">
      <c r="A106" s="36" t="s">
        <v>63</v>
      </c>
      <c r="E106" s="37" t="s">
        <v>64</v>
      </c>
    </row>
    <row r="107" spans="1:5" ht="153">
      <c r="A107" t="s">
        <v>65</v>
      </c>
      <c r="E107" s="35" t="s">
        <v>268</v>
      </c>
    </row>
    <row r="108" spans="1:16" ht="12.75">
      <c r="A108" s="24" t="s">
        <v>55</v>
      </c>
      <c s="29" t="s">
        <v>154</v>
      </c>
      <c s="29" t="s">
        <v>376</v>
      </c>
      <c s="24" t="s">
        <v>64</v>
      </c>
      <c s="30" t="s">
        <v>377</v>
      </c>
      <c s="31" t="s">
        <v>87</v>
      </c>
      <c s="32">
        <v>1</v>
      </c>
      <c s="33">
        <v>0</v>
      </c>
      <c s="33">
        <f>ROUND(ROUND(H108,2)*ROUND(G108,3),2)</f>
      </c>
      <c s="31" t="s">
        <v>79</v>
      </c>
      <c r="O108">
        <f>(I108*21)/100</f>
      </c>
      <c t="s">
        <v>30</v>
      </c>
    </row>
    <row r="109" spans="1:5" ht="12.75">
      <c r="A109" s="34" t="s">
        <v>61</v>
      </c>
      <c r="E109" s="35" t="s">
        <v>64</v>
      </c>
    </row>
    <row r="110" spans="1:5" ht="12.75">
      <c r="A110" s="36" t="s">
        <v>63</v>
      </c>
      <c r="E110" s="37" t="s">
        <v>64</v>
      </c>
    </row>
    <row r="111" spans="1:5" ht="127.5">
      <c r="A111" t="s">
        <v>65</v>
      </c>
      <c r="E111" s="35" t="s">
        <v>269</v>
      </c>
    </row>
    <row r="112" spans="1:16" ht="12.75">
      <c r="A112" s="24" t="s">
        <v>55</v>
      </c>
      <c s="29" t="s">
        <v>157</v>
      </c>
      <c s="29" t="s">
        <v>378</v>
      </c>
      <c s="24" t="s">
        <v>64</v>
      </c>
      <c s="30" t="s">
        <v>379</v>
      </c>
      <c s="31" t="s">
        <v>87</v>
      </c>
      <c s="32">
        <v>1</v>
      </c>
      <c s="33">
        <v>0</v>
      </c>
      <c s="33">
        <f>ROUND(ROUND(H112,2)*ROUND(G112,3),2)</f>
      </c>
      <c s="31" t="s">
        <v>79</v>
      </c>
      <c r="O112">
        <f>(I112*21)/100</f>
      </c>
      <c t="s">
        <v>30</v>
      </c>
    </row>
    <row r="113" spans="1:5" ht="12.75">
      <c r="A113" s="34" t="s">
        <v>61</v>
      </c>
      <c r="E113" s="35" t="s">
        <v>64</v>
      </c>
    </row>
    <row r="114" spans="1:5" ht="12.75">
      <c r="A114" s="36" t="s">
        <v>63</v>
      </c>
      <c r="E114" s="37" t="s">
        <v>64</v>
      </c>
    </row>
    <row r="115" spans="1:5" ht="153">
      <c r="A115" t="s">
        <v>65</v>
      </c>
      <c r="E115" s="35" t="s">
        <v>268</v>
      </c>
    </row>
    <row r="116" spans="1:16" ht="12.75">
      <c r="A116" s="24" t="s">
        <v>55</v>
      </c>
      <c s="29" t="s">
        <v>161</v>
      </c>
      <c s="29" t="s">
        <v>380</v>
      </c>
      <c s="24" t="s">
        <v>64</v>
      </c>
      <c s="30" t="s">
        <v>381</v>
      </c>
      <c s="31" t="s">
        <v>87</v>
      </c>
      <c s="32">
        <v>1</v>
      </c>
      <c s="33">
        <v>0</v>
      </c>
      <c s="33">
        <f>ROUND(ROUND(H116,2)*ROUND(G116,3),2)</f>
      </c>
      <c s="31" t="s">
        <v>79</v>
      </c>
      <c r="O116">
        <f>(I116*21)/100</f>
      </c>
      <c t="s">
        <v>30</v>
      </c>
    </row>
    <row r="117" spans="1:5" ht="12.75">
      <c r="A117" s="34" t="s">
        <v>61</v>
      </c>
      <c r="E117" s="35" t="s">
        <v>64</v>
      </c>
    </row>
    <row r="118" spans="1:5" ht="12.75">
      <c r="A118" s="36" t="s">
        <v>63</v>
      </c>
      <c r="E118" s="37" t="s">
        <v>64</v>
      </c>
    </row>
    <row r="119" spans="1:5" ht="127.5">
      <c r="A119" t="s">
        <v>65</v>
      </c>
      <c r="E119" s="35" t="s">
        <v>269</v>
      </c>
    </row>
    <row r="120" spans="1:16" ht="25.5">
      <c r="A120" s="24" t="s">
        <v>55</v>
      </c>
      <c s="29" t="s">
        <v>165</v>
      </c>
      <c s="29" t="s">
        <v>382</v>
      </c>
      <c s="24" t="s">
        <v>64</v>
      </c>
      <c s="30" t="s">
        <v>383</v>
      </c>
      <c s="31" t="s">
        <v>252</v>
      </c>
      <c s="32">
        <v>1</v>
      </c>
      <c s="33">
        <v>0</v>
      </c>
      <c s="33">
        <f>ROUND(ROUND(H120,2)*ROUND(G120,3),2)</f>
      </c>
      <c s="31" t="s">
        <v>79</v>
      </c>
      <c r="O120">
        <f>(I120*21)/100</f>
      </c>
      <c t="s">
        <v>30</v>
      </c>
    </row>
    <row r="121" spans="1:5" ht="12.75">
      <c r="A121" s="34" t="s">
        <v>61</v>
      </c>
      <c r="E121" s="35" t="s">
        <v>64</v>
      </c>
    </row>
    <row r="122" spans="1:5" ht="12.75">
      <c r="A122" s="36" t="s">
        <v>63</v>
      </c>
      <c r="E122" s="37" t="s">
        <v>64</v>
      </c>
    </row>
    <row r="123" spans="1:5" ht="153">
      <c r="A123" t="s">
        <v>65</v>
      </c>
      <c r="E123" s="35" t="s">
        <v>268</v>
      </c>
    </row>
    <row r="124" spans="1:16" ht="12.75">
      <c r="A124" s="24" t="s">
        <v>55</v>
      </c>
      <c s="29" t="s">
        <v>170</v>
      </c>
      <c s="29" t="s">
        <v>384</v>
      </c>
      <c s="24" t="s">
        <v>64</v>
      </c>
      <c s="30" t="s">
        <v>385</v>
      </c>
      <c s="31" t="s">
        <v>252</v>
      </c>
      <c s="32">
        <v>1</v>
      </c>
      <c s="33">
        <v>0</v>
      </c>
      <c s="33">
        <f>ROUND(ROUND(H124,2)*ROUND(G124,3),2)</f>
      </c>
      <c s="31" t="s">
        <v>79</v>
      </c>
      <c r="O124">
        <f>(I124*21)/100</f>
      </c>
      <c t="s">
        <v>30</v>
      </c>
    </row>
    <row r="125" spans="1:5" ht="12.75">
      <c r="A125" s="34" t="s">
        <v>61</v>
      </c>
      <c r="E125" s="35" t="s">
        <v>64</v>
      </c>
    </row>
    <row r="126" spans="1:5" ht="12.75">
      <c r="A126" s="36" t="s">
        <v>63</v>
      </c>
      <c r="E126" s="37" t="s">
        <v>64</v>
      </c>
    </row>
    <row r="127" spans="1:5" ht="127.5">
      <c r="A127" t="s">
        <v>65</v>
      </c>
      <c r="E127" s="35" t="s">
        <v>269</v>
      </c>
    </row>
    <row r="128" spans="1:16" ht="12.75">
      <c r="A128" s="24" t="s">
        <v>55</v>
      </c>
      <c s="29" t="s">
        <v>175</v>
      </c>
      <c s="29" t="s">
        <v>386</v>
      </c>
      <c s="24" t="s">
        <v>64</v>
      </c>
      <c s="30" t="s">
        <v>387</v>
      </c>
      <c s="31" t="s">
        <v>252</v>
      </c>
      <c s="32">
        <v>1</v>
      </c>
      <c s="33">
        <v>0</v>
      </c>
      <c s="33">
        <f>ROUND(ROUND(H128,2)*ROUND(G128,3),2)</f>
      </c>
      <c s="31" t="s">
        <v>79</v>
      </c>
      <c r="O128">
        <f>(I128*21)/100</f>
      </c>
      <c t="s">
        <v>30</v>
      </c>
    </row>
    <row r="129" spans="1:5" ht="12.75">
      <c r="A129" s="34" t="s">
        <v>61</v>
      </c>
      <c r="E129" s="35" t="s">
        <v>64</v>
      </c>
    </row>
    <row r="130" spans="1:5" ht="12.75">
      <c r="A130" s="36" t="s">
        <v>63</v>
      </c>
      <c r="E130" s="37" t="s">
        <v>64</v>
      </c>
    </row>
    <row r="131" spans="1:5" ht="140.25">
      <c r="A131" t="s">
        <v>65</v>
      </c>
      <c r="E131" s="35" t="s">
        <v>314</v>
      </c>
    </row>
    <row r="132" spans="1:16" ht="12.75">
      <c r="A132" s="24" t="s">
        <v>55</v>
      </c>
      <c s="29" t="s">
        <v>178</v>
      </c>
      <c s="29" t="s">
        <v>388</v>
      </c>
      <c s="24" t="s">
        <v>64</v>
      </c>
      <c s="30" t="s">
        <v>389</v>
      </c>
      <c s="31" t="s">
        <v>252</v>
      </c>
      <c s="32">
        <v>1</v>
      </c>
      <c s="33">
        <v>0</v>
      </c>
      <c s="33">
        <f>ROUND(ROUND(H132,2)*ROUND(G132,3),2)</f>
      </c>
      <c s="31" t="s">
        <v>79</v>
      </c>
      <c r="O132">
        <f>(I132*21)/100</f>
      </c>
      <c t="s">
        <v>30</v>
      </c>
    </row>
    <row r="133" spans="1:5" ht="12.75">
      <c r="A133" s="34" t="s">
        <v>61</v>
      </c>
      <c r="E133" s="35" t="s">
        <v>64</v>
      </c>
    </row>
    <row r="134" spans="1:5" ht="12.75">
      <c r="A134" s="36" t="s">
        <v>63</v>
      </c>
      <c r="E134" s="37" t="s">
        <v>64</v>
      </c>
    </row>
    <row r="135" spans="1:5" ht="153">
      <c r="A135" t="s">
        <v>65</v>
      </c>
      <c r="E135" s="35" t="s">
        <v>268</v>
      </c>
    </row>
    <row r="136" spans="1:16" ht="12.75">
      <c r="A136" s="24" t="s">
        <v>55</v>
      </c>
      <c s="29" t="s">
        <v>182</v>
      </c>
      <c s="29" t="s">
        <v>390</v>
      </c>
      <c s="24" t="s">
        <v>64</v>
      </c>
      <c s="30" t="s">
        <v>391</v>
      </c>
      <c s="31" t="s">
        <v>252</v>
      </c>
      <c s="32">
        <v>1</v>
      </c>
      <c s="33">
        <v>0</v>
      </c>
      <c s="33">
        <f>ROUND(ROUND(H136,2)*ROUND(G136,3),2)</f>
      </c>
      <c s="31" t="s">
        <v>79</v>
      </c>
      <c r="O136">
        <f>(I136*21)/100</f>
      </c>
      <c t="s">
        <v>30</v>
      </c>
    </row>
    <row r="137" spans="1:5" ht="12.75">
      <c r="A137" s="34" t="s">
        <v>61</v>
      </c>
      <c r="E137" s="35" t="s">
        <v>64</v>
      </c>
    </row>
    <row r="138" spans="1:5" ht="12.75">
      <c r="A138" s="36" t="s">
        <v>63</v>
      </c>
      <c r="E138" s="37" t="s">
        <v>64</v>
      </c>
    </row>
    <row r="139" spans="1:5" ht="140.25">
      <c r="A139" t="s">
        <v>65</v>
      </c>
      <c r="E139" s="35" t="s">
        <v>392</v>
      </c>
    </row>
    <row r="140" spans="1:16" ht="12.75">
      <c r="A140" s="24" t="s">
        <v>55</v>
      </c>
      <c s="29" t="s">
        <v>186</v>
      </c>
      <c s="29" t="s">
        <v>393</v>
      </c>
      <c s="24" t="s">
        <v>64</v>
      </c>
      <c s="30" t="s">
        <v>394</v>
      </c>
      <c s="31" t="s">
        <v>252</v>
      </c>
      <c s="32">
        <v>1</v>
      </c>
      <c s="33">
        <v>0</v>
      </c>
      <c s="33">
        <f>ROUND(ROUND(H140,2)*ROUND(G140,3),2)</f>
      </c>
      <c s="31" t="s">
        <v>79</v>
      </c>
      <c r="O140">
        <f>(I140*21)/100</f>
      </c>
      <c t="s">
        <v>30</v>
      </c>
    </row>
    <row r="141" spans="1:5" ht="12.75">
      <c r="A141" s="34" t="s">
        <v>61</v>
      </c>
      <c r="E141" s="35" t="s">
        <v>64</v>
      </c>
    </row>
    <row r="142" spans="1:5" ht="12.75">
      <c r="A142" s="36" t="s">
        <v>63</v>
      </c>
      <c r="E142" s="37" t="s">
        <v>64</v>
      </c>
    </row>
    <row r="143" spans="1:5" ht="153">
      <c r="A143" t="s">
        <v>65</v>
      </c>
      <c r="E143" s="35" t="s">
        <v>371</v>
      </c>
    </row>
    <row r="144" spans="1:16" ht="25.5">
      <c r="A144" s="24" t="s">
        <v>55</v>
      </c>
      <c s="29" t="s">
        <v>189</v>
      </c>
      <c s="29" t="s">
        <v>395</v>
      </c>
      <c s="24" t="s">
        <v>64</v>
      </c>
      <c s="30" t="s">
        <v>396</v>
      </c>
      <c s="31" t="s">
        <v>252</v>
      </c>
      <c s="32">
        <v>1</v>
      </c>
      <c s="33">
        <v>0</v>
      </c>
      <c s="33">
        <f>ROUND(ROUND(H144,2)*ROUND(G144,3),2)</f>
      </c>
      <c s="31" t="s">
        <v>79</v>
      </c>
      <c r="O144">
        <f>(I144*21)/100</f>
      </c>
      <c t="s">
        <v>30</v>
      </c>
    </row>
    <row r="145" spans="1:5" ht="12.75">
      <c r="A145" s="34" t="s">
        <v>61</v>
      </c>
      <c r="E145" s="35" t="s">
        <v>64</v>
      </c>
    </row>
    <row r="146" spans="1:5" ht="12.75">
      <c r="A146" s="36" t="s">
        <v>63</v>
      </c>
      <c r="E146" s="37" t="s">
        <v>64</v>
      </c>
    </row>
    <row r="147" spans="1:5" ht="153">
      <c r="A147" t="s">
        <v>65</v>
      </c>
      <c r="E147" s="35" t="s">
        <v>268</v>
      </c>
    </row>
    <row r="148" spans="1:16" ht="12.75">
      <c r="A148" s="24" t="s">
        <v>55</v>
      </c>
      <c s="29" t="s">
        <v>193</v>
      </c>
      <c s="29" t="s">
        <v>397</v>
      </c>
      <c s="24" t="s">
        <v>64</v>
      </c>
      <c s="30" t="s">
        <v>398</v>
      </c>
      <c s="31" t="s">
        <v>252</v>
      </c>
      <c s="32">
        <v>1</v>
      </c>
      <c s="33">
        <v>0</v>
      </c>
      <c s="33">
        <f>ROUND(ROUND(H148,2)*ROUND(G148,3),2)</f>
      </c>
      <c s="31" t="s">
        <v>79</v>
      </c>
      <c r="O148">
        <f>(I148*21)/100</f>
      </c>
      <c t="s">
        <v>30</v>
      </c>
    </row>
    <row r="149" spans="1:5" ht="12.75">
      <c r="A149" s="34" t="s">
        <v>61</v>
      </c>
      <c r="E149" s="35" t="s">
        <v>64</v>
      </c>
    </row>
    <row r="150" spans="1:5" ht="12.75">
      <c r="A150" s="36" t="s">
        <v>63</v>
      </c>
      <c r="E150" s="37" t="s">
        <v>64</v>
      </c>
    </row>
    <row r="151" spans="1:5" ht="140.25">
      <c r="A151" t="s">
        <v>65</v>
      </c>
      <c r="E151" s="35" t="s">
        <v>392</v>
      </c>
    </row>
    <row r="152" spans="1:16" ht="25.5">
      <c r="A152" s="24" t="s">
        <v>55</v>
      </c>
      <c s="29" t="s">
        <v>198</v>
      </c>
      <c s="29" t="s">
        <v>399</v>
      </c>
      <c s="24" t="s">
        <v>64</v>
      </c>
      <c s="30" t="s">
        <v>400</v>
      </c>
      <c s="31" t="s">
        <v>252</v>
      </c>
      <c s="32">
        <v>1</v>
      </c>
      <c s="33">
        <v>0</v>
      </c>
      <c s="33">
        <f>ROUND(ROUND(H152,2)*ROUND(G152,3),2)</f>
      </c>
      <c s="31" t="s">
        <v>79</v>
      </c>
      <c r="O152">
        <f>(I152*21)/100</f>
      </c>
      <c t="s">
        <v>30</v>
      </c>
    </row>
    <row r="153" spans="1:5" ht="12.75">
      <c r="A153" s="34" t="s">
        <v>61</v>
      </c>
      <c r="E153" s="35" t="s">
        <v>64</v>
      </c>
    </row>
    <row r="154" spans="1:5" ht="12.75">
      <c r="A154" s="36" t="s">
        <v>63</v>
      </c>
      <c r="E154" s="37" t="s">
        <v>64</v>
      </c>
    </row>
    <row r="155" spans="1:5" ht="153">
      <c r="A155" t="s">
        <v>65</v>
      </c>
      <c r="E155" s="35" t="s">
        <v>371</v>
      </c>
    </row>
    <row r="156" spans="1:16" ht="25.5">
      <c r="A156" s="24" t="s">
        <v>55</v>
      </c>
      <c s="29" t="s">
        <v>201</v>
      </c>
      <c s="29" t="s">
        <v>401</v>
      </c>
      <c s="24" t="s">
        <v>64</v>
      </c>
      <c s="30" t="s">
        <v>402</v>
      </c>
      <c s="31" t="s">
        <v>252</v>
      </c>
      <c s="32">
        <v>1</v>
      </c>
      <c s="33">
        <v>0</v>
      </c>
      <c s="33">
        <f>ROUND(ROUND(H156,2)*ROUND(G156,3),2)</f>
      </c>
      <c s="31" t="s">
        <v>79</v>
      </c>
      <c r="O156">
        <f>(I156*21)/100</f>
      </c>
      <c t="s">
        <v>30</v>
      </c>
    </row>
    <row r="157" spans="1:5" ht="12.75">
      <c r="A157" s="34" t="s">
        <v>61</v>
      </c>
      <c r="E157" s="35" t="s">
        <v>64</v>
      </c>
    </row>
    <row r="158" spans="1:5" ht="12.75">
      <c r="A158" s="36" t="s">
        <v>63</v>
      </c>
      <c r="E158" s="37" t="s">
        <v>64</v>
      </c>
    </row>
    <row r="159" spans="1:5" ht="153">
      <c r="A159" t="s">
        <v>65</v>
      </c>
      <c r="E159" s="35" t="s">
        <v>268</v>
      </c>
    </row>
    <row r="160" spans="1:16" ht="12.75">
      <c r="A160" s="24" t="s">
        <v>55</v>
      </c>
      <c s="29" t="s">
        <v>206</v>
      </c>
      <c s="29" t="s">
        <v>403</v>
      </c>
      <c s="24" t="s">
        <v>64</v>
      </c>
      <c s="30" t="s">
        <v>404</v>
      </c>
      <c s="31" t="s">
        <v>252</v>
      </c>
      <c s="32">
        <v>1</v>
      </c>
      <c s="33">
        <v>0</v>
      </c>
      <c s="33">
        <f>ROUND(ROUND(H160,2)*ROUND(G160,3),2)</f>
      </c>
      <c s="31" t="s">
        <v>79</v>
      </c>
      <c r="O160">
        <f>(I160*21)/100</f>
      </c>
      <c t="s">
        <v>30</v>
      </c>
    </row>
    <row r="161" spans="1:5" ht="12.75">
      <c r="A161" s="34" t="s">
        <v>61</v>
      </c>
      <c r="E161" s="35" t="s">
        <v>64</v>
      </c>
    </row>
    <row r="162" spans="1:5" ht="12.75">
      <c r="A162" s="36" t="s">
        <v>63</v>
      </c>
      <c r="E162" s="37" t="s">
        <v>64</v>
      </c>
    </row>
    <row r="163" spans="1:5" ht="140.25">
      <c r="A163" t="s">
        <v>65</v>
      </c>
      <c r="E163" s="35" t="s">
        <v>392</v>
      </c>
    </row>
    <row r="164" spans="1:16" ht="12.75">
      <c r="A164" s="24" t="s">
        <v>55</v>
      </c>
      <c s="29" t="s">
        <v>211</v>
      </c>
      <c s="29" t="s">
        <v>405</v>
      </c>
      <c s="24" t="s">
        <v>64</v>
      </c>
      <c s="30" t="s">
        <v>406</v>
      </c>
      <c s="31" t="s">
        <v>252</v>
      </c>
      <c s="32">
        <v>1</v>
      </c>
      <c s="33">
        <v>0</v>
      </c>
      <c s="33">
        <f>ROUND(ROUND(H164,2)*ROUND(G164,3),2)</f>
      </c>
      <c s="31" t="s">
        <v>79</v>
      </c>
      <c r="O164">
        <f>(I164*21)/100</f>
      </c>
      <c t="s">
        <v>30</v>
      </c>
    </row>
    <row r="165" spans="1:5" ht="12.75">
      <c r="A165" s="34" t="s">
        <v>61</v>
      </c>
      <c r="E165" s="35" t="s">
        <v>64</v>
      </c>
    </row>
    <row r="166" spans="1:5" ht="12.75">
      <c r="A166" s="36" t="s">
        <v>63</v>
      </c>
      <c r="E166" s="37" t="s">
        <v>64</v>
      </c>
    </row>
    <row r="167" spans="1:5" ht="153">
      <c r="A167" t="s">
        <v>65</v>
      </c>
      <c r="E167" s="35" t="s">
        <v>371</v>
      </c>
    </row>
    <row r="168" spans="1:16" ht="25.5">
      <c r="A168" s="24" t="s">
        <v>55</v>
      </c>
      <c s="29" t="s">
        <v>215</v>
      </c>
      <c s="29" t="s">
        <v>407</v>
      </c>
      <c s="24" t="s">
        <v>64</v>
      </c>
      <c s="30" t="s">
        <v>408</v>
      </c>
      <c s="31" t="s">
        <v>252</v>
      </c>
      <c s="32">
        <v>1</v>
      </c>
      <c s="33">
        <v>0</v>
      </c>
      <c s="33">
        <f>ROUND(ROUND(H168,2)*ROUND(G168,3),2)</f>
      </c>
      <c s="31" t="s">
        <v>79</v>
      </c>
      <c r="O168">
        <f>(I168*21)/100</f>
      </c>
      <c t="s">
        <v>30</v>
      </c>
    </row>
    <row r="169" spans="1:5" ht="12.75">
      <c r="A169" s="34" t="s">
        <v>61</v>
      </c>
      <c r="E169" s="35" t="s">
        <v>64</v>
      </c>
    </row>
    <row r="170" spans="1:5" ht="12.75">
      <c r="A170" s="36" t="s">
        <v>63</v>
      </c>
      <c r="E170" s="37" t="s">
        <v>64</v>
      </c>
    </row>
    <row r="171" spans="1:5" ht="153">
      <c r="A171" t="s">
        <v>65</v>
      </c>
      <c r="E171" s="35" t="s">
        <v>268</v>
      </c>
    </row>
    <row r="172" spans="1:16" ht="12.75">
      <c r="A172" s="24" t="s">
        <v>55</v>
      </c>
      <c s="29" t="s">
        <v>219</v>
      </c>
      <c s="29" t="s">
        <v>409</v>
      </c>
      <c s="24" t="s">
        <v>64</v>
      </c>
      <c s="30" t="s">
        <v>410</v>
      </c>
      <c s="31" t="s">
        <v>252</v>
      </c>
      <c s="32">
        <v>1</v>
      </c>
      <c s="33">
        <v>0</v>
      </c>
      <c s="33">
        <f>ROUND(ROUND(H172,2)*ROUND(G172,3),2)</f>
      </c>
      <c s="31" t="s">
        <v>79</v>
      </c>
      <c r="O172">
        <f>(I172*21)/100</f>
      </c>
      <c t="s">
        <v>30</v>
      </c>
    </row>
    <row r="173" spans="1:5" ht="12.75">
      <c r="A173" s="34" t="s">
        <v>61</v>
      </c>
      <c r="E173" s="35" t="s">
        <v>64</v>
      </c>
    </row>
    <row r="174" spans="1:5" ht="12.75">
      <c r="A174" s="36" t="s">
        <v>63</v>
      </c>
      <c r="E174" s="37" t="s">
        <v>64</v>
      </c>
    </row>
    <row r="175" spans="1:5" ht="140.25">
      <c r="A175" t="s">
        <v>65</v>
      </c>
      <c r="E175" s="35" t="s">
        <v>392</v>
      </c>
    </row>
    <row r="176" spans="1:16" ht="25.5">
      <c r="A176" s="24" t="s">
        <v>55</v>
      </c>
      <c s="29" t="s">
        <v>223</v>
      </c>
      <c s="29" t="s">
        <v>411</v>
      </c>
      <c s="24" t="s">
        <v>64</v>
      </c>
      <c s="30" t="s">
        <v>412</v>
      </c>
      <c s="31" t="s">
        <v>252</v>
      </c>
      <c s="32">
        <v>1</v>
      </c>
      <c s="33">
        <v>0</v>
      </c>
      <c s="33">
        <f>ROUND(ROUND(H176,2)*ROUND(G176,3),2)</f>
      </c>
      <c s="31" t="s">
        <v>79</v>
      </c>
      <c r="O176">
        <f>(I176*21)/100</f>
      </c>
      <c t="s">
        <v>30</v>
      </c>
    </row>
    <row r="177" spans="1:5" ht="12.75">
      <c r="A177" s="34" t="s">
        <v>61</v>
      </c>
      <c r="E177" s="35" t="s">
        <v>64</v>
      </c>
    </row>
    <row r="178" spans="1:5" ht="12.75">
      <c r="A178" s="36" t="s">
        <v>63</v>
      </c>
      <c r="E178" s="37" t="s">
        <v>64</v>
      </c>
    </row>
    <row r="179" spans="1:5" ht="153">
      <c r="A179" t="s">
        <v>65</v>
      </c>
      <c r="E179" s="35" t="s">
        <v>371</v>
      </c>
    </row>
    <row r="180" spans="1:16" ht="25.5">
      <c r="A180" s="24" t="s">
        <v>55</v>
      </c>
      <c s="29" t="s">
        <v>226</v>
      </c>
      <c s="29" t="s">
        <v>413</v>
      </c>
      <c s="24" t="s">
        <v>64</v>
      </c>
      <c s="30" t="s">
        <v>414</v>
      </c>
      <c s="31" t="s">
        <v>252</v>
      </c>
      <c s="32">
        <v>1</v>
      </c>
      <c s="33">
        <v>0</v>
      </c>
      <c s="33">
        <f>ROUND(ROUND(H180,2)*ROUND(G180,3),2)</f>
      </c>
      <c s="31" t="s">
        <v>79</v>
      </c>
      <c r="O180">
        <f>(I180*21)/100</f>
      </c>
      <c t="s">
        <v>30</v>
      </c>
    </row>
    <row r="181" spans="1:5" ht="12.75">
      <c r="A181" s="34" t="s">
        <v>61</v>
      </c>
      <c r="E181" s="35" t="s">
        <v>64</v>
      </c>
    </row>
    <row r="182" spans="1:5" ht="12.75">
      <c r="A182" s="36" t="s">
        <v>63</v>
      </c>
      <c r="E182" s="37" t="s">
        <v>64</v>
      </c>
    </row>
    <row r="183" spans="1:5" ht="153">
      <c r="A183" t="s">
        <v>65</v>
      </c>
      <c r="E183" s="35" t="s">
        <v>268</v>
      </c>
    </row>
    <row r="184" spans="1:16" ht="12.75">
      <c r="A184" s="24" t="s">
        <v>55</v>
      </c>
      <c s="29" t="s">
        <v>229</v>
      </c>
      <c s="29" t="s">
        <v>415</v>
      </c>
      <c s="24" t="s">
        <v>64</v>
      </c>
      <c s="30" t="s">
        <v>416</v>
      </c>
      <c s="31" t="s">
        <v>252</v>
      </c>
      <c s="32">
        <v>1</v>
      </c>
      <c s="33">
        <v>0</v>
      </c>
      <c s="33">
        <f>ROUND(ROUND(H184,2)*ROUND(G184,3),2)</f>
      </c>
      <c s="31" t="s">
        <v>79</v>
      </c>
      <c r="O184">
        <f>(I184*21)/100</f>
      </c>
      <c t="s">
        <v>30</v>
      </c>
    </row>
    <row r="185" spans="1:5" ht="12.75">
      <c r="A185" s="34" t="s">
        <v>61</v>
      </c>
      <c r="E185" s="35" t="s">
        <v>64</v>
      </c>
    </row>
    <row r="186" spans="1:5" ht="12.75">
      <c r="A186" s="36" t="s">
        <v>63</v>
      </c>
      <c r="E186" s="37" t="s">
        <v>64</v>
      </c>
    </row>
    <row r="187" spans="1:5" ht="140.25">
      <c r="A187" t="s">
        <v>65</v>
      </c>
      <c r="E187" s="35" t="s">
        <v>392</v>
      </c>
    </row>
    <row r="188" spans="1:16" ht="38.25">
      <c r="A188" s="24" t="s">
        <v>55</v>
      </c>
      <c s="29" t="s">
        <v>232</v>
      </c>
      <c s="29" t="s">
        <v>56</v>
      </c>
      <c s="24" t="s">
        <v>57</v>
      </c>
      <c s="30" t="s">
        <v>58</v>
      </c>
      <c s="31" t="s">
        <v>59</v>
      </c>
      <c s="32">
        <v>0.1</v>
      </c>
      <c s="33">
        <v>0</v>
      </c>
      <c s="33">
        <f>ROUND(ROUND(H188,2)*ROUND(G188,3),2)</f>
      </c>
      <c s="31" t="s">
        <v>60</v>
      </c>
      <c r="O188">
        <f>(I188*21)/100</f>
      </c>
      <c t="s">
        <v>30</v>
      </c>
    </row>
    <row r="189" spans="1:5" ht="38.25">
      <c r="A189" s="34" t="s">
        <v>61</v>
      </c>
      <c r="E189" s="35" t="s">
        <v>58</v>
      </c>
    </row>
    <row r="190" spans="1:5" ht="12.75">
      <c r="A190" s="36" t="s">
        <v>63</v>
      </c>
      <c r="E190" s="37" t="s">
        <v>64</v>
      </c>
    </row>
    <row r="191" spans="1:5" ht="12.75">
      <c r="A191" t="s">
        <v>65</v>
      </c>
      <c r="E191" s="35" t="s">
        <v>64</v>
      </c>
    </row>
    <row r="192" spans="1:16" ht="25.5">
      <c r="A192" s="24" t="s">
        <v>55</v>
      </c>
      <c s="29" t="s">
        <v>235</v>
      </c>
      <c s="29" t="s">
        <v>417</v>
      </c>
      <c s="24" t="s">
        <v>57</v>
      </c>
      <c s="30" t="s">
        <v>418</v>
      </c>
      <c s="31" t="s">
        <v>59</v>
      </c>
      <c s="32">
        <v>0.004</v>
      </c>
      <c s="33">
        <v>0</v>
      </c>
      <c s="33">
        <f>ROUND(ROUND(H192,2)*ROUND(G192,3),2)</f>
      </c>
      <c s="31" t="s">
        <v>60</v>
      </c>
      <c r="O192">
        <f>(I192*21)/100</f>
      </c>
      <c t="s">
        <v>30</v>
      </c>
    </row>
    <row r="193" spans="1:5" ht="25.5">
      <c r="A193" s="34" t="s">
        <v>61</v>
      </c>
      <c r="E193" s="35" t="s">
        <v>418</v>
      </c>
    </row>
    <row r="194" spans="1:5" ht="12.75">
      <c r="A194" s="36" t="s">
        <v>63</v>
      </c>
      <c r="E194" s="37" t="s">
        <v>64</v>
      </c>
    </row>
    <row r="195" spans="1:5" ht="12.75">
      <c r="A195" t="s">
        <v>65</v>
      </c>
      <c r="E195" s="35" t="s">
        <v>64</v>
      </c>
    </row>
    <row r="196" spans="1:16" ht="12.75">
      <c r="A196" s="24" t="s">
        <v>55</v>
      </c>
      <c s="29" t="s">
        <v>237</v>
      </c>
      <c s="29" t="s">
        <v>419</v>
      </c>
      <c s="24" t="s">
        <v>64</v>
      </c>
      <c s="30" t="s">
        <v>420</v>
      </c>
      <c s="31" t="s">
        <v>252</v>
      </c>
      <c s="32">
        <v>10</v>
      </c>
      <c s="33">
        <v>0</v>
      </c>
      <c s="33">
        <f>ROUND(ROUND(H196,2)*ROUND(G196,3),2)</f>
      </c>
      <c s="31" t="s">
        <v>60</v>
      </c>
      <c r="O196">
        <f>(I196*21)/100</f>
      </c>
      <c t="s">
        <v>30</v>
      </c>
    </row>
    <row r="197" spans="1:5" ht="12.75">
      <c r="A197" s="34" t="s">
        <v>61</v>
      </c>
      <c r="E197" s="35" t="s">
        <v>420</v>
      </c>
    </row>
    <row r="198" spans="1:5" ht="12.75">
      <c r="A198" s="36" t="s">
        <v>63</v>
      </c>
      <c r="E198" s="37" t="s">
        <v>64</v>
      </c>
    </row>
    <row r="199" spans="1:5" ht="12.75">
      <c r="A199" t="s">
        <v>65</v>
      </c>
      <c r="E199" s="35" t="s">
        <v>64</v>
      </c>
    </row>
    <row r="200" spans="1:16" ht="12.75">
      <c r="A200" s="24" t="s">
        <v>55</v>
      </c>
      <c s="29" t="s">
        <v>421</v>
      </c>
      <c s="29" t="s">
        <v>422</v>
      </c>
      <c s="24" t="s">
        <v>64</v>
      </c>
      <c s="30" t="s">
        <v>423</v>
      </c>
      <c s="31" t="s">
        <v>252</v>
      </c>
      <c s="32">
        <v>2</v>
      </c>
      <c s="33">
        <v>0</v>
      </c>
      <c s="33">
        <f>ROUND(ROUND(H200,2)*ROUND(G200,3),2)</f>
      </c>
      <c s="31" t="s">
        <v>60</v>
      </c>
      <c r="O200">
        <f>(I200*21)/100</f>
      </c>
      <c t="s">
        <v>30</v>
      </c>
    </row>
    <row r="201" spans="1:5" ht="12.75">
      <c r="A201" s="34" t="s">
        <v>61</v>
      </c>
      <c r="E201" s="35" t="s">
        <v>423</v>
      </c>
    </row>
    <row r="202" spans="1:5" ht="12.75">
      <c r="A202" s="36" t="s">
        <v>63</v>
      </c>
      <c r="E202" s="37" t="s">
        <v>64</v>
      </c>
    </row>
    <row r="203" spans="1:5" ht="12.75">
      <c r="A203" t="s">
        <v>65</v>
      </c>
      <c r="E203" s="35" t="s">
        <v>64</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5.xml><?xml version="1.0" encoding="utf-8"?>
<worksheet xmlns="http://schemas.openxmlformats.org/spreadsheetml/2006/main" xmlns:r="http://schemas.openxmlformats.org/officeDocument/2006/relationships">
  <sheetPr>
    <pageSetUpPr fitToPage="1"/>
  </sheetPr>
  <dimension ref="A1:R238"/>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f>
      </c>
      <c t="s">
        <v>29</v>
      </c>
    </row>
    <row r="3" spans="1:16" ht="15" customHeight="1">
      <c r="A3" t="s">
        <v>12</v>
      </c>
      <c s="12" t="s">
        <v>14</v>
      </c>
      <c s="13" t="s">
        <v>15</v>
      </c>
      <c s="1"/>
      <c s="14" t="s">
        <v>16</v>
      </c>
      <c s="1"/>
      <c s="9"/>
      <c s="8" t="s">
        <v>426</v>
      </c>
      <c s="41">
        <f>0+I10</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424</v>
      </c>
      <c s="1"/>
      <c s="14" t="s">
        <v>425</v>
      </c>
      <c s="1"/>
      <c s="1"/>
      <c s="1"/>
      <c s="1"/>
      <c s="1"/>
      <c r="O5" t="s">
        <v>28</v>
      </c>
      <c t="s">
        <v>30</v>
      </c>
    </row>
    <row r="6" spans="1:10" ht="12.75" customHeight="1">
      <c r="A6" t="s">
        <v>24</v>
      </c>
      <c s="16" t="s">
        <v>25</v>
      </c>
      <c s="17" t="s">
        <v>426</v>
      </c>
      <c s="6"/>
      <c s="18" t="s">
        <v>427</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204</v>
      </c>
      <c s="25"/>
      <c s="27" t="s">
        <v>428</v>
      </c>
      <c s="25"/>
      <c s="25"/>
      <c s="25"/>
      <c s="28">
        <f>0+Q10</f>
      </c>
      <c s="25"/>
      <c r="O10">
        <f>0+R10</f>
      </c>
      <c r="Q10">
        <f>0+I11+I15+I19+I23+I27+I31+I35+I39+I43+I47+I51+I55+I59+I63+I67+I71+I75+I79+I83+I87+I91+I95+I99+I103+I107+I111+I115+I119+I123+I127+I131+I135+I139+I143+I147+I151+I155+I159+I163+I167+I171+I175+I179+I183+I187+I191+I195+I199+I203+I207+I211+I215+I219+I223+I227+I231+I235</f>
      </c>
      <c>
        <f>0+O11+O15+O19+O23+O27+O31+O35+O39+O43+O47+O51+O55+O59+O63+O67+O71+O75+O79+O83+O87+O91+O95+O99+O103+O107+O111+O115+O119+O123+O127+O131+O135+O139+O143+O147+O151+O155+O159+O163+O167+O171+O175+O179+O183+O187+O191+O195+O199+O203+O207+O211+O215+O219+O223+O227+O231+O235</f>
      </c>
    </row>
    <row r="11" spans="1:16" ht="12.75">
      <c r="A11" s="24" t="s">
        <v>55</v>
      </c>
      <c s="29" t="s">
        <v>36</v>
      </c>
      <c s="29" t="s">
        <v>429</v>
      </c>
      <c s="24" t="s">
        <v>64</v>
      </c>
      <c s="30" t="s">
        <v>430</v>
      </c>
      <c s="31" t="s">
        <v>87</v>
      </c>
      <c s="32">
        <v>6</v>
      </c>
      <c s="33">
        <v>0</v>
      </c>
      <c s="33">
        <f>ROUND(ROUND(H11,2)*ROUND(G11,3),2)</f>
      </c>
      <c s="31" t="s">
        <v>79</v>
      </c>
      <c r="O11">
        <f>(I11*21)/100</f>
      </c>
      <c t="s">
        <v>30</v>
      </c>
    </row>
    <row r="12" spans="1:5" ht="12.75">
      <c r="A12" s="34" t="s">
        <v>61</v>
      </c>
      <c r="E12" s="35" t="s">
        <v>430</v>
      </c>
    </row>
    <row r="13" spans="1:5" ht="12.75">
      <c r="A13" s="36" t="s">
        <v>63</v>
      </c>
      <c r="E13" s="37" t="s">
        <v>64</v>
      </c>
    </row>
    <row r="14" spans="1:5" ht="51">
      <c r="A14" t="s">
        <v>65</v>
      </c>
      <c r="E14" s="35" t="s">
        <v>431</v>
      </c>
    </row>
    <row r="15" spans="1:16" ht="25.5">
      <c r="A15" s="24" t="s">
        <v>55</v>
      </c>
      <c s="29" t="s">
        <v>30</v>
      </c>
      <c s="29" t="s">
        <v>432</v>
      </c>
      <c s="24" t="s">
        <v>64</v>
      </c>
      <c s="30" t="s">
        <v>433</v>
      </c>
      <c s="31" t="s">
        <v>78</v>
      </c>
      <c s="32">
        <v>48</v>
      </c>
      <c s="33">
        <v>0</v>
      </c>
      <c s="33">
        <f>ROUND(ROUND(H15,2)*ROUND(G15,3),2)</f>
      </c>
      <c s="31" t="s">
        <v>79</v>
      </c>
      <c r="O15">
        <f>(I15*21)/100</f>
      </c>
      <c t="s">
        <v>30</v>
      </c>
    </row>
    <row r="16" spans="1:5" ht="25.5">
      <c r="A16" s="34" t="s">
        <v>61</v>
      </c>
      <c r="E16" s="35" t="s">
        <v>433</v>
      </c>
    </row>
    <row r="17" spans="1:5" ht="12.75">
      <c r="A17" s="36" t="s">
        <v>63</v>
      </c>
      <c r="E17" s="37" t="s">
        <v>64</v>
      </c>
    </row>
    <row r="18" spans="1:5" ht="38.25">
      <c r="A18" t="s">
        <v>65</v>
      </c>
      <c r="E18" s="35" t="s">
        <v>434</v>
      </c>
    </row>
    <row r="19" spans="1:16" ht="25.5">
      <c r="A19" s="24" t="s">
        <v>55</v>
      </c>
      <c s="29" t="s">
        <v>29</v>
      </c>
      <c s="29" t="s">
        <v>435</v>
      </c>
      <c s="24" t="s">
        <v>64</v>
      </c>
      <c s="30" t="s">
        <v>436</v>
      </c>
      <c s="31" t="s">
        <v>78</v>
      </c>
      <c s="32">
        <v>48</v>
      </c>
      <c s="33">
        <v>0</v>
      </c>
      <c s="33">
        <f>ROUND(ROUND(H19,2)*ROUND(G19,3),2)</f>
      </c>
      <c s="31" t="s">
        <v>79</v>
      </c>
      <c r="O19">
        <f>(I19*21)/100</f>
      </c>
      <c t="s">
        <v>30</v>
      </c>
    </row>
    <row r="20" spans="1:5" ht="25.5">
      <c r="A20" s="34" t="s">
        <v>61</v>
      </c>
      <c r="E20" s="35" t="s">
        <v>436</v>
      </c>
    </row>
    <row r="21" spans="1:5" ht="12.75">
      <c r="A21" s="36" t="s">
        <v>63</v>
      </c>
      <c r="E21" s="37" t="s">
        <v>64</v>
      </c>
    </row>
    <row r="22" spans="1:5" ht="51">
      <c r="A22" t="s">
        <v>65</v>
      </c>
      <c r="E22" s="35" t="s">
        <v>437</v>
      </c>
    </row>
    <row r="23" spans="1:16" ht="25.5">
      <c r="A23" s="24" t="s">
        <v>55</v>
      </c>
      <c s="29" t="s">
        <v>40</v>
      </c>
      <c s="29" t="s">
        <v>438</v>
      </c>
      <c s="24" t="s">
        <v>64</v>
      </c>
      <c s="30" t="s">
        <v>439</v>
      </c>
      <c s="31" t="s">
        <v>78</v>
      </c>
      <c s="32">
        <v>30</v>
      </c>
      <c s="33">
        <v>0</v>
      </c>
      <c s="33">
        <f>ROUND(ROUND(H23,2)*ROUND(G23,3),2)</f>
      </c>
      <c s="31" t="s">
        <v>79</v>
      </c>
      <c r="O23">
        <f>(I23*21)/100</f>
      </c>
      <c t="s">
        <v>30</v>
      </c>
    </row>
    <row r="24" spans="1:5" ht="25.5">
      <c r="A24" s="34" t="s">
        <v>61</v>
      </c>
      <c r="E24" s="35" t="s">
        <v>439</v>
      </c>
    </row>
    <row r="25" spans="1:5" ht="12.75">
      <c r="A25" s="36" t="s">
        <v>63</v>
      </c>
      <c r="E25" s="37" t="s">
        <v>64</v>
      </c>
    </row>
    <row r="26" spans="1:5" ht="51">
      <c r="A26" t="s">
        <v>65</v>
      </c>
      <c r="E26" s="35" t="s">
        <v>440</v>
      </c>
    </row>
    <row r="27" spans="1:16" ht="25.5">
      <c r="A27" s="24" t="s">
        <v>55</v>
      </c>
      <c s="29" t="s">
        <v>42</v>
      </c>
      <c s="29" t="s">
        <v>441</v>
      </c>
      <c s="24" t="s">
        <v>64</v>
      </c>
      <c s="30" t="s">
        <v>442</v>
      </c>
      <c s="31" t="s">
        <v>87</v>
      </c>
      <c s="32">
        <v>6</v>
      </c>
      <c s="33">
        <v>0</v>
      </c>
      <c s="33">
        <f>ROUND(ROUND(H27,2)*ROUND(G27,3),2)</f>
      </c>
      <c s="31" t="s">
        <v>79</v>
      </c>
      <c r="O27">
        <f>(I27*21)/100</f>
      </c>
      <c t="s">
        <v>30</v>
      </c>
    </row>
    <row r="28" spans="1:5" ht="25.5">
      <c r="A28" s="34" t="s">
        <v>61</v>
      </c>
      <c r="E28" s="35" t="s">
        <v>442</v>
      </c>
    </row>
    <row r="29" spans="1:5" ht="12.75">
      <c r="A29" s="36" t="s">
        <v>63</v>
      </c>
      <c r="E29" s="37" t="s">
        <v>64</v>
      </c>
    </row>
    <row r="30" spans="1:5" ht="38.25">
      <c r="A30" t="s">
        <v>65</v>
      </c>
      <c r="E30" s="35" t="s">
        <v>256</v>
      </c>
    </row>
    <row r="31" spans="1:16" ht="12.75">
      <c r="A31" s="24" t="s">
        <v>55</v>
      </c>
      <c s="29" t="s">
        <v>44</v>
      </c>
      <c s="29" t="s">
        <v>331</v>
      </c>
      <c s="24" t="s">
        <v>64</v>
      </c>
      <c s="30" t="s">
        <v>332</v>
      </c>
      <c s="31" t="s">
        <v>87</v>
      </c>
      <c s="32">
        <v>12</v>
      </c>
      <c s="33">
        <v>0</v>
      </c>
      <c s="33">
        <f>ROUND(ROUND(H31,2)*ROUND(G31,3),2)</f>
      </c>
      <c s="31" t="s">
        <v>79</v>
      </c>
      <c r="O31">
        <f>(I31*21)/100</f>
      </c>
      <c t="s">
        <v>30</v>
      </c>
    </row>
    <row r="32" spans="1:5" ht="12.75">
      <c r="A32" s="34" t="s">
        <v>61</v>
      </c>
      <c r="E32" s="35" t="s">
        <v>332</v>
      </c>
    </row>
    <row r="33" spans="1:5" ht="12.75">
      <c r="A33" s="36" t="s">
        <v>63</v>
      </c>
      <c r="E33" s="37" t="s">
        <v>64</v>
      </c>
    </row>
    <row r="34" spans="1:5" ht="38.25">
      <c r="A34" t="s">
        <v>65</v>
      </c>
      <c r="E34" s="35" t="s">
        <v>256</v>
      </c>
    </row>
    <row r="35" spans="1:16" ht="12.75">
      <c r="A35" s="24" t="s">
        <v>55</v>
      </c>
      <c s="29" t="s">
        <v>84</v>
      </c>
      <c s="29" t="s">
        <v>257</v>
      </c>
      <c s="24" t="s">
        <v>64</v>
      </c>
      <c s="30" t="s">
        <v>258</v>
      </c>
      <c s="31" t="s">
        <v>78</v>
      </c>
      <c s="32">
        <v>20</v>
      </c>
      <c s="33">
        <v>0</v>
      </c>
      <c s="33">
        <f>ROUND(ROUND(H35,2)*ROUND(G35,3),2)</f>
      </c>
      <c s="31" t="s">
        <v>79</v>
      </c>
      <c r="O35">
        <f>(I35*21)/100</f>
      </c>
      <c t="s">
        <v>30</v>
      </c>
    </row>
    <row r="36" spans="1:5" ht="12.75">
      <c r="A36" s="34" t="s">
        <v>61</v>
      </c>
      <c r="E36" s="35" t="s">
        <v>258</v>
      </c>
    </row>
    <row r="37" spans="1:5" ht="12.75">
      <c r="A37" s="36" t="s">
        <v>63</v>
      </c>
      <c r="E37" s="37" t="s">
        <v>64</v>
      </c>
    </row>
    <row r="38" spans="1:5" ht="51">
      <c r="A38" t="s">
        <v>65</v>
      </c>
      <c r="E38" s="35" t="s">
        <v>443</v>
      </c>
    </row>
    <row r="39" spans="1:16" ht="12.75">
      <c r="A39" s="24" t="s">
        <v>55</v>
      </c>
      <c s="29" t="s">
        <v>89</v>
      </c>
      <c s="29" t="s">
        <v>444</v>
      </c>
      <c s="24" t="s">
        <v>64</v>
      </c>
      <c s="30" t="s">
        <v>445</v>
      </c>
      <c s="31" t="s">
        <v>78</v>
      </c>
      <c s="32">
        <v>12.2</v>
      </c>
      <c s="33">
        <v>0</v>
      </c>
      <c s="33">
        <f>ROUND(ROUND(H39,2)*ROUND(G39,3),2)</f>
      </c>
      <c s="31" t="s">
        <v>79</v>
      </c>
      <c r="O39">
        <f>(I39*21)/100</f>
      </c>
      <c t="s">
        <v>30</v>
      </c>
    </row>
    <row r="40" spans="1:5" ht="12.75">
      <c r="A40" s="34" t="s">
        <v>61</v>
      </c>
      <c r="E40" s="35" t="s">
        <v>445</v>
      </c>
    </row>
    <row r="41" spans="1:5" ht="12.75">
      <c r="A41" s="36" t="s">
        <v>63</v>
      </c>
      <c r="E41" s="37" t="s">
        <v>64</v>
      </c>
    </row>
    <row r="42" spans="1:5" ht="38.25">
      <c r="A42" t="s">
        <v>65</v>
      </c>
      <c r="E42" s="35" t="s">
        <v>340</v>
      </c>
    </row>
    <row r="43" spans="1:16" ht="25.5">
      <c r="A43" s="24" t="s">
        <v>55</v>
      </c>
      <c s="29" t="s">
        <v>47</v>
      </c>
      <c s="29" t="s">
        <v>262</v>
      </c>
      <c s="24" t="s">
        <v>64</v>
      </c>
      <c s="30" t="s">
        <v>263</v>
      </c>
      <c s="31" t="s">
        <v>87</v>
      </c>
      <c s="32">
        <v>2</v>
      </c>
      <c s="33">
        <v>0</v>
      </c>
      <c s="33">
        <f>ROUND(ROUND(H43,2)*ROUND(G43,3),2)</f>
      </c>
      <c s="31" t="s">
        <v>79</v>
      </c>
      <c r="O43">
        <f>(I43*21)/100</f>
      </c>
      <c t="s">
        <v>30</v>
      </c>
    </row>
    <row r="44" spans="1:5" ht="25.5">
      <c r="A44" s="34" t="s">
        <v>61</v>
      </c>
      <c r="E44" s="35" t="s">
        <v>263</v>
      </c>
    </row>
    <row r="45" spans="1:5" ht="12.75">
      <c r="A45" s="36" t="s">
        <v>63</v>
      </c>
      <c r="E45" s="37" t="s">
        <v>64</v>
      </c>
    </row>
    <row r="46" spans="1:5" ht="38.25">
      <c r="A46" t="s">
        <v>65</v>
      </c>
      <c r="E46" s="35" t="s">
        <v>446</v>
      </c>
    </row>
    <row r="47" spans="1:16" ht="12.75">
      <c r="A47" s="24" t="s">
        <v>55</v>
      </c>
      <c s="29" t="s">
        <v>49</v>
      </c>
      <c s="29" t="s">
        <v>447</v>
      </c>
      <c s="24" t="s">
        <v>64</v>
      </c>
      <c s="30" t="s">
        <v>448</v>
      </c>
      <c s="31" t="s">
        <v>87</v>
      </c>
      <c s="32">
        <v>1</v>
      </c>
      <c s="33">
        <v>0</v>
      </c>
      <c s="33">
        <f>ROUND(ROUND(H47,2)*ROUND(G47,3),2)</f>
      </c>
      <c s="31" t="s">
        <v>79</v>
      </c>
      <c r="O47">
        <f>(I47*21)/100</f>
      </c>
      <c t="s">
        <v>30</v>
      </c>
    </row>
    <row r="48" spans="1:5" ht="12.75">
      <c r="A48" s="34" t="s">
        <v>61</v>
      </c>
      <c r="E48" s="35" t="s">
        <v>448</v>
      </c>
    </row>
    <row r="49" spans="1:5" ht="12.75">
      <c r="A49" s="36" t="s">
        <v>63</v>
      </c>
      <c r="E49" s="37" t="s">
        <v>64</v>
      </c>
    </row>
    <row r="50" spans="1:5" ht="25.5">
      <c r="A50" t="s">
        <v>65</v>
      </c>
      <c r="E50" s="35" t="s">
        <v>449</v>
      </c>
    </row>
    <row r="51" spans="1:16" ht="12.75">
      <c r="A51" s="24" t="s">
        <v>55</v>
      </c>
      <c s="29" t="s">
        <v>51</v>
      </c>
      <c s="29" t="s">
        <v>352</v>
      </c>
      <c s="24" t="s">
        <v>64</v>
      </c>
      <c s="30" t="s">
        <v>353</v>
      </c>
      <c s="31" t="s">
        <v>354</v>
      </c>
      <c s="32">
        <v>0.608</v>
      </c>
      <c s="33">
        <v>0</v>
      </c>
      <c s="33">
        <f>ROUND(ROUND(H51,2)*ROUND(G51,3),2)</f>
      </c>
      <c s="31" t="s">
        <v>79</v>
      </c>
      <c r="O51">
        <f>(I51*21)/100</f>
      </c>
      <c t="s">
        <v>30</v>
      </c>
    </row>
    <row r="52" spans="1:5" ht="12.75">
      <c r="A52" s="34" t="s">
        <v>61</v>
      </c>
      <c r="E52" s="35" t="s">
        <v>353</v>
      </c>
    </row>
    <row r="53" spans="1:5" ht="12.75">
      <c r="A53" s="36" t="s">
        <v>63</v>
      </c>
      <c r="E53" s="37" t="s">
        <v>64</v>
      </c>
    </row>
    <row r="54" spans="1:5" ht="127.5">
      <c r="A54" t="s">
        <v>65</v>
      </c>
      <c r="E54" s="35" t="s">
        <v>450</v>
      </c>
    </row>
    <row r="55" spans="1:16" ht="12.75">
      <c r="A55" s="24" t="s">
        <v>55</v>
      </c>
      <c s="29" t="s">
        <v>102</v>
      </c>
      <c s="29" t="s">
        <v>356</v>
      </c>
      <c s="24" t="s">
        <v>64</v>
      </c>
      <c s="30" t="s">
        <v>357</v>
      </c>
      <c s="31" t="s">
        <v>354</v>
      </c>
      <c s="32">
        <v>0.608</v>
      </c>
      <c s="33">
        <v>0</v>
      </c>
      <c s="33">
        <f>ROUND(ROUND(H55,2)*ROUND(G55,3),2)</f>
      </c>
      <c s="31" t="s">
        <v>79</v>
      </c>
      <c r="O55">
        <f>(I55*21)/100</f>
      </c>
      <c t="s">
        <v>30</v>
      </c>
    </row>
    <row r="56" spans="1:5" ht="12.75">
      <c r="A56" s="34" t="s">
        <v>61</v>
      </c>
      <c r="E56" s="35" t="s">
        <v>357</v>
      </c>
    </row>
    <row r="57" spans="1:5" ht="12.75">
      <c r="A57" s="36" t="s">
        <v>63</v>
      </c>
      <c r="E57" s="37" t="s">
        <v>64</v>
      </c>
    </row>
    <row r="58" spans="1:5" ht="76.5">
      <c r="A58" t="s">
        <v>65</v>
      </c>
      <c r="E58" s="35" t="s">
        <v>451</v>
      </c>
    </row>
    <row r="59" spans="1:16" ht="12.75">
      <c r="A59" s="24" t="s">
        <v>55</v>
      </c>
      <c s="29" t="s">
        <v>107</v>
      </c>
      <c s="29" t="s">
        <v>452</v>
      </c>
      <c s="24" t="s">
        <v>64</v>
      </c>
      <c s="30" t="s">
        <v>453</v>
      </c>
      <c s="31" t="s">
        <v>87</v>
      </c>
      <c s="32">
        <v>1</v>
      </c>
      <c s="33">
        <v>0</v>
      </c>
      <c s="33">
        <f>ROUND(ROUND(H59,2)*ROUND(G59,3),2)</f>
      </c>
      <c s="31" t="s">
        <v>79</v>
      </c>
      <c r="O59">
        <f>(I59*21)/100</f>
      </c>
      <c t="s">
        <v>30</v>
      </c>
    </row>
    <row r="60" spans="1:5" ht="12.75">
      <c r="A60" s="34" t="s">
        <v>61</v>
      </c>
      <c r="E60" s="35" t="s">
        <v>453</v>
      </c>
    </row>
    <row r="61" spans="1:5" ht="12.75">
      <c r="A61" s="36" t="s">
        <v>63</v>
      </c>
      <c r="E61" s="37" t="s">
        <v>64</v>
      </c>
    </row>
    <row r="62" spans="1:5" ht="89.25">
      <c r="A62" t="s">
        <v>65</v>
      </c>
      <c r="E62" s="35" t="s">
        <v>153</v>
      </c>
    </row>
    <row r="63" spans="1:16" ht="12.75">
      <c r="A63" s="24" t="s">
        <v>55</v>
      </c>
      <c s="29" t="s">
        <v>112</v>
      </c>
      <c s="29" t="s">
        <v>454</v>
      </c>
      <c s="24" t="s">
        <v>64</v>
      </c>
      <c s="30" t="s">
        <v>455</v>
      </c>
      <c s="31" t="s">
        <v>87</v>
      </c>
      <c s="32">
        <v>1</v>
      </c>
      <c s="33">
        <v>0</v>
      </c>
      <c s="33">
        <f>ROUND(ROUND(H63,2)*ROUND(G63,3),2)</f>
      </c>
      <c s="31" t="s">
        <v>79</v>
      </c>
      <c r="O63">
        <f>(I63*21)/100</f>
      </c>
      <c t="s">
        <v>30</v>
      </c>
    </row>
    <row r="64" spans="1:5" ht="12.75">
      <c r="A64" s="34" t="s">
        <v>61</v>
      </c>
      <c r="E64" s="35" t="s">
        <v>455</v>
      </c>
    </row>
    <row r="65" spans="1:5" ht="12.75">
      <c r="A65" s="36" t="s">
        <v>63</v>
      </c>
      <c r="E65" s="37" t="s">
        <v>64</v>
      </c>
    </row>
    <row r="66" spans="1:5" ht="76.5">
      <c r="A66" t="s">
        <v>65</v>
      </c>
      <c r="E66" s="35" t="s">
        <v>126</v>
      </c>
    </row>
    <row r="67" spans="1:16" ht="12.75">
      <c r="A67" s="24" t="s">
        <v>55</v>
      </c>
      <c s="29" t="s">
        <v>115</v>
      </c>
      <c s="29" t="s">
        <v>456</v>
      </c>
      <c s="24" t="s">
        <v>64</v>
      </c>
      <c s="30" t="s">
        <v>457</v>
      </c>
      <c s="31" t="s">
        <v>87</v>
      </c>
      <c s="32">
        <v>1</v>
      </c>
      <c s="33">
        <v>0</v>
      </c>
      <c s="33">
        <f>ROUND(ROUND(H67,2)*ROUND(G67,3),2)</f>
      </c>
      <c s="31" t="s">
        <v>79</v>
      </c>
      <c r="O67">
        <f>(I67*21)/100</f>
      </c>
      <c t="s">
        <v>30</v>
      </c>
    </row>
    <row r="68" spans="1:5" ht="12.75">
      <c r="A68" s="34" t="s">
        <v>61</v>
      </c>
      <c r="E68" s="35" t="s">
        <v>457</v>
      </c>
    </row>
    <row r="69" spans="1:5" ht="12.75">
      <c r="A69" s="36" t="s">
        <v>63</v>
      </c>
      <c r="E69" s="37" t="s">
        <v>64</v>
      </c>
    </row>
    <row r="70" spans="1:5" ht="89.25">
      <c r="A70" t="s">
        <v>65</v>
      </c>
      <c r="E70" s="35" t="s">
        <v>153</v>
      </c>
    </row>
    <row r="71" spans="1:16" ht="12.75">
      <c r="A71" s="24" t="s">
        <v>55</v>
      </c>
      <c s="29" t="s">
        <v>119</v>
      </c>
      <c s="29" t="s">
        <v>458</v>
      </c>
      <c s="24" t="s">
        <v>64</v>
      </c>
      <c s="30" t="s">
        <v>459</v>
      </c>
      <c s="31" t="s">
        <v>87</v>
      </c>
      <c s="32">
        <v>1</v>
      </c>
      <c s="33">
        <v>0</v>
      </c>
      <c s="33">
        <f>ROUND(ROUND(H71,2)*ROUND(G71,3),2)</f>
      </c>
      <c s="31" t="s">
        <v>79</v>
      </c>
      <c r="O71">
        <f>(I71*21)/100</f>
      </c>
      <c t="s">
        <v>30</v>
      </c>
    </row>
    <row r="72" spans="1:5" ht="12.75">
      <c r="A72" s="34" t="s">
        <v>61</v>
      </c>
      <c r="E72" s="35" t="s">
        <v>459</v>
      </c>
    </row>
    <row r="73" spans="1:5" ht="12.75">
      <c r="A73" s="36" t="s">
        <v>63</v>
      </c>
      <c r="E73" s="37" t="s">
        <v>64</v>
      </c>
    </row>
    <row r="74" spans="1:5" ht="89.25">
      <c r="A74" t="s">
        <v>65</v>
      </c>
      <c r="E74" s="35" t="s">
        <v>153</v>
      </c>
    </row>
    <row r="75" spans="1:16" ht="12.75">
      <c r="A75" s="24" t="s">
        <v>55</v>
      </c>
      <c s="29" t="s">
        <v>123</v>
      </c>
      <c s="29" t="s">
        <v>460</v>
      </c>
      <c s="24" t="s">
        <v>64</v>
      </c>
      <c s="30" t="s">
        <v>461</v>
      </c>
      <c s="31" t="s">
        <v>87</v>
      </c>
      <c s="32">
        <v>1</v>
      </c>
      <c s="33">
        <v>0</v>
      </c>
      <c s="33">
        <f>ROUND(ROUND(H75,2)*ROUND(G75,3),2)</f>
      </c>
      <c s="31" t="s">
        <v>79</v>
      </c>
      <c r="O75">
        <f>(I75*21)/100</f>
      </c>
      <c t="s">
        <v>30</v>
      </c>
    </row>
    <row r="76" spans="1:5" ht="12.75">
      <c r="A76" s="34" t="s">
        <v>61</v>
      </c>
      <c r="E76" s="35" t="s">
        <v>461</v>
      </c>
    </row>
    <row r="77" spans="1:5" ht="12.75">
      <c r="A77" s="36" t="s">
        <v>63</v>
      </c>
      <c r="E77" s="37" t="s">
        <v>64</v>
      </c>
    </row>
    <row r="78" spans="1:5" ht="51">
      <c r="A78" t="s">
        <v>65</v>
      </c>
      <c r="E78" s="35" t="s">
        <v>462</v>
      </c>
    </row>
    <row r="79" spans="1:16" ht="12.75">
      <c r="A79" s="24" t="s">
        <v>55</v>
      </c>
      <c s="29" t="s">
        <v>127</v>
      </c>
      <c s="29" t="s">
        <v>463</v>
      </c>
      <c s="24" t="s">
        <v>64</v>
      </c>
      <c s="30" t="s">
        <v>464</v>
      </c>
      <c s="31" t="s">
        <v>87</v>
      </c>
      <c s="32">
        <v>1</v>
      </c>
      <c s="33">
        <v>0</v>
      </c>
      <c s="33">
        <f>ROUND(ROUND(H79,2)*ROUND(G79,3),2)</f>
      </c>
      <c s="31" t="s">
        <v>79</v>
      </c>
      <c r="O79">
        <f>(I79*21)/100</f>
      </c>
      <c t="s">
        <v>30</v>
      </c>
    </row>
    <row r="80" spans="1:5" ht="12.75">
      <c r="A80" s="34" t="s">
        <v>61</v>
      </c>
      <c r="E80" s="35" t="s">
        <v>464</v>
      </c>
    </row>
    <row r="81" spans="1:5" ht="12.75">
      <c r="A81" s="36" t="s">
        <v>63</v>
      </c>
      <c r="E81" s="37" t="s">
        <v>64</v>
      </c>
    </row>
    <row r="82" spans="1:5" ht="51">
      <c r="A82" t="s">
        <v>65</v>
      </c>
      <c r="E82" s="35" t="s">
        <v>465</v>
      </c>
    </row>
    <row r="83" spans="1:16" ht="12.75">
      <c r="A83" s="24" t="s">
        <v>55</v>
      </c>
      <c s="29" t="s">
        <v>131</v>
      </c>
      <c s="29" t="s">
        <v>466</v>
      </c>
      <c s="24" t="s">
        <v>64</v>
      </c>
      <c s="30" t="s">
        <v>467</v>
      </c>
      <c s="31" t="s">
        <v>87</v>
      </c>
      <c s="32">
        <v>1</v>
      </c>
      <c s="33">
        <v>0</v>
      </c>
      <c s="33">
        <f>ROUND(ROUND(H83,2)*ROUND(G83,3),2)</f>
      </c>
      <c s="31" t="s">
        <v>79</v>
      </c>
      <c r="O83">
        <f>(I83*21)/100</f>
      </c>
      <c t="s">
        <v>30</v>
      </c>
    </row>
    <row r="84" spans="1:5" ht="12.75">
      <c r="A84" s="34" t="s">
        <v>61</v>
      </c>
      <c r="E84" s="35" t="s">
        <v>467</v>
      </c>
    </row>
    <row r="85" spans="1:5" ht="12.75">
      <c r="A85" s="36" t="s">
        <v>63</v>
      </c>
      <c r="E85" s="37" t="s">
        <v>64</v>
      </c>
    </row>
    <row r="86" spans="1:5" ht="76.5">
      <c r="A86" t="s">
        <v>65</v>
      </c>
      <c r="E86" s="35" t="s">
        <v>468</v>
      </c>
    </row>
    <row r="87" spans="1:16" ht="12.75">
      <c r="A87" s="24" t="s">
        <v>55</v>
      </c>
      <c s="29" t="s">
        <v>135</v>
      </c>
      <c s="29" t="s">
        <v>469</v>
      </c>
      <c s="24" t="s">
        <v>64</v>
      </c>
      <c s="30" t="s">
        <v>470</v>
      </c>
      <c s="31" t="s">
        <v>87</v>
      </c>
      <c s="32">
        <v>6</v>
      </c>
      <c s="33">
        <v>0</v>
      </c>
      <c s="33">
        <f>ROUND(ROUND(H87,2)*ROUND(G87,3),2)</f>
      </c>
      <c s="31" t="s">
        <v>79</v>
      </c>
      <c r="O87">
        <f>(I87*21)/100</f>
      </c>
      <c t="s">
        <v>30</v>
      </c>
    </row>
    <row r="88" spans="1:5" ht="12.75">
      <c r="A88" s="34" t="s">
        <v>61</v>
      </c>
      <c r="E88" s="35" t="s">
        <v>470</v>
      </c>
    </row>
    <row r="89" spans="1:5" ht="12.75">
      <c r="A89" s="36" t="s">
        <v>63</v>
      </c>
      <c r="E89" s="37" t="s">
        <v>64</v>
      </c>
    </row>
    <row r="90" spans="1:5" ht="89.25">
      <c r="A90" t="s">
        <v>65</v>
      </c>
      <c r="E90" s="35" t="s">
        <v>471</v>
      </c>
    </row>
    <row r="91" spans="1:16" ht="12.75">
      <c r="A91" s="24" t="s">
        <v>55</v>
      </c>
      <c s="29" t="s">
        <v>140</v>
      </c>
      <c s="29" t="s">
        <v>472</v>
      </c>
      <c s="24" t="s">
        <v>64</v>
      </c>
      <c s="30" t="s">
        <v>473</v>
      </c>
      <c s="31" t="s">
        <v>87</v>
      </c>
      <c s="32">
        <v>1</v>
      </c>
      <c s="33">
        <v>0</v>
      </c>
      <c s="33">
        <f>ROUND(ROUND(H91,2)*ROUND(G91,3),2)</f>
      </c>
      <c s="31" t="s">
        <v>79</v>
      </c>
      <c r="O91">
        <f>(I91*21)/100</f>
      </c>
      <c t="s">
        <v>30</v>
      </c>
    </row>
    <row r="92" spans="1:5" ht="12.75">
      <c r="A92" s="34" t="s">
        <v>61</v>
      </c>
      <c r="E92" s="35" t="s">
        <v>473</v>
      </c>
    </row>
    <row r="93" spans="1:5" ht="12.75">
      <c r="A93" s="36" t="s">
        <v>63</v>
      </c>
      <c r="E93" s="37" t="s">
        <v>64</v>
      </c>
    </row>
    <row r="94" spans="1:5" ht="89.25">
      <c r="A94" t="s">
        <v>65</v>
      </c>
      <c r="E94" s="35" t="s">
        <v>153</v>
      </c>
    </row>
    <row r="95" spans="1:16" ht="12.75">
      <c r="A95" s="24" t="s">
        <v>55</v>
      </c>
      <c s="29" t="s">
        <v>144</v>
      </c>
      <c s="29" t="s">
        <v>474</v>
      </c>
      <c s="24" t="s">
        <v>64</v>
      </c>
      <c s="30" t="s">
        <v>475</v>
      </c>
      <c s="31" t="s">
        <v>87</v>
      </c>
      <c s="32">
        <v>1</v>
      </c>
      <c s="33">
        <v>0</v>
      </c>
      <c s="33">
        <f>ROUND(ROUND(H95,2)*ROUND(G95,3),2)</f>
      </c>
      <c s="31" t="s">
        <v>79</v>
      </c>
      <c r="O95">
        <f>(I95*21)/100</f>
      </c>
      <c t="s">
        <v>30</v>
      </c>
    </row>
    <row r="96" spans="1:5" ht="12.75">
      <c r="A96" s="34" t="s">
        <v>61</v>
      </c>
      <c r="E96" s="35" t="s">
        <v>475</v>
      </c>
    </row>
    <row r="97" spans="1:5" ht="12.75">
      <c r="A97" s="36" t="s">
        <v>63</v>
      </c>
      <c r="E97" s="37" t="s">
        <v>64</v>
      </c>
    </row>
    <row r="98" spans="1:5" ht="76.5">
      <c r="A98" t="s">
        <v>65</v>
      </c>
      <c r="E98" s="35" t="s">
        <v>468</v>
      </c>
    </row>
    <row r="99" spans="1:16" ht="12.75">
      <c r="A99" s="24" t="s">
        <v>55</v>
      </c>
      <c s="29" t="s">
        <v>147</v>
      </c>
      <c s="29" t="s">
        <v>476</v>
      </c>
      <c s="24" t="s">
        <v>64</v>
      </c>
      <c s="30" t="s">
        <v>477</v>
      </c>
      <c s="31" t="s">
        <v>87</v>
      </c>
      <c s="32">
        <v>1</v>
      </c>
      <c s="33">
        <v>0</v>
      </c>
      <c s="33">
        <f>ROUND(ROUND(H99,2)*ROUND(G99,3),2)</f>
      </c>
      <c s="31" t="s">
        <v>79</v>
      </c>
      <c r="O99">
        <f>(I99*21)/100</f>
      </c>
      <c t="s">
        <v>30</v>
      </c>
    </row>
    <row r="100" spans="1:5" ht="12.75">
      <c r="A100" s="34" t="s">
        <v>61</v>
      </c>
      <c r="E100" s="35" t="s">
        <v>477</v>
      </c>
    </row>
    <row r="101" spans="1:5" ht="12.75">
      <c r="A101" s="36" t="s">
        <v>63</v>
      </c>
      <c r="E101" s="37" t="s">
        <v>64</v>
      </c>
    </row>
    <row r="102" spans="1:5" ht="89.25">
      <c r="A102" t="s">
        <v>65</v>
      </c>
      <c r="E102" s="35" t="s">
        <v>169</v>
      </c>
    </row>
    <row r="103" spans="1:16" ht="12.75">
      <c r="A103" s="24" t="s">
        <v>55</v>
      </c>
      <c s="29" t="s">
        <v>150</v>
      </c>
      <c s="29" t="s">
        <v>478</v>
      </c>
      <c s="24" t="s">
        <v>64</v>
      </c>
      <c s="30" t="s">
        <v>479</v>
      </c>
      <c s="31" t="s">
        <v>87</v>
      </c>
      <c s="32">
        <v>1</v>
      </c>
      <c s="33">
        <v>0</v>
      </c>
      <c s="33">
        <f>ROUND(ROUND(H103,2)*ROUND(G103,3),2)</f>
      </c>
      <c s="31" t="s">
        <v>79</v>
      </c>
      <c r="O103">
        <f>(I103*21)/100</f>
      </c>
      <c t="s">
        <v>30</v>
      </c>
    </row>
    <row r="104" spans="1:5" ht="12.75">
      <c r="A104" s="34" t="s">
        <v>61</v>
      </c>
      <c r="E104" s="35" t="s">
        <v>479</v>
      </c>
    </row>
    <row r="105" spans="1:5" ht="12.75">
      <c r="A105" s="36" t="s">
        <v>63</v>
      </c>
      <c r="E105" s="37" t="s">
        <v>64</v>
      </c>
    </row>
    <row r="106" spans="1:5" ht="76.5">
      <c r="A106" t="s">
        <v>65</v>
      </c>
      <c r="E106" s="35" t="s">
        <v>480</v>
      </c>
    </row>
    <row r="107" spans="1:16" ht="12.75">
      <c r="A107" s="24" t="s">
        <v>55</v>
      </c>
      <c s="29" t="s">
        <v>154</v>
      </c>
      <c s="29" t="s">
        <v>481</v>
      </c>
      <c s="24" t="s">
        <v>64</v>
      </c>
      <c s="30" t="s">
        <v>482</v>
      </c>
      <c s="31" t="s">
        <v>87</v>
      </c>
      <c s="32">
        <v>1</v>
      </c>
      <c s="33">
        <v>0</v>
      </c>
      <c s="33">
        <f>ROUND(ROUND(H107,2)*ROUND(G107,3),2)</f>
      </c>
      <c s="31" t="s">
        <v>79</v>
      </c>
      <c r="O107">
        <f>(I107*21)/100</f>
      </c>
      <c t="s">
        <v>30</v>
      </c>
    </row>
    <row r="108" spans="1:5" ht="12.75">
      <c r="A108" s="34" t="s">
        <v>61</v>
      </c>
      <c r="E108" s="35" t="s">
        <v>482</v>
      </c>
    </row>
    <row r="109" spans="1:5" ht="12.75">
      <c r="A109" s="36" t="s">
        <v>63</v>
      </c>
      <c r="E109" s="37" t="s">
        <v>64</v>
      </c>
    </row>
    <row r="110" spans="1:5" ht="89.25">
      <c r="A110" t="s">
        <v>65</v>
      </c>
      <c r="E110" s="35" t="s">
        <v>153</v>
      </c>
    </row>
    <row r="111" spans="1:16" ht="12.75">
      <c r="A111" s="24" t="s">
        <v>55</v>
      </c>
      <c s="29" t="s">
        <v>157</v>
      </c>
      <c s="29" t="s">
        <v>483</v>
      </c>
      <c s="24" t="s">
        <v>64</v>
      </c>
      <c s="30" t="s">
        <v>484</v>
      </c>
      <c s="31" t="s">
        <v>87</v>
      </c>
      <c s="32">
        <v>1</v>
      </c>
      <c s="33">
        <v>0</v>
      </c>
      <c s="33">
        <f>ROUND(ROUND(H111,2)*ROUND(G111,3),2)</f>
      </c>
      <c s="31" t="s">
        <v>79</v>
      </c>
      <c r="O111">
        <f>(I111*21)/100</f>
      </c>
      <c t="s">
        <v>30</v>
      </c>
    </row>
    <row r="112" spans="1:5" ht="12.75">
      <c r="A112" s="34" t="s">
        <v>61</v>
      </c>
      <c r="E112" s="35" t="s">
        <v>484</v>
      </c>
    </row>
    <row r="113" spans="1:5" ht="12.75">
      <c r="A113" s="36" t="s">
        <v>63</v>
      </c>
      <c r="E113" s="37" t="s">
        <v>64</v>
      </c>
    </row>
    <row r="114" spans="1:5" ht="76.5">
      <c r="A114" t="s">
        <v>65</v>
      </c>
      <c r="E114" s="35" t="s">
        <v>468</v>
      </c>
    </row>
    <row r="115" spans="1:16" ht="12.75">
      <c r="A115" s="24" t="s">
        <v>55</v>
      </c>
      <c s="29" t="s">
        <v>161</v>
      </c>
      <c s="29" t="s">
        <v>485</v>
      </c>
      <c s="24" t="s">
        <v>64</v>
      </c>
      <c s="30" t="s">
        <v>486</v>
      </c>
      <c s="31" t="s">
        <v>87</v>
      </c>
      <c s="32">
        <v>1</v>
      </c>
      <c s="33">
        <v>0</v>
      </c>
      <c s="33">
        <f>ROUND(ROUND(H115,2)*ROUND(G115,3),2)</f>
      </c>
      <c s="31" t="s">
        <v>79</v>
      </c>
      <c r="O115">
        <f>(I115*21)/100</f>
      </c>
      <c t="s">
        <v>30</v>
      </c>
    </row>
    <row r="116" spans="1:5" ht="12.75">
      <c r="A116" s="34" t="s">
        <v>61</v>
      </c>
      <c r="E116" s="35" t="s">
        <v>486</v>
      </c>
    </row>
    <row r="117" spans="1:5" ht="12.75">
      <c r="A117" s="36" t="s">
        <v>63</v>
      </c>
      <c r="E117" s="37" t="s">
        <v>64</v>
      </c>
    </row>
    <row r="118" spans="1:5" ht="89.25">
      <c r="A118" t="s">
        <v>65</v>
      </c>
      <c r="E118" s="35" t="s">
        <v>153</v>
      </c>
    </row>
    <row r="119" spans="1:16" ht="12.75">
      <c r="A119" s="24" t="s">
        <v>55</v>
      </c>
      <c s="29" t="s">
        <v>165</v>
      </c>
      <c s="29" t="s">
        <v>487</v>
      </c>
      <c s="24" t="s">
        <v>64</v>
      </c>
      <c s="30" t="s">
        <v>488</v>
      </c>
      <c s="31" t="s">
        <v>87</v>
      </c>
      <c s="32">
        <v>3</v>
      </c>
      <c s="33">
        <v>0</v>
      </c>
      <c s="33">
        <f>ROUND(ROUND(H119,2)*ROUND(G119,3),2)</f>
      </c>
      <c s="31" t="s">
        <v>79</v>
      </c>
      <c r="O119">
        <f>(I119*21)/100</f>
      </c>
      <c t="s">
        <v>30</v>
      </c>
    </row>
    <row r="120" spans="1:5" ht="12.75">
      <c r="A120" s="34" t="s">
        <v>61</v>
      </c>
      <c r="E120" s="35" t="s">
        <v>488</v>
      </c>
    </row>
    <row r="121" spans="1:5" ht="12.75">
      <c r="A121" s="36" t="s">
        <v>63</v>
      </c>
      <c r="E121" s="37" t="s">
        <v>64</v>
      </c>
    </row>
    <row r="122" spans="1:5" ht="89.25">
      <c r="A122" t="s">
        <v>65</v>
      </c>
      <c r="E122" s="35" t="s">
        <v>153</v>
      </c>
    </row>
    <row r="123" spans="1:16" ht="12.75">
      <c r="A123" s="24" t="s">
        <v>55</v>
      </c>
      <c s="29" t="s">
        <v>170</v>
      </c>
      <c s="29" t="s">
        <v>489</v>
      </c>
      <c s="24" t="s">
        <v>64</v>
      </c>
      <c s="30" t="s">
        <v>490</v>
      </c>
      <c s="31" t="s">
        <v>87</v>
      </c>
      <c s="32">
        <v>3</v>
      </c>
      <c s="33">
        <v>0</v>
      </c>
      <c s="33">
        <f>ROUND(ROUND(H123,2)*ROUND(G123,3),2)</f>
      </c>
      <c s="31" t="s">
        <v>79</v>
      </c>
      <c r="O123">
        <f>(I123*21)/100</f>
      </c>
      <c t="s">
        <v>30</v>
      </c>
    </row>
    <row r="124" spans="1:5" ht="12.75">
      <c r="A124" s="34" t="s">
        <v>61</v>
      </c>
      <c r="E124" s="35" t="s">
        <v>490</v>
      </c>
    </row>
    <row r="125" spans="1:5" ht="12.75">
      <c r="A125" s="36" t="s">
        <v>63</v>
      </c>
      <c r="E125" s="37" t="s">
        <v>64</v>
      </c>
    </row>
    <row r="126" spans="1:5" ht="76.5">
      <c r="A126" t="s">
        <v>65</v>
      </c>
      <c r="E126" s="35" t="s">
        <v>468</v>
      </c>
    </row>
    <row r="127" spans="1:16" ht="25.5">
      <c r="A127" s="24" t="s">
        <v>55</v>
      </c>
      <c s="29" t="s">
        <v>175</v>
      </c>
      <c s="29" t="s">
        <v>491</v>
      </c>
      <c s="24" t="s">
        <v>64</v>
      </c>
      <c s="30" t="s">
        <v>492</v>
      </c>
      <c s="31" t="s">
        <v>87</v>
      </c>
      <c s="32">
        <v>3</v>
      </c>
      <c s="33">
        <v>0</v>
      </c>
      <c s="33">
        <f>ROUND(ROUND(H127,2)*ROUND(G127,3),2)</f>
      </c>
      <c s="31" t="s">
        <v>79</v>
      </c>
      <c r="O127">
        <f>(I127*21)/100</f>
      </c>
      <c t="s">
        <v>30</v>
      </c>
    </row>
    <row r="128" spans="1:5" ht="25.5">
      <c r="A128" s="34" t="s">
        <v>61</v>
      </c>
      <c r="E128" s="35" t="s">
        <v>492</v>
      </c>
    </row>
    <row r="129" spans="1:5" ht="12.75">
      <c r="A129" s="36" t="s">
        <v>63</v>
      </c>
      <c r="E129" s="37" t="s">
        <v>64</v>
      </c>
    </row>
    <row r="130" spans="1:5" ht="89.25">
      <c r="A130" t="s">
        <v>65</v>
      </c>
      <c r="E130" s="35" t="s">
        <v>153</v>
      </c>
    </row>
    <row r="131" spans="1:16" ht="12.75">
      <c r="A131" s="24" t="s">
        <v>55</v>
      </c>
      <c s="29" t="s">
        <v>178</v>
      </c>
      <c s="29" t="s">
        <v>493</v>
      </c>
      <c s="24" t="s">
        <v>64</v>
      </c>
      <c s="30" t="s">
        <v>494</v>
      </c>
      <c s="31" t="s">
        <v>87</v>
      </c>
      <c s="32">
        <v>3</v>
      </c>
      <c s="33">
        <v>0</v>
      </c>
      <c s="33">
        <f>ROUND(ROUND(H131,2)*ROUND(G131,3),2)</f>
      </c>
      <c s="31" t="s">
        <v>79</v>
      </c>
      <c r="O131">
        <f>(I131*21)/100</f>
      </c>
      <c t="s">
        <v>30</v>
      </c>
    </row>
    <row r="132" spans="1:5" ht="12.75">
      <c r="A132" s="34" t="s">
        <v>61</v>
      </c>
      <c r="E132" s="35" t="s">
        <v>494</v>
      </c>
    </row>
    <row r="133" spans="1:5" ht="12.75">
      <c r="A133" s="36" t="s">
        <v>63</v>
      </c>
      <c r="E133" s="37" t="s">
        <v>64</v>
      </c>
    </row>
    <row r="134" spans="1:5" ht="76.5">
      <c r="A134" t="s">
        <v>65</v>
      </c>
      <c r="E134" s="35" t="s">
        <v>468</v>
      </c>
    </row>
    <row r="135" spans="1:16" ht="12.75">
      <c r="A135" s="24" t="s">
        <v>55</v>
      </c>
      <c s="29" t="s">
        <v>182</v>
      </c>
      <c s="29" t="s">
        <v>495</v>
      </c>
      <c s="24" t="s">
        <v>64</v>
      </c>
      <c s="30" t="s">
        <v>496</v>
      </c>
      <c s="31" t="s">
        <v>87</v>
      </c>
      <c s="32">
        <v>12</v>
      </c>
      <c s="33">
        <v>0</v>
      </c>
      <c s="33">
        <f>ROUND(ROUND(H135,2)*ROUND(G135,3),2)</f>
      </c>
      <c s="31" t="s">
        <v>79</v>
      </c>
      <c r="O135">
        <f>(I135*21)/100</f>
      </c>
      <c t="s">
        <v>30</v>
      </c>
    </row>
    <row r="136" spans="1:5" ht="12.75">
      <c r="A136" s="34" t="s">
        <v>61</v>
      </c>
      <c r="E136" s="35" t="s">
        <v>496</v>
      </c>
    </row>
    <row r="137" spans="1:5" ht="12.75">
      <c r="A137" s="36" t="s">
        <v>63</v>
      </c>
      <c r="E137" s="37" t="s">
        <v>64</v>
      </c>
    </row>
    <row r="138" spans="1:5" ht="89.25">
      <c r="A138" t="s">
        <v>65</v>
      </c>
      <c r="E138" s="35" t="s">
        <v>153</v>
      </c>
    </row>
    <row r="139" spans="1:16" ht="12.75">
      <c r="A139" s="24" t="s">
        <v>55</v>
      </c>
      <c s="29" t="s">
        <v>186</v>
      </c>
      <c s="29" t="s">
        <v>497</v>
      </c>
      <c s="24" t="s">
        <v>64</v>
      </c>
      <c s="30" t="s">
        <v>498</v>
      </c>
      <c s="31" t="s">
        <v>87</v>
      </c>
      <c s="32">
        <v>13</v>
      </c>
      <c s="33">
        <v>0</v>
      </c>
      <c s="33">
        <f>ROUND(ROUND(H139,2)*ROUND(G139,3),2)</f>
      </c>
      <c s="31" t="s">
        <v>79</v>
      </c>
      <c r="O139">
        <f>(I139*21)/100</f>
      </c>
      <c t="s">
        <v>30</v>
      </c>
    </row>
    <row r="140" spans="1:5" ht="12.75">
      <c r="A140" s="34" t="s">
        <v>61</v>
      </c>
      <c r="E140" s="35" t="s">
        <v>498</v>
      </c>
    </row>
    <row r="141" spans="1:5" ht="12.75">
      <c r="A141" s="36" t="s">
        <v>63</v>
      </c>
      <c r="E141" s="37" t="s">
        <v>64</v>
      </c>
    </row>
    <row r="142" spans="1:5" ht="89.25">
      <c r="A142" t="s">
        <v>65</v>
      </c>
      <c r="E142" s="35" t="s">
        <v>153</v>
      </c>
    </row>
    <row r="143" spans="1:16" ht="12.75">
      <c r="A143" s="24" t="s">
        <v>55</v>
      </c>
      <c s="29" t="s">
        <v>189</v>
      </c>
      <c s="29" t="s">
        <v>499</v>
      </c>
      <c s="24" t="s">
        <v>64</v>
      </c>
      <c s="30" t="s">
        <v>500</v>
      </c>
      <c s="31" t="s">
        <v>87</v>
      </c>
      <c s="32">
        <v>13</v>
      </c>
      <c s="33">
        <v>0</v>
      </c>
      <c s="33">
        <f>ROUND(ROUND(H143,2)*ROUND(G143,3),2)</f>
      </c>
      <c s="31" t="s">
        <v>79</v>
      </c>
      <c r="O143">
        <f>(I143*21)/100</f>
      </c>
      <c t="s">
        <v>30</v>
      </c>
    </row>
    <row r="144" spans="1:5" ht="12.75">
      <c r="A144" s="34" t="s">
        <v>61</v>
      </c>
      <c r="E144" s="35" t="s">
        <v>500</v>
      </c>
    </row>
    <row r="145" spans="1:5" ht="12.75">
      <c r="A145" s="36" t="s">
        <v>63</v>
      </c>
      <c r="E145" s="37" t="s">
        <v>64</v>
      </c>
    </row>
    <row r="146" spans="1:5" ht="76.5">
      <c r="A146" t="s">
        <v>65</v>
      </c>
      <c r="E146" s="35" t="s">
        <v>468</v>
      </c>
    </row>
    <row r="147" spans="1:16" ht="25.5">
      <c r="A147" s="24" t="s">
        <v>55</v>
      </c>
      <c s="29" t="s">
        <v>193</v>
      </c>
      <c s="29" t="s">
        <v>501</v>
      </c>
      <c s="24" t="s">
        <v>64</v>
      </c>
      <c s="30" t="s">
        <v>502</v>
      </c>
      <c s="31" t="s">
        <v>87</v>
      </c>
      <c s="32">
        <v>3</v>
      </c>
      <c s="33">
        <v>0</v>
      </c>
      <c s="33">
        <f>ROUND(ROUND(H147,2)*ROUND(G147,3),2)</f>
      </c>
      <c s="31" t="s">
        <v>79</v>
      </c>
      <c r="O147">
        <f>(I147*21)/100</f>
      </c>
      <c t="s">
        <v>30</v>
      </c>
    </row>
    <row r="148" spans="1:5" ht="25.5">
      <c r="A148" s="34" t="s">
        <v>61</v>
      </c>
      <c r="E148" s="35" t="s">
        <v>502</v>
      </c>
    </row>
    <row r="149" spans="1:5" ht="12.75">
      <c r="A149" s="36" t="s">
        <v>63</v>
      </c>
      <c r="E149" s="37" t="s">
        <v>64</v>
      </c>
    </row>
    <row r="150" spans="1:5" ht="89.25">
      <c r="A150" t="s">
        <v>65</v>
      </c>
      <c r="E150" s="35" t="s">
        <v>153</v>
      </c>
    </row>
    <row r="151" spans="1:16" ht="12.75">
      <c r="A151" s="24" t="s">
        <v>55</v>
      </c>
      <c s="29" t="s">
        <v>198</v>
      </c>
      <c s="29" t="s">
        <v>503</v>
      </c>
      <c s="24" t="s">
        <v>64</v>
      </c>
      <c s="30" t="s">
        <v>504</v>
      </c>
      <c s="31" t="s">
        <v>87</v>
      </c>
      <c s="32">
        <v>3</v>
      </c>
      <c s="33">
        <v>0</v>
      </c>
      <c s="33">
        <f>ROUND(ROUND(H151,2)*ROUND(G151,3),2)</f>
      </c>
      <c s="31" t="s">
        <v>79</v>
      </c>
      <c r="O151">
        <f>(I151*21)/100</f>
      </c>
      <c t="s">
        <v>30</v>
      </c>
    </row>
    <row r="152" spans="1:5" ht="12.75">
      <c r="A152" s="34" t="s">
        <v>61</v>
      </c>
      <c r="E152" s="35" t="s">
        <v>504</v>
      </c>
    </row>
    <row r="153" spans="1:5" ht="12.75">
      <c r="A153" s="36" t="s">
        <v>63</v>
      </c>
      <c r="E153" s="37" t="s">
        <v>64</v>
      </c>
    </row>
    <row r="154" spans="1:5" ht="89.25">
      <c r="A154" t="s">
        <v>65</v>
      </c>
      <c r="E154" s="35" t="s">
        <v>153</v>
      </c>
    </row>
    <row r="155" spans="1:16" ht="12.75">
      <c r="A155" s="24" t="s">
        <v>55</v>
      </c>
      <c s="29" t="s">
        <v>201</v>
      </c>
      <c s="29" t="s">
        <v>505</v>
      </c>
      <c s="24" t="s">
        <v>64</v>
      </c>
      <c s="30" t="s">
        <v>506</v>
      </c>
      <c s="31" t="s">
        <v>87</v>
      </c>
      <c s="32">
        <v>3</v>
      </c>
      <c s="33">
        <v>0</v>
      </c>
      <c s="33">
        <f>ROUND(ROUND(H155,2)*ROUND(G155,3),2)</f>
      </c>
      <c s="31" t="s">
        <v>79</v>
      </c>
      <c r="O155">
        <f>(I155*21)/100</f>
      </c>
      <c t="s">
        <v>30</v>
      </c>
    </row>
    <row r="156" spans="1:5" ht="12.75">
      <c r="A156" s="34" t="s">
        <v>61</v>
      </c>
      <c r="E156" s="35" t="s">
        <v>506</v>
      </c>
    </row>
    <row r="157" spans="1:5" ht="12.75">
      <c r="A157" s="36" t="s">
        <v>63</v>
      </c>
      <c r="E157" s="37" t="s">
        <v>64</v>
      </c>
    </row>
    <row r="158" spans="1:5" ht="76.5">
      <c r="A158" t="s">
        <v>65</v>
      </c>
      <c r="E158" s="35" t="s">
        <v>468</v>
      </c>
    </row>
    <row r="159" spans="1:16" ht="12.75">
      <c r="A159" s="24" t="s">
        <v>55</v>
      </c>
      <c s="29" t="s">
        <v>206</v>
      </c>
      <c s="29" t="s">
        <v>507</v>
      </c>
      <c s="24" t="s">
        <v>64</v>
      </c>
      <c s="30" t="s">
        <v>508</v>
      </c>
      <c s="31" t="s">
        <v>87</v>
      </c>
      <c s="32">
        <v>3</v>
      </c>
      <c s="33">
        <v>0</v>
      </c>
      <c s="33">
        <f>ROUND(ROUND(H159,2)*ROUND(G159,3),2)</f>
      </c>
      <c s="31" t="s">
        <v>79</v>
      </c>
      <c r="O159">
        <f>(I159*21)/100</f>
      </c>
      <c t="s">
        <v>30</v>
      </c>
    </row>
    <row r="160" spans="1:5" ht="12.75">
      <c r="A160" s="34" t="s">
        <v>61</v>
      </c>
      <c r="E160" s="35" t="s">
        <v>508</v>
      </c>
    </row>
    <row r="161" spans="1:5" ht="12.75">
      <c r="A161" s="36" t="s">
        <v>63</v>
      </c>
      <c r="E161" s="37" t="s">
        <v>64</v>
      </c>
    </row>
    <row r="162" spans="1:5" ht="89.25">
      <c r="A162" t="s">
        <v>65</v>
      </c>
      <c r="E162" s="35" t="s">
        <v>153</v>
      </c>
    </row>
    <row r="163" spans="1:16" ht="12.75">
      <c r="A163" s="24" t="s">
        <v>55</v>
      </c>
      <c s="29" t="s">
        <v>211</v>
      </c>
      <c s="29" t="s">
        <v>509</v>
      </c>
      <c s="24" t="s">
        <v>64</v>
      </c>
      <c s="30" t="s">
        <v>510</v>
      </c>
      <c s="31" t="s">
        <v>87</v>
      </c>
      <c s="32">
        <v>3</v>
      </c>
      <c s="33">
        <v>0</v>
      </c>
      <c s="33">
        <f>ROUND(ROUND(H163,2)*ROUND(G163,3),2)</f>
      </c>
      <c s="31" t="s">
        <v>79</v>
      </c>
      <c r="O163">
        <f>(I163*21)/100</f>
      </c>
      <c t="s">
        <v>30</v>
      </c>
    </row>
    <row r="164" spans="1:5" ht="12.75">
      <c r="A164" s="34" t="s">
        <v>61</v>
      </c>
      <c r="E164" s="35" t="s">
        <v>510</v>
      </c>
    </row>
    <row r="165" spans="1:5" ht="12.75">
      <c r="A165" s="36" t="s">
        <v>63</v>
      </c>
      <c r="E165" s="37" t="s">
        <v>64</v>
      </c>
    </row>
    <row r="166" spans="1:5" ht="76.5">
      <c r="A166" t="s">
        <v>65</v>
      </c>
      <c r="E166" s="35" t="s">
        <v>468</v>
      </c>
    </row>
    <row r="167" spans="1:16" ht="12.75">
      <c r="A167" s="24" t="s">
        <v>55</v>
      </c>
      <c s="29" t="s">
        <v>215</v>
      </c>
      <c s="29" t="s">
        <v>511</v>
      </c>
      <c s="24" t="s">
        <v>64</v>
      </c>
      <c s="30" t="s">
        <v>512</v>
      </c>
      <c s="31" t="s">
        <v>87</v>
      </c>
      <c s="32">
        <v>3</v>
      </c>
      <c s="33">
        <v>0</v>
      </c>
      <c s="33">
        <f>ROUND(ROUND(H167,2)*ROUND(G167,3),2)</f>
      </c>
      <c s="31" t="s">
        <v>79</v>
      </c>
      <c r="O167">
        <f>(I167*21)/100</f>
      </c>
      <c t="s">
        <v>30</v>
      </c>
    </row>
    <row r="168" spans="1:5" ht="12.75">
      <c r="A168" s="34" t="s">
        <v>61</v>
      </c>
      <c r="E168" s="35" t="s">
        <v>512</v>
      </c>
    </row>
    <row r="169" spans="1:5" ht="12.75">
      <c r="A169" s="36" t="s">
        <v>63</v>
      </c>
      <c r="E169" s="37" t="s">
        <v>64</v>
      </c>
    </row>
    <row r="170" spans="1:5" ht="89.25">
      <c r="A170" t="s">
        <v>65</v>
      </c>
      <c r="E170" s="35" t="s">
        <v>153</v>
      </c>
    </row>
    <row r="171" spans="1:16" ht="12.75">
      <c r="A171" s="24" t="s">
        <v>55</v>
      </c>
      <c s="29" t="s">
        <v>219</v>
      </c>
      <c s="29" t="s">
        <v>513</v>
      </c>
      <c s="24" t="s">
        <v>64</v>
      </c>
      <c s="30" t="s">
        <v>514</v>
      </c>
      <c s="31" t="s">
        <v>87</v>
      </c>
      <c s="32">
        <v>3</v>
      </c>
      <c s="33">
        <v>0</v>
      </c>
      <c s="33">
        <f>ROUND(ROUND(H171,2)*ROUND(G171,3),2)</f>
      </c>
      <c s="31" t="s">
        <v>79</v>
      </c>
      <c r="O171">
        <f>(I171*21)/100</f>
      </c>
      <c t="s">
        <v>30</v>
      </c>
    </row>
    <row r="172" spans="1:5" ht="12.75">
      <c r="A172" s="34" t="s">
        <v>61</v>
      </c>
      <c r="E172" s="35" t="s">
        <v>514</v>
      </c>
    </row>
    <row r="173" spans="1:5" ht="12.75">
      <c r="A173" s="36" t="s">
        <v>63</v>
      </c>
      <c r="E173" s="37" t="s">
        <v>64</v>
      </c>
    </row>
    <row r="174" spans="1:5" ht="76.5">
      <c r="A174" t="s">
        <v>65</v>
      </c>
      <c r="E174" s="35" t="s">
        <v>468</v>
      </c>
    </row>
    <row r="175" spans="1:16" ht="25.5">
      <c r="A175" s="24" t="s">
        <v>55</v>
      </c>
      <c s="29" t="s">
        <v>223</v>
      </c>
      <c s="29" t="s">
        <v>515</v>
      </c>
      <c s="24" t="s">
        <v>64</v>
      </c>
      <c s="30" t="s">
        <v>516</v>
      </c>
      <c s="31" t="s">
        <v>87</v>
      </c>
      <c s="32">
        <v>1</v>
      </c>
      <c s="33">
        <v>0</v>
      </c>
      <c s="33">
        <f>ROUND(ROUND(H175,2)*ROUND(G175,3),2)</f>
      </c>
      <c s="31" t="s">
        <v>79</v>
      </c>
      <c r="O175">
        <f>(I175*21)/100</f>
      </c>
      <c t="s">
        <v>30</v>
      </c>
    </row>
    <row r="176" spans="1:5" ht="25.5">
      <c r="A176" s="34" t="s">
        <v>61</v>
      </c>
      <c r="E176" s="35" t="s">
        <v>516</v>
      </c>
    </row>
    <row r="177" spans="1:5" ht="12.75">
      <c r="A177" s="36" t="s">
        <v>63</v>
      </c>
      <c r="E177" s="37" t="s">
        <v>64</v>
      </c>
    </row>
    <row r="178" spans="1:5" ht="89.25">
      <c r="A178" t="s">
        <v>65</v>
      </c>
      <c r="E178" s="35" t="s">
        <v>153</v>
      </c>
    </row>
    <row r="179" spans="1:16" ht="25.5">
      <c r="A179" s="24" t="s">
        <v>55</v>
      </c>
      <c s="29" t="s">
        <v>226</v>
      </c>
      <c s="29" t="s">
        <v>517</v>
      </c>
      <c s="24" t="s">
        <v>64</v>
      </c>
      <c s="30" t="s">
        <v>518</v>
      </c>
      <c s="31" t="s">
        <v>87</v>
      </c>
      <c s="32">
        <v>1</v>
      </c>
      <c s="33">
        <v>0</v>
      </c>
      <c s="33">
        <f>ROUND(ROUND(H179,2)*ROUND(G179,3),2)</f>
      </c>
      <c s="31" t="s">
        <v>79</v>
      </c>
      <c r="O179">
        <f>(I179*21)/100</f>
      </c>
      <c t="s">
        <v>30</v>
      </c>
    </row>
    <row r="180" spans="1:5" ht="25.5">
      <c r="A180" s="34" t="s">
        <v>61</v>
      </c>
      <c r="E180" s="35" t="s">
        <v>518</v>
      </c>
    </row>
    <row r="181" spans="1:5" ht="12.75">
      <c r="A181" s="36" t="s">
        <v>63</v>
      </c>
      <c r="E181" s="37" t="s">
        <v>64</v>
      </c>
    </row>
    <row r="182" spans="1:5" ht="89.25">
      <c r="A182" t="s">
        <v>65</v>
      </c>
      <c r="E182" s="35" t="s">
        <v>153</v>
      </c>
    </row>
    <row r="183" spans="1:16" ht="12.75">
      <c r="A183" s="24" t="s">
        <v>55</v>
      </c>
      <c s="29" t="s">
        <v>229</v>
      </c>
      <c s="29" t="s">
        <v>519</v>
      </c>
      <c s="24" t="s">
        <v>64</v>
      </c>
      <c s="30" t="s">
        <v>520</v>
      </c>
      <c s="31" t="s">
        <v>87</v>
      </c>
      <c s="32">
        <v>2</v>
      </c>
      <c s="33">
        <v>0</v>
      </c>
      <c s="33">
        <f>ROUND(ROUND(H183,2)*ROUND(G183,3),2)</f>
      </c>
      <c s="31" t="s">
        <v>79</v>
      </c>
      <c r="O183">
        <f>(I183*21)/100</f>
      </c>
      <c t="s">
        <v>30</v>
      </c>
    </row>
    <row r="184" spans="1:5" ht="12.75">
      <c r="A184" s="34" t="s">
        <v>61</v>
      </c>
      <c r="E184" s="35" t="s">
        <v>520</v>
      </c>
    </row>
    <row r="185" spans="1:5" ht="12.75">
      <c r="A185" s="36" t="s">
        <v>63</v>
      </c>
      <c r="E185" s="37" t="s">
        <v>64</v>
      </c>
    </row>
    <row r="186" spans="1:5" ht="76.5">
      <c r="A186" t="s">
        <v>65</v>
      </c>
      <c r="E186" s="35" t="s">
        <v>468</v>
      </c>
    </row>
    <row r="187" spans="1:16" ht="12.75">
      <c r="A187" s="24" t="s">
        <v>55</v>
      </c>
      <c s="29" t="s">
        <v>232</v>
      </c>
      <c s="29" t="s">
        <v>521</v>
      </c>
      <c s="24" t="s">
        <v>64</v>
      </c>
      <c s="30" t="s">
        <v>522</v>
      </c>
      <c s="31" t="s">
        <v>87</v>
      </c>
      <c s="32">
        <v>10</v>
      </c>
      <c s="33">
        <v>0</v>
      </c>
      <c s="33">
        <f>ROUND(ROUND(H187,2)*ROUND(G187,3),2)</f>
      </c>
      <c s="31" t="s">
        <v>79</v>
      </c>
      <c r="O187">
        <f>(I187*21)/100</f>
      </c>
      <c t="s">
        <v>30</v>
      </c>
    </row>
    <row r="188" spans="1:5" ht="12.75">
      <c r="A188" s="34" t="s">
        <v>61</v>
      </c>
      <c r="E188" s="35" t="s">
        <v>522</v>
      </c>
    </row>
    <row r="189" spans="1:5" ht="12.75">
      <c r="A189" s="36" t="s">
        <v>63</v>
      </c>
      <c r="E189" s="37" t="s">
        <v>64</v>
      </c>
    </row>
    <row r="190" spans="1:5" ht="89.25">
      <c r="A190" t="s">
        <v>65</v>
      </c>
      <c r="E190" s="35" t="s">
        <v>153</v>
      </c>
    </row>
    <row r="191" spans="1:16" ht="12.75">
      <c r="A191" s="24" t="s">
        <v>55</v>
      </c>
      <c s="29" t="s">
        <v>235</v>
      </c>
      <c s="29" t="s">
        <v>523</v>
      </c>
      <c s="24" t="s">
        <v>64</v>
      </c>
      <c s="30" t="s">
        <v>524</v>
      </c>
      <c s="31" t="s">
        <v>87</v>
      </c>
      <c s="32">
        <v>1</v>
      </c>
      <c s="33">
        <v>0</v>
      </c>
      <c s="33">
        <f>ROUND(ROUND(H191,2)*ROUND(G191,3),2)</f>
      </c>
      <c s="31" t="s">
        <v>79</v>
      </c>
      <c r="O191">
        <f>(I191*21)/100</f>
      </c>
      <c t="s">
        <v>30</v>
      </c>
    </row>
    <row r="192" spans="1:5" ht="12.75">
      <c r="A192" s="34" t="s">
        <v>61</v>
      </c>
      <c r="E192" s="35" t="s">
        <v>524</v>
      </c>
    </row>
    <row r="193" spans="1:5" ht="12.75">
      <c r="A193" s="36" t="s">
        <v>63</v>
      </c>
      <c r="E193" s="37" t="s">
        <v>64</v>
      </c>
    </row>
    <row r="194" spans="1:5" ht="89.25">
      <c r="A194" t="s">
        <v>65</v>
      </c>
      <c r="E194" s="35" t="s">
        <v>153</v>
      </c>
    </row>
    <row r="195" spans="1:16" ht="12.75">
      <c r="A195" s="24" t="s">
        <v>55</v>
      </c>
      <c s="29" t="s">
        <v>237</v>
      </c>
      <c s="29" t="s">
        <v>525</v>
      </c>
      <c s="24" t="s">
        <v>64</v>
      </c>
      <c s="30" t="s">
        <v>526</v>
      </c>
      <c s="31" t="s">
        <v>87</v>
      </c>
      <c s="32">
        <v>1</v>
      </c>
      <c s="33">
        <v>0</v>
      </c>
      <c s="33">
        <f>ROUND(ROUND(H195,2)*ROUND(G195,3),2)</f>
      </c>
      <c s="31" t="s">
        <v>79</v>
      </c>
      <c r="O195">
        <f>(I195*21)/100</f>
      </c>
      <c t="s">
        <v>30</v>
      </c>
    </row>
    <row r="196" spans="1:5" ht="12.75">
      <c r="A196" s="34" t="s">
        <v>61</v>
      </c>
      <c r="E196" s="35" t="s">
        <v>526</v>
      </c>
    </row>
    <row r="197" spans="1:5" ht="12.75">
      <c r="A197" s="36" t="s">
        <v>63</v>
      </c>
      <c r="E197" s="37" t="s">
        <v>64</v>
      </c>
    </row>
    <row r="198" spans="1:5" ht="76.5">
      <c r="A198" t="s">
        <v>65</v>
      </c>
      <c r="E198" s="35" t="s">
        <v>468</v>
      </c>
    </row>
    <row r="199" spans="1:16" ht="12.75">
      <c r="A199" s="24" t="s">
        <v>55</v>
      </c>
      <c s="29" t="s">
        <v>421</v>
      </c>
      <c s="29" t="s">
        <v>527</v>
      </c>
      <c s="24" t="s">
        <v>64</v>
      </c>
      <c s="30" t="s">
        <v>528</v>
      </c>
      <c s="31" t="s">
        <v>87</v>
      </c>
      <c s="32">
        <v>1</v>
      </c>
      <c s="33">
        <v>0</v>
      </c>
      <c s="33">
        <f>ROUND(ROUND(H199,2)*ROUND(G199,3),2)</f>
      </c>
      <c s="31" t="s">
        <v>79</v>
      </c>
      <c r="O199">
        <f>(I199*21)/100</f>
      </c>
      <c t="s">
        <v>30</v>
      </c>
    </row>
    <row r="200" spans="1:5" ht="12.75">
      <c r="A200" s="34" t="s">
        <v>61</v>
      </c>
      <c r="E200" s="35" t="s">
        <v>528</v>
      </c>
    </row>
    <row r="201" spans="1:5" ht="12.75">
      <c r="A201" s="36" t="s">
        <v>63</v>
      </c>
      <c r="E201" s="37" t="s">
        <v>64</v>
      </c>
    </row>
    <row r="202" spans="1:5" ht="127.5">
      <c r="A202" t="s">
        <v>65</v>
      </c>
      <c r="E202" s="35" t="s">
        <v>529</v>
      </c>
    </row>
    <row r="203" spans="1:16" ht="12.75">
      <c r="A203" s="24" t="s">
        <v>55</v>
      </c>
      <c s="29" t="s">
        <v>530</v>
      </c>
      <c s="29" t="s">
        <v>531</v>
      </c>
      <c s="24" t="s">
        <v>64</v>
      </c>
      <c s="30" t="s">
        <v>532</v>
      </c>
      <c s="31" t="s">
        <v>87</v>
      </c>
      <c s="32">
        <v>1</v>
      </c>
      <c s="33">
        <v>0</v>
      </c>
      <c s="33">
        <f>ROUND(ROUND(H203,2)*ROUND(G203,3),2)</f>
      </c>
      <c s="31" t="s">
        <v>79</v>
      </c>
      <c r="O203">
        <f>(I203*21)/100</f>
      </c>
      <c t="s">
        <v>30</v>
      </c>
    </row>
    <row r="204" spans="1:5" ht="12.75">
      <c r="A204" s="34" t="s">
        <v>61</v>
      </c>
      <c r="E204" s="35" t="s">
        <v>532</v>
      </c>
    </row>
    <row r="205" spans="1:5" ht="12.75">
      <c r="A205" s="36" t="s">
        <v>63</v>
      </c>
      <c r="E205" s="37" t="s">
        <v>64</v>
      </c>
    </row>
    <row r="206" spans="1:5" ht="76.5">
      <c r="A206" t="s">
        <v>65</v>
      </c>
      <c r="E206" s="35" t="s">
        <v>468</v>
      </c>
    </row>
    <row r="207" spans="1:16" ht="12.75">
      <c r="A207" s="24" t="s">
        <v>55</v>
      </c>
      <c s="29" t="s">
        <v>533</v>
      </c>
      <c s="29" t="s">
        <v>534</v>
      </c>
      <c s="24" t="s">
        <v>64</v>
      </c>
      <c s="30" t="s">
        <v>535</v>
      </c>
      <c s="31" t="s">
        <v>536</v>
      </c>
      <c s="32">
        <v>8</v>
      </c>
      <c s="33">
        <v>0</v>
      </c>
      <c s="33">
        <f>ROUND(ROUND(H207,2)*ROUND(G207,3),2)</f>
      </c>
      <c s="31" t="s">
        <v>79</v>
      </c>
      <c r="O207">
        <f>(I207*21)/100</f>
      </c>
      <c t="s">
        <v>30</v>
      </c>
    </row>
    <row r="208" spans="1:5" ht="12.75">
      <c r="A208" s="34" t="s">
        <v>61</v>
      </c>
      <c r="E208" s="35" t="s">
        <v>535</v>
      </c>
    </row>
    <row r="209" spans="1:5" ht="12.75">
      <c r="A209" s="36" t="s">
        <v>63</v>
      </c>
      <c r="E209" s="37" t="s">
        <v>64</v>
      </c>
    </row>
    <row r="210" spans="1:5" ht="89.25">
      <c r="A210" t="s">
        <v>65</v>
      </c>
      <c r="E210" s="35" t="s">
        <v>537</v>
      </c>
    </row>
    <row r="211" spans="1:16" ht="25.5">
      <c r="A211" s="24" t="s">
        <v>55</v>
      </c>
      <c s="29" t="s">
        <v>538</v>
      </c>
      <c s="29" t="s">
        <v>539</v>
      </c>
      <c s="24" t="s">
        <v>64</v>
      </c>
      <c s="30" t="s">
        <v>540</v>
      </c>
      <c s="31" t="s">
        <v>87</v>
      </c>
      <c s="32">
        <v>1</v>
      </c>
      <c s="33">
        <v>0</v>
      </c>
      <c s="33">
        <f>ROUND(ROUND(H211,2)*ROUND(G211,3),2)</f>
      </c>
      <c s="31" t="s">
        <v>79</v>
      </c>
      <c r="O211">
        <f>(I211*21)/100</f>
      </c>
      <c t="s">
        <v>30</v>
      </c>
    </row>
    <row r="212" spans="1:5" ht="25.5">
      <c r="A212" s="34" t="s">
        <v>61</v>
      </c>
      <c r="E212" s="35" t="s">
        <v>540</v>
      </c>
    </row>
    <row r="213" spans="1:5" ht="12.75">
      <c r="A213" s="36" t="s">
        <v>63</v>
      </c>
      <c r="E213" s="37" t="s">
        <v>64</v>
      </c>
    </row>
    <row r="214" spans="1:5" ht="89.25">
      <c r="A214" t="s">
        <v>65</v>
      </c>
      <c r="E214" s="35" t="s">
        <v>541</v>
      </c>
    </row>
    <row r="215" spans="1:16" ht="12.75">
      <c r="A215" s="24" t="s">
        <v>55</v>
      </c>
      <c s="29" t="s">
        <v>542</v>
      </c>
      <c s="29" t="s">
        <v>543</v>
      </c>
      <c s="24" t="s">
        <v>64</v>
      </c>
      <c s="30" t="s">
        <v>544</v>
      </c>
      <c s="31" t="s">
        <v>87</v>
      </c>
      <c s="32">
        <v>1</v>
      </c>
      <c s="33">
        <v>0</v>
      </c>
      <c s="33">
        <f>ROUND(ROUND(H215,2)*ROUND(G215,3),2)</f>
      </c>
      <c s="31" t="s">
        <v>79</v>
      </c>
      <c r="O215">
        <f>(I215*21)/100</f>
      </c>
      <c t="s">
        <v>30</v>
      </c>
    </row>
    <row r="216" spans="1:5" ht="12.75">
      <c r="A216" s="34" t="s">
        <v>61</v>
      </c>
      <c r="E216" s="35" t="s">
        <v>544</v>
      </c>
    </row>
    <row r="217" spans="1:5" ht="12.75">
      <c r="A217" s="36" t="s">
        <v>63</v>
      </c>
      <c r="E217" s="37" t="s">
        <v>64</v>
      </c>
    </row>
    <row r="218" spans="1:5" ht="89.25">
      <c r="A218" t="s">
        <v>65</v>
      </c>
      <c r="E218" s="35" t="s">
        <v>541</v>
      </c>
    </row>
    <row r="219" spans="1:16" ht="12.75">
      <c r="A219" s="24" t="s">
        <v>55</v>
      </c>
      <c s="29" t="s">
        <v>545</v>
      </c>
      <c s="29" t="s">
        <v>546</v>
      </c>
      <c s="24" t="s">
        <v>64</v>
      </c>
      <c s="30" t="s">
        <v>547</v>
      </c>
      <c s="31" t="s">
        <v>87</v>
      </c>
      <c s="32">
        <v>1</v>
      </c>
      <c s="33">
        <v>0</v>
      </c>
      <c s="33">
        <f>ROUND(ROUND(H219,2)*ROUND(G219,3),2)</f>
      </c>
      <c s="31" t="s">
        <v>79</v>
      </c>
      <c r="O219">
        <f>(I219*21)/100</f>
      </c>
      <c t="s">
        <v>30</v>
      </c>
    </row>
    <row r="220" spans="1:5" ht="12.75">
      <c r="A220" s="34" t="s">
        <v>61</v>
      </c>
      <c r="E220" s="35" t="s">
        <v>547</v>
      </c>
    </row>
    <row r="221" spans="1:5" ht="12.75">
      <c r="A221" s="36" t="s">
        <v>63</v>
      </c>
      <c r="E221" s="37" t="s">
        <v>64</v>
      </c>
    </row>
    <row r="222" spans="1:5" ht="89.25">
      <c r="A222" t="s">
        <v>65</v>
      </c>
      <c r="E222" s="35" t="s">
        <v>541</v>
      </c>
    </row>
    <row r="223" spans="1:16" ht="12.75">
      <c r="A223" s="24" t="s">
        <v>55</v>
      </c>
      <c s="29" t="s">
        <v>548</v>
      </c>
      <c s="29" t="s">
        <v>549</v>
      </c>
      <c s="24" t="s">
        <v>64</v>
      </c>
      <c s="30" t="s">
        <v>550</v>
      </c>
      <c s="31" t="s">
        <v>87</v>
      </c>
      <c s="32">
        <v>1</v>
      </c>
      <c s="33">
        <v>0</v>
      </c>
      <c s="33">
        <f>ROUND(ROUND(H223,2)*ROUND(G223,3),2)</f>
      </c>
      <c s="31" t="s">
        <v>79</v>
      </c>
      <c r="O223">
        <f>(I223*21)/100</f>
      </c>
      <c t="s">
        <v>30</v>
      </c>
    </row>
    <row r="224" spans="1:5" ht="12.75">
      <c r="A224" s="34" t="s">
        <v>61</v>
      </c>
      <c r="E224" s="35" t="s">
        <v>550</v>
      </c>
    </row>
    <row r="225" spans="1:5" ht="12.75">
      <c r="A225" s="36" t="s">
        <v>63</v>
      </c>
      <c r="E225" s="37" t="s">
        <v>64</v>
      </c>
    </row>
    <row r="226" spans="1:5" ht="51">
      <c r="A226" t="s">
        <v>65</v>
      </c>
      <c r="E226" s="35" t="s">
        <v>551</v>
      </c>
    </row>
    <row r="227" spans="1:16" ht="12.75">
      <c r="A227" s="24" t="s">
        <v>55</v>
      </c>
      <c s="29" t="s">
        <v>552</v>
      </c>
      <c s="29" t="s">
        <v>553</v>
      </c>
      <c s="24" t="s">
        <v>64</v>
      </c>
      <c s="30" t="s">
        <v>554</v>
      </c>
      <c s="31" t="s">
        <v>87</v>
      </c>
      <c s="32">
        <v>1</v>
      </c>
      <c s="33">
        <v>0</v>
      </c>
      <c s="33">
        <f>ROUND(ROUND(H227,2)*ROUND(G227,3),2)</f>
      </c>
      <c s="31" t="s">
        <v>79</v>
      </c>
      <c r="O227">
        <f>(I227*21)/100</f>
      </c>
      <c t="s">
        <v>30</v>
      </c>
    </row>
    <row r="228" spans="1:5" ht="12.75">
      <c r="A228" s="34" t="s">
        <v>61</v>
      </c>
      <c r="E228" s="35" t="s">
        <v>554</v>
      </c>
    </row>
    <row r="229" spans="1:5" ht="12.75">
      <c r="A229" s="36" t="s">
        <v>63</v>
      </c>
      <c r="E229" s="37" t="s">
        <v>64</v>
      </c>
    </row>
    <row r="230" spans="1:5" ht="229.5">
      <c r="A230" t="s">
        <v>65</v>
      </c>
      <c r="E230" s="35" t="s">
        <v>555</v>
      </c>
    </row>
    <row r="231" spans="1:16" ht="25.5">
      <c r="A231" s="24" t="s">
        <v>55</v>
      </c>
      <c s="29" t="s">
        <v>556</v>
      </c>
      <c s="29" t="s">
        <v>557</v>
      </c>
      <c s="24" t="s">
        <v>64</v>
      </c>
      <c s="30" t="s">
        <v>558</v>
      </c>
      <c s="31" t="s">
        <v>87</v>
      </c>
      <c s="32">
        <v>1</v>
      </c>
      <c s="33">
        <v>0</v>
      </c>
      <c s="33">
        <f>ROUND(ROUND(H231,2)*ROUND(G231,3),2)</f>
      </c>
      <c s="31" t="s">
        <v>79</v>
      </c>
      <c r="O231">
        <f>(I231*21)/100</f>
      </c>
      <c t="s">
        <v>30</v>
      </c>
    </row>
    <row r="232" spans="1:5" ht="25.5">
      <c r="A232" s="34" t="s">
        <v>61</v>
      </c>
      <c r="E232" s="35" t="s">
        <v>558</v>
      </c>
    </row>
    <row r="233" spans="1:5" ht="12.75">
      <c r="A233" s="36" t="s">
        <v>63</v>
      </c>
      <c r="E233" s="37" t="s">
        <v>64</v>
      </c>
    </row>
    <row r="234" spans="1:5" ht="114.75">
      <c r="A234" t="s">
        <v>65</v>
      </c>
      <c r="E234" s="35" t="s">
        <v>559</v>
      </c>
    </row>
    <row r="235" spans="1:16" ht="12.75">
      <c r="A235" s="24" t="s">
        <v>55</v>
      </c>
      <c s="29" t="s">
        <v>560</v>
      </c>
      <c s="29" t="s">
        <v>561</v>
      </c>
      <c s="24" t="s">
        <v>64</v>
      </c>
      <c s="30" t="s">
        <v>562</v>
      </c>
      <c s="31" t="s">
        <v>563</v>
      </c>
      <c s="32">
        <v>5</v>
      </c>
      <c s="33">
        <v>0</v>
      </c>
      <c s="33">
        <f>ROUND(ROUND(H235,2)*ROUND(G235,3),2)</f>
      </c>
      <c s="31" t="s">
        <v>79</v>
      </c>
      <c r="O235">
        <f>(I235*21)/100</f>
      </c>
      <c t="s">
        <v>30</v>
      </c>
    </row>
    <row r="236" spans="1:5" ht="12.75">
      <c r="A236" s="34" t="s">
        <v>61</v>
      </c>
      <c r="E236" s="35" t="s">
        <v>562</v>
      </c>
    </row>
    <row r="237" spans="1:5" ht="12.75">
      <c r="A237" s="36" t="s">
        <v>63</v>
      </c>
      <c r="E237" s="37" t="s">
        <v>64</v>
      </c>
    </row>
    <row r="238" spans="1:5" ht="38.25">
      <c r="A238" t="s">
        <v>65</v>
      </c>
      <c r="E238" s="35" t="s">
        <v>564</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6.xml><?xml version="1.0" encoding="utf-8"?>
<worksheet xmlns="http://schemas.openxmlformats.org/spreadsheetml/2006/main" xmlns:r="http://schemas.openxmlformats.org/officeDocument/2006/relationships">
  <sheetPr>
    <pageSetUpPr fitToPage="1"/>
  </sheetPr>
  <dimension ref="A1:R164"/>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0+O10+O15+O152</f>
      </c>
      <c t="s">
        <v>29</v>
      </c>
    </row>
    <row r="3" spans="1:16" ht="15" customHeight="1">
      <c r="A3" t="s">
        <v>12</v>
      </c>
      <c s="12" t="s">
        <v>14</v>
      </c>
      <c s="13" t="s">
        <v>15</v>
      </c>
      <c s="1"/>
      <c s="14" t="s">
        <v>16</v>
      </c>
      <c s="1"/>
      <c s="9"/>
      <c s="8" t="s">
        <v>567</v>
      </c>
      <c s="41">
        <f>0+I10+I15+I152</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565</v>
      </c>
      <c s="1"/>
      <c s="14" t="s">
        <v>566</v>
      </c>
      <c s="1"/>
      <c s="1"/>
      <c s="1"/>
      <c s="1"/>
      <c s="1"/>
      <c r="O5" t="s">
        <v>28</v>
      </c>
      <c t="s">
        <v>30</v>
      </c>
    </row>
    <row r="6" spans="1:10" ht="12.75" customHeight="1">
      <c r="A6" t="s">
        <v>24</v>
      </c>
      <c s="16" t="s">
        <v>25</v>
      </c>
      <c s="17" t="s">
        <v>567</v>
      </c>
      <c s="6"/>
      <c s="18" t="s">
        <v>568</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f>
      </c>
      <c>
        <f>0+O11</f>
      </c>
    </row>
    <row r="11" spans="1:16" ht="38.25">
      <c r="A11" s="24" t="s">
        <v>55</v>
      </c>
      <c s="29" t="s">
        <v>36</v>
      </c>
      <c s="29" t="s">
        <v>569</v>
      </c>
      <c s="24" t="s">
        <v>57</v>
      </c>
      <c s="30" t="s">
        <v>570</v>
      </c>
      <c s="31" t="s">
        <v>59</v>
      </c>
      <c s="32">
        <v>0.2</v>
      </c>
      <c s="33">
        <v>0</v>
      </c>
      <c s="33">
        <f>ROUND(ROUND(H11,2)*ROUND(G11,3),2)</f>
      </c>
      <c s="31" t="s">
        <v>60</v>
      </c>
      <c r="O11">
        <f>(I11*21)/100</f>
      </c>
      <c t="s">
        <v>30</v>
      </c>
    </row>
    <row r="12" spans="1:5" ht="12.75">
      <c r="A12" s="34" t="s">
        <v>61</v>
      </c>
      <c r="E12" s="35" t="s">
        <v>71</v>
      </c>
    </row>
    <row r="13" spans="1:5" ht="12.75">
      <c r="A13" s="36" t="s">
        <v>63</v>
      </c>
      <c r="E13" s="37" t="s">
        <v>64</v>
      </c>
    </row>
    <row r="14" spans="1:5" ht="89.25">
      <c r="A14" t="s">
        <v>65</v>
      </c>
      <c r="E14" s="35" t="s">
        <v>66</v>
      </c>
    </row>
    <row r="15" spans="1:18" ht="12.75" customHeight="1">
      <c r="A15" s="6" t="s">
        <v>52</v>
      </c>
      <c s="6"/>
      <c s="39" t="s">
        <v>571</v>
      </c>
      <c s="6"/>
      <c s="27" t="s">
        <v>572</v>
      </c>
      <c s="6"/>
      <c s="6"/>
      <c s="6"/>
      <c s="40">
        <f>0+Q15</f>
      </c>
      <c s="6"/>
      <c r="O15">
        <f>0+R15</f>
      </c>
      <c r="Q15">
        <f>0+I16+I20+I24+I28+I32+I36+I40+I44+I48+I52+I56+I60+I64+I68+I72+I76+I80+I84+I88+I92+I96+I100+I104+I108+I112+I116+I120+I124+I128+I132+I136+I140+I144+I148</f>
      </c>
      <c>
        <f>0+O16+O20+O24+O28+O32+O36+O40+O44+O48+O52+O56+O60+O64+O68+O72+O76+O80+O84+O88+O92+O96+O100+O104+O108+O112+O116+O120+O124+O128+O132+O136+O140+O144+O148</f>
      </c>
    </row>
    <row r="16" spans="1:16" ht="12.75">
      <c r="A16" s="24" t="s">
        <v>55</v>
      </c>
      <c s="29" t="s">
        <v>30</v>
      </c>
      <c s="29" t="s">
        <v>99</v>
      </c>
      <c s="24" t="s">
        <v>64</v>
      </c>
      <c s="30" t="s">
        <v>100</v>
      </c>
      <c s="31" t="s">
        <v>87</v>
      </c>
      <c s="32">
        <v>1</v>
      </c>
      <c s="33">
        <v>0</v>
      </c>
      <c s="33">
        <f>ROUND(ROUND(H16,2)*ROUND(G16,3),2)</f>
      </c>
      <c s="31" t="s">
        <v>79</v>
      </c>
      <c r="O16">
        <f>(I16*21)/100</f>
      </c>
      <c t="s">
        <v>30</v>
      </c>
    </row>
    <row r="17" spans="1:5" ht="12.75">
      <c r="A17" s="34" t="s">
        <v>61</v>
      </c>
      <c r="E17" s="35" t="s">
        <v>100</v>
      </c>
    </row>
    <row r="18" spans="1:5" ht="12.75">
      <c r="A18" s="36" t="s">
        <v>63</v>
      </c>
      <c r="E18" s="37" t="s">
        <v>64</v>
      </c>
    </row>
    <row r="19" spans="1:5" ht="89.25">
      <c r="A19" t="s">
        <v>65</v>
      </c>
      <c r="E19" s="35" t="s">
        <v>101</v>
      </c>
    </row>
    <row r="20" spans="1:16" ht="25.5">
      <c r="A20" s="24" t="s">
        <v>55</v>
      </c>
      <c s="29" t="s">
        <v>29</v>
      </c>
      <c s="29" t="s">
        <v>573</v>
      </c>
      <c s="24" t="s">
        <v>64</v>
      </c>
      <c s="30" t="s">
        <v>574</v>
      </c>
      <c s="31" t="s">
        <v>575</v>
      </c>
      <c s="32">
        <v>20.25</v>
      </c>
      <c s="33">
        <v>0</v>
      </c>
      <c s="33">
        <f>ROUND(ROUND(H20,2)*ROUND(G20,3),2)</f>
      </c>
      <c s="31" t="s">
        <v>79</v>
      </c>
      <c r="O20">
        <f>(I20*21)/100</f>
      </c>
      <c t="s">
        <v>30</v>
      </c>
    </row>
    <row r="21" spans="1:5" ht="25.5">
      <c r="A21" s="34" t="s">
        <v>61</v>
      </c>
      <c r="E21" s="35" t="s">
        <v>574</v>
      </c>
    </row>
    <row r="22" spans="1:5" ht="12.75">
      <c r="A22" s="36" t="s">
        <v>63</v>
      </c>
      <c r="E22" s="37" t="s">
        <v>576</v>
      </c>
    </row>
    <row r="23" spans="1:5" ht="114.75">
      <c r="A23" t="s">
        <v>65</v>
      </c>
      <c r="E23" s="35" t="s">
        <v>577</v>
      </c>
    </row>
    <row r="24" spans="1:16" ht="25.5">
      <c r="A24" s="24" t="s">
        <v>55</v>
      </c>
      <c s="29" t="s">
        <v>40</v>
      </c>
      <c s="29" t="s">
        <v>578</v>
      </c>
      <c s="24" t="s">
        <v>64</v>
      </c>
      <c s="30" t="s">
        <v>579</v>
      </c>
      <c s="31" t="s">
        <v>78</v>
      </c>
      <c s="32">
        <v>270</v>
      </c>
      <c s="33">
        <v>0</v>
      </c>
      <c s="33">
        <f>ROUND(ROUND(H24,2)*ROUND(G24,3),2)</f>
      </c>
      <c s="31" t="s">
        <v>79</v>
      </c>
      <c r="O24">
        <f>(I24*21)/100</f>
      </c>
      <c t="s">
        <v>30</v>
      </c>
    </row>
    <row r="25" spans="1:5" ht="25.5">
      <c r="A25" s="34" t="s">
        <v>61</v>
      </c>
      <c r="E25" s="35" t="s">
        <v>579</v>
      </c>
    </row>
    <row r="26" spans="1:5" ht="12.75">
      <c r="A26" s="36" t="s">
        <v>63</v>
      </c>
      <c r="E26" s="37" t="s">
        <v>64</v>
      </c>
    </row>
    <row r="27" spans="1:5" ht="76.5">
      <c r="A27" t="s">
        <v>65</v>
      </c>
      <c r="E27" s="35" t="s">
        <v>134</v>
      </c>
    </row>
    <row r="28" spans="1:16" ht="12.75">
      <c r="A28" s="24" t="s">
        <v>55</v>
      </c>
      <c s="29" t="s">
        <v>42</v>
      </c>
      <c s="29" t="s">
        <v>580</v>
      </c>
      <c s="24" t="s">
        <v>64</v>
      </c>
      <c s="30" t="s">
        <v>581</v>
      </c>
      <c s="31" t="s">
        <v>110</v>
      </c>
      <c s="32">
        <v>162.36</v>
      </c>
      <c s="33">
        <v>0</v>
      </c>
      <c s="33">
        <f>ROUND(ROUND(H28,2)*ROUND(G28,3),2)</f>
      </c>
      <c s="31" t="s">
        <v>79</v>
      </c>
      <c r="O28">
        <f>(I28*21)/100</f>
      </c>
      <c t="s">
        <v>30</v>
      </c>
    </row>
    <row r="29" spans="1:5" ht="12.75">
      <c r="A29" s="34" t="s">
        <v>61</v>
      </c>
      <c r="E29" s="35" t="s">
        <v>581</v>
      </c>
    </row>
    <row r="30" spans="1:5" ht="12.75">
      <c r="A30" s="36" t="s">
        <v>63</v>
      </c>
      <c r="E30" s="37" t="s">
        <v>64</v>
      </c>
    </row>
    <row r="31" spans="1:5" ht="102">
      <c r="A31" t="s">
        <v>65</v>
      </c>
      <c r="E31" s="35" t="s">
        <v>111</v>
      </c>
    </row>
    <row r="32" spans="1:16" ht="12.75">
      <c r="A32" s="24" t="s">
        <v>55</v>
      </c>
      <c s="29" t="s">
        <v>44</v>
      </c>
      <c s="29" t="s">
        <v>582</v>
      </c>
      <c s="24" t="s">
        <v>64</v>
      </c>
      <c s="30" t="s">
        <v>583</v>
      </c>
      <c s="31" t="s">
        <v>78</v>
      </c>
      <c s="32">
        <v>4510</v>
      </c>
      <c s="33">
        <v>0</v>
      </c>
      <c s="33">
        <f>ROUND(ROUND(H32,2)*ROUND(G32,3),2)</f>
      </c>
      <c s="31" t="s">
        <v>79</v>
      </c>
      <c r="O32">
        <f>(I32*21)/100</f>
      </c>
      <c t="s">
        <v>30</v>
      </c>
    </row>
    <row r="33" spans="1:5" ht="12.75">
      <c r="A33" s="34" t="s">
        <v>61</v>
      </c>
      <c r="E33" s="35" t="s">
        <v>583</v>
      </c>
    </row>
    <row r="34" spans="1:5" ht="12.75">
      <c r="A34" s="36" t="s">
        <v>63</v>
      </c>
      <c r="E34" s="37" t="s">
        <v>64</v>
      </c>
    </row>
    <row r="35" spans="1:5" ht="76.5">
      <c r="A35" t="s">
        <v>65</v>
      </c>
      <c r="E35" s="35" t="s">
        <v>584</v>
      </c>
    </row>
    <row r="36" spans="1:16" ht="12.75">
      <c r="A36" s="24" t="s">
        <v>55</v>
      </c>
      <c s="29" t="s">
        <v>84</v>
      </c>
      <c s="29" t="s">
        <v>585</v>
      </c>
      <c s="24" t="s">
        <v>64</v>
      </c>
      <c s="30" t="s">
        <v>586</v>
      </c>
      <c s="31" t="s">
        <v>78</v>
      </c>
      <c s="32">
        <v>4510</v>
      </c>
      <c s="33">
        <v>0</v>
      </c>
      <c s="33">
        <f>ROUND(ROUND(H36,2)*ROUND(G36,3),2)</f>
      </c>
      <c s="31" t="s">
        <v>79</v>
      </c>
      <c r="O36">
        <f>(I36*21)/100</f>
      </c>
      <c t="s">
        <v>30</v>
      </c>
    </row>
    <row r="37" spans="1:5" ht="12.75">
      <c r="A37" s="34" t="s">
        <v>61</v>
      </c>
      <c r="E37" s="35" t="s">
        <v>586</v>
      </c>
    </row>
    <row r="38" spans="1:5" ht="12.75">
      <c r="A38" s="36" t="s">
        <v>63</v>
      </c>
      <c r="E38" s="37" t="s">
        <v>64</v>
      </c>
    </row>
    <row r="39" spans="1:5" ht="89.25">
      <c r="A39" t="s">
        <v>65</v>
      </c>
      <c r="E39" s="35" t="s">
        <v>587</v>
      </c>
    </row>
    <row r="40" spans="1:16" ht="12.75">
      <c r="A40" s="24" t="s">
        <v>55</v>
      </c>
      <c s="29" t="s">
        <v>89</v>
      </c>
      <c s="29" t="s">
        <v>124</v>
      </c>
      <c s="24" t="s">
        <v>64</v>
      </c>
      <c s="30" t="s">
        <v>125</v>
      </c>
      <c s="31" t="s">
        <v>87</v>
      </c>
      <c s="32">
        <v>1</v>
      </c>
      <c s="33">
        <v>0</v>
      </c>
      <c s="33">
        <f>ROUND(ROUND(H40,2)*ROUND(G40,3),2)</f>
      </c>
      <c s="31" t="s">
        <v>79</v>
      </c>
      <c r="O40">
        <f>(I40*21)/100</f>
      </c>
      <c t="s">
        <v>30</v>
      </c>
    </row>
    <row r="41" spans="1:5" ht="12.75">
      <c r="A41" s="34" t="s">
        <v>61</v>
      </c>
      <c r="E41" s="35" t="s">
        <v>125</v>
      </c>
    </row>
    <row r="42" spans="1:5" ht="12.75">
      <c r="A42" s="36" t="s">
        <v>63</v>
      </c>
      <c r="E42" s="37" t="s">
        <v>64</v>
      </c>
    </row>
    <row r="43" spans="1:5" ht="76.5">
      <c r="A43" t="s">
        <v>65</v>
      </c>
      <c r="E43" s="35" t="s">
        <v>126</v>
      </c>
    </row>
    <row r="44" spans="1:16" ht="12.75">
      <c r="A44" s="24" t="s">
        <v>55</v>
      </c>
      <c s="29" t="s">
        <v>47</v>
      </c>
      <c s="29" t="s">
        <v>128</v>
      </c>
      <c s="24" t="s">
        <v>64</v>
      </c>
      <c s="30" t="s">
        <v>129</v>
      </c>
      <c s="31" t="s">
        <v>78</v>
      </c>
      <c s="32">
        <v>750</v>
      </c>
      <c s="33">
        <v>0</v>
      </c>
      <c s="33">
        <f>ROUND(ROUND(H44,2)*ROUND(G44,3),2)</f>
      </c>
      <c s="31" t="s">
        <v>79</v>
      </c>
      <c r="O44">
        <f>(I44*21)/100</f>
      </c>
      <c t="s">
        <v>30</v>
      </c>
    </row>
    <row r="45" spans="1:5" ht="12.75">
      <c r="A45" s="34" t="s">
        <v>61</v>
      </c>
      <c r="E45" s="35" t="s">
        <v>129</v>
      </c>
    </row>
    <row r="46" spans="1:5" ht="12.75">
      <c r="A46" s="36" t="s">
        <v>63</v>
      </c>
      <c r="E46" s="37" t="s">
        <v>64</v>
      </c>
    </row>
    <row r="47" spans="1:5" ht="102">
      <c r="A47" t="s">
        <v>65</v>
      </c>
      <c r="E47" s="35" t="s">
        <v>130</v>
      </c>
    </row>
    <row r="48" spans="1:16" ht="12.75">
      <c r="A48" s="24" t="s">
        <v>55</v>
      </c>
      <c s="29" t="s">
        <v>49</v>
      </c>
      <c s="29" t="s">
        <v>132</v>
      </c>
      <c s="24" t="s">
        <v>64</v>
      </c>
      <c s="30" t="s">
        <v>133</v>
      </c>
      <c s="31" t="s">
        <v>78</v>
      </c>
      <c s="32">
        <v>750</v>
      </c>
      <c s="33">
        <v>0</v>
      </c>
      <c s="33">
        <f>ROUND(ROUND(H48,2)*ROUND(G48,3),2)</f>
      </c>
      <c s="31" t="s">
        <v>79</v>
      </c>
      <c r="O48">
        <f>(I48*21)/100</f>
      </c>
      <c t="s">
        <v>30</v>
      </c>
    </row>
    <row r="49" spans="1:5" ht="12.75">
      <c r="A49" s="34" t="s">
        <v>61</v>
      </c>
      <c r="E49" s="35" t="s">
        <v>133</v>
      </c>
    </row>
    <row r="50" spans="1:5" ht="12.75">
      <c r="A50" s="36" t="s">
        <v>63</v>
      </c>
      <c r="E50" s="37" t="s">
        <v>64</v>
      </c>
    </row>
    <row r="51" spans="1:5" ht="76.5">
      <c r="A51" t="s">
        <v>65</v>
      </c>
      <c r="E51" s="35" t="s">
        <v>134</v>
      </c>
    </row>
    <row r="52" spans="1:16" ht="12.75">
      <c r="A52" s="24" t="s">
        <v>55</v>
      </c>
      <c s="29" t="s">
        <v>51</v>
      </c>
      <c s="29" t="s">
        <v>588</v>
      </c>
      <c s="24" t="s">
        <v>64</v>
      </c>
      <c s="30" t="s">
        <v>589</v>
      </c>
      <c s="31" t="s">
        <v>78</v>
      </c>
      <c s="32">
        <v>1500</v>
      </c>
      <c s="33">
        <v>0</v>
      </c>
      <c s="33">
        <f>ROUND(ROUND(H52,2)*ROUND(G52,3),2)</f>
      </c>
      <c s="31" t="s">
        <v>79</v>
      </c>
      <c r="O52">
        <f>(I52*21)/100</f>
      </c>
      <c t="s">
        <v>30</v>
      </c>
    </row>
    <row r="53" spans="1:5" ht="12.75">
      <c r="A53" s="34" t="s">
        <v>61</v>
      </c>
      <c r="E53" s="35" t="s">
        <v>589</v>
      </c>
    </row>
    <row r="54" spans="1:5" ht="12.75">
      <c r="A54" s="36" t="s">
        <v>63</v>
      </c>
      <c r="E54" s="37" t="s">
        <v>64</v>
      </c>
    </row>
    <row r="55" spans="1:5" ht="89.25">
      <c r="A55" t="s">
        <v>65</v>
      </c>
      <c r="E55" s="35" t="s">
        <v>587</v>
      </c>
    </row>
    <row r="56" spans="1:16" ht="12.75">
      <c r="A56" s="24" t="s">
        <v>55</v>
      </c>
      <c s="29" t="s">
        <v>102</v>
      </c>
      <c s="29" t="s">
        <v>136</v>
      </c>
      <c s="24" t="s">
        <v>64</v>
      </c>
      <c s="30" t="s">
        <v>137</v>
      </c>
      <c s="31" t="s">
        <v>138</v>
      </c>
      <c s="32">
        <v>2</v>
      </c>
      <c s="33">
        <v>0</v>
      </c>
      <c s="33">
        <f>ROUND(ROUND(H56,2)*ROUND(G56,3),2)</f>
      </c>
      <c s="31" t="s">
        <v>79</v>
      </c>
      <c r="O56">
        <f>(I56*21)/100</f>
      </c>
      <c t="s">
        <v>30</v>
      </c>
    </row>
    <row r="57" spans="1:5" ht="12.75">
      <c r="A57" s="34" t="s">
        <v>61</v>
      </c>
      <c r="E57" s="35" t="s">
        <v>137</v>
      </c>
    </row>
    <row r="58" spans="1:5" ht="12.75">
      <c r="A58" s="36" t="s">
        <v>63</v>
      </c>
      <c r="E58" s="37" t="s">
        <v>64</v>
      </c>
    </row>
    <row r="59" spans="1:5" ht="89.25">
      <c r="A59" t="s">
        <v>65</v>
      </c>
      <c r="E59" s="35" t="s">
        <v>139</v>
      </c>
    </row>
    <row r="60" spans="1:16" ht="12.75">
      <c r="A60" s="24" t="s">
        <v>55</v>
      </c>
      <c s="29" t="s">
        <v>107</v>
      </c>
      <c s="29" t="s">
        <v>141</v>
      </c>
      <c s="24" t="s">
        <v>64</v>
      </c>
      <c s="30" t="s">
        <v>142</v>
      </c>
      <c s="31" t="s">
        <v>78</v>
      </c>
      <c s="32">
        <v>750</v>
      </c>
      <c s="33">
        <v>0</v>
      </c>
      <c s="33">
        <f>ROUND(ROUND(H60,2)*ROUND(G60,3),2)</f>
      </c>
      <c s="31" t="s">
        <v>79</v>
      </c>
      <c r="O60">
        <f>(I60*21)/100</f>
      </c>
      <c t="s">
        <v>30</v>
      </c>
    </row>
    <row r="61" spans="1:5" ht="12.75">
      <c r="A61" s="34" t="s">
        <v>61</v>
      </c>
      <c r="E61" s="35" t="s">
        <v>142</v>
      </c>
    </row>
    <row r="62" spans="1:5" ht="12.75">
      <c r="A62" s="36" t="s">
        <v>63</v>
      </c>
      <c r="E62" s="37" t="s">
        <v>64</v>
      </c>
    </row>
    <row r="63" spans="1:5" ht="89.25">
      <c r="A63" t="s">
        <v>65</v>
      </c>
      <c r="E63" s="35" t="s">
        <v>143</v>
      </c>
    </row>
    <row r="64" spans="1:16" ht="12.75">
      <c r="A64" s="24" t="s">
        <v>55</v>
      </c>
      <c s="29" t="s">
        <v>112</v>
      </c>
      <c s="29" t="s">
        <v>145</v>
      </c>
      <c s="24" t="s">
        <v>64</v>
      </c>
      <c s="30" t="s">
        <v>146</v>
      </c>
      <c s="31" t="s">
        <v>87</v>
      </c>
      <c s="32">
        <v>5</v>
      </c>
      <c s="33">
        <v>0</v>
      </c>
      <c s="33">
        <f>ROUND(ROUND(H64,2)*ROUND(G64,3),2)</f>
      </c>
      <c s="31" t="s">
        <v>79</v>
      </c>
      <c r="O64">
        <f>(I64*21)/100</f>
      </c>
      <c t="s">
        <v>30</v>
      </c>
    </row>
    <row r="65" spans="1:5" ht="12.75">
      <c r="A65" s="34" t="s">
        <v>61</v>
      </c>
      <c r="E65" s="35" t="s">
        <v>146</v>
      </c>
    </row>
    <row r="66" spans="1:5" ht="12.75">
      <c r="A66" s="36" t="s">
        <v>63</v>
      </c>
      <c r="E66" s="37" t="s">
        <v>64</v>
      </c>
    </row>
    <row r="67" spans="1:5" ht="89.25">
      <c r="A67" t="s">
        <v>65</v>
      </c>
      <c r="E67" s="35" t="s">
        <v>122</v>
      </c>
    </row>
    <row r="68" spans="1:16" ht="12.75">
      <c r="A68" s="24" t="s">
        <v>55</v>
      </c>
      <c s="29" t="s">
        <v>115</v>
      </c>
      <c s="29" t="s">
        <v>148</v>
      </c>
      <c s="24" t="s">
        <v>64</v>
      </c>
      <c s="30" t="s">
        <v>149</v>
      </c>
      <c s="31" t="s">
        <v>87</v>
      </c>
      <c s="32">
        <v>5</v>
      </c>
      <c s="33">
        <v>0</v>
      </c>
      <c s="33">
        <f>ROUND(ROUND(H68,2)*ROUND(G68,3),2)</f>
      </c>
      <c s="31" t="s">
        <v>79</v>
      </c>
      <c r="O68">
        <f>(I68*21)/100</f>
      </c>
      <c t="s">
        <v>30</v>
      </c>
    </row>
    <row r="69" spans="1:5" ht="12.75">
      <c r="A69" s="34" t="s">
        <v>61</v>
      </c>
      <c r="E69" s="35" t="s">
        <v>149</v>
      </c>
    </row>
    <row r="70" spans="1:5" ht="12.75">
      <c r="A70" s="36" t="s">
        <v>63</v>
      </c>
      <c r="E70" s="37" t="s">
        <v>64</v>
      </c>
    </row>
    <row r="71" spans="1:5" ht="76.5">
      <c r="A71" t="s">
        <v>65</v>
      </c>
      <c r="E71" s="35" t="s">
        <v>126</v>
      </c>
    </row>
    <row r="72" spans="1:16" ht="12.75">
      <c r="A72" s="24" t="s">
        <v>55</v>
      </c>
      <c s="29" t="s">
        <v>119</v>
      </c>
      <c s="29" t="s">
        <v>590</v>
      </c>
      <c s="24" t="s">
        <v>64</v>
      </c>
      <c s="30" t="s">
        <v>591</v>
      </c>
      <c s="31" t="s">
        <v>87</v>
      </c>
      <c s="32">
        <v>1</v>
      </c>
      <c s="33">
        <v>0</v>
      </c>
      <c s="33">
        <f>ROUND(ROUND(H72,2)*ROUND(G72,3),2)</f>
      </c>
      <c s="31" t="s">
        <v>79</v>
      </c>
      <c r="O72">
        <f>(I72*21)/100</f>
      </c>
      <c t="s">
        <v>30</v>
      </c>
    </row>
    <row r="73" spans="1:5" ht="12.75">
      <c r="A73" s="34" t="s">
        <v>61</v>
      </c>
      <c r="E73" s="35" t="s">
        <v>591</v>
      </c>
    </row>
    <row r="74" spans="1:5" ht="12.75">
      <c r="A74" s="36" t="s">
        <v>63</v>
      </c>
      <c r="E74" s="37" t="s">
        <v>64</v>
      </c>
    </row>
    <row r="75" spans="1:5" ht="102">
      <c r="A75" t="s">
        <v>65</v>
      </c>
      <c r="E75" s="35" t="s">
        <v>592</v>
      </c>
    </row>
    <row r="76" spans="1:16" ht="12.75">
      <c r="A76" s="24" t="s">
        <v>55</v>
      </c>
      <c s="29" t="s">
        <v>123</v>
      </c>
      <c s="29" t="s">
        <v>593</v>
      </c>
      <c s="24" t="s">
        <v>64</v>
      </c>
      <c s="30" t="s">
        <v>594</v>
      </c>
      <c s="31" t="s">
        <v>87</v>
      </c>
      <c s="32">
        <v>1</v>
      </c>
      <c s="33">
        <v>0</v>
      </c>
      <c s="33">
        <f>ROUND(ROUND(H76,2)*ROUND(G76,3),2)</f>
      </c>
      <c s="31" t="s">
        <v>79</v>
      </c>
      <c r="O76">
        <f>(I76*21)/100</f>
      </c>
      <c t="s">
        <v>30</v>
      </c>
    </row>
    <row r="77" spans="1:5" ht="12.75">
      <c r="A77" s="34" t="s">
        <v>61</v>
      </c>
      <c r="E77" s="35" t="s">
        <v>594</v>
      </c>
    </row>
    <row r="78" spans="1:5" ht="12.75">
      <c r="A78" s="36" t="s">
        <v>63</v>
      </c>
      <c r="E78" s="37" t="s">
        <v>64</v>
      </c>
    </row>
    <row r="79" spans="1:5" ht="89.25">
      <c r="A79" t="s">
        <v>65</v>
      </c>
      <c r="E79" s="35" t="s">
        <v>595</v>
      </c>
    </row>
    <row r="80" spans="1:16" ht="12.75">
      <c r="A80" s="24" t="s">
        <v>55</v>
      </c>
      <c s="29" t="s">
        <v>127</v>
      </c>
      <c s="29" t="s">
        <v>596</v>
      </c>
      <c s="24" t="s">
        <v>64</v>
      </c>
      <c s="30" t="s">
        <v>597</v>
      </c>
      <c s="31" t="s">
        <v>87</v>
      </c>
      <c s="32">
        <v>1</v>
      </c>
      <c s="33">
        <v>0</v>
      </c>
      <c s="33">
        <f>ROUND(ROUND(H80,2)*ROUND(G80,3),2)</f>
      </c>
      <c s="31" t="s">
        <v>79</v>
      </c>
      <c r="O80">
        <f>(I80*21)/100</f>
      </c>
      <c t="s">
        <v>30</v>
      </c>
    </row>
    <row r="81" spans="1:5" ht="12.75">
      <c r="A81" s="34" t="s">
        <v>61</v>
      </c>
      <c r="E81" s="35" t="s">
        <v>597</v>
      </c>
    </row>
    <row r="82" spans="1:5" ht="12.75">
      <c r="A82" s="36" t="s">
        <v>63</v>
      </c>
      <c r="E82" s="37" t="s">
        <v>64</v>
      </c>
    </row>
    <row r="83" spans="1:5" ht="89.25">
      <c r="A83" t="s">
        <v>65</v>
      </c>
      <c r="E83" s="35" t="s">
        <v>153</v>
      </c>
    </row>
    <row r="84" spans="1:16" ht="12.75">
      <c r="A84" s="24" t="s">
        <v>55</v>
      </c>
      <c s="29" t="s">
        <v>131</v>
      </c>
      <c s="29" t="s">
        <v>598</v>
      </c>
      <c s="24" t="s">
        <v>64</v>
      </c>
      <c s="30" t="s">
        <v>599</v>
      </c>
      <c s="31" t="s">
        <v>87</v>
      </c>
      <c s="32">
        <v>1</v>
      </c>
      <c s="33">
        <v>0</v>
      </c>
      <c s="33">
        <f>ROUND(ROUND(H84,2)*ROUND(G84,3),2)</f>
      </c>
      <c s="31" t="s">
        <v>79</v>
      </c>
      <c r="O84">
        <f>(I84*21)/100</f>
      </c>
      <c t="s">
        <v>30</v>
      </c>
    </row>
    <row r="85" spans="1:5" ht="12.75">
      <c r="A85" s="34" t="s">
        <v>61</v>
      </c>
      <c r="E85" s="35" t="s">
        <v>599</v>
      </c>
    </row>
    <row r="86" spans="1:5" ht="12.75">
      <c r="A86" s="36" t="s">
        <v>63</v>
      </c>
      <c r="E86" s="37" t="s">
        <v>64</v>
      </c>
    </row>
    <row r="87" spans="1:5" ht="76.5">
      <c r="A87" t="s">
        <v>65</v>
      </c>
      <c r="E87" s="35" t="s">
        <v>126</v>
      </c>
    </row>
    <row r="88" spans="1:16" ht="12.75">
      <c r="A88" s="24" t="s">
        <v>55</v>
      </c>
      <c s="29" t="s">
        <v>135</v>
      </c>
      <c s="29" t="s">
        <v>600</v>
      </c>
      <c s="24" t="s">
        <v>64</v>
      </c>
      <c s="30" t="s">
        <v>601</v>
      </c>
      <c s="31" t="s">
        <v>87</v>
      </c>
      <c s="32">
        <v>1</v>
      </c>
      <c s="33">
        <v>0</v>
      </c>
      <c s="33">
        <f>ROUND(ROUND(H88,2)*ROUND(G88,3),2)</f>
      </c>
      <c s="31" t="s">
        <v>79</v>
      </c>
      <c r="O88">
        <f>(I88*21)/100</f>
      </c>
      <c t="s">
        <v>30</v>
      </c>
    </row>
    <row r="89" spans="1:5" ht="12.75">
      <c r="A89" s="34" t="s">
        <v>61</v>
      </c>
      <c r="E89" s="35" t="s">
        <v>601</v>
      </c>
    </row>
    <row r="90" spans="1:5" ht="12.75">
      <c r="A90" s="36" t="s">
        <v>63</v>
      </c>
      <c r="E90" s="37" t="s">
        <v>64</v>
      </c>
    </row>
    <row r="91" spans="1:5" ht="76.5">
      <c r="A91" t="s">
        <v>65</v>
      </c>
      <c r="E91" s="35" t="s">
        <v>602</v>
      </c>
    </row>
    <row r="92" spans="1:16" ht="12.75">
      <c r="A92" s="24" t="s">
        <v>55</v>
      </c>
      <c s="29" t="s">
        <v>140</v>
      </c>
      <c s="29" t="s">
        <v>603</v>
      </c>
      <c s="24" t="s">
        <v>64</v>
      </c>
      <c s="30" t="s">
        <v>604</v>
      </c>
      <c s="31" t="s">
        <v>605</v>
      </c>
      <c s="32">
        <v>1</v>
      </c>
      <c s="33">
        <v>0</v>
      </c>
      <c s="33">
        <f>ROUND(ROUND(H92,2)*ROUND(G92,3),2)</f>
      </c>
      <c s="31" t="s">
        <v>79</v>
      </c>
      <c r="O92">
        <f>(I92*21)/100</f>
      </c>
      <c t="s">
        <v>30</v>
      </c>
    </row>
    <row r="93" spans="1:5" ht="12.75">
      <c r="A93" s="34" t="s">
        <v>61</v>
      </c>
      <c r="E93" s="35" t="s">
        <v>604</v>
      </c>
    </row>
    <row r="94" spans="1:5" ht="12.75">
      <c r="A94" s="36" t="s">
        <v>63</v>
      </c>
      <c r="E94" s="37" t="s">
        <v>64</v>
      </c>
    </row>
    <row r="95" spans="1:5" ht="76.5">
      <c r="A95" t="s">
        <v>65</v>
      </c>
      <c r="E95" s="35" t="s">
        <v>602</v>
      </c>
    </row>
    <row r="96" spans="1:16" ht="12.75">
      <c r="A96" s="24" t="s">
        <v>55</v>
      </c>
      <c s="29" t="s">
        <v>144</v>
      </c>
      <c s="29" t="s">
        <v>187</v>
      </c>
      <c s="24" t="s">
        <v>64</v>
      </c>
      <c s="30" t="s">
        <v>188</v>
      </c>
      <c s="31" t="s">
        <v>605</v>
      </c>
      <c s="32">
        <v>1</v>
      </c>
      <c s="33">
        <v>0</v>
      </c>
      <c s="33">
        <f>ROUND(ROUND(H96,2)*ROUND(G96,3),2)</f>
      </c>
      <c s="31" t="s">
        <v>79</v>
      </c>
      <c r="O96">
        <f>(I96*21)/100</f>
      </c>
      <c t="s">
        <v>30</v>
      </c>
    </row>
    <row r="97" spans="1:5" ht="12.75">
      <c r="A97" s="34" t="s">
        <v>61</v>
      </c>
      <c r="E97" s="35" t="s">
        <v>188</v>
      </c>
    </row>
    <row r="98" spans="1:5" ht="12.75">
      <c r="A98" s="36" t="s">
        <v>63</v>
      </c>
      <c r="E98" s="37" t="s">
        <v>64</v>
      </c>
    </row>
    <row r="99" spans="1:5" ht="76.5">
      <c r="A99" t="s">
        <v>65</v>
      </c>
      <c r="E99" s="35" t="s">
        <v>602</v>
      </c>
    </row>
    <row r="100" spans="1:16" ht="12.75">
      <c r="A100" s="24" t="s">
        <v>55</v>
      </c>
      <c s="29" t="s">
        <v>147</v>
      </c>
      <c s="29" t="s">
        <v>606</v>
      </c>
      <c s="24" t="s">
        <v>64</v>
      </c>
      <c s="30" t="s">
        <v>607</v>
      </c>
      <c s="31" t="s">
        <v>87</v>
      </c>
      <c s="32">
        <v>4</v>
      </c>
      <c s="33">
        <v>0</v>
      </c>
      <c s="33">
        <f>ROUND(ROUND(H100,2)*ROUND(G100,3),2)</f>
      </c>
      <c s="31" t="s">
        <v>79</v>
      </c>
      <c r="O100">
        <f>(I100*21)/100</f>
      </c>
      <c t="s">
        <v>30</v>
      </c>
    </row>
    <row r="101" spans="1:5" ht="12.75">
      <c r="A101" s="34" t="s">
        <v>61</v>
      </c>
      <c r="E101" s="35" t="s">
        <v>607</v>
      </c>
    </row>
    <row r="102" spans="1:5" ht="12.75">
      <c r="A102" s="36" t="s">
        <v>63</v>
      </c>
      <c r="E102" s="37" t="s">
        <v>64</v>
      </c>
    </row>
    <row r="103" spans="1:5" ht="89.25">
      <c r="A103" t="s">
        <v>65</v>
      </c>
      <c r="E103" s="35" t="s">
        <v>122</v>
      </c>
    </row>
    <row r="104" spans="1:16" ht="12.75">
      <c r="A104" s="24" t="s">
        <v>55</v>
      </c>
      <c s="29" t="s">
        <v>150</v>
      </c>
      <c s="29" t="s">
        <v>608</v>
      </c>
      <c s="24" t="s">
        <v>64</v>
      </c>
      <c s="30" t="s">
        <v>609</v>
      </c>
      <c s="31" t="s">
        <v>87</v>
      </c>
      <c s="32">
        <v>12</v>
      </c>
      <c s="33">
        <v>0</v>
      </c>
      <c s="33">
        <f>ROUND(ROUND(H104,2)*ROUND(G104,3),2)</f>
      </c>
      <c s="31" t="s">
        <v>79</v>
      </c>
      <c r="O104">
        <f>(I104*21)/100</f>
      </c>
      <c t="s">
        <v>30</v>
      </c>
    </row>
    <row r="105" spans="1:5" ht="12.75">
      <c r="A105" s="34" t="s">
        <v>61</v>
      </c>
      <c r="E105" s="35" t="s">
        <v>609</v>
      </c>
    </row>
    <row r="106" spans="1:5" ht="12.75">
      <c r="A106" s="36" t="s">
        <v>63</v>
      </c>
      <c r="E106" s="37" t="s">
        <v>64</v>
      </c>
    </row>
    <row r="107" spans="1:5" ht="76.5">
      <c r="A107" t="s">
        <v>65</v>
      </c>
      <c r="E107" s="35" t="s">
        <v>126</v>
      </c>
    </row>
    <row r="108" spans="1:16" ht="12.75">
      <c r="A108" s="24" t="s">
        <v>55</v>
      </c>
      <c s="29" t="s">
        <v>154</v>
      </c>
      <c s="29" t="s">
        <v>610</v>
      </c>
      <c s="24" t="s">
        <v>64</v>
      </c>
      <c s="30" t="s">
        <v>611</v>
      </c>
      <c s="31" t="s">
        <v>87</v>
      </c>
      <c s="32">
        <v>12</v>
      </c>
      <c s="33">
        <v>0</v>
      </c>
      <c s="33">
        <f>ROUND(ROUND(H108,2)*ROUND(G108,3),2)</f>
      </c>
      <c s="31" t="s">
        <v>79</v>
      </c>
      <c r="O108">
        <f>(I108*21)/100</f>
      </c>
      <c t="s">
        <v>30</v>
      </c>
    </row>
    <row r="109" spans="1:5" ht="12.75">
      <c r="A109" s="34" t="s">
        <v>61</v>
      </c>
      <c r="E109" s="35" t="s">
        <v>611</v>
      </c>
    </row>
    <row r="110" spans="1:5" ht="12.75">
      <c r="A110" s="36" t="s">
        <v>63</v>
      </c>
      <c r="E110" s="37" t="s">
        <v>64</v>
      </c>
    </row>
    <row r="111" spans="1:5" ht="89.25">
      <c r="A111" t="s">
        <v>65</v>
      </c>
      <c r="E111" s="35" t="s">
        <v>122</v>
      </c>
    </row>
    <row r="112" spans="1:16" ht="12.75">
      <c r="A112" s="24" t="s">
        <v>55</v>
      </c>
      <c s="29" t="s">
        <v>157</v>
      </c>
      <c s="29" t="s">
        <v>612</v>
      </c>
      <c s="24" t="s">
        <v>64</v>
      </c>
      <c s="30" t="s">
        <v>613</v>
      </c>
      <c s="31" t="s">
        <v>87</v>
      </c>
      <c s="32">
        <v>12</v>
      </c>
      <c s="33">
        <v>0</v>
      </c>
      <c s="33">
        <f>ROUND(ROUND(H112,2)*ROUND(G112,3),2)</f>
      </c>
      <c s="31" t="s">
        <v>79</v>
      </c>
      <c r="O112">
        <f>(I112*21)/100</f>
      </c>
      <c t="s">
        <v>30</v>
      </c>
    </row>
    <row r="113" spans="1:5" ht="12.75">
      <c r="A113" s="34" t="s">
        <v>61</v>
      </c>
      <c r="E113" s="35" t="s">
        <v>613</v>
      </c>
    </row>
    <row r="114" spans="1:5" ht="12.75">
      <c r="A114" s="36" t="s">
        <v>63</v>
      </c>
      <c r="E114" s="37" t="s">
        <v>64</v>
      </c>
    </row>
    <row r="115" spans="1:5" ht="76.5">
      <c r="A115" t="s">
        <v>65</v>
      </c>
      <c r="E115" s="35" t="s">
        <v>126</v>
      </c>
    </row>
    <row r="116" spans="1:16" ht="12.75">
      <c r="A116" s="24" t="s">
        <v>55</v>
      </c>
      <c s="29" t="s">
        <v>161</v>
      </c>
      <c s="29" t="s">
        <v>614</v>
      </c>
      <c s="24" t="s">
        <v>64</v>
      </c>
      <c s="30" t="s">
        <v>615</v>
      </c>
      <c s="31" t="s">
        <v>87</v>
      </c>
      <c s="32">
        <v>1</v>
      </c>
      <c s="33">
        <v>0</v>
      </c>
      <c s="33">
        <f>ROUND(ROUND(H116,2)*ROUND(G116,3),2)</f>
      </c>
      <c s="31" t="s">
        <v>79</v>
      </c>
      <c r="O116">
        <f>(I116*21)/100</f>
      </c>
      <c t="s">
        <v>30</v>
      </c>
    </row>
    <row r="117" spans="1:5" ht="12.75">
      <c r="A117" s="34" t="s">
        <v>61</v>
      </c>
      <c r="E117" s="35" t="s">
        <v>615</v>
      </c>
    </row>
    <row r="118" spans="1:5" ht="12.75">
      <c r="A118" s="36" t="s">
        <v>63</v>
      </c>
      <c r="E118" s="37" t="s">
        <v>64</v>
      </c>
    </row>
    <row r="119" spans="1:5" ht="89.25">
      <c r="A119" t="s">
        <v>65</v>
      </c>
      <c r="E119" s="35" t="s">
        <v>122</v>
      </c>
    </row>
    <row r="120" spans="1:16" ht="12.75">
      <c r="A120" s="24" t="s">
        <v>55</v>
      </c>
      <c s="29" t="s">
        <v>165</v>
      </c>
      <c s="29" t="s">
        <v>616</v>
      </c>
      <c s="24" t="s">
        <v>64</v>
      </c>
      <c s="30" t="s">
        <v>617</v>
      </c>
      <c s="31" t="s">
        <v>87</v>
      </c>
      <c s="32">
        <v>1</v>
      </c>
      <c s="33">
        <v>0</v>
      </c>
      <c s="33">
        <f>ROUND(ROUND(H120,2)*ROUND(G120,3),2)</f>
      </c>
      <c s="31" t="s">
        <v>79</v>
      </c>
      <c r="O120">
        <f>(I120*21)/100</f>
      </c>
      <c t="s">
        <v>30</v>
      </c>
    </row>
    <row r="121" spans="1:5" ht="12.75">
      <c r="A121" s="34" t="s">
        <v>61</v>
      </c>
      <c r="E121" s="35" t="s">
        <v>617</v>
      </c>
    </row>
    <row r="122" spans="1:5" ht="12.75">
      <c r="A122" s="36" t="s">
        <v>63</v>
      </c>
      <c r="E122" s="37" t="s">
        <v>64</v>
      </c>
    </row>
    <row r="123" spans="1:5" ht="76.5">
      <c r="A123" t="s">
        <v>65</v>
      </c>
      <c r="E123" s="35" t="s">
        <v>126</v>
      </c>
    </row>
    <row r="124" spans="1:16" ht="12.75">
      <c r="A124" s="24" t="s">
        <v>55</v>
      </c>
      <c s="29" t="s">
        <v>170</v>
      </c>
      <c s="29" t="s">
        <v>618</v>
      </c>
      <c s="24" t="s">
        <v>64</v>
      </c>
      <c s="30" t="s">
        <v>619</v>
      </c>
      <c s="31" t="s">
        <v>87</v>
      </c>
      <c s="32">
        <v>2</v>
      </c>
      <c s="33">
        <v>0</v>
      </c>
      <c s="33">
        <f>ROUND(ROUND(H124,2)*ROUND(G124,3),2)</f>
      </c>
      <c s="31" t="s">
        <v>79</v>
      </c>
      <c r="O124">
        <f>(I124*21)/100</f>
      </c>
      <c t="s">
        <v>30</v>
      </c>
    </row>
    <row r="125" spans="1:5" ht="12.75">
      <c r="A125" s="34" t="s">
        <v>61</v>
      </c>
      <c r="E125" s="35" t="s">
        <v>619</v>
      </c>
    </row>
    <row r="126" spans="1:5" ht="12.75">
      <c r="A126" s="36" t="s">
        <v>63</v>
      </c>
      <c r="E126" s="37" t="s">
        <v>64</v>
      </c>
    </row>
    <row r="127" spans="1:5" ht="102">
      <c r="A127" t="s">
        <v>65</v>
      </c>
      <c r="E127" s="35" t="s">
        <v>620</v>
      </c>
    </row>
    <row r="128" spans="1:16" ht="12.75">
      <c r="A128" s="24" t="s">
        <v>55</v>
      </c>
      <c s="29" t="s">
        <v>175</v>
      </c>
      <c s="29" t="s">
        <v>621</v>
      </c>
      <c s="24" t="s">
        <v>64</v>
      </c>
      <c s="30" t="s">
        <v>622</v>
      </c>
      <c s="31" t="s">
        <v>87</v>
      </c>
      <c s="32">
        <v>2</v>
      </c>
      <c s="33">
        <v>0</v>
      </c>
      <c s="33">
        <f>ROUND(ROUND(H128,2)*ROUND(G128,3),2)</f>
      </c>
      <c s="31" t="s">
        <v>79</v>
      </c>
      <c r="O128">
        <f>(I128*21)/100</f>
      </c>
      <c t="s">
        <v>30</v>
      </c>
    </row>
    <row r="129" spans="1:5" ht="12.75">
      <c r="A129" s="34" t="s">
        <v>61</v>
      </c>
      <c r="E129" s="35" t="s">
        <v>622</v>
      </c>
    </row>
    <row r="130" spans="1:5" ht="12.75">
      <c r="A130" s="36" t="s">
        <v>63</v>
      </c>
      <c r="E130" s="37" t="s">
        <v>64</v>
      </c>
    </row>
    <row r="131" spans="1:5" ht="76.5">
      <c r="A131" t="s">
        <v>65</v>
      </c>
      <c r="E131" s="35" t="s">
        <v>126</v>
      </c>
    </row>
    <row r="132" spans="1:16" ht="12.75">
      <c r="A132" s="24" t="s">
        <v>55</v>
      </c>
      <c s="29" t="s">
        <v>178</v>
      </c>
      <c s="29" t="s">
        <v>623</v>
      </c>
      <c s="24" t="s">
        <v>64</v>
      </c>
      <c s="30" t="s">
        <v>624</v>
      </c>
      <c s="31" t="s">
        <v>87</v>
      </c>
      <c s="32">
        <v>1</v>
      </c>
      <c s="33">
        <v>0</v>
      </c>
      <c s="33">
        <f>ROUND(ROUND(H132,2)*ROUND(G132,3),2)</f>
      </c>
      <c s="31" t="s">
        <v>79</v>
      </c>
      <c r="O132">
        <f>(I132*21)/100</f>
      </c>
      <c t="s">
        <v>30</v>
      </c>
    </row>
    <row r="133" spans="1:5" ht="12.75">
      <c r="A133" s="34" t="s">
        <v>61</v>
      </c>
      <c r="E133" s="35" t="s">
        <v>624</v>
      </c>
    </row>
    <row r="134" spans="1:5" ht="12.75">
      <c r="A134" s="36" t="s">
        <v>63</v>
      </c>
      <c r="E134" s="37" t="s">
        <v>64</v>
      </c>
    </row>
    <row r="135" spans="1:5" ht="89.25">
      <c r="A135" t="s">
        <v>65</v>
      </c>
      <c r="E135" s="35" t="s">
        <v>471</v>
      </c>
    </row>
    <row r="136" spans="1:16" ht="12.75">
      <c r="A136" s="24" t="s">
        <v>55</v>
      </c>
      <c s="29" t="s">
        <v>182</v>
      </c>
      <c s="29" t="s">
        <v>190</v>
      </c>
      <c s="24" t="s">
        <v>64</v>
      </c>
      <c s="30" t="s">
        <v>191</v>
      </c>
      <c s="31" t="s">
        <v>87</v>
      </c>
      <c s="32">
        <v>75</v>
      </c>
      <c s="33">
        <v>0</v>
      </c>
      <c s="33">
        <f>ROUND(ROUND(H136,2)*ROUND(G136,3),2)</f>
      </c>
      <c s="31" t="s">
        <v>79</v>
      </c>
      <c r="O136">
        <f>(I136*21)/100</f>
      </c>
      <c t="s">
        <v>30</v>
      </c>
    </row>
    <row r="137" spans="1:5" ht="12.75">
      <c r="A137" s="34" t="s">
        <v>61</v>
      </c>
      <c r="E137" s="35" t="s">
        <v>191</v>
      </c>
    </row>
    <row r="138" spans="1:5" ht="12.75">
      <c r="A138" s="36" t="s">
        <v>63</v>
      </c>
      <c r="E138" s="37" t="s">
        <v>64</v>
      </c>
    </row>
    <row r="139" spans="1:5" ht="63.75">
      <c r="A139" t="s">
        <v>65</v>
      </c>
      <c r="E139" s="35" t="s">
        <v>236</v>
      </c>
    </row>
    <row r="140" spans="1:16" ht="25.5">
      <c r="A140" s="24" t="s">
        <v>55</v>
      </c>
      <c s="29" t="s">
        <v>186</v>
      </c>
      <c s="29" t="s">
        <v>625</v>
      </c>
      <c s="24" t="s">
        <v>64</v>
      </c>
      <c s="30" t="s">
        <v>626</v>
      </c>
      <c s="31" t="s">
        <v>87</v>
      </c>
      <c s="32">
        <v>75</v>
      </c>
      <c s="33">
        <v>0</v>
      </c>
      <c s="33">
        <f>ROUND(ROUND(H140,2)*ROUND(G140,3),2)</f>
      </c>
      <c s="31" t="s">
        <v>79</v>
      </c>
      <c r="O140">
        <f>(I140*21)/100</f>
      </c>
      <c t="s">
        <v>30</v>
      </c>
    </row>
    <row r="141" spans="1:5" ht="25.5">
      <c r="A141" s="34" t="s">
        <v>61</v>
      </c>
      <c r="E141" s="35" t="s">
        <v>626</v>
      </c>
    </row>
    <row r="142" spans="1:5" ht="12.75">
      <c r="A142" s="36" t="s">
        <v>63</v>
      </c>
      <c r="E142" s="37" t="s">
        <v>64</v>
      </c>
    </row>
    <row r="143" spans="1:5" ht="51">
      <c r="A143" t="s">
        <v>65</v>
      </c>
      <c r="E143" s="35" t="s">
        <v>627</v>
      </c>
    </row>
    <row r="144" spans="1:16" ht="25.5">
      <c r="A144" s="24" t="s">
        <v>55</v>
      </c>
      <c s="29" t="s">
        <v>189</v>
      </c>
      <c s="29" t="s">
        <v>628</v>
      </c>
      <c s="24" t="s">
        <v>64</v>
      </c>
      <c s="30" t="s">
        <v>629</v>
      </c>
      <c s="31" t="s">
        <v>138</v>
      </c>
      <c s="32">
        <v>75</v>
      </c>
      <c s="33">
        <v>0</v>
      </c>
      <c s="33">
        <f>ROUND(ROUND(H144,2)*ROUND(G144,3),2)</f>
      </c>
      <c s="31" t="s">
        <v>79</v>
      </c>
      <c r="O144">
        <f>(I144*21)/100</f>
      </c>
      <c t="s">
        <v>30</v>
      </c>
    </row>
    <row r="145" spans="1:5" ht="25.5">
      <c r="A145" s="34" t="s">
        <v>61</v>
      </c>
      <c r="E145" s="35" t="s">
        <v>629</v>
      </c>
    </row>
    <row r="146" spans="1:5" ht="12.75">
      <c r="A146" s="36" t="s">
        <v>63</v>
      </c>
      <c r="E146" s="37" t="s">
        <v>64</v>
      </c>
    </row>
    <row r="147" spans="1:5" ht="89.25">
      <c r="A147" t="s">
        <v>65</v>
      </c>
      <c r="E147" s="35" t="s">
        <v>139</v>
      </c>
    </row>
    <row r="148" spans="1:16" ht="12.75">
      <c r="A148" s="24" t="s">
        <v>55</v>
      </c>
      <c s="29" t="s">
        <v>193</v>
      </c>
      <c s="29" t="s">
        <v>194</v>
      </c>
      <c s="24" t="s">
        <v>64</v>
      </c>
      <c s="30" t="s">
        <v>195</v>
      </c>
      <c s="31" t="s">
        <v>196</v>
      </c>
      <c s="32">
        <v>108</v>
      </c>
      <c s="33">
        <v>0</v>
      </c>
      <c s="33">
        <f>ROUND(ROUND(H148,2)*ROUND(G148,3),2)</f>
      </c>
      <c s="31" t="s">
        <v>79</v>
      </c>
      <c r="O148">
        <f>(I148*21)/100</f>
      </c>
      <c t="s">
        <v>30</v>
      </c>
    </row>
    <row r="149" spans="1:5" ht="12.75">
      <c r="A149" s="34" t="s">
        <v>61</v>
      </c>
      <c r="E149" s="35" t="s">
        <v>195</v>
      </c>
    </row>
    <row r="150" spans="1:5" ht="12.75">
      <c r="A150" s="36" t="s">
        <v>63</v>
      </c>
      <c r="E150" s="37" t="s">
        <v>64</v>
      </c>
    </row>
    <row r="151" spans="1:5" ht="114.75">
      <c r="A151" t="s">
        <v>65</v>
      </c>
      <c r="E151" s="35" t="s">
        <v>197</v>
      </c>
    </row>
    <row r="152" spans="1:18" ht="12.75" customHeight="1">
      <c r="A152" s="6" t="s">
        <v>52</v>
      </c>
      <c s="6"/>
      <c s="39" t="s">
        <v>630</v>
      </c>
      <c s="6"/>
      <c s="27" t="s">
        <v>631</v>
      </c>
      <c s="6"/>
      <c s="6"/>
      <c s="6"/>
      <c s="40">
        <f>0+Q152</f>
      </c>
      <c s="6"/>
      <c r="O152">
        <f>0+R152</f>
      </c>
      <c r="Q152">
        <f>0+I153+I157+I161</f>
      </c>
      <c>
        <f>0+O153+O157+O161</f>
      </c>
    </row>
    <row r="153" spans="1:16" ht="12.75">
      <c r="A153" s="24" t="s">
        <v>55</v>
      </c>
      <c s="29" t="s">
        <v>198</v>
      </c>
      <c s="29" t="s">
        <v>632</v>
      </c>
      <c s="24" t="s">
        <v>64</v>
      </c>
      <c s="30" t="s">
        <v>633</v>
      </c>
      <c s="31" t="s">
        <v>634</v>
      </c>
      <c s="32">
        <v>4.5</v>
      </c>
      <c s="33">
        <v>0</v>
      </c>
      <c s="33">
        <f>ROUND(ROUND(H153,2)*ROUND(G153,3),2)</f>
      </c>
      <c s="31" t="s">
        <v>79</v>
      </c>
      <c r="O153">
        <f>(I153*21)/100</f>
      </c>
      <c t="s">
        <v>30</v>
      </c>
    </row>
    <row r="154" spans="1:5" ht="12.75">
      <c r="A154" s="34" t="s">
        <v>61</v>
      </c>
      <c r="E154" s="35" t="s">
        <v>633</v>
      </c>
    </row>
    <row r="155" spans="1:5" ht="12.75">
      <c r="A155" s="36" t="s">
        <v>63</v>
      </c>
      <c r="E155" s="37" t="s">
        <v>64</v>
      </c>
    </row>
    <row r="156" spans="1:5" ht="229.5">
      <c r="A156" t="s">
        <v>65</v>
      </c>
      <c r="E156" s="35" t="s">
        <v>635</v>
      </c>
    </row>
    <row r="157" spans="1:16" ht="12.75">
      <c r="A157" s="24" t="s">
        <v>55</v>
      </c>
      <c s="29" t="s">
        <v>201</v>
      </c>
      <c s="29" t="s">
        <v>636</v>
      </c>
      <c s="24" t="s">
        <v>64</v>
      </c>
      <c s="30" t="s">
        <v>637</v>
      </c>
      <c s="31" t="s">
        <v>634</v>
      </c>
      <c s="32">
        <v>2.55</v>
      </c>
      <c s="33">
        <v>0</v>
      </c>
      <c s="33">
        <f>ROUND(ROUND(H157,2)*ROUND(G157,3),2)</f>
      </c>
      <c s="31" t="s">
        <v>79</v>
      </c>
      <c r="O157">
        <f>(I157*21)/100</f>
      </c>
      <c t="s">
        <v>30</v>
      </c>
    </row>
    <row r="158" spans="1:5" ht="12.75">
      <c r="A158" s="34" t="s">
        <v>61</v>
      </c>
      <c r="E158" s="35" t="s">
        <v>637</v>
      </c>
    </row>
    <row r="159" spans="1:5" ht="12.75">
      <c r="A159" s="36" t="s">
        <v>63</v>
      </c>
      <c r="E159" s="37" t="s">
        <v>64</v>
      </c>
    </row>
    <row r="160" spans="1:5" ht="204">
      <c r="A160" t="s">
        <v>65</v>
      </c>
      <c r="E160" s="35" t="s">
        <v>638</v>
      </c>
    </row>
    <row r="161" spans="1:16" ht="12.75">
      <c r="A161" s="24" t="s">
        <v>55</v>
      </c>
      <c s="29" t="s">
        <v>206</v>
      </c>
      <c s="29" t="s">
        <v>639</v>
      </c>
      <c s="24" t="s">
        <v>64</v>
      </c>
      <c s="30" t="s">
        <v>640</v>
      </c>
      <c s="31" t="s">
        <v>634</v>
      </c>
      <c s="32">
        <v>0.45</v>
      </c>
      <c s="33">
        <v>0</v>
      </c>
      <c s="33">
        <f>ROUND(ROUND(H161,2)*ROUND(G161,3),2)</f>
      </c>
      <c s="31" t="s">
        <v>79</v>
      </c>
      <c r="O161">
        <f>(I161*21)/100</f>
      </c>
      <c t="s">
        <v>30</v>
      </c>
    </row>
    <row r="162" spans="1:5" ht="12.75">
      <c r="A162" s="34" t="s">
        <v>61</v>
      </c>
      <c r="E162" s="35" t="s">
        <v>640</v>
      </c>
    </row>
    <row r="163" spans="1:5" ht="12.75">
      <c r="A163" s="36" t="s">
        <v>63</v>
      </c>
      <c r="E163" s="37" t="s">
        <v>64</v>
      </c>
    </row>
    <row r="164" spans="1:5" ht="280.5">
      <c r="A164" t="s">
        <v>65</v>
      </c>
      <c r="E164" s="35" t="s">
        <v>641</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7.xml><?xml version="1.0" encoding="utf-8"?>
<worksheet xmlns="http://schemas.openxmlformats.org/spreadsheetml/2006/main" xmlns:r="http://schemas.openxmlformats.org/officeDocument/2006/relationships">
  <sheetPr>
    <pageSetUpPr fitToPage="1"/>
  </sheetPr>
  <dimension ref="A1:R140"/>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0+O10+O15+O128</f>
      </c>
      <c t="s">
        <v>29</v>
      </c>
    </row>
    <row r="3" spans="1:16" ht="15" customHeight="1">
      <c r="A3" t="s">
        <v>12</v>
      </c>
      <c s="12" t="s">
        <v>14</v>
      </c>
      <c s="13" t="s">
        <v>15</v>
      </c>
      <c s="1"/>
      <c s="14" t="s">
        <v>16</v>
      </c>
      <c s="1"/>
      <c s="9"/>
      <c s="8" t="s">
        <v>642</v>
      </c>
      <c s="41">
        <f>0+I10+I15+I128</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565</v>
      </c>
      <c s="1"/>
      <c s="14" t="s">
        <v>566</v>
      </c>
      <c s="1"/>
      <c s="1"/>
      <c s="1"/>
      <c s="1"/>
      <c s="1"/>
      <c r="O5" t="s">
        <v>28</v>
      </c>
      <c t="s">
        <v>30</v>
      </c>
    </row>
    <row r="6" spans="1:10" ht="12.75" customHeight="1">
      <c r="A6" t="s">
        <v>24</v>
      </c>
      <c s="16" t="s">
        <v>25</v>
      </c>
      <c s="17" t="s">
        <v>642</v>
      </c>
      <c s="6"/>
      <c s="18" t="s">
        <v>643</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f>
      </c>
      <c>
        <f>0+O11</f>
      </c>
    </row>
    <row r="11" spans="1:16" ht="38.25">
      <c r="A11" s="24" t="s">
        <v>55</v>
      </c>
      <c s="29" t="s">
        <v>36</v>
      </c>
      <c s="29" t="s">
        <v>569</v>
      </c>
      <c s="24" t="s">
        <v>57</v>
      </c>
      <c s="30" t="s">
        <v>570</v>
      </c>
      <c s="31" t="s">
        <v>59</v>
      </c>
      <c s="32">
        <v>0.4</v>
      </c>
      <c s="33">
        <v>0</v>
      </c>
      <c s="33">
        <f>ROUND(ROUND(H11,2)*ROUND(G11,3),2)</f>
      </c>
      <c s="31" t="s">
        <v>60</v>
      </c>
      <c r="O11">
        <f>(I11*21)/100</f>
      </c>
      <c t="s">
        <v>30</v>
      </c>
    </row>
    <row r="12" spans="1:5" ht="12.75">
      <c r="A12" s="34" t="s">
        <v>61</v>
      </c>
      <c r="E12" s="35" t="s">
        <v>644</v>
      </c>
    </row>
    <row r="13" spans="1:5" ht="12.75">
      <c r="A13" s="36" t="s">
        <v>63</v>
      </c>
      <c r="E13" s="37" t="s">
        <v>64</v>
      </c>
    </row>
    <row r="14" spans="1:5" ht="89.25">
      <c r="A14" t="s">
        <v>65</v>
      </c>
      <c r="E14" s="35" t="s">
        <v>66</v>
      </c>
    </row>
    <row r="15" spans="1:18" ht="12.75" customHeight="1">
      <c r="A15" s="6" t="s">
        <v>52</v>
      </c>
      <c s="6"/>
      <c s="39" t="s">
        <v>571</v>
      </c>
      <c s="6"/>
      <c s="27" t="s">
        <v>572</v>
      </c>
      <c s="6"/>
      <c s="6"/>
      <c s="6"/>
      <c s="40">
        <f>0+Q15</f>
      </c>
      <c s="6"/>
      <c r="O15">
        <f>0+R15</f>
      </c>
      <c r="Q15">
        <f>0+I16+I20+I24+I28+I32+I36+I40+I44+I48+I52+I56+I60+I64+I68+I72+I76+I80+I84+I88+I92+I96+I100+I104+I108+I112+I116+I120+I124</f>
      </c>
      <c>
        <f>0+O16+O20+O24+O28+O32+O36+O40+O44+O48+O52+O56+O60+O64+O68+O72+O76+O80+O84+O88+O92+O96+O100+O104+O108+O112+O116+O120+O124</f>
      </c>
    </row>
    <row r="16" spans="1:16" ht="12.75">
      <c r="A16" s="24" t="s">
        <v>55</v>
      </c>
      <c s="29" t="s">
        <v>30</v>
      </c>
      <c s="29" t="s">
        <v>99</v>
      </c>
      <c s="24" t="s">
        <v>64</v>
      </c>
      <c s="30" t="s">
        <v>100</v>
      </c>
      <c s="31" t="s">
        <v>87</v>
      </c>
      <c s="32">
        <v>1</v>
      </c>
      <c s="33">
        <v>0</v>
      </c>
      <c s="33">
        <f>ROUND(ROUND(H16,2)*ROUND(G16,3),2)</f>
      </c>
      <c s="31" t="s">
        <v>79</v>
      </c>
      <c r="O16">
        <f>(I16*21)/100</f>
      </c>
      <c t="s">
        <v>30</v>
      </c>
    </row>
    <row r="17" spans="1:5" ht="12.75">
      <c r="A17" s="34" t="s">
        <v>61</v>
      </c>
      <c r="E17" s="35" t="s">
        <v>644</v>
      </c>
    </row>
    <row r="18" spans="1:5" ht="12.75">
      <c r="A18" s="36" t="s">
        <v>63</v>
      </c>
      <c r="E18" s="37" t="s">
        <v>64</v>
      </c>
    </row>
    <row r="19" spans="1:5" ht="89.25">
      <c r="A19" t="s">
        <v>65</v>
      </c>
      <c r="E19" s="35" t="s">
        <v>101</v>
      </c>
    </row>
    <row r="20" spans="1:16" ht="12.75">
      <c r="A20" s="24" t="s">
        <v>55</v>
      </c>
      <c s="29" t="s">
        <v>29</v>
      </c>
      <c s="29" t="s">
        <v>113</v>
      </c>
      <c s="24" t="s">
        <v>64</v>
      </c>
      <c s="30" t="s">
        <v>114</v>
      </c>
      <c s="31" t="s">
        <v>110</v>
      </c>
      <c s="32">
        <v>440.64</v>
      </c>
      <c s="33">
        <v>0</v>
      </c>
      <c s="33">
        <f>ROUND(ROUND(H20,2)*ROUND(G20,3),2)</f>
      </c>
      <c s="31" t="s">
        <v>79</v>
      </c>
      <c r="O20">
        <f>(I20*21)/100</f>
      </c>
      <c t="s">
        <v>30</v>
      </c>
    </row>
    <row r="21" spans="1:5" ht="12.75">
      <c r="A21" s="34" t="s">
        <v>61</v>
      </c>
      <c r="E21" s="35" t="s">
        <v>644</v>
      </c>
    </row>
    <row r="22" spans="1:5" ht="12.75">
      <c r="A22" s="36" t="s">
        <v>63</v>
      </c>
      <c r="E22" s="37" t="s">
        <v>64</v>
      </c>
    </row>
    <row r="23" spans="1:5" ht="102">
      <c r="A23" t="s">
        <v>65</v>
      </c>
      <c r="E23" s="35" t="s">
        <v>111</v>
      </c>
    </row>
    <row r="24" spans="1:16" ht="12.75">
      <c r="A24" s="24" t="s">
        <v>55</v>
      </c>
      <c s="29" t="s">
        <v>40</v>
      </c>
      <c s="29" t="s">
        <v>582</v>
      </c>
      <c s="24" t="s">
        <v>64</v>
      </c>
      <c s="30" t="s">
        <v>583</v>
      </c>
      <c s="31" t="s">
        <v>78</v>
      </c>
      <c s="32">
        <v>6120</v>
      </c>
      <c s="33">
        <v>0</v>
      </c>
      <c s="33">
        <f>ROUND(ROUND(H24,2)*ROUND(G24,3),2)</f>
      </c>
      <c s="31" t="s">
        <v>79</v>
      </c>
      <c r="O24">
        <f>(I24*21)/100</f>
      </c>
      <c t="s">
        <v>30</v>
      </c>
    </row>
    <row r="25" spans="1:5" ht="12.75">
      <c r="A25" s="34" t="s">
        <v>61</v>
      </c>
      <c r="E25" s="35" t="s">
        <v>644</v>
      </c>
    </row>
    <row r="26" spans="1:5" ht="12.75">
      <c r="A26" s="36" t="s">
        <v>63</v>
      </c>
      <c r="E26" s="37" t="s">
        <v>64</v>
      </c>
    </row>
    <row r="27" spans="1:5" ht="76.5">
      <c r="A27" t="s">
        <v>65</v>
      </c>
      <c r="E27" s="35" t="s">
        <v>584</v>
      </c>
    </row>
    <row r="28" spans="1:16" ht="12.75">
      <c r="A28" s="24" t="s">
        <v>55</v>
      </c>
      <c s="29" t="s">
        <v>42</v>
      </c>
      <c s="29" t="s">
        <v>585</v>
      </c>
      <c s="24" t="s">
        <v>64</v>
      </c>
      <c s="30" t="s">
        <v>586</v>
      </c>
      <c s="31" t="s">
        <v>78</v>
      </c>
      <c s="32">
        <v>5090</v>
      </c>
      <c s="33">
        <v>0</v>
      </c>
      <c s="33">
        <f>ROUND(ROUND(H28,2)*ROUND(G28,3),2)</f>
      </c>
      <c s="31" t="s">
        <v>79</v>
      </c>
      <c r="O28">
        <f>(I28*21)/100</f>
      </c>
      <c t="s">
        <v>30</v>
      </c>
    </row>
    <row r="29" spans="1:5" ht="12.75">
      <c r="A29" s="34" t="s">
        <v>61</v>
      </c>
      <c r="E29" s="35" t="s">
        <v>644</v>
      </c>
    </row>
    <row r="30" spans="1:5" ht="12.75">
      <c r="A30" s="36" t="s">
        <v>63</v>
      </c>
      <c r="E30" s="37" t="s">
        <v>64</v>
      </c>
    </row>
    <row r="31" spans="1:5" ht="89.25">
      <c r="A31" t="s">
        <v>65</v>
      </c>
      <c r="E31" s="35" t="s">
        <v>587</v>
      </c>
    </row>
    <row r="32" spans="1:16" ht="12.75">
      <c r="A32" s="24" t="s">
        <v>55</v>
      </c>
      <c s="29" t="s">
        <v>44</v>
      </c>
      <c s="29" t="s">
        <v>120</v>
      </c>
      <c s="24" t="s">
        <v>64</v>
      </c>
      <c s="30" t="s">
        <v>121</v>
      </c>
      <c s="31" t="s">
        <v>87</v>
      </c>
      <c s="32">
        <v>13</v>
      </c>
      <c s="33">
        <v>0</v>
      </c>
      <c s="33">
        <f>ROUND(ROUND(H32,2)*ROUND(G32,3),2)</f>
      </c>
      <c s="31" t="s">
        <v>79</v>
      </c>
      <c r="O32">
        <f>(I32*21)/100</f>
      </c>
      <c t="s">
        <v>30</v>
      </c>
    </row>
    <row r="33" spans="1:5" ht="12.75">
      <c r="A33" s="34" t="s">
        <v>61</v>
      </c>
      <c r="E33" s="35" t="s">
        <v>644</v>
      </c>
    </row>
    <row r="34" spans="1:5" ht="12.75">
      <c r="A34" s="36" t="s">
        <v>63</v>
      </c>
      <c r="E34" s="37" t="s">
        <v>64</v>
      </c>
    </row>
    <row r="35" spans="1:5" ht="89.25">
      <c r="A35" t="s">
        <v>65</v>
      </c>
      <c r="E35" s="35" t="s">
        <v>645</v>
      </c>
    </row>
    <row r="36" spans="1:16" ht="12.75">
      <c r="A36" s="24" t="s">
        <v>55</v>
      </c>
      <c s="29" t="s">
        <v>84</v>
      </c>
      <c s="29" t="s">
        <v>124</v>
      </c>
      <c s="24" t="s">
        <v>64</v>
      </c>
      <c s="30" t="s">
        <v>125</v>
      </c>
      <c s="31" t="s">
        <v>87</v>
      </c>
      <c s="32">
        <v>13</v>
      </c>
      <c s="33">
        <v>0</v>
      </c>
      <c s="33">
        <f>ROUND(ROUND(H36,2)*ROUND(G36,3),2)</f>
      </c>
      <c s="31" t="s">
        <v>79</v>
      </c>
      <c r="O36">
        <f>(I36*21)/100</f>
      </c>
      <c t="s">
        <v>30</v>
      </c>
    </row>
    <row r="37" spans="1:5" ht="12.75">
      <c r="A37" s="34" t="s">
        <v>61</v>
      </c>
      <c r="E37" s="35" t="s">
        <v>644</v>
      </c>
    </row>
    <row r="38" spans="1:5" ht="12.75">
      <c r="A38" s="36" t="s">
        <v>63</v>
      </c>
      <c r="E38" s="37" t="s">
        <v>64</v>
      </c>
    </row>
    <row r="39" spans="1:5" ht="89.25">
      <c r="A39" t="s">
        <v>65</v>
      </c>
      <c r="E39" s="35" t="s">
        <v>645</v>
      </c>
    </row>
    <row r="40" spans="1:16" ht="12.75">
      <c r="A40" s="24" t="s">
        <v>55</v>
      </c>
      <c s="29" t="s">
        <v>89</v>
      </c>
      <c s="29" t="s">
        <v>588</v>
      </c>
      <c s="24" t="s">
        <v>64</v>
      </c>
      <c s="30" t="s">
        <v>589</v>
      </c>
      <c s="31" t="s">
        <v>78</v>
      </c>
      <c s="32">
        <v>1000</v>
      </c>
      <c s="33">
        <v>0</v>
      </c>
      <c s="33">
        <f>ROUND(ROUND(H40,2)*ROUND(G40,3),2)</f>
      </c>
      <c s="31" t="s">
        <v>79</v>
      </c>
      <c r="O40">
        <f>(I40*21)/100</f>
      </c>
      <c t="s">
        <v>30</v>
      </c>
    </row>
    <row r="41" spans="1:5" ht="12.75">
      <c r="A41" s="34" t="s">
        <v>61</v>
      </c>
      <c r="E41" s="35" t="s">
        <v>644</v>
      </c>
    </row>
    <row r="42" spans="1:5" ht="12.75">
      <c r="A42" s="36" t="s">
        <v>63</v>
      </c>
      <c r="E42" s="37" t="s">
        <v>64</v>
      </c>
    </row>
    <row r="43" spans="1:5" ht="89.25">
      <c r="A43" t="s">
        <v>65</v>
      </c>
      <c r="E43" s="35" t="s">
        <v>587</v>
      </c>
    </row>
    <row r="44" spans="1:16" ht="12.75">
      <c r="A44" s="24" t="s">
        <v>55</v>
      </c>
      <c s="29" t="s">
        <v>47</v>
      </c>
      <c s="29" t="s">
        <v>136</v>
      </c>
      <c s="24" t="s">
        <v>64</v>
      </c>
      <c s="30" t="s">
        <v>137</v>
      </c>
      <c s="31" t="s">
        <v>138</v>
      </c>
      <c s="32">
        <v>4</v>
      </c>
      <c s="33">
        <v>0</v>
      </c>
      <c s="33">
        <f>ROUND(ROUND(H44,2)*ROUND(G44,3),2)</f>
      </c>
      <c s="31" t="s">
        <v>79</v>
      </c>
      <c r="O44">
        <f>(I44*21)/100</f>
      </c>
      <c t="s">
        <v>30</v>
      </c>
    </row>
    <row r="45" spans="1:5" ht="12.75">
      <c r="A45" s="34" t="s">
        <v>61</v>
      </c>
      <c r="E45" s="35" t="s">
        <v>644</v>
      </c>
    </row>
    <row r="46" spans="1:5" ht="12.75">
      <c r="A46" s="36" t="s">
        <v>63</v>
      </c>
      <c r="E46" s="37" t="s">
        <v>64</v>
      </c>
    </row>
    <row r="47" spans="1:5" ht="89.25">
      <c r="A47" t="s">
        <v>65</v>
      </c>
      <c r="E47" s="35" t="s">
        <v>139</v>
      </c>
    </row>
    <row r="48" spans="1:16" ht="12.75">
      <c r="A48" s="24" t="s">
        <v>55</v>
      </c>
      <c s="29" t="s">
        <v>49</v>
      </c>
      <c s="29" t="s">
        <v>141</v>
      </c>
      <c s="24" t="s">
        <v>64</v>
      </c>
      <c s="30" t="s">
        <v>142</v>
      </c>
      <c s="31" t="s">
        <v>78</v>
      </c>
      <c s="32">
        <v>1000</v>
      </c>
      <c s="33">
        <v>0</v>
      </c>
      <c s="33">
        <f>ROUND(ROUND(H48,2)*ROUND(G48,3),2)</f>
      </c>
      <c s="31" t="s">
        <v>79</v>
      </c>
      <c r="O48">
        <f>(I48*21)/100</f>
      </c>
      <c t="s">
        <v>30</v>
      </c>
    </row>
    <row r="49" spans="1:5" ht="12.75">
      <c r="A49" s="34" t="s">
        <v>61</v>
      </c>
      <c r="E49" s="35" t="s">
        <v>644</v>
      </c>
    </row>
    <row r="50" spans="1:5" ht="12.75">
      <c r="A50" s="36" t="s">
        <v>63</v>
      </c>
      <c r="E50" s="37" t="s">
        <v>64</v>
      </c>
    </row>
    <row r="51" spans="1:5" ht="89.25">
      <c r="A51" t="s">
        <v>65</v>
      </c>
      <c r="E51" s="35" t="s">
        <v>143</v>
      </c>
    </row>
    <row r="52" spans="1:16" ht="12.75">
      <c r="A52" s="24" t="s">
        <v>55</v>
      </c>
      <c s="29" t="s">
        <v>51</v>
      </c>
      <c s="29" t="s">
        <v>646</v>
      </c>
      <c s="24" t="s">
        <v>64</v>
      </c>
      <c s="30" t="s">
        <v>647</v>
      </c>
      <c s="31" t="s">
        <v>87</v>
      </c>
      <c s="32">
        <v>10</v>
      </c>
      <c s="33">
        <v>0</v>
      </c>
      <c s="33">
        <f>ROUND(ROUND(H52,2)*ROUND(G52,3),2)</f>
      </c>
      <c s="31" t="s">
        <v>79</v>
      </c>
      <c r="O52">
        <f>(I52*21)/100</f>
      </c>
      <c t="s">
        <v>30</v>
      </c>
    </row>
    <row r="53" spans="1:5" ht="12.75">
      <c r="A53" s="34" t="s">
        <v>61</v>
      </c>
      <c r="E53" s="35" t="s">
        <v>644</v>
      </c>
    </row>
    <row r="54" spans="1:5" ht="12.75">
      <c r="A54" s="36" t="s">
        <v>63</v>
      </c>
      <c r="E54" s="37" t="s">
        <v>64</v>
      </c>
    </row>
    <row r="55" spans="1:5" ht="89.25">
      <c r="A55" t="s">
        <v>65</v>
      </c>
      <c r="E55" s="35" t="s">
        <v>648</v>
      </c>
    </row>
    <row r="56" spans="1:16" ht="12.75">
      <c r="A56" s="24" t="s">
        <v>55</v>
      </c>
      <c s="29" t="s">
        <v>102</v>
      </c>
      <c s="29" t="s">
        <v>649</v>
      </c>
      <c s="24" t="s">
        <v>64</v>
      </c>
      <c s="30" t="s">
        <v>650</v>
      </c>
      <c s="31" t="s">
        <v>87</v>
      </c>
      <c s="32">
        <v>10</v>
      </c>
      <c s="33">
        <v>0</v>
      </c>
      <c s="33">
        <f>ROUND(ROUND(H56,2)*ROUND(G56,3),2)</f>
      </c>
      <c s="31" t="s">
        <v>79</v>
      </c>
      <c r="O56">
        <f>(I56*21)/100</f>
      </c>
      <c t="s">
        <v>30</v>
      </c>
    </row>
    <row r="57" spans="1:5" ht="12.75">
      <c r="A57" s="34" t="s">
        <v>61</v>
      </c>
      <c r="E57" s="35" t="s">
        <v>644</v>
      </c>
    </row>
    <row r="58" spans="1:5" ht="12.75">
      <c r="A58" s="36" t="s">
        <v>63</v>
      </c>
      <c r="E58" s="37" t="s">
        <v>64</v>
      </c>
    </row>
    <row r="59" spans="1:5" ht="76.5">
      <c r="A59" t="s">
        <v>65</v>
      </c>
      <c r="E59" s="35" t="s">
        <v>174</v>
      </c>
    </row>
    <row r="60" spans="1:16" ht="12.75">
      <c r="A60" s="24" t="s">
        <v>55</v>
      </c>
      <c s="29" t="s">
        <v>107</v>
      </c>
      <c s="29" t="s">
        <v>145</v>
      </c>
      <c s="24" t="s">
        <v>64</v>
      </c>
      <c s="30" t="s">
        <v>146</v>
      </c>
      <c s="31" t="s">
        <v>87</v>
      </c>
      <c s="32">
        <v>4</v>
      </c>
      <c s="33">
        <v>0</v>
      </c>
      <c s="33">
        <f>ROUND(ROUND(H60,2)*ROUND(G60,3),2)</f>
      </c>
      <c s="31" t="s">
        <v>79</v>
      </c>
      <c r="O60">
        <f>(I60*21)/100</f>
      </c>
      <c t="s">
        <v>30</v>
      </c>
    </row>
    <row r="61" spans="1:5" ht="12.75">
      <c r="A61" s="34" t="s">
        <v>61</v>
      </c>
      <c r="E61" s="35" t="s">
        <v>644</v>
      </c>
    </row>
    <row r="62" spans="1:5" ht="12.75">
      <c r="A62" s="36" t="s">
        <v>63</v>
      </c>
      <c r="E62" s="37" t="s">
        <v>64</v>
      </c>
    </row>
    <row r="63" spans="1:5" ht="89.25">
      <c r="A63" t="s">
        <v>65</v>
      </c>
      <c r="E63" s="35" t="s">
        <v>122</v>
      </c>
    </row>
    <row r="64" spans="1:16" ht="12.75">
      <c r="A64" s="24" t="s">
        <v>55</v>
      </c>
      <c s="29" t="s">
        <v>112</v>
      </c>
      <c s="29" t="s">
        <v>148</v>
      </c>
      <c s="24" t="s">
        <v>64</v>
      </c>
      <c s="30" t="s">
        <v>149</v>
      </c>
      <c s="31" t="s">
        <v>87</v>
      </c>
      <c s="32">
        <v>4</v>
      </c>
      <c s="33">
        <v>0</v>
      </c>
      <c s="33">
        <f>ROUND(ROUND(H64,2)*ROUND(G64,3),2)</f>
      </c>
      <c s="31" t="s">
        <v>79</v>
      </c>
      <c r="O64">
        <f>(I64*21)/100</f>
      </c>
      <c t="s">
        <v>30</v>
      </c>
    </row>
    <row r="65" spans="1:5" ht="12.75">
      <c r="A65" s="34" t="s">
        <v>61</v>
      </c>
      <c r="E65" s="35" t="s">
        <v>644</v>
      </c>
    </row>
    <row r="66" spans="1:5" ht="12.75">
      <c r="A66" s="36" t="s">
        <v>63</v>
      </c>
      <c r="E66" s="37" t="s">
        <v>64</v>
      </c>
    </row>
    <row r="67" spans="1:5" ht="76.5">
      <c r="A67" t="s">
        <v>65</v>
      </c>
      <c r="E67" s="35" t="s">
        <v>126</v>
      </c>
    </row>
    <row r="68" spans="1:16" ht="12.75">
      <c r="A68" s="24" t="s">
        <v>55</v>
      </c>
      <c s="29" t="s">
        <v>115</v>
      </c>
      <c s="29" t="s">
        <v>651</v>
      </c>
      <c s="24" t="s">
        <v>64</v>
      </c>
      <c s="30" t="s">
        <v>652</v>
      </c>
      <c s="31" t="s">
        <v>87</v>
      </c>
      <c s="32">
        <v>6</v>
      </c>
      <c s="33">
        <v>0</v>
      </c>
      <c s="33">
        <f>ROUND(ROUND(H68,2)*ROUND(G68,3),2)</f>
      </c>
      <c s="31" t="s">
        <v>79</v>
      </c>
      <c r="O68">
        <f>(I68*21)/100</f>
      </c>
      <c t="s">
        <v>30</v>
      </c>
    </row>
    <row r="69" spans="1:5" ht="12.75">
      <c r="A69" s="34" t="s">
        <v>61</v>
      </c>
      <c r="E69" s="35" t="s">
        <v>644</v>
      </c>
    </row>
    <row r="70" spans="1:5" ht="12.75">
      <c r="A70" s="36" t="s">
        <v>63</v>
      </c>
      <c r="E70" s="37" t="s">
        <v>64</v>
      </c>
    </row>
    <row r="71" spans="1:5" ht="102">
      <c r="A71" t="s">
        <v>65</v>
      </c>
      <c r="E71" s="35" t="s">
        <v>653</v>
      </c>
    </row>
    <row r="72" spans="1:16" ht="12.75">
      <c r="A72" s="24" t="s">
        <v>55</v>
      </c>
      <c s="29" t="s">
        <v>119</v>
      </c>
      <c s="29" t="s">
        <v>654</v>
      </c>
      <c s="24" t="s">
        <v>64</v>
      </c>
      <c s="30" t="s">
        <v>655</v>
      </c>
      <c s="31" t="s">
        <v>87</v>
      </c>
      <c s="32">
        <v>6</v>
      </c>
      <c s="33">
        <v>0</v>
      </c>
      <c s="33">
        <f>ROUND(ROUND(H72,2)*ROUND(G72,3),2)</f>
      </c>
      <c s="31" t="s">
        <v>79</v>
      </c>
      <c r="O72">
        <f>(I72*21)/100</f>
      </c>
      <c t="s">
        <v>30</v>
      </c>
    </row>
    <row r="73" spans="1:5" ht="12.75">
      <c r="A73" s="34" t="s">
        <v>61</v>
      </c>
      <c r="E73" s="35" t="s">
        <v>644</v>
      </c>
    </row>
    <row r="74" spans="1:5" ht="12.75">
      <c r="A74" s="36" t="s">
        <v>63</v>
      </c>
      <c r="E74" s="37" t="s">
        <v>64</v>
      </c>
    </row>
    <row r="75" spans="1:5" ht="89.25">
      <c r="A75" t="s">
        <v>65</v>
      </c>
      <c r="E75" s="35" t="s">
        <v>656</v>
      </c>
    </row>
    <row r="76" spans="1:16" ht="12.75">
      <c r="A76" s="24" t="s">
        <v>55</v>
      </c>
      <c s="29" t="s">
        <v>123</v>
      </c>
      <c s="29" t="s">
        <v>155</v>
      </c>
      <c s="24" t="s">
        <v>64</v>
      </c>
      <c s="30" t="s">
        <v>156</v>
      </c>
      <c s="31" t="s">
        <v>87</v>
      </c>
      <c s="32">
        <v>4</v>
      </c>
      <c s="33">
        <v>0</v>
      </c>
      <c s="33">
        <f>ROUND(ROUND(H76,2)*ROUND(G76,3),2)</f>
      </c>
      <c s="31" t="s">
        <v>79</v>
      </c>
      <c r="O76">
        <f>(I76*21)/100</f>
      </c>
      <c t="s">
        <v>30</v>
      </c>
    </row>
    <row r="77" spans="1:5" ht="12.75">
      <c r="A77" s="34" t="s">
        <v>61</v>
      </c>
      <c r="E77" s="35" t="s">
        <v>644</v>
      </c>
    </row>
    <row r="78" spans="1:5" ht="12.75">
      <c r="A78" s="36" t="s">
        <v>63</v>
      </c>
      <c r="E78" s="37" t="s">
        <v>64</v>
      </c>
    </row>
    <row r="79" spans="1:5" ht="89.25">
      <c r="A79" t="s">
        <v>65</v>
      </c>
      <c r="E79" s="35" t="s">
        <v>153</v>
      </c>
    </row>
    <row r="80" spans="1:16" ht="12.75">
      <c r="A80" s="24" t="s">
        <v>55</v>
      </c>
      <c s="29" t="s">
        <v>127</v>
      </c>
      <c s="29" t="s">
        <v>598</v>
      </c>
      <c s="24" t="s">
        <v>64</v>
      </c>
      <c s="30" t="s">
        <v>599</v>
      </c>
      <c s="31" t="s">
        <v>87</v>
      </c>
      <c s="32">
        <v>5</v>
      </c>
      <c s="33">
        <v>0</v>
      </c>
      <c s="33">
        <f>ROUND(ROUND(H80,2)*ROUND(G80,3),2)</f>
      </c>
      <c s="31" t="s">
        <v>79</v>
      </c>
      <c r="O80">
        <f>(I80*21)/100</f>
      </c>
      <c t="s">
        <v>30</v>
      </c>
    </row>
    <row r="81" spans="1:5" ht="12.75">
      <c r="A81" s="34" t="s">
        <v>61</v>
      </c>
      <c r="E81" s="35" t="s">
        <v>644</v>
      </c>
    </row>
    <row r="82" spans="1:5" ht="12.75">
      <c r="A82" s="36" t="s">
        <v>63</v>
      </c>
      <c r="E82" s="37" t="s">
        <v>64</v>
      </c>
    </row>
    <row r="83" spans="1:5" ht="76.5">
      <c r="A83" t="s">
        <v>65</v>
      </c>
      <c r="E83" s="35" t="s">
        <v>126</v>
      </c>
    </row>
    <row r="84" spans="1:16" ht="12.75">
      <c r="A84" s="24" t="s">
        <v>55</v>
      </c>
      <c s="29" t="s">
        <v>131</v>
      </c>
      <c s="29" t="s">
        <v>187</v>
      </c>
      <c s="24" t="s">
        <v>64</v>
      </c>
      <c s="30" t="s">
        <v>188</v>
      </c>
      <c s="31" t="s">
        <v>87</v>
      </c>
      <c s="32">
        <v>8</v>
      </c>
      <c s="33">
        <v>0</v>
      </c>
      <c s="33">
        <f>ROUND(ROUND(H84,2)*ROUND(G84,3),2)</f>
      </c>
      <c s="31" t="s">
        <v>79</v>
      </c>
      <c r="O84">
        <f>(I84*21)/100</f>
      </c>
      <c t="s">
        <v>30</v>
      </c>
    </row>
    <row r="85" spans="1:5" ht="12.75">
      <c r="A85" s="34" t="s">
        <v>61</v>
      </c>
      <c r="E85" s="35" t="s">
        <v>644</v>
      </c>
    </row>
    <row r="86" spans="1:5" ht="12.75">
      <c r="A86" s="36" t="s">
        <v>63</v>
      </c>
      <c r="E86" s="37" t="s">
        <v>64</v>
      </c>
    </row>
    <row r="87" spans="1:5" ht="76.5">
      <c r="A87" t="s">
        <v>65</v>
      </c>
      <c r="E87" s="35" t="s">
        <v>602</v>
      </c>
    </row>
    <row r="88" spans="1:16" ht="12.75">
      <c r="A88" s="24" t="s">
        <v>55</v>
      </c>
      <c s="29" t="s">
        <v>135</v>
      </c>
      <c s="29" t="s">
        <v>606</v>
      </c>
      <c s="24" t="s">
        <v>64</v>
      </c>
      <c s="30" t="s">
        <v>607</v>
      </c>
      <c s="31" t="s">
        <v>87</v>
      </c>
      <c s="32">
        <v>8</v>
      </c>
      <c s="33">
        <v>0</v>
      </c>
      <c s="33">
        <f>ROUND(ROUND(H88,2)*ROUND(G88,3),2)</f>
      </c>
      <c s="31" t="s">
        <v>79</v>
      </c>
      <c r="O88">
        <f>(I88*21)/100</f>
      </c>
      <c t="s">
        <v>30</v>
      </c>
    </row>
    <row r="89" spans="1:5" ht="12.75">
      <c r="A89" s="34" t="s">
        <v>61</v>
      </c>
      <c r="E89" s="35" t="s">
        <v>644</v>
      </c>
    </row>
    <row r="90" spans="1:5" ht="12.75">
      <c r="A90" s="36" t="s">
        <v>63</v>
      </c>
      <c r="E90" s="37" t="s">
        <v>64</v>
      </c>
    </row>
    <row r="91" spans="1:5" ht="89.25">
      <c r="A91" t="s">
        <v>65</v>
      </c>
      <c r="E91" s="35" t="s">
        <v>122</v>
      </c>
    </row>
    <row r="92" spans="1:16" ht="12.75">
      <c r="A92" s="24" t="s">
        <v>55</v>
      </c>
      <c s="29" t="s">
        <v>140</v>
      </c>
      <c s="29" t="s">
        <v>608</v>
      </c>
      <c s="24" t="s">
        <v>64</v>
      </c>
      <c s="30" t="s">
        <v>609</v>
      </c>
      <c s="31" t="s">
        <v>87</v>
      </c>
      <c s="32">
        <v>8</v>
      </c>
      <c s="33">
        <v>0</v>
      </c>
      <c s="33">
        <f>ROUND(ROUND(H92,2)*ROUND(G92,3),2)</f>
      </c>
      <c s="31" t="s">
        <v>79</v>
      </c>
      <c r="O92">
        <f>(I92*21)/100</f>
      </c>
      <c t="s">
        <v>30</v>
      </c>
    </row>
    <row r="93" spans="1:5" ht="12.75">
      <c r="A93" s="34" t="s">
        <v>61</v>
      </c>
      <c r="E93" s="35" t="s">
        <v>644</v>
      </c>
    </row>
    <row r="94" spans="1:5" ht="12.75">
      <c r="A94" s="36" t="s">
        <v>63</v>
      </c>
      <c r="E94" s="37" t="s">
        <v>64</v>
      </c>
    </row>
    <row r="95" spans="1:5" ht="76.5">
      <c r="A95" t="s">
        <v>65</v>
      </c>
      <c r="E95" s="35" t="s">
        <v>126</v>
      </c>
    </row>
    <row r="96" spans="1:16" ht="12.75">
      <c r="A96" s="24" t="s">
        <v>55</v>
      </c>
      <c s="29" t="s">
        <v>144</v>
      </c>
      <c s="29" t="s">
        <v>610</v>
      </c>
      <c s="24" t="s">
        <v>64</v>
      </c>
      <c s="30" t="s">
        <v>611</v>
      </c>
      <c s="31" t="s">
        <v>87</v>
      </c>
      <c s="32">
        <v>8</v>
      </c>
      <c s="33">
        <v>0</v>
      </c>
      <c s="33">
        <f>ROUND(ROUND(H96,2)*ROUND(G96,3),2)</f>
      </c>
      <c s="31" t="s">
        <v>79</v>
      </c>
      <c r="O96">
        <f>(I96*21)/100</f>
      </c>
      <c t="s">
        <v>30</v>
      </c>
    </row>
    <row r="97" spans="1:5" ht="12.75">
      <c r="A97" s="34" t="s">
        <v>61</v>
      </c>
      <c r="E97" s="35" t="s">
        <v>644</v>
      </c>
    </row>
    <row r="98" spans="1:5" ht="12.75">
      <c r="A98" s="36" t="s">
        <v>63</v>
      </c>
      <c r="E98" s="37" t="s">
        <v>64</v>
      </c>
    </row>
    <row r="99" spans="1:5" ht="89.25">
      <c r="A99" t="s">
        <v>65</v>
      </c>
      <c r="E99" s="35" t="s">
        <v>122</v>
      </c>
    </row>
    <row r="100" spans="1:16" ht="12.75">
      <c r="A100" s="24" t="s">
        <v>55</v>
      </c>
      <c s="29" t="s">
        <v>147</v>
      </c>
      <c s="29" t="s">
        <v>612</v>
      </c>
      <c s="24" t="s">
        <v>64</v>
      </c>
      <c s="30" t="s">
        <v>613</v>
      </c>
      <c s="31" t="s">
        <v>87</v>
      </c>
      <c s="32">
        <v>8</v>
      </c>
      <c s="33">
        <v>0</v>
      </c>
      <c s="33">
        <f>ROUND(ROUND(H100,2)*ROUND(G100,3),2)</f>
      </c>
      <c s="31" t="s">
        <v>79</v>
      </c>
      <c r="O100">
        <f>(I100*21)/100</f>
      </c>
      <c t="s">
        <v>30</v>
      </c>
    </row>
    <row r="101" spans="1:5" ht="12.75">
      <c r="A101" s="34" t="s">
        <v>61</v>
      </c>
      <c r="E101" s="35" t="s">
        <v>644</v>
      </c>
    </row>
    <row r="102" spans="1:5" ht="12.75">
      <c r="A102" s="36" t="s">
        <v>63</v>
      </c>
      <c r="E102" s="37" t="s">
        <v>64</v>
      </c>
    </row>
    <row r="103" spans="1:5" ht="76.5">
      <c r="A103" t="s">
        <v>65</v>
      </c>
      <c r="E103" s="35" t="s">
        <v>126</v>
      </c>
    </row>
    <row r="104" spans="1:16" ht="12.75">
      <c r="A104" s="24" t="s">
        <v>55</v>
      </c>
      <c s="29" t="s">
        <v>150</v>
      </c>
      <c s="29" t="s">
        <v>618</v>
      </c>
      <c s="24" t="s">
        <v>64</v>
      </c>
      <c s="30" t="s">
        <v>619</v>
      </c>
      <c s="31" t="s">
        <v>87</v>
      </c>
      <c s="32">
        <v>4</v>
      </c>
      <c s="33">
        <v>0</v>
      </c>
      <c s="33">
        <f>ROUND(ROUND(H104,2)*ROUND(G104,3),2)</f>
      </c>
      <c s="31" t="s">
        <v>79</v>
      </c>
      <c r="O104">
        <f>(I104*21)/100</f>
      </c>
      <c t="s">
        <v>30</v>
      </c>
    </row>
    <row r="105" spans="1:5" ht="12.75">
      <c r="A105" s="34" t="s">
        <v>61</v>
      </c>
      <c r="E105" s="35" t="s">
        <v>644</v>
      </c>
    </row>
    <row r="106" spans="1:5" ht="12.75">
      <c r="A106" s="36" t="s">
        <v>63</v>
      </c>
      <c r="E106" s="37" t="s">
        <v>64</v>
      </c>
    </row>
    <row r="107" spans="1:5" ht="89.25">
      <c r="A107" t="s">
        <v>65</v>
      </c>
      <c r="E107" s="35" t="s">
        <v>122</v>
      </c>
    </row>
    <row r="108" spans="1:16" ht="12.75">
      <c r="A108" s="24" t="s">
        <v>55</v>
      </c>
      <c s="29" t="s">
        <v>154</v>
      </c>
      <c s="29" t="s">
        <v>621</v>
      </c>
      <c s="24" t="s">
        <v>64</v>
      </c>
      <c s="30" t="s">
        <v>622</v>
      </c>
      <c s="31" t="s">
        <v>87</v>
      </c>
      <c s="32">
        <v>4</v>
      </c>
      <c s="33">
        <v>0</v>
      </c>
      <c s="33">
        <f>ROUND(ROUND(H108,2)*ROUND(G108,3),2)</f>
      </c>
      <c s="31" t="s">
        <v>79</v>
      </c>
      <c r="O108">
        <f>(I108*21)/100</f>
      </c>
      <c t="s">
        <v>30</v>
      </c>
    </row>
    <row r="109" spans="1:5" ht="12.75">
      <c r="A109" s="34" t="s">
        <v>61</v>
      </c>
      <c r="E109" s="35" t="s">
        <v>644</v>
      </c>
    </row>
    <row r="110" spans="1:5" ht="12.75">
      <c r="A110" s="36" t="s">
        <v>63</v>
      </c>
      <c r="E110" s="37" t="s">
        <v>64</v>
      </c>
    </row>
    <row r="111" spans="1:5" ht="76.5">
      <c r="A111" t="s">
        <v>65</v>
      </c>
      <c r="E111" s="35" t="s">
        <v>126</v>
      </c>
    </row>
    <row r="112" spans="1:16" ht="12.75">
      <c r="A112" s="24" t="s">
        <v>55</v>
      </c>
      <c s="29" t="s">
        <v>157</v>
      </c>
      <c s="29" t="s">
        <v>623</v>
      </c>
      <c s="24" t="s">
        <v>64</v>
      </c>
      <c s="30" t="s">
        <v>624</v>
      </c>
      <c s="31" t="s">
        <v>87</v>
      </c>
      <c s="32">
        <v>3</v>
      </c>
      <c s="33">
        <v>0</v>
      </c>
      <c s="33">
        <f>ROUND(ROUND(H112,2)*ROUND(G112,3),2)</f>
      </c>
      <c s="31" t="s">
        <v>79</v>
      </c>
      <c r="O112">
        <f>(I112*21)/100</f>
      </c>
      <c t="s">
        <v>30</v>
      </c>
    </row>
    <row r="113" spans="1:5" ht="12.75">
      <c r="A113" s="34" t="s">
        <v>61</v>
      </c>
      <c r="E113" s="35" t="s">
        <v>644</v>
      </c>
    </row>
    <row r="114" spans="1:5" ht="12.75">
      <c r="A114" s="36" t="s">
        <v>63</v>
      </c>
      <c r="E114" s="37" t="s">
        <v>64</v>
      </c>
    </row>
    <row r="115" spans="1:5" ht="89.25">
      <c r="A115" t="s">
        <v>65</v>
      </c>
      <c r="E115" s="35" t="s">
        <v>471</v>
      </c>
    </row>
    <row r="116" spans="1:16" ht="12.75">
      <c r="A116" s="24" t="s">
        <v>55</v>
      </c>
      <c s="29" t="s">
        <v>161</v>
      </c>
      <c s="29" t="s">
        <v>194</v>
      </c>
      <c s="24" t="s">
        <v>64</v>
      </c>
      <c s="30" t="s">
        <v>195</v>
      </c>
      <c s="31" t="s">
        <v>196</v>
      </c>
      <c s="32">
        <v>288</v>
      </c>
      <c s="33">
        <v>0</v>
      </c>
      <c s="33">
        <f>ROUND(ROUND(H116,2)*ROUND(G116,3),2)</f>
      </c>
      <c s="31" t="s">
        <v>79</v>
      </c>
      <c r="O116">
        <f>(I116*21)/100</f>
      </c>
      <c t="s">
        <v>30</v>
      </c>
    </row>
    <row r="117" spans="1:5" ht="12.75">
      <c r="A117" s="34" t="s">
        <v>61</v>
      </c>
      <c r="E117" s="35" t="s">
        <v>644</v>
      </c>
    </row>
    <row r="118" spans="1:5" ht="12.75">
      <c r="A118" s="36" t="s">
        <v>63</v>
      </c>
      <c r="E118" s="37" t="s">
        <v>64</v>
      </c>
    </row>
    <row r="119" spans="1:5" ht="114.75">
      <c r="A119" t="s">
        <v>65</v>
      </c>
      <c r="E119" s="35" t="s">
        <v>197</v>
      </c>
    </row>
    <row r="120" spans="1:16" ht="12.75">
      <c r="A120" s="24" t="s">
        <v>55</v>
      </c>
      <c s="29" t="s">
        <v>165</v>
      </c>
      <c s="29" t="s">
        <v>657</v>
      </c>
      <c s="24" t="s">
        <v>64</v>
      </c>
      <c s="30" t="s">
        <v>658</v>
      </c>
      <c s="31" t="s">
        <v>87</v>
      </c>
      <c s="32">
        <v>288</v>
      </c>
      <c s="33">
        <v>0</v>
      </c>
      <c s="33">
        <f>ROUND(ROUND(H120,2)*ROUND(G120,3),2)</f>
      </c>
      <c s="31" t="s">
        <v>79</v>
      </c>
      <c r="O120">
        <f>(I120*21)/100</f>
      </c>
      <c t="s">
        <v>30</v>
      </c>
    </row>
    <row r="121" spans="1:5" ht="12.75">
      <c r="A121" s="34" t="s">
        <v>61</v>
      </c>
      <c r="E121" s="35" t="s">
        <v>644</v>
      </c>
    </row>
    <row r="122" spans="1:5" ht="12.75">
      <c r="A122" s="36" t="s">
        <v>63</v>
      </c>
      <c r="E122" s="37" t="s">
        <v>64</v>
      </c>
    </row>
    <row r="123" spans="1:5" ht="89.25">
      <c r="A123" t="s">
        <v>65</v>
      </c>
      <c r="E123" s="35" t="s">
        <v>153</v>
      </c>
    </row>
    <row r="124" spans="1:16" ht="12.75">
      <c r="A124" s="24" t="s">
        <v>55</v>
      </c>
      <c s="29" t="s">
        <v>170</v>
      </c>
      <c s="29" t="s">
        <v>659</v>
      </c>
      <c s="24" t="s">
        <v>64</v>
      </c>
      <c s="30" t="s">
        <v>660</v>
      </c>
      <c s="31" t="s">
        <v>87</v>
      </c>
      <c s="32">
        <v>288</v>
      </c>
      <c s="33">
        <v>0</v>
      </c>
      <c s="33">
        <f>ROUND(ROUND(H124,2)*ROUND(G124,3),2)</f>
      </c>
      <c s="31" t="s">
        <v>79</v>
      </c>
      <c r="O124">
        <f>(I124*21)/100</f>
      </c>
      <c t="s">
        <v>30</v>
      </c>
    </row>
    <row r="125" spans="1:5" ht="12.75">
      <c r="A125" s="34" t="s">
        <v>61</v>
      </c>
      <c r="E125" s="35" t="s">
        <v>644</v>
      </c>
    </row>
    <row r="126" spans="1:5" ht="12.75">
      <c r="A126" s="36" t="s">
        <v>63</v>
      </c>
      <c r="E126" s="37" t="s">
        <v>64</v>
      </c>
    </row>
    <row r="127" spans="1:5" ht="76.5">
      <c r="A127" t="s">
        <v>65</v>
      </c>
      <c r="E127" s="35" t="s">
        <v>126</v>
      </c>
    </row>
    <row r="128" spans="1:18" ht="12.75" customHeight="1">
      <c r="A128" s="6" t="s">
        <v>52</v>
      </c>
      <c s="6"/>
      <c s="39" t="s">
        <v>630</v>
      </c>
      <c s="6"/>
      <c s="27" t="s">
        <v>631</v>
      </c>
      <c s="6"/>
      <c s="6"/>
      <c s="6"/>
      <c s="40">
        <f>0+Q128</f>
      </c>
      <c s="6"/>
      <c r="O128">
        <f>0+R128</f>
      </c>
      <c r="Q128">
        <f>0+I129+I133+I137</f>
      </c>
      <c>
        <f>0+O129+O133+O137</f>
      </c>
    </row>
    <row r="129" spans="1:16" ht="12.75">
      <c r="A129" s="24" t="s">
        <v>55</v>
      </c>
      <c s="29" t="s">
        <v>175</v>
      </c>
      <c s="29" t="s">
        <v>632</v>
      </c>
      <c s="24" t="s">
        <v>64</v>
      </c>
      <c s="30" t="s">
        <v>633</v>
      </c>
      <c s="31" t="s">
        <v>634</v>
      </c>
      <c s="32">
        <v>42</v>
      </c>
      <c s="33">
        <v>0</v>
      </c>
      <c s="33">
        <f>ROUND(ROUND(H129,2)*ROUND(G129,3),2)</f>
      </c>
      <c s="31" t="s">
        <v>79</v>
      </c>
      <c r="O129">
        <f>(I129*21)/100</f>
      </c>
      <c t="s">
        <v>30</v>
      </c>
    </row>
    <row r="130" spans="1:5" ht="12.75">
      <c r="A130" s="34" t="s">
        <v>61</v>
      </c>
      <c r="E130" s="35" t="s">
        <v>644</v>
      </c>
    </row>
    <row r="131" spans="1:5" ht="12.75">
      <c r="A131" s="36" t="s">
        <v>63</v>
      </c>
      <c r="E131" s="37" t="s">
        <v>64</v>
      </c>
    </row>
    <row r="132" spans="1:5" ht="229.5">
      <c r="A132" t="s">
        <v>65</v>
      </c>
      <c r="E132" s="35" t="s">
        <v>661</v>
      </c>
    </row>
    <row r="133" spans="1:16" ht="12.75">
      <c r="A133" s="24" t="s">
        <v>55</v>
      </c>
      <c s="29" t="s">
        <v>178</v>
      </c>
      <c s="29" t="s">
        <v>636</v>
      </c>
      <c s="24" t="s">
        <v>64</v>
      </c>
      <c s="30" t="s">
        <v>637</v>
      </c>
      <c s="31" t="s">
        <v>634</v>
      </c>
      <c s="32">
        <v>30.3</v>
      </c>
      <c s="33">
        <v>0</v>
      </c>
      <c s="33">
        <f>ROUND(ROUND(H133,2)*ROUND(G133,3),2)</f>
      </c>
      <c s="31" t="s">
        <v>79</v>
      </c>
      <c r="O133">
        <f>(I133*21)/100</f>
      </c>
      <c t="s">
        <v>30</v>
      </c>
    </row>
    <row r="134" spans="1:5" ht="12.75">
      <c r="A134" s="34" t="s">
        <v>61</v>
      </c>
      <c r="E134" s="35" t="s">
        <v>644</v>
      </c>
    </row>
    <row r="135" spans="1:5" ht="12.75">
      <c r="A135" s="36" t="s">
        <v>63</v>
      </c>
      <c r="E135" s="37" t="s">
        <v>64</v>
      </c>
    </row>
    <row r="136" spans="1:5" ht="216.75">
      <c r="A136" t="s">
        <v>65</v>
      </c>
      <c r="E136" s="35" t="s">
        <v>662</v>
      </c>
    </row>
    <row r="137" spans="1:16" ht="12.75">
      <c r="A137" s="24" t="s">
        <v>55</v>
      </c>
      <c s="29" t="s">
        <v>182</v>
      </c>
      <c s="29" t="s">
        <v>639</v>
      </c>
      <c s="24" t="s">
        <v>64</v>
      </c>
      <c s="30" t="s">
        <v>640</v>
      </c>
      <c s="31" t="s">
        <v>634</v>
      </c>
      <c s="32">
        <v>2.7</v>
      </c>
      <c s="33">
        <v>0</v>
      </c>
      <c s="33">
        <f>ROUND(ROUND(H137,2)*ROUND(G137,3),2)</f>
      </c>
      <c s="31" t="s">
        <v>79</v>
      </c>
      <c r="O137">
        <f>(I137*21)/100</f>
      </c>
      <c t="s">
        <v>30</v>
      </c>
    </row>
    <row r="138" spans="1:5" ht="12.75">
      <c r="A138" s="34" t="s">
        <v>61</v>
      </c>
      <c r="E138" s="35" t="s">
        <v>644</v>
      </c>
    </row>
    <row r="139" spans="1:5" ht="12.75">
      <c r="A139" s="36" t="s">
        <v>63</v>
      </c>
      <c r="E139" s="37" t="s">
        <v>64</v>
      </c>
    </row>
    <row r="140" spans="1:5" ht="280.5">
      <c r="A140" t="s">
        <v>65</v>
      </c>
      <c r="E140" s="35" t="s">
        <v>663</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8.xml><?xml version="1.0" encoding="utf-8"?>
<worksheet xmlns="http://schemas.openxmlformats.org/spreadsheetml/2006/main" xmlns:r="http://schemas.openxmlformats.org/officeDocument/2006/relationships">
  <sheetPr>
    <pageSetUpPr fitToPage="1"/>
  </sheetPr>
  <dimension ref="A1:R137"/>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0+O10+O55+O104+O129</f>
      </c>
      <c t="s">
        <v>29</v>
      </c>
    </row>
    <row r="3" spans="1:16" ht="15" customHeight="1">
      <c r="A3" t="s">
        <v>12</v>
      </c>
      <c s="12" t="s">
        <v>14</v>
      </c>
      <c s="13" t="s">
        <v>15</v>
      </c>
      <c s="1"/>
      <c s="14" t="s">
        <v>16</v>
      </c>
      <c s="1"/>
      <c s="9"/>
      <c s="8" t="s">
        <v>666</v>
      </c>
      <c s="41">
        <f>0+I10+I55+I104+I129</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664</v>
      </c>
      <c s="1"/>
      <c s="14" t="s">
        <v>665</v>
      </c>
      <c s="1"/>
      <c s="1"/>
      <c s="1"/>
      <c s="1"/>
      <c s="1"/>
      <c r="O5" t="s">
        <v>28</v>
      </c>
      <c t="s">
        <v>30</v>
      </c>
    </row>
    <row r="6" spans="1:10" ht="12.75" customHeight="1">
      <c r="A6" t="s">
        <v>24</v>
      </c>
      <c s="16" t="s">
        <v>25</v>
      </c>
      <c s="17" t="s">
        <v>666</v>
      </c>
      <c s="6"/>
      <c s="18" t="s">
        <v>667</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204</v>
      </c>
      <c s="25"/>
      <c s="27" t="s">
        <v>668</v>
      </c>
      <c s="25"/>
      <c s="25"/>
      <c s="25"/>
      <c s="28">
        <f>0+Q10</f>
      </c>
      <c s="25"/>
      <c r="O10">
        <f>0+R10</f>
      </c>
      <c r="Q10">
        <f>0+I11+I15+I19+I23+I27+I31+I35+I39+I43+I47+I51</f>
      </c>
      <c>
        <f>0+O11+O15+O19+O23+O27+O31+O35+O39+O43+O47+O51</f>
      </c>
    </row>
    <row r="11" spans="1:16" ht="12.75">
      <c r="A11" s="24" t="s">
        <v>55</v>
      </c>
      <c s="29" t="s">
        <v>36</v>
      </c>
      <c s="29" t="s">
        <v>669</v>
      </c>
      <c s="24" t="s">
        <v>64</v>
      </c>
      <c s="30" t="s">
        <v>670</v>
      </c>
      <c s="31" t="s">
        <v>259</v>
      </c>
      <c s="32">
        <v>250</v>
      </c>
      <c s="33">
        <v>0</v>
      </c>
      <c s="33">
        <f>ROUND(ROUND(H11,2)*ROUND(G11,3),2)</f>
      </c>
      <c s="31" t="s">
        <v>79</v>
      </c>
      <c r="O11">
        <f>(I11*21)/100</f>
      </c>
      <c t="s">
        <v>30</v>
      </c>
    </row>
    <row r="12" spans="1:5" ht="12.75">
      <c r="A12" s="34" t="s">
        <v>61</v>
      </c>
      <c r="E12" s="35" t="s">
        <v>64</v>
      </c>
    </row>
    <row r="13" spans="1:5" ht="12.75">
      <c r="A13" s="36" t="s">
        <v>63</v>
      </c>
      <c r="E13" s="37" t="s">
        <v>64</v>
      </c>
    </row>
    <row r="14" spans="1:5" ht="89.25">
      <c r="A14" t="s">
        <v>65</v>
      </c>
      <c r="E14" s="35" t="s">
        <v>261</v>
      </c>
    </row>
    <row r="15" spans="1:16" ht="12.75">
      <c r="A15" s="24" t="s">
        <v>55</v>
      </c>
      <c s="29" t="s">
        <v>30</v>
      </c>
      <c s="29" t="s">
        <v>671</v>
      </c>
      <c s="24" t="s">
        <v>64</v>
      </c>
      <c s="30" t="s">
        <v>672</v>
      </c>
      <c s="31" t="s">
        <v>259</v>
      </c>
      <c s="32">
        <v>40</v>
      </c>
      <c s="33">
        <v>0</v>
      </c>
      <c s="33">
        <f>ROUND(ROUND(H15,2)*ROUND(G15,3),2)</f>
      </c>
      <c s="31" t="s">
        <v>79</v>
      </c>
      <c r="O15">
        <f>(I15*21)/100</f>
      </c>
      <c t="s">
        <v>30</v>
      </c>
    </row>
    <row r="16" spans="1:5" ht="12.75">
      <c r="A16" s="34" t="s">
        <v>61</v>
      </c>
      <c r="E16" s="35" t="s">
        <v>64</v>
      </c>
    </row>
    <row r="17" spans="1:5" ht="12.75">
      <c r="A17" s="36" t="s">
        <v>63</v>
      </c>
      <c r="E17" s="37" t="s">
        <v>64</v>
      </c>
    </row>
    <row r="18" spans="1:5" ht="38.25">
      <c r="A18" t="s">
        <v>65</v>
      </c>
      <c r="E18" s="35" t="s">
        <v>340</v>
      </c>
    </row>
    <row r="19" spans="1:16" ht="25.5">
      <c r="A19" s="24" t="s">
        <v>55</v>
      </c>
      <c s="29" t="s">
        <v>29</v>
      </c>
      <c s="29" t="s">
        <v>673</v>
      </c>
      <c s="24" t="s">
        <v>64</v>
      </c>
      <c s="30" t="s">
        <v>674</v>
      </c>
      <c s="31" t="s">
        <v>252</v>
      </c>
      <c s="32">
        <v>2</v>
      </c>
      <c s="33">
        <v>0</v>
      </c>
      <c s="33">
        <f>ROUND(ROUND(H19,2)*ROUND(G19,3),2)</f>
      </c>
      <c s="31" t="s">
        <v>79</v>
      </c>
      <c r="O19">
        <f>(I19*21)/100</f>
      </c>
      <c t="s">
        <v>30</v>
      </c>
    </row>
    <row r="20" spans="1:5" ht="12.75">
      <c r="A20" s="34" t="s">
        <v>61</v>
      </c>
      <c r="E20" s="35" t="s">
        <v>64</v>
      </c>
    </row>
    <row r="21" spans="1:5" ht="12.75">
      <c r="A21" s="36" t="s">
        <v>63</v>
      </c>
      <c r="E21" s="37" t="s">
        <v>64</v>
      </c>
    </row>
    <row r="22" spans="1:5" ht="102">
      <c r="A22" t="s">
        <v>65</v>
      </c>
      <c r="E22" s="35" t="s">
        <v>264</v>
      </c>
    </row>
    <row r="23" spans="1:16" ht="25.5">
      <c r="A23" s="24" t="s">
        <v>55</v>
      </c>
      <c s="29" t="s">
        <v>40</v>
      </c>
      <c s="29" t="s">
        <v>675</v>
      </c>
      <c s="24" t="s">
        <v>64</v>
      </c>
      <c s="30" t="s">
        <v>676</v>
      </c>
      <c s="31" t="s">
        <v>252</v>
      </c>
      <c s="32">
        <v>1</v>
      </c>
      <c s="33">
        <v>0</v>
      </c>
      <c s="33">
        <f>ROUND(ROUND(H23,2)*ROUND(G23,3),2)</f>
      </c>
      <c s="31" t="s">
        <v>79</v>
      </c>
      <c r="O23">
        <f>(I23*21)/100</f>
      </c>
      <c t="s">
        <v>30</v>
      </c>
    </row>
    <row r="24" spans="1:5" ht="12.75">
      <c r="A24" s="34" t="s">
        <v>61</v>
      </c>
      <c r="E24" s="35" t="s">
        <v>64</v>
      </c>
    </row>
    <row r="25" spans="1:5" ht="12.75">
      <c r="A25" s="36" t="s">
        <v>63</v>
      </c>
      <c r="E25" s="37" t="s">
        <v>64</v>
      </c>
    </row>
    <row r="26" spans="1:5" ht="127.5">
      <c r="A26" t="s">
        <v>65</v>
      </c>
      <c r="E26" s="35" t="s">
        <v>677</v>
      </c>
    </row>
    <row r="27" spans="1:16" ht="12.75">
      <c r="A27" s="24" t="s">
        <v>55</v>
      </c>
      <c s="29" t="s">
        <v>42</v>
      </c>
      <c s="29" t="s">
        <v>678</v>
      </c>
      <c s="24" t="s">
        <v>64</v>
      </c>
      <c s="30" t="s">
        <v>679</v>
      </c>
      <c s="31" t="s">
        <v>252</v>
      </c>
      <c s="32">
        <v>5</v>
      </c>
      <c s="33">
        <v>0</v>
      </c>
      <c s="33">
        <f>ROUND(ROUND(H27,2)*ROUND(G27,3),2)</f>
      </c>
      <c s="31" t="s">
        <v>79</v>
      </c>
      <c r="O27">
        <f>(I27*21)/100</f>
      </c>
      <c t="s">
        <v>30</v>
      </c>
    </row>
    <row r="28" spans="1:5" ht="12.75">
      <c r="A28" s="34" t="s">
        <v>61</v>
      </c>
      <c r="E28" s="35" t="s">
        <v>64</v>
      </c>
    </row>
    <row r="29" spans="1:5" ht="12.75">
      <c r="A29" s="36" t="s">
        <v>63</v>
      </c>
      <c r="E29" s="37" t="s">
        <v>64</v>
      </c>
    </row>
    <row r="30" spans="1:5" ht="102">
      <c r="A30" t="s">
        <v>65</v>
      </c>
      <c r="E30" s="35" t="s">
        <v>680</v>
      </c>
    </row>
    <row r="31" spans="1:16" ht="25.5">
      <c r="A31" s="24" t="s">
        <v>55</v>
      </c>
      <c s="29" t="s">
        <v>44</v>
      </c>
      <c s="29" t="s">
        <v>681</v>
      </c>
      <c s="24" t="s">
        <v>64</v>
      </c>
      <c s="30" t="s">
        <v>682</v>
      </c>
      <c s="31" t="s">
        <v>252</v>
      </c>
      <c s="32">
        <v>1</v>
      </c>
      <c s="33">
        <v>0</v>
      </c>
      <c s="33">
        <f>ROUND(ROUND(H31,2)*ROUND(G31,3),2)</f>
      </c>
      <c s="31" t="s">
        <v>79</v>
      </c>
      <c r="O31">
        <f>(I31*21)/100</f>
      </c>
      <c t="s">
        <v>30</v>
      </c>
    </row>
    <row r="32" spans="1:5" ht="12.75">
      <c r="A32" s="34" t="s">
        <v>61</v>
      </c>
      <c r="E32" s="35" t="s">
        <v>64</v>
      </c>
    </row>
    <row r="33" spans="1:5" ht="12.75">
      <c r="A33" s="36" t="s">
        <v>63</v>
      </c>
      <c r="E33" s="37" t="s">
        <v>64</v>
      </c>
    </row>
    <row r="34" spans="1:5" ht="114.75">
      <c r="A34" t="s">
        <v>65</v>
      </c>
      <c r="E34" s="35" t="s">
        <v>683</v>
      </c>
    </row>
    <row r="35" spans="1:16" ht="12.75">
      <c r="A35" s="24" t="s">
        <v>55</v>
      </c>
      <c s="29" t="s">
        <v>84</v>
      </c>
      <c s="29" t="s">
        <v>352</v>
      </c>
      <c s="24" t="s">
        <v>64</v>
      </c>
      <c s="30" t="s">
        <v>353</v>
      </c>
      <c s="31" t="s">
        <v>354</v>
      </c>
      <c s="32">
        <v>0.16</v>
      </c>
      <c s="33">
        <v>0</v>
      </c>
      <c s="33">
        <f>ROUND(ROUND(H35,2)*ROUND(G35,3),2)</f>
      </c>
      <c s="31" t="s">
        <v>79</v>
      </c>
      <c r="O35">
        <f>(I35*21)/100</f>
      </c>
      <c t="s">
        <v>30</v>
      </c>
    </row>
    <row r="36" spans="1:5" ht="12.75">
      <c r="A36" s="34" t="s">
        <v>61</v>
      </c>
      <c r="E36" s="35" t="s">
        <v>64</v>
      </c>
    </row>
    <row r="37" spans="1:5" ht="12.75">
      <c r="A37" s="36" t="s">
        <v>63</v>
      </c>
      <c r="E37" s="37" t="s">
        <v>64</v>
      </c>
    </row>
    <row r="38" spans="1:5" ht="165.75">
      <c r="A38" t="s">
        <v>65</v>
      </c>
      <c r="E38" s="35" t="s">
        <v>355</v>
      </c>
    </row>
    <row r="39" spans="1:16" ht="12.75">
      <c r="A39" s="24" t="s">
        <v>55</v>
      </c>
      <c s="29" t="s">
        <v>89</v>
      </c>
      <c s="29" t="s">
        <v>356</v>
      </c>
      <c s="24" t="s">
        <v>64</v>
      </c>
      <c s="30" t="s">
        <v>357</v>
      </c>
      <c s="31" t="s">
        <v>354</v>
      </c>
      <c s="32">
        <v>0.16</v>
      </c>
      <c s="33">
        <v>0</v>
      </c>
      <c s="33">
        <f>ROUND(ROUND(H39,2)*ROUND(G39,3),2)</f>
      </c>
      <c s="31" t="s">
        <v>79</v>
      </c>
      <c r="O39">
        <f>(I39*21)/100</f>
      </c>
      <c t="s">
        <v>30</v>
      </c>
    </row>
    <row r="40" spans="1:5" ht="12.75">
      <c r="A40" s="34" t="s">
        <v>61</v>
      </c>
      <c r="E40" s="35" t="s">
        <v>64</v>
      </c>
    </row>
    <row r="41" spans="1:5" ht="12.75">
      <c r="A41" s="36" t="s">
        <v>63</v>
      </c>
      <c r="E41" s="37" t="s">
        <v>64</v>
      </c>
    </row>
    <row r="42" spans="1:5" ht="127.5">
      <c r="A42" t="s">
        <v>65</v>
      </c>
      <c r="E42" s="35" t="s">
        <v>358</v>
      </c>
    </row>
    <row r="43" spans="1:16" ht="12.75">
      <c r="A43" s="24" t="s">
        <v>55</v>
      </c>
      <c s="29" t="s">
        <v>47</v>
      </c>
      <c s="29" t="s">
        <v>684</v>
      </c>
      <c s="24" t="s">
        <v>64</v>
      </c>
      <c s="30" t="s">
        <v>685</v>
      </c>
      <c s="31" t="s">
        <v>252</v>
      </c>
      <c s="32">
        <v>4</v>
      </c>
      <c s="33">
        <v>0</v>
      </c>
      <c s="33">
        <f>ROUND(ROUND(H43,2)*ROUND(G43,3),2)</f>
      </c>
      <c s="31" t="s">
        <v>60</v>
      </c>
      <c r="O43">
        <f>(I43*21)/100</f>
      </c>
      <c t="s">
        <v>30</v>
      </c>
    </row>
    <row r="44" spans="1:5" ht="12.75">
      <c r="A44" s="34" t="s">
        <v>61</v>
      </c>
      <c r="E44" s="35" t="s">
        <v>685</v>
      </c>
    </row>
    <row r="45" spans="1:5" ht="12.75">
      <c r="A45" s="36" t="s">
        <v>63</v>
      </c>
      <c r="E45" s="37" t="s">
        <v>64</v>
      </c>
    </row>
    <row r="46" spans="1:5" ht="51">
      <c r="A46" t="s">
        <v>65</v>
      </c>
      <c r="E46" s="35" t="s">
        <v>686</v>
      </c>
    </row>
    <row r="47" spans="1:16" ht="12.75">
      <c r="A47" s="24" t="s">
        <v>55</v>
      </c>
      <c s="29" t="s">
        <v>49</v>
      </c>
      <c s="29" t="s">
        <v>687</v>
      </c>
      <c s="24" t="s">
        <v>64</v>
      </c>
      <c s="30" t="s">
        <v>688</v>
      </c>
      <c s="31" t="s">
        <v>252</v>
      </c>
      <c s="32">
        <v>4</v>
      </c>
      <c s="33">
        <v>0</v>
      </c>
      <c s="33">
        <f>ROUND(ROUND(H47,2)*ROUND(G47,3),2)</f>
      </c>
      <c s="31" t="s">
        <v>60</v>
      </c>
      <c r="O47">
        <f>(I47*21)/100</f>
      </c>
      <c t="s">
        <v>30</v>
      </c>
    </row>
    <row r="48" spans="1:5" ht="12.75">
      <c r="A48" s="34" t="s">
        <v>61</v>
      </c>
      <c r="E48" s="35" t="s">
        <v>688</v>
      </c>
    </row>
    <row r="49" spans="1:5" ht="12.75">
      <c r="A49" s="36" t="s">
        <v>63</v>
      </c>
      <c r="E49" s="37" t="s">
        <v>64</v>
      </c>
    </row>
    <row r="50" spans="1:5" ht="63.75">
      <c r="A50" t="s">
        <v>65</v>
      </c>
      <c r="E50" s="35" t="s">
        <v>689</v>
      </c>
    </row>
    <row r="51" spans="1:16" ht="12.75">
      <c r="A51" s="24" t="s">
        <v>55</v>
      </c>
      <c s="29" t="s">
        <v>51</v>
      </c>
      <c s="29" t="s">
        <v>690</v>
      </c>
      <c s="24" t="s">
        <v>64</v>
      </c>
      <c s="30" t="s">
        <v>691</v>
      </c>
      <c s="31" t="s">
        <v>252</v>
      </c>
      <c s="32">
        <v>4</v>
      </c>
      <c s="33">
        <v>0</v>
      </c>
      <c s="33">
        <f>ROUND(ROUND(H51,2)*ROUND(G51,3),2)</f>
      </c>
      <c s="31" t="s">
        <v>60</v>
      </c>
      <c r="O51">
        <f>(I51*21)/100</f>
      </c>
      <c t="s">
        <v>30</v>
      </c>
    </row>
    <row r="52" spans="1:5" ht="12.75">
      <c r="A52" s="34" t="s">
        <v>61</v>
      </c>
      <c r="E52" s="35" t="s">
        <v>691</v>
      </c>
    </row>
    <row r="53" spans="1:5" ht="12.75">
      <c r="A53" s="36" t="s">
        <v>63</v>
      </c>
      <c r="E53" s="37" t="s">
        <v>64</v>
      </c>
    </row>
    <row r="54" spans="1:5" ht="63.75">
      <c r="A54" t="s">
        <v>65</v>
      </c>
      <c r="E54" s="35" t="s">
        <v>692</v>
      </c>
    </row>
    <row r="55" spans="1:18" ht="12.75" customHeight="1">
      <c r="A55" s="6" t="s">
        <v>52</v>
      </c>
      <c s="6"/>
      <c s="39" t="s">
        <v>693</v>
      </c>
      <c s="6"/>
      <c s="27" t="s">
        <v>694</v>
      </c>
      <c s="6"/>
      <c s="6"/>
      <c s="6"/>
      <c s="40">
        <f>0+Q55</f>
      </c>
      <c s="6"/>
      <c r="O55">
        <f>0+R55</f>
      </c>
      <c r="Q55">
        <f>0+I56+I60+I64+I68+I72+I76+I80+I84+I88+I92+I96+I100</f>
      </c>
      <c>
        <f>0+O56+O60+O64+O68+O72+O76+O80+O84+O88+O92+O96+O100</f>
      </c>
    </row>
    <row r="56" spans="1:16" ht="25.5">
      <c r="A56" s="24" t="s">
        <v>55</v>
      </c>
      <c s="29" t="s">
        <v>102</v>
      </c>
      <c s="29" t="s">
        <v>695</v>
      </c>
      <c s="24" t="s">
        <v>64</v>
      </c>
      <c s="30" t="s">
        <v>696</v>
      </c>
      <c s="31" t="s">
        <v>252</v>
      </c>
      <c s="32">
        <v>1</v>
      </c>
      <c s="33">
        <v>0</v>
      </c>
      <c s="33">
        <f>ROUND(ROUND(H56,2)*ROUND(G56,3),2)</f>
      </c>
      <c s="31" t="s">
        <v>79</v>
      </c>
      <c r="O56">
        <f>(I56*21)/100</f>
      </c>
      <c t="s">
        <v>30</v>
      </c>
    </row>
    <row r="57" spans="1:5" ht="12.75">
      <c r="A57" s="34" t="s">
        <v>61</v>
      </c>
      <c r="E57" s="35" t="s">
        <v>64</v>
      </c>
    </row>
    <row r="58" spans="1:5" ht="12.75">
      <c r="A58" s="36" t="s">
        <v>63</v>
      </c>
      <c r="E58" s="37" t="s">
        <v>64</v>
      </c>
    </row>
    <row r="59" spans="1:5" ht="127.5">
      <c r="A59" t="s">
        <v>65</v>
      </c>
      <c r="E59" s="35" t="s">
        <v>697</v>
      </c>
    </row>
    <row r="60" spans="1:16" ht="25.5">
      <c r="A60" s="24" t="s">
        <v>55</v>
      </c>
      <c s="29" t="s">
        <v>107</v>
      </c>
      <c s="29" t="s">
        <v>698</v>
      </c>
      <c s="24" t="s">
        <v>64</v>
      </c>
      <c s="30" t="s">
        <v>699</v>
      </c>
      <c s="31" t="s">
        <v>252</v>
      </c>
      <c s="32">
        <v>1</v>
      </c>
      <c s="33">
        <v>0</v>
      </c>
      <c s="33">
        <f>ROUND(ROUND(H60,2)*ROUND(G60,3),2)</f>
      </c>
      <c s="31" t="s">
        <v>79</v>
      </c>
      <c r="O60">
        <f>(I60*21)/100</f>
      </c>
      <c t="s">
        <v>30</v>
      </c>
    </row>
    <row r="61" spans="1:5" ht="12.75">
      <c r="A61" s="34" t="s">
        <v>61</v>
      </c>
      <c r="E61" s="35" t="s">
        <v>64</v>
      </c>
    </row>
    <row r="62" spans="1:5" ht="12.75">
      <c r="A62" s="36" t="s">
        <v>63</v>
      </c>
      <c r="E62" s="37" t="s">
        <v>64</v>
      </c>
    </row>
    <row r="63" spans="1:5" ht="127.5">
      <c r="A63" t="s">
        <v>65</v>
      </c>
      <c r="E63" s="35" t="s">
        <v>700</v>
      </c>
    </row>
    <row r="64" spans="1:16" ht="25.5">
      <c r="A64" s="24" t="s">
        <v>55</v>
      </c>
      <c s="29" t="s">
        <v>112</v>
      </c>
      <c s="29" t="s">
        <v>701</v>
      </c>
      <c s="24" t="s">
        <v>64</v>
      </c>
      <c s="30" t="s">
        <v>702</v>
      </c>
      <c s="31" t="s">
        <v>252</v>
      </c>
      <c s="32">
        <v>1</v>
      </c>
      <c s="33">
        <v>0</v>
      </c>
      <c s="33">
        <f>ROUND(ROUND(H64,2)*ROUND(G64,3),2)</f>
      </c>
      <c s="31" t="s">
        <v>79</v>
      </c>
      <c r="O64">
        <f>(I64*21)/100</f>
      </c>
      <c t="s">
        <v>30</v>
      </c>
    </row>
    <row r="65" spans="1:5" ht="12.75">
      <c r="A65" s="34" t="s">
        <v>61</v>
      </c>
      <c r="E65" s="35" t="s">
        <v>64</v>
      </c>
    </row>
    <row r="66" spans="1:5" ht="12.75">
      <c r="A66" s="36" t="s">
        <v>63</v>
      </c>
      <c r="E66" s="37" t="s">
        <v>64</v>
      </c>
    </row>
    <row r="67" spans="1:5" ht="165.75">
      <c r="A67" t="s">
        <v>65</v>
      </c>
      <c r="E67" s="35" t="s">
        <v>703</v>
      </c>
    </row>
    <row r="68" spans="1:16" ht="12.75">
      <c r="A68" s="24" t="s">
        <v>55</v>
      </c>
      <c s="29" t="s">
        <v>115</v>
      </c>
      <c s="29" t="s">
        <v>704</v>
      </c>
      <c s="24" t="s">
        <v>64</v>
      </c>
      <c s="30" t="s">
        <v>705</v>
      </c>
      <c s="31" t="s">
        <v>252</v>
      </c>
      <c s="32">
        <v>1</v>
      </c>
      <c s="33">
        <v>0</v>
      </c>
      <c s="33">
        <f>ROUND(ROUND(H68,2)*ROUND(G68,3),2)</f>
      </c>
      <c s="31" t="s">
        <v>79</v>
      </c>
      <c r="O68">
        <f>(I68*21)/100</f>
      </c>
      <c t="s">
        <v>30</v>
      </c>
    </row>
    <row r="69" spans="1:5" ht="12.75">
      <c r="A69" s="34" t="s">
        <v>61</v>
      </c>
      <c r="E69" s="35" t="s">
        <v>64</v>
      </c>
    </row>
    <row r="70" spans="1:5" ht="12.75">
      <c r="A70" s="36" t="s">
        <v>63</v>
      </c>
      <c r="E70" s="37" t="s">
        <v>64</v>
      </c>
    </row>
    <row r="71" spans="1:5" ht="127.5">
      <c r="A71" t="s">
        <v>65</v>
      </c>
      <c r="E71" s="35" t="s">
        <v>706</v>
      </c>
    </row>
    <row r="72" spans="1:16" ht="12.75">
      <c r="A72" s="24" t="s">
        <v>55</v>
      </c>
      <c s="29" t="s">
        <v>119</v>
      </c>
      <c s="29" t="s">
        <v>707</v>
      </c>
      <c s="24" t="s">
        <v>64</v>
      </c>
      <c s="30" t="s">
        <v>708</v>
      </c>
      <c s="31" t="s">
        <v>252</v>
      </c>
      <c s="32">
        <v>1</v>
      </c>
      <c s="33">
        <v>0</v>
      </c>
      <c s="33">
        <f>ROUND(ROUND(H72,2)*ROUND(G72,3),2)</f>
      </c>
      <c s="31" t="s">
        <v>79</v>
      </c>
      <c r="O72">
        <f>(I72*21)/100</f>
      </c>
      <c t="s">
        <v>30</v>
      </c>
    </row>
    <row r="73" spans="1:5" ht="12.75">
      <c r="A73" s="34" t="s">
        <v>61</v>
      </c>
      <c r="E73" s="35" t="s">
        <v>64</v>
      </c>
    </row>
    <row r="74" spans="1:5" ht="12.75">
      <c r="A74" s="36" t="s">
        <v>63</v>
      </c>
      <c r="E74" s="37" t="s">
        <v>64</v>
      </c>
    </row>
    <row r="75" spans="1:5" ht="102">
      <c r="A75" t="s">
        <v>65</v>
      </c>
      <c r="E75" s="35" t="s">
        <v>709</v>
      </c>
    </row>
    <row r="76" spans="1:16" ht="12.75">
      <c r="A76" s="24" t="s">
        <v>55</v>
      </c>
      <c s="29" t="s">
        <v>123</v>
      </c>
      <c s="29" t="s">
        <v>710</v>
      </c>
      <c s="24" t="s">
        <v>64</v>
      </c>
      <c s="30" t="s">
        <v>711</v>
      </c>
      <c s="31" t="s">
        <v>252</v>
      </c>
      <c s="32">
        <v>1</v>
      </c>
      <c s="33">
        <v>0</v>
      </c>
      <c s="33">
        <f>ROUND(ROUND(H76,2)*ROUND(G76,3),2)</f>
      </c>
      <c s="31" t="s">
        <v>79</v>
      </c>
      <c r="O76">
        <f>(I76*21)/100</f>
      </c>
      <c t="s">
        <v>30</v>
      </c>
    </row>
    <row r="77" spans="1:5" ht="12.75">
      <c r="A77" s="34" t="s">
        <v>61</v>
      </c>
      <c r="E77" s="35" t="s">
        <v>64</v>
      </c>
    </row>
    <row r="78" spans="1:5" ht="12.75">
      <c r="A78" s="36" t="s">
        <v>63</v>
      </c>
      <c r="E78" s="37" t="s">
        <v>64</v>
      </c>
    </row>
    <row r="79" spans="1:5" ht="127.5">
      <c r="A79" t="s">
        <v>65</v>
      </c>
      <c r="E79" s="35" t="s">
        <v>712</v>
      </c>
    </row>
    <row r="80" spans="1:16" ht="12.75">
      <c r="A80" s="24" t="s">
        <v>55</v>
      </c>
      <c s="29" t="s">
        <v>127</v>
      </c>
      <c s="29" t="s">
        <v>713</v>
      </c>
      <c s="24" t="s">
        <v>64</v>
      </c>
      <c s="30" t="s">
        <v>714</v>
      </c>
      <c s="31" t="s">
        <v>252</v>
      </c>
      <c s="32">
        <v>1</v>
      </c>
      <c s="33">
        <v>0</v>
      </c>
      <c s="33">
        <f>ROUND(ROUND(H80,2)*ROUND(G80,3),2)</f>
      </c>
      <c s="31" t="s">
        <v>79</v>
      </c>
      <c r="O80">
        <f>(I80*21)/100</f>
      </c>
      <c t="s">
        <v>30</v>
      </c>
    </row>
    <row r="81" spans="1:5" ht="12.75">
      <c r="A81" s="34" t="s">
        <v>61</v>
      </c>
      <c r="E81" s="35" t="s">
        <v>64</v>
      </c>
    </row>
    <row r="82" spans="1:5" ht="12.75">
      <c r="A82" s="36" t="s">
        <v>63</v>
      </c>
      <c r="E82" s="37" t="s">
        <v>64</v>
      </c>
    </row>
    <row r="83" spans="1:5" ht="102">
      <c r="A83" t="s">
        <v>65</v>
      </c>
      <c r="E83" s="35" t="s">
        <v>715</v>
      </c>
    </row>
    <row r="84" spans="1:16" ht="12.75">
      <c r="A84" s="24" t="s">
        <v>55</v>
      </c>
      <c s="29" t="s">
        <v>131</v>
      </c>
      <c s="29" t="s">
        <v>716</v>
      </c>
      <c s="24" t="s">
        <v>64</v>
      </c>
      <c s="30" t="s">
        <v>717</v>
      </c>
      <c s="31" t="s">
        <v>252</v>
      </c>
      <c s="32">
        <v>1</v>
      </c>
      <c s="33">
        <v>0</v>
      </c>
      <c s="33">
        <f>ROUND(ROUND(H84,2)*ROUND(G84,3),2)</f>
      </c>
      <c s="31" t="s">
        <v>79</v>
      </c>
      <c r="O84">
        <f>(I84*21)/100</f>
      </c>
      <c t="s">
        <v>30</v>
      </c>
    </row>
    <row r="85" spans="1:5" ht="12.75">
      <c r="A85" s="34" t="s">
        <v>61</v>
      </c>
      <c r="E85" s="35" t="s">
        <v>64</v>
      </c>
    </row>
    <row r="86" spans="1:5" ht="12.75">
      <c r="A86" s="36" t="s">
        <v>63</v>
      </c>
      <c r="E86" s="37" t="s">
        <v>64</v>
      </c>
    </row>
    <row r="87" spans="1:5" ht="114.75">
      <c r="A87" t="s">
        <v>65</v>
      </c>
      <c r="E87" s="35" t="s">
        <v>718</v>
      </c>
    </row>
    <row r="88" spans="1:16" ht="12.75">
      <c r="A88" s="24" t="s">
        <v>55</v>
      </c>
      <c s="29" t="s">
        <v>135</v>
      </c>
      <c s="29" t="s">
        <v>719</v>
      </c>
      <c s="24" t="s">
        <v>64</v>
      </c>
      <c s="30" t="s">
        <v>720</v>
      </c>
      <c s="31" t="s">
        <v>252</v>
      </c>
      <c s="32">
        <v>1</v>
      </c>
      <c s="33">
        <v>0</v>
      </c>
      <c s="33">
        <f>ROUND(ROUND(H88,2)*ROUND(G88,3),2)</f>
      </c>
      <c s="31" t="s">
        <v>79</v>
      </c>
      <c r="O88">
        <f>(I88*21)/100</f>
      </c>
      <c t="s">
        <v>30</v>
      </c>
    </row>
    <row r="89" spans="1:5" ht="12.75">
      <c r="A89" s="34" t="s">
        <v>61</v>
      </c>
      <c r="E89" s="35" t="s">
        <v>64</v>
      </c>
    </row>
    <row r="90" spans="1:5" ht="12.75">
      <c r="A90" s="36" t="s">
        <v>63</v>
      </c>
      <c r="E90" s="37" t="s">
        <v>64</v>
      </c>
    </row>
    <row r="91" spans="1:5" ht="140.25">
      <c r="A91" t="s">
        <v>65</v>
      </c>
      <c r="E91" s="35" t="s">
        <v>721</v>
      </c>
    </row>
    <row r="92" spans="1:16" ht="12.75">
      <c r="A92" s="24" t="s">
        <v>55</v>
      </c>
      <c s="29" t="s">
        <v>140</v>
      </c>
      <c s="29" t="s">
        <v>722</v>
      </c>
      <c s="24" t="s">
        <v>64</v>
      </c>
      <c s="30" t="s">
        <v>723</v>
      </c>
      <c s="31" t="s">
        <v>536</v>
      </c>
      <c s="32">
        <v>8</v>
      </c>
      <c s="33">
        <v>0</v>
      </c>
      <c s="33">
        <f>ROUND(ROUND(H92,2)*ROUND(G92,3),2)</f>
      </c>
      <c s="31" t="s">
        <v>60</v>
      </c>
      <c r="O92">
        <f>(I92*21)/100</f>
      </c>
      <c t="s">
        <v>30</v>
      </c>
    </row>
    <row r="93" spans="1:5" ht="12.75">
      <c r="A93" s="34" t="s">
        <v>61</v>
      </c>
      <c r="E93" s="35" t="s">
        <v>723</v>
      </c>
    </row>
    <row r="94" spans="1:5" ht="12.75">
      <c r="A94" s="36" t="s">
        <v>63</v>
      </c>
      <c r="E94" s="37" t="s">
        <v>64</v>
      </c>
    </row>
    <row r="95" spans="1:5" ht="63.75">
      <c r="A95" t="s">
        <v>65</v>
      </c>
      <c r="E95" s="35" t="s">
        <v>724</v>
      </c>
    </row>
    <row r="96" spans="1:16" ht="12.75">
      <c r="A96" s="24" t="s">
        <v>55</v>
      </c>
      <c s="29" t="s">
        <v>144</v>
      </c>
      <c s="29" t="s">
        <v>725</v>
      </c>
      <c s="24" t="s">
        <v>64</v>
      </c>
      <c s="30" t="s">
        <v>726</v>
      </c>
      <c s="31" t="s">
        <v>252</v>
      </c>
      <c s="32">
        <v>1</v>
      </c>
      <c s="33">
        <v>0</v>
      </c>
      <c s="33">
        <f>ROUND(ROUND(H96,2)*ROUND(G96,3),2)</f>
      </c>
      <c s="31" t="s">
        <v>60</v>
      </c>
      <c r="O96">
        <f>(I96*21)/100</f>
      </c>
      <c t="s">
        <v>30</v>
      </c>
    </row>
    <row r="97" spans="1:5" ht="12.75">
      <c r="A97" s="34" t="s">
        <v>61</v>
      </c>
      <c r="E97" s="35" t="s">
        <v>726</v>
      </c>
    </row>
    <row r="98" spans="1:5" ht="12.75">
      <c r="A98" s="36" t="s">
        <v>63</v>
      </c>
      <c r="E98" s="37" t="s">
        <v>64</v>
      </c>
    </row>
    <row r="99" spans="1:5" ht="127.5">
      <c r="A99" t="s">
        <v>65</v>
      </c>
      <c r="E99" s="35" t="s">
        <v>727</v>
      </c>
    </row>
    <row r="100" spans="1:16" ht="12.75">
      <c r="A100" s="24" t="s">
        <v>55</v>
      </c>
      <c s="29" t="s">
        <v>147</v>
      </c>
      <c s="29" t="s">
        <v>728</v>
      </c>
      <c s="24" t="s">
        <v>64</v>
      </c>
      <c s="30" t="s">
        <v>729</v>
      </c>
      <c s="31" t="s">
        <v>252</v>
      </c>
      <c s="32">
        <v>1</v>
      </c>
      <c s="33">
        <v>0</v>
      </c>
      <c s="33">
        <f>ROUND(ROUND(H100,2)*ROUND(G100,3),2)</f>
      </c>
      <c s="31" t="s">
        <v>60</v>
      </c>
      <c r="O100">
        <f>(I100*21)/100</f>
      </c>
      <c t="s">
        <v>30</v>
      </c>
    </row>
    <row r="101" spans="1:5" ht="12.75">
      <c r="A101" s="34" t="s">
        <v>61</v>
      </c>
      <c r="E101" s="35" t="s">
        <v>729</v>
      </c>
    </row>
    <row r="102" spans="1:5" ht="12.75">
      <c r="A102" s="36" t="s">
        <v>63</v>
      </c>
      <c r="E102" s="37" t="s">
        <v>64</v>
      </c>
    </row>
    <row r="103" spans="1:5" ht="127.5">
      <c r="A103" t="s">
        <v>65</v>
      </c>
      <c r="E103" s="35" t="s">
        <v>730</v>
      </c>
    </row>
    <row r="104" spans="1:18" ht="12.75" customHeight="1">
      <c r="A104" s="6" t="s">
        <v>52</v>
      </c>
      <c s="6"/>
      <c s="39" t="s">
        <v>731</v>
      </c>
      <c s="6"/>
      <c s="27" t="s">
        <v>732</v>
      </c>
      <c s="6"/>
      <c s="6"/>
      <c s="6"/>
      <c s="40">
        <f>0+Q104</f>
      </c>
      <c s="6"/>
      <c r="O104">
        <f>0+R104</f>
      </c>
      <c r="Q104">
        <f>0+I105+I109+I113+I117+I121+I125</f>
      </c>
      <c>
        <f>0+O105+O109+O113+O117+O121+O125</f>
      </c>
    </row>
    <row r="105" spans="1:16" ht="12.75">
      <c r="A105" s="24" t="s">
        <v>55</v>
      </c>
      <c s="29" t="s">
        <v>150</v>
      </c>
      <c s="29" t="s">
        <v>733</v>
      </c>
      <c s="24" t="s">
        <v>64</v>
      </c>
      <c s="30" t="s">
        <v>734</v>
      </c>
      <c s="31" t="s">
        <v>252</v>
      </c>
      <c s="32">
        <v>2</v>
      </c>
      <c s="33">
        <v>0</v>
      </c>
      <c s="33">
        <f>ROUND(ROUND(H105,2)*ROUND(G105,3),2)</f>
      </c>
      <c s="31" t="s">
        <v>79</v>
      </c>
      <c r="O105">
        <f>(I105*21)/100</f>
      </c>
      <c t="s">
        <v>30</v>
      </c>
    </row>
    <row r="106" spans="1:5" ht="12.75">
      <c r="A106" s="34" t="s">
        <v>61</v>
      </c>
      <c r="E106" s="35" t="s">
        <v>64</v>
      </c>
    </row>
    <row r="107" spans="1:5" ht="12.75">
      <c r="A107" s="36" t="s">
        <v>63</v>
      </c>
      <c r="E107" s="37" t="s">
        <v>64</v>
      </c>
    </row>
    <row r="108" spans="1:5" ht="165.75">
      <c r="A108" t="s">
        <v>65</v>
      </c>
      <c r="E108" s="35" t="s">
        <v>735</v>
      </c>
    </row>
    <row r="109" spans="1:16" ht="25.5">
      <c r="A109" s="24" t="s">
        <v>55</v>
      </c>
      <c s="29" t="s">
        <v>154</v>
      </c>
      <c s="29" t="s">
        <v>736</v>
      </c>
      <c s="24" t="s">
        <v>64</v>
      </c>
      <c s="30" t="s">
        <v>737</v>
      </c>
      <c s="31" t="s">
        <v>252</v>
      </c>
      <c s="32">
        <v>1</v>
      </c>
      <c s="33">
        <v>0</v>
      </c>
      <c s="33">
        <f>ROUND(ROUND(H109,2)*ROUND(G109,3),2)</f>
      </c>
      <c s="31" t="s">
        <v>79</v>
      </c>
      <c r="O109">
        <f>(I109*21)/100</f>
      </c>
      <c t="s">
        <v>30</v>
      </c>
    </row>
    <row r="110" spans="1:5" ht="12.75">
      <c r="A110" s="34" t="s">
        <v>61</v>
      </c>
      <c r="E110" s="35" t="s">
        <v>64</v>
      </c>
    </row>
    <row r="111" spans="1:5" ht="12.75">
      <c r="A111" s="36" t="s">
        <v>63</v>
      </c>
      <c r="E111" s="37" t="s">
        <v>64</v>
      </c>
    </row>
    <row r="112" spans="1:5" ht="114.75">
      <c r="A112" t="s">
        <v>65</v>
      </c>
      <c r="E112" s="35" t="s">
        <v>738</v>
      </c>
    </row>
    <row r="113" spans="1:16" ht="25.5">
      <c r="A113" s="24" t="s">
        <v>55</v>
      </c>
      <c s="29" t="s">
        <v>157</v>
      </c>
      <c s="29" t="s">
        <v>739</v>
      </c>
      <c s="24" t="s">
        <v>64</v>
      </c>
      <c s="30" t="s">
        <v>740</v>
      </c>
      <c s="31" t="s">
        <v>252</v>
      </c>
      <c s="32">
        <v>1</v>
      </c>
      <c s="33">
        <v>0</v>
      </c>
      <c s="33">
        <f>ROUND(ROUND(H113,2)*ROUND(G113,3),2)</f>
      </c>
      <c s="31" t="s">
        <v>79</v>
      </c>
      <c r="O113">
        <f>(I113*21)/100</f>
      </c>
      <c t="s">
        <v>30</v>
      </c>
    </row>
    <row r="114" spans="1:5" ht="12.75">
      <c r="A114" s="34" t="s">
        <v>61</v>
      </c>
      <c r="E114" s="35" t="s">
        <v>64</v>
      </c>
    </row>
    <row r="115" spans="1:5" ht="12.75">
      <c r="A115" s="36" t="s">
        <v>63</v>
      </c>
      <c r="E115" s="37" t="s">
        <v>64</v>
      </c>
    </row>
    <row r="116" spans="1:5" ht="114.75">
      <c r="A116" t="s">
        <v>65</v>
      </c>
      <c r="E116" s="35" t="s">
        <v>741</v>
      </c>
    </row>
    <row r="117" spans="1:16" ht="25.5">
      <c r="A117" s="24" t="s">
        <v>55</v>
      </c>
      <c s="29" t="s">
        <v>161</v>
      </c>
      <c s="29" t="s">
        <v>742</v>
      </c>
      <c s="24" t="s">
        <v>64</v>
      </c>
      <c s="30" t="s">
        <v>743</v>
      </c>
      <c s="31" t="s">
        <v>252</v>
      </c>
      <c s="32">
        <v>1</v>
      </c>
      <c s="33">
        <v>0</v>
      </c>
      <c s="33">
        <f>ROUND(ROUND(H117,2)*ROUND(G117,3),2)</f>
      </c>
      <c s="31" t="s">
        <v>79</v>
      </c>
      <c r="O117">
        <f>(I117*21)/100</f>
      </c>
      <c t="s">
        <v>30</v>
      </c>
    </row>
    <row r="118" spans="1:5" ht="12.75">
      <c r="A118" s="34" t="s">
        <v>61</v>
      </c>
      <c r="E118" s="35" t="s">
        <v>64</v>
      </c>
    </row>
    <row r="119" spans="1:5" ht="12.75">
      <c r="A119" s="36" t="s">
        <v>63</v>
      </c>
      <c r="E119" s="37" t="s">
        <v>64</v>
      </c>
    </row>
    <row r="120" spans="1:5" ht="140.25">
      <c r="A120" t="s">
        <v>65</v>
      </c>
      <c r="E120" s="35" t="s">
        <v>744</v>
      </c>
    </row>
    <row r="121" spans="1:16" ht="12.75">
      <c r="A121" s="24" t="s">
        <v>55</v>
      </c>
      <c s="29" t="s">
        <v>165</v>
      </c>
      <c s="29" t="s">
        <v>745</v>
      </c>
      <c s="24" t="s">
        <v>64</v>
      </c>
      <c s="30" t="s">
        <v>746</v>
      </c>
      <c s="31" t="s">
        <v>252</v>
      </c>
      <c s="32">
        <v>1</v>
      </c>
      <c s="33">
        <v>0</v>
      </c>
      <c s="33">
        <f>ROUND(ROUND(H121,2)*ROUND(G121,3),2)</f>
      </c>
      <c s="31" t="s">
        <v>60</v>
      </c>
      <c r="O121">
        <f>(I121*21)/100</f>
      </c>
      <c t="s">
        <v>30</v>
      </c>
    </row>
    <row r="122" spans="1:5" ht="12.75">
      <c r="A122" s="34" t="s">
        <v>61</v>
      </c>
      <c r="E122" s="35" t="s">
        <v>746</v>
      </c>
    </row>
    <row r="123" spans="1:5" ht="12.75">
      <c r="A123" s="36" t="s">
        <v>63</v>
      </c>
      <c r="E123" s="37" t="s">
        <v>64</v>
      </c>
    </row>
    <row r="124" spans="1:5" ht="114.75">
      <c r="A124" t="s">
        <v>65</v>
      </c>
      <c r="E124" s="35" t="s">
        <v>747</v>
      </c>
    </row>
    <row r="125" spans="1:16" ht="12.75">
      <c r="A125" s="24" t="s">
        <v>55</v>
      </c>
      <c s="29" t="s">
        <v>170</v>
      </c>
      <c s="29" t="s">
        <v>748</v>
      </c>
      <c s="24" t="s">
        <v>64</v>
      </c>
      <c s="30" t="s">
        <v>749</v>
      </c>
      <c s="31" t="s">
        <v>252</v>
      </c>
      <c s="32">
        <v>2</v>
      </c>
      <c s="33">
        <v>0</v>
      </c>
      <c s="33">
        <f>ROUND(ROUND(H125,2)*ROUND(G125,3),2)</f>
      </c>
      <c s="31" t="s">
        <v>60</v>
      </c>
      <c r="O125">
        <f>(I125*21)/100</f>
      </c>
      <c t="s">
        <v>30</v>
      </c>
    </row>
    <row r="126" spans="1:5" ht="12.75">
      <c r="A126" s="34" t="s">
        <v>61</v>
      </c>
      <c r="E126" s="35" t="s">
        <v>749</v>
      </c>
    </row>
    <row r="127" spans="1:5" ht="12.75">
      <c r="A127" s="36" t="s">
        <v>63</v>
      </c>
      <c r="E127" s="37" t="s">
        <v>64</v>
      </c>
    </row>
    <row r="128" spans="1:5" ht="51">
      <c r="A128" t="s">
        <v>65</v>
      </c>
      <c r="E128" s="35" t="s">
        <v>750</v>
      </c>
    </row>
    <row r="129" spans="1:18" ht="12.75" customHeight="1">
      <c r="A129" s="6" t="s">
        <v>52</v>
      </c>
      <c s="6"/>
      <c s="39" t="s">
        <v>751</v>
      </c>
      <c s="6"/>
      <c s="27" t="s">
        <v>752</v>
      </c>
      <c s="6"/>
      <c s="6"/>
      <c s="6"/>
      <c s="40">
        <f>0+Q129</f>
      </c>
      <c s="6"/>
      <c r="O129">
        <f>0+R129</f>
      </c>
      <c r="Q129">
        <f>0+I130+I134</f>
      </c>
      <c>
        <f>0+O130+O134</f>
      </c>
    </row>
    <row r="130" spans="1:16" ht="25.5">
      <c r="A130" s="24" t="s">
        <v>55</v>
      </c>
      <c s="29" t="s">
        <v>175</v>
      </c>
      <c s="29" t="s">
        <v>417</v>
      </c>
      <c s="24" t="s">
        <v>57</v>
      </c>
      <c s="30" t="s">
        <v>418</v>
      </c>
      <c s="31" t="s">
        <v>59</v>
      </c>
      <c s="32">
        <v>0.02</v>
      </c>
      <c s="33">
        <v>0</v>
      </c>
      <c s="33">
        <f>ROUND(ROUND(H130,2)*ROUND(G130,3),2)</f>
      </c>
      <c s="31" t="s">
        <v>60</v>
      </c>
      <c r="O130">
        <f>(I130*21)/100</f>
      </c>
      <c t="s">
        <v>30</v>
      </c>
    </row>
    <row r="131" spans="1:5" ht="25.5">
      <c r="A131" s="34" t="s">
        <v>61</v>
      </c>
      <c r="E131" s="35" t="s">
        <v>418</v>
      </c>
    </row>
    <row r="132" spans="1:5" ht="12.75">
      <c r="A132" s="36" t="s">
        <v>63</v>
      </c>
      <c r="E132" s="37" t="s">
        <v>64</v>
      </c>
    </row>
    <row r="133" spans="1:5" ht="89.25">
      <c r="A133" t="s">
        <v>65</v>
      </c>
      <c r="E133" s="35" t="s">
        <v>753</v>
      </c>
    </row>
    <row r="134" spans="1:16" ht="25.5">
      <c r="A134" s="24" t="s">
        <v>55</v>
      </c>
      <c s="29" t="s">
        <v>178</v>
      </c>
      <c s="29" t="s">
        <v>72</v>
      </c>
      <c s="24" t="s">
        <v>57</v>
      </c>
      <c s="30" t="s">
        <v>73</v>
      </c>
      <c s="31" t="s">
        <v>59</v>
      </c>
      <c s="32">
        <v>0.04</v>
      </c>
      <c s="33">
        <v>0</v>
      </c>
      <c s="33">
        <f>ROUND(ROUND(H134,2)*ROUND(G134,3),2)</f>
      </c>
      <c s="31" t="s">
        <v>60</v>
      </c>
      <c r="O134">
        <f>(I134*21)/100</f>
      </c>
      <c t="s">
        <v>30</v>
      </c>
    </row>
    <row r="135" spans="1:5" ht="25.5">
      <c r="A135" s="34" t="s">
        <v>61</v>
      </c>
      <c r="E135" s="35" t="s">
        <v>73</v>
      </c>
    </row>
    <row r="136" spans="1:5" ht="12.75">
      <c r="A136" s="36" t="s">
        <v>63</v>
      </c>
      <c r="E136" s="37" t="s">
        <v>64</v>
      </c>
    </row>
    <row r="137" spans="1:5" ht="89.25">
      <c r="A137" t="s">
        <v>65</v>
      </c>
      <c r="E137" s="35" t="s">
        <v>753</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xl/worksheets/sheet9.xml><?xml version="1.0" encoding="utf-8"?>
<worksheet xmlns="http://schemas.openxmlformats.org/spreadsheetml/2006/main" xmlns:r="http://schemas.openxmlformats.org/officeDocument/2006/relationships">
  <sheetPr>
    <pageSetUpPr fitToPage="1"/>
  </sheetPr>
  <dimension ref="A1:R127"/>
  <sheetViews>
    <sheetView workbookViewId="0" topLeftCell="A1">
      <pane ySplit="9" topLeftCell="A10" activePane="bottomLeft" state="frozen"/>
      <selection pane="topLeft" activeCell="A1" sqref="A1"/>
      <selection pane="bottomLeft" activeCell="A10" sqref="A10"/>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11</v>
      </c>
      <c s="1"/>
      <c s="1"/>
      <c s="1"/>
      <c s="1" t="s">
        <v>0</v>
      </c>
      <c s="1"/>
      <c s="1"/>
      <c s="1"/>
      <c s="1"/>
      <c s="1"/>
      <c r="P1" t="s">
        <v>29</v>
      </c>
    </row>
    <row r="2" spans="2:16" ht="25" customHeight="1">
      <c r="B2" s="1"/>
      <c s="1"/>
      <c s="1"/>
      <c s="2" t="s">
        <v>13</v>
      </c>
      <c s="1"/>
      <c s="1"/>
      <c s="6"/>
      <c s="6"/>
      <c s="1"/>
      <c r="O2">
        <f>0+O10+O15</f>
      </c>
      <c t="s">
        <v>29</v>
      </c>
    </row>
    <row r="3" spans="1:16" ht="15" customHeight="1">
      <c r="A3" t="s">
        <v>12</v>
      </c>
      <c s="12" t="s">
        <v>14</v>
      </c>
      <c s="13" t="s">
        <v>15</v>
      </c>
      <c s="1"/>
      <c s="14" t="s">
        <v>16</v>
      </c>
      <c s="1"/>
      <c s="9"/>
      <c s="8" t="s">
        <v>756</v>
      </c>
      <c s="41">
        <f>0+I10+I15</f>
      </c>
      <c s="10"/>
      <c r="O3" t="s">
        <v>26</v>
      </c>
      <c t="s">
        <v>30</v>
      </c>
    </row>
    <row r="4" spans="1:16" ht="15" customHeight="1">
      <c r="A4" t="s">
        <v>17</v>
      </c>
      <c s="12" t="s">
        <v>18</v>
      </c>
      <c s="13" t="s">
        <v>19</v>
      </c>
      <c s="1"/>
      <c s="14" t="s">
        <v>20</v>
      </c>
      <c s="1"/>
      <c s="1"/>
      <c s="11"/>
      <c s="11"/>
      <c s="1"/>
      <c r="O4" t="s">
        <v>27</v>
      </c>
      <c t="s">
        <v>30</v>
      </c>
    </row>
    <row r="5" spans="1:16" ht="12.75" customHeight="1">
      <c r="A5" t="s">
        <v>21</v>
      </c>
      <c s="12" t="s">
        <v>18</v>
      </c>
      <c s="13" t="s">
        <v>754</v>
      </c>
      <c s="1"/>
      <c s="14" t="s">
        <v>755</v>
      </c>
      <c s="1"/>
      <c s="1"/>
      <c s="1"/>
      <c s="1"/>
      <c s="1"/>
      <c r="O5" t="s">
        <v>28</v>
      </c>
      <c t="s">
        <v>30</v>
      </c>
    </row>
    <row r="6" spans="1:10" ht="12.75" customHeight="1">
      <c r="A6" t="s">
        <v>24</v>
      </c>
      <c s="16" t="s">
        <v>25</v>
      </c>
      <c s="17" t="s">
        <v>756</v>
      </c>
      <c s="6"/>
      <c s="18" t="s">
        <v>757</v>
      </c>
      <c s="6"/>
      <c s="6"/>
      <c s="6"/>
      <c s="6"/>
      <c s="6"/>
    </row>
    <row r="7" spans="1:10" ht="12.75" customHeight="1">
      <c r="A7" s="15" t="s">
        <v>33</v>
      </c>
      <c s="15" t="s">
        <v>35</v>
      </c>
      <c s="15" t="s">
        <v>37</v>
      </c>
      <c s="15" t="s">
        <v>38</v>
      </c>
      <c s="15" t="s">
        <v>39</v>
      </c>
      <c s="15" t="s">
        <v>41</v>
      </c>
      <c s="15" t="s">
        <v>43</v>
      </c>
      <c s="15" t="s">
        <v>45</v>
      </c>
      <c s="15"/>
      <c s="15" t="s">
        <v>50</v>
      </c>
    </row>
    <row r="8" spans="1:10" ht="12.75" customHeight="1">
      <c r="A8" s="15"/>
      <c s="15"/>
      <c s="15"/>
      <c s="15"/>
      <c s="15"/>
      <c s="15"/>
      <c s="15"/>
      <c s="15" t="s">
        <v>46</v>
      </c>
      <c s="15" t="s">
        <v>48</v>
      </c>
      <c s="15"/>
    </row>
    <row r="9" spans="1:10" ht="12.75" customHeight="1">
      <c r="A9" s="15" t="s">
        <v>34</v>
      </c>
      <c s="15" t="s">
        <v>36</v>
      </c>
      <c s="15" t="s">
        <v>30</v>
      </c>
      <c s="15" t="s">
        <v>29</v>
      </c>
      <c s="15" t="s">
        <v>40</v>
      </c>
      <c s="15" t="s">
        <v>42</v>
      </c>
      <c s="15" t="s">
        <v>44</v>
      </c>
      <c s="15" t="s">
        <v>47</v>
      </c>
      <c s="15" t="s">
        <v>49</v>
      </c>
      <c s="15" t="s">
        <v>51</v>
      </c>
    </row>
    <row r="10" spans="1:18" ht="12.75" customHeight="1">
      <c r="A10" s="25" t="s">
        <v>52</v>
      </c>
      <c s="25"/>
      <c s="26" t="s">
        <v>53</v>
      </c>
      <c s="25"/>
      <c s="27" t="s">
        <v>54</v>
      </c>
      <c s="25"/>
      <c s="25"/>
      <c s="25"/>
      <c s="28">
        <f>0+Q10</f>
      </c>
      <c s="25"/>
      <c r="O10">
        <f>0+R10</f>
      </c>
      <c r="Q10">
        <f>0+I11</f>
      </c>
      <c>
        <f>0+O11</f>
      </c>
    </row>
    <row r="11" spans="1:16" ht="38.25">
      <c r="A11" s="24" t="s">
        <v>55</v>
      </c>
      <c s="29" t="s">
        <v>36</v>
      </c>
      <c s="29" t="s">
        <v>56</v>
      </c>
      <c s="24" t="s">
        <v>57</v>
      </c>
      <c s="30" t="s">
        <v>758</v>
      </c>
      <c s="31" t="s">
        <v>59</v>
      </c>
      <c s="32">
        <v>0.1</v>
      </c>
      <c s="33">
        <v>0</v>
      </c>
      <c s="33">
        <f>ROUND(ROUND(H11,2)*ROUND(G11,3),2)</f>
      </c>
      <c s="31" t="s">
        <v>60</v>
      </c>
      <c r="O11">
        <f>(I11*21)/100</f>
      </c>
      <c t="s">
        <v>30</v>
      </c>
    </row>
    <row r="12" spans="1:5" ht="12.75">
      <c r="A12" s="34" t="s">
        <v>61</v>
      </c>
      <c r="E12" s="35" t="s">
        <v>71</v>
      </c>
    </row>
    <row r="13" spans="1:5" ht="12.75">
      <c r="A13" s="36" t="s">
        <v>63</v>
      </c>
      <c r="E13" s="37" t="s">
        <v>246</v>
      </c>
    </row>
    <row r="14" spans="1:5" ht="102">
      <c r="A14" t="s">
        <v>65</v>
      </c>
      <c r="E14" s="35" t="s">
        <v>247</v>
      </c>
    </row>
    <row r="15" spans="1:18" ht="12.75" customHeight="1">
      <c r="A15" s="6" t="s">
        <v>52</v>
      </c>
      <c s="6"/>
      <c s="39" t="s">
        <v>248</v>
      </c>
      <c s="6"/>
      <c s="27" t="s">
        <v>249</v>
      </c>
      <c s="6"/>
      <c s="6"/>
      <c s="6"/>
      <c s="40">
        <f>0+Q15</f>
      </c>
      <c s="6"/>
      <c r="O15">
        <f>0+R15</f>
      </c>
      <c r="Q15">
        <f>0+I16+I20+I24+I28+I32+I36+I40+I44+I48+I52+I56+I60+I64+I68+I72+I76+I80+I84+I88+I92+I96+I100+I104+I108+I112+I116+I120+I124</f>
      </c>
      <c>
        <f>0+O16+O20+O24+O28+O32+O36+O40+O44+O48+O52+O56+O60+O64+O68+O72+O76+O80+O84+O88+O92+O96+O100+O104+O108+O112+O116+O120+O124</f>
      </c>
    </row>
    <row r="16" spans="1:16" ht="25.5">
      <c r="A16" s="24" t="s">
        <v>55</v>
      </c>
      <c s="29" t="s">
        <v>30</v>
      </c>
      <c s="29" t="s">
        <v>759</v>
      </c>
      <c s="24" t="s">
        <v>64</v>
      </c>
      <c s="30" t="s">
        <v>760</v>
      </c>
      <c s="31" t="s">
        <v>259</v>
      </c>
      <c s="32">
        <v>15</v>
      </c>
      <c s="33">
        <v>0</v>
      </c>
      <c s="33">
        <f>ROUND(ROUND(H16,2)*ROUND(G16,3),2)</f>
      </c>
      <c s="31" t="s">
        <v>79</v>
      </c>
      <c r="O16">
        <f>(I16*21)/100</f>
      </c>
      <c t="s">
        <v>30</v>
      </c>
    </row>
    <row r="17" spans="1:5" ht="12.75">
      <c r="A17" s="34" t="s">
        <v>61</v>
      </c>
      <c r="E17" s="35" t="s">
        <v>64</v>
      </c>
    </row>
    <row r="18" spans="1:5" ht="12.75">
      <c r="A18" s="36" t="s">
        <v>63</v>
      </c>
      <c r="E18" s="37" t="s">
        <v>246</v>
      </c>
    </row>
    <row r="19" spans="1:5" ht="127.5">
      <c r="A19" t="s">
        <v>65</v>
      </c>
      <c r="E19" s="35" t="s">
        <v>761</v>
      </c>
    </row>
    <row r="20" spans="1:16" ht="25.5">
      <c r="A20" s="24" t="s">
        <v>55</v>
      </c>
      <c s="29" t="s">
        <v>29</v>
      </c>
      <c s="29" t="s">
        <v>762</v>
      </c>
      <c s="24" t="s">
        <v>64</v>
      </c>
      <c s="30" t="s">
        <v>763</v>
      </c>
      <c s="31" t="s">
        <v>259</v>
      </c>
      <c s="32">
        <v>15</v>
      </c>
      <c s="33">
        <v>0</v>
      </c>
      <c s="33">
        <f>ROUND(ROUND(H20,2)*ROUND(G20,3),2)</f>
      </c>
      <c s="31" t="s">
        <v>79</v>
      </c>
      <c r="O20">
        <f>(I20*21)/100</f>
      </c>
      <c t="s">
        <v>30</v>
      </c>
    </row>
    <row r="21" spans="1:5" ht="12.75">
      <c r="A21" s="34" t="s">
        <v>61</v>
      </c>
      <c r="E21" s="35" t="s">
        <v>64</v>
      </c>
    </row>
    <row r="22" spans="1:5" ht="12.75">
      <c r="A22" s="36" t="s">
        <v>63</v>
      </c>
      <c r="E22" s="37" t="s">
        <v>246</v>
      </c>
    </row>
    <row r="23" spans="1:5" ht="102">
      <c r="A23" t="s">
        <v>65</v>
      </c>
      <c r="E23" s="35" t="s">
        <v>764</v>
      </c>
    </row>
    <row r="24" spans="1:16" ht="25.5">
      <c r="A24" s="24" t="s">
        <v>55</v>
      </c>
      <c s="29" t="s">
        <v>40</v>
      </c>
      <c s="29" t="s">
        <v>262</v>
      </c>
      <c s="24" t="s">
        <v>64</v>
      </c>
      <c s="30" t="s">
        <v>263</v>
      </c>
      <c s="31" t="s">
        <v>252</v>
      </c>
      <c s="32">
        <v>4</v>
      </c>
      <c s="33">
        <v>0</v>
      </c>
      <c s="33">
        <f>ROUND(ROUND(H24,2)*ROUND(G24,3),2)</f>
      </c>
      <c s="31" t="s">
        <v>79</v>
      </c>
      <c r="O24">
        <f>(I24*21)/100</f>
      </c>
      <c t="s">
        <v>30</v>
      </c>
    </row>
    <row r="25" spans="1:5" ht="12.75">
      <c r="A25" s="34" t="s">
        <v>61</v>
      </c>
      <c r="E25" s="35" t="s">
        <v>64</v>
      </c>
    </row>
    <row r="26" spans="1:5" ht="12.75">
      <c r="A26" s="36" t="s">
        <v>63</v>
      </c>
      <c r="E26" s="37" t="s">
        <v>246</v>
      </c>
    </row>
    <row r="27" spans="1:5" ht="102">
      <c r="A27" t="s">
        <v>65</v>
      </c>
      <c r="E27" s="35" t="s">
        <v>264</v>
      </c>
    </row>
    <row r="28" spans="1:16" ht="12.75">
      <c r="A28" s="24" t="s">
        <v>55</v>
      </c>
      <c s="29" t="s">
        <v>42</v>
      </c>
      <c s="29" t="s">
        <v>678</v>
      </c>
      <c s="24" t="s">
        <v>64</v>
      </c>
      <c s="30" t="s">
        <v>679</v>
      </c>
      <c s="31" t="s">
        <v>252</v>
      </c>
      <c s="32">
        <v>2</v>
      </c>
      <c s="33">
        <v>0</v>
      </c>
      <c s="33">
        <f>ROUND(ROUND(H28,2)*ROUND(G28,3),2)</f>
      </c>
      <c s="31" t="s">
        <v>79</v>
      </c>
      <c r="O28">
        <f>(I28*21)/100</f>
      </c>
      <c t="s">
        <v>30</v>
      </c>
    </row>
    <row r="29" spans="1:5" ht="12.75">
      <c r="A29" s="34" t="s">
        <v>61</v>
      </c>
      <c r="E29" s="35" t="s">
        <v>64</v>
      </c>
    </row>
    <row r="30" spans="1:5" ht="12.75">
      <c r="A30" s="36" t="s">
        <v>63</v>
      </c>
      <c r="E30" s="37" t="s">
        <v>765</v>
      </c>
    </row>
    <row r="31" spans="1:5" ht="102">
      <c r="A31" t="s">
        <v>65</v>
      </c>
      <c r="E31" s="35" t="s">
        <v>680</v>
      </c>
    </row>
    <row r="32" spans="1:16" ht="12.75">
      <c r="A32" s="24" t="s">
        <v>55</v>
      </c>
      <c s="29" t="s">
        <v>44</v>
      </c>
      <c s="29" t="s">
        <v>766</v>
      </c>
      <c s="24" t="s">
        <v>64</v>
      </c>
      <c s="30" t="s">
        <v>767</v>
      </c>
      <c s="31" t="s">
        <v>252</v>
      </c>
      <c s="32">
        <v>2</v>
      </c>
      <c s="33">
        <v>0</v>
      </c>
      <c s="33">
        <f>ROUND(ROUND(H32,2)*ROUND(G32,3),2)</f>
      </c>
      <c s="31" t="s">
        <v>79</v>
      </c>
      <c r="O32">
        <f>(I32*21)/100</f>
      </c>
      <c t="s">
        <v>30</v>
      </c>
    </row>
    <row r="33" spans="1:5" ht="12.75">
      <c r="A33" s="34" t="s">
        <v>61</v>
      </c>
      <c r="E33" s="35" t="s">
        <v>64</v>
      </c>
    </row>
    <row r="34" spans="1:5" ht="12.75">
      <c r="A34" s="36" t="s">
        <v>63</v>
      </c>
      <c r="E34" s="37" t="s">
        <v>768</v>
      </c>
    </row>
    <row r="35" spans="1:5" ht="102">
      <c r="A35" t="s">
        <v>65</v>
      </c>
      <c r="E35" s="35" t="s">
        <v>680</v>
      </c>
    </row>
    <row r="36" spans="1:16" ht="12.75">
      <c r="A36" s="24" t="s">
        <v>55</v>
      </c>
      <c s="29" t="s">
        <v>84</v>
      </c>
      <c s="29" t="s">
        <v>769</v>
      </c>
      <c s="24" t="s">
        <v>64</v>
      </c>
      <c s="30" t="s">
        <v>770</v>
      </c>
      <c s="31" t="s">
        <v>252</v>
      </c>
      <c s="32">
        <v>2</v>
      </c>
      <c s="33">
        <v>0</v>
      </c>
      <c s="33">
        <f>ROUND(ROUND(H36,2)*ROUND(G36,3),2)</f>
      </c>
      <c s="31" t="s">
        <v>79</v>
      </c>
      <c r="O36">
        <f>(I36*21)/100</f>
      </c>
      <c t="s">
        <v>30</v>
      </c>
    </row>
    <row r="37" spans="1:5" ht="12.75">
      <c r="A37" s="34" t="s">
        <v>61</v>
      </c>
      <c r="E37" s="35" t="s">
        <v>64</v>
      </c>
    </row>
    <row r="38" spans="1:5" ht="12.75">
      <c r="A38" s="36" t="s">
        <v>63</v>
      </c>
      <c r="E38" s="37" t="s">
        <v>246</v>
      </c>
    </row>
    <row r="39" spans="1:5" ht="153">
      <c r="A39" t="s">
        <v>65</v>
      </c>
      <c r="E39" s="35" t="s">
        <v>268</v>
      </c>
    </row>
    <row r="40" spans="1:16" ht="12.75">
      <c r="A40" s="24" t="s">
        <v>55</v>
      </c>
      <c s="29" t="s">
        <v>89</v>
      </c>
      <c s="29" t="s">
        <v>202</v>
      </c>
      <c s="24" t="s">
        <v>64</v>
      </c>
      <c s="30" t="s">
        <v>203</v>
      </c>
      <c s="31" t="s">
        <v>252</v>
      </c>
      <c s="32">
        <v>2</v>
      </c>
      <c s="33">
        <v>0</v>
      </c>
      <c s="33">
        <f>ROUND(ROUND(H40,2)*ROUND(G40,3),2)</f>
      </c>
      <c s="31" t="s">
        <v>79</v>
      </c>
      <c r="O40">
        <f>(I40*21)/100</f>
      </c>
      <c t="s">
        <v>30</v>
      </c>
    </row>
    <row r="41" spans="1:5" ht="12.75">
      <c r="A41" s="34" t="s">
        <v>61</v>
      </c>
      <c r="E41" s="35" t="s">
        <v>64</v>
      </c>
    </row>
    <row r="42" spans="1:5" ht="12.75">
      <c r="A42" s="36" t="s">
        <v>63</v>
      </c>
      <c r="E42" s="37" t="s">
        <v>246</v>
      </c>
    </row>
    <row r="43" spans="1:5" ht="127.5">
      <c r="A43" t="s">
        <v>65</v>
      </c>
      <c r="E43" s="35" t="s">
        <v>269</v>
      </c>
    </row>
    <row r="44" spans="1:16" ht="12.75">
      <c r="A44" s="24" t="s">
        <v>55</v>
      </c>
      <c s="29" t="s">
        <v>47</v>
      </c>
      <c s="29" t="s">
        <v>771</v>
      </c>
      <c s="24" t="s">
        <v>64</v>
      </c>
      <c s="30" t="s">
        <v>772</v>
      </c>
      <c s="31" t="s">
        <v>252</v>
      </c>
      <c s="32">
        <v>2</v>
      </c>
      <c s="33">
        <v>0</v>
      </c>
      <c s="33">
        <f>ROUND(ROUND(H44,2)*ROUND(G44,3),2)</f>
      </c>
      <c s="31" t="s">
        <v>79</v>
      </c>
      <c r="O44">
        <f>(I44*21)/100</f>
      </c>
      <c t="s">
        <v>30</v>
      </c>
    </row>
    <row r="45" spans="1:5" ht="12.75">
      <c r="A45" s="34" t="s">
        <v>61</v>
      </c>
      <c r="E45" s="35" t="s">
        <v>64</v>
      </c>
    </row>
    <row r="46" spans="1:5" ht="12.75">
      <c r="A46" s="36" t="s">
        <v>63</v>
      </c>
      <c r="E46" s="37" t="s">
        <v>246</v>
      </c>
    </row>
    <row r="47" spans="1:5" ht="153">
      <c r="A47" t="s">
        <v>65</v>
      </c>
      <c r="E47" s="35" t="s">
        <v>371</v>
      </c>
    </row>
    <row r="48" spans="1:16" ht="12.75">
      <c r="A48" s="24" t="s">
        <v>55</v>
      </c>
      <c s="29" t="s">
        <v>49</v>
      </c>
      <c s="29" t="s">
        <v>773</v>
      </c>
      <c s="24" t="s">
        <v>64</v>
      </c>
      <c s="30" t="s">
        <v>774</v>
      </c>
      <c s="31" t="s">
        <v>252</v>
      </c>
      <c s="32">
        <v>1</v>
      </c>
      <c s="33">
        <v>0</v>
      </c>
      <c s="33">
        <f>ROUND(ROUND(H48,2)*ROUND(G48,3),2)</f>
      </c>
      <c s="31" t="s">
        <v>79</v>
      </c>
      <c r="O48">
        <f>(I48*21)/100</f>
      </c>
      <c t="s">
        <v>30</v>
      </c>
    </row>
    <row r="49" spans="1:5" ht="12.75">
      <c r="A49" s="34" t="s">
        <v>61</v>
      </c>
      <c r="E49" s="35" t="s">
        <v>64</v>
      </c>
    </row>
    <row r="50" spans="1:5" ht="12.75">
      <c r="A50" s="36" t="s">
        <v>63</v>
      </c>
      <c r="E50" s="37" t="s">
        <v>246</v>
      </c>
    </row>
    <row r="51" spans="1:5" ht="153">
      <c r="A51" t="s">
        <v>65</v>
      </c>
      <c r="E51" s="35" t="s">
        <v>268</v>
      </c>
    </row>
    <row r="52" spans="1:16" ht="12.75">
      <c r="A52" s="24" t="s">
        <v>55</v>
      </c>
      <c s="29" t="s">
        <v>51</v>
      </c>
      <c s="29" t="s">
        <v>775</v>
      </c>
      <c s="24" t="s">
        <v>64</v>
      </c>
      <c s="30" t="s">
        <v>776</v>
      </c>
      <c s="31" t="s">
        <v>252</v>
      </c>
      <c s="32">
        <v>1</v>
      </c>
      <c s="33">
        <v>0</v>
      </c>
      <c s="33">
        <f>ROUND(ROUND(H52,2)*ROUND(G52,3),2)</f>
      </c>
      <c s="31" t="s">
        <v>79</v>
      </c>
      <c r="O52">
        <f>(I52*21)/100</f>
      </c>
      <c t="s">
        <v>30</v>
      </c>
    </row>
    <row r="53" spans="1:5" ht="12.75">
      <c r="A53" s="34" t="s">
        <v>61</v>
      </c>
      <c r="E53" s="35" t="s">
        <v>64</v>
      </c>
    </row>
    <row r="54" spans="1:5" ht="12.75">
      <c r="A54" s="36" t="s">
        <v>63</v>
      </c>
      <c r="E54" s="37" t="s">
        <v>246</v>
      </c>
    </row>
    <row r="55" spans="1:5" ht="127.5">
      <c r="A55" t="s">
        <v>65</v>
      </c>
      <c r="E55" s="35" t="s">
        <v>269</v>
      </c>
    </row>
    <row r="56" spans="1:16" ht="12.75">
      <c r="A56" s="24" t="s">
        <v>55</v>
      </c>
      <c s="29" t="s">
        <v>102</v>
      </c>
      <c s="29" t="s">
        <v>777</v>
      </c>
      <c s="24" t="s">
        <v>64</v>
      </c>
      <c s="30" t="s">
        <v>778</v>
      </c>
      <c s="31" t="s">
        <v>252</v>
      </c>
      <c s="32">
        <v>1</v>
      </c>
      <c s="33">
        <v>0</v>
      </c>
      <c s="33">
        <f>ROUND(ROUND(H56,2)*ROUND(G56,3),2)</f>
      </c>
      <c s="31" t="s">
        <v>79</v>
      </c>
      <c r="O56">
        <f>(I56*21)/100</f>
      </c>
      <c t="s">
        <v>30</v>
      </c>
    </row>
    <row r="57" spans="1:5" ht="12.75">
      <c r="A57" s="34" t="s">
        <v>61</v>
      </c>
      <c r="E57" s="35" t="s">
        <v>64</v>
      </c>
    </row>
    <row r="58" spans="1:5" ht="12.75">
      <c r="A58" s="36" t="s">
        <v>63</v>
      </c>
      <c r="E58" s="37" t="s">
        <v>246</v>
      </c>
    </row>
    <row r="59" spans="1:5" ht="153">
      <c r="A59" t="s">
        <v>65</v>
      </c>
      <c r="E59" s="35" t="s">
        <v>371</v>
      </c>
    </row>
    <row r="60" spans="1:16" ht="25.5">
      <c r="A60" s="24" t="s">
        <v>55</v>
      </c>
      <c s="29" t="s">
        <v>107</v>
      </c>
      <c s="29" t="s">
        <v>779</v>
      </c>
      <c s="24" t="s">
        <v>64</v>
      </c>
      <c s="30" t="s">
        <v>780</v>
      </c>
      <c s="31" t="s">
        <v>87</v>
      </c>
      <c s="32">
        <v>2</v>
      </c>
      <c s="33">
        <v>0</v>
      </c>
      <c s="33">
        <f>ROUND(ROUND(H60,2)*ROUND(G60,3),2)</f>
      </c>
      <c s="31" t="s">
        <v>79</v>
      </c>
      <c r="O60">
        <f>(I60*21)/100</f>
      </c>
      <c t="s">
        <v>30</v>
      </c>
    </row>
    <row r="61" spans="1:5" ht="12.75">
      <c r="A61" s="34" t="s">
        <v>61</v>
      </c>
      <c r="E61" s="35" t="s">
        <v>64</v>
      </c>
    </row>
    <row r="62" spans="1:5" ht="12.75">
      <c r="A62" s="36" t="s">
        <v>63</v>
      </c>
      <c r="E62" s="37" t="s">
        <v>765</v>
      </c>
    </row>
    <row r="63" spans="1:5" ht="153">
      <c r="A63" t="s">
        <v>65</v>
      </c>
      <c r="E63" s="35" t="s">
        <v>268</v>
      </c>
    </row>
    <row r="64" spans="1:16" ht="12.75">
      <c r="A64" s="24" t="s">
        <v>55</v>
      </c>
      <c s="29" t="s">
        <v>112</v>
      </c>
      <c s="29" t="s">
        <v>781</v>
      </c>
      <c s="24" t="s">
        <v>64</v>
      </c>
      <c s="30" t="s">
        <v>782</v>
      </c>
      <c s="31" t="s">
        <v>87</v>
      </c>
      <c s="32">
        <v>2</v>
      </c>
      <c s="33">
        <v>0</v>
      </c>
      <c s="33">
        <f>ROUND(ROUND(H64,2)*ROUND(G64,3),2)</f>
      </c>
      <c s="31" t="s">
        <v>79</v>
      </c>
      <c r="O64">
        <f>(I64*21)/100</f>
      </c>
      <c t="s">
        <v>30</v>
      </c>
    </row>
    <row r="65" spans="1:5" ht="12.75">
      <c r="A65" s="34" t="s">
        <v>61</v>
      </c>
      <c r="E65" s="35" t="s">
        <v>64</v>
      </c>
    </row>
    <row r="66" spans="1:5" ht="12.75">
      <c r="A66" s="36" t="s">
        <v>63</v>
      </c>
      <c r="E66" s="37" t="s">
        <v>765</v>
      </c>
    </row>
    <row r="67" spans="1:5" ht="140.25">
      <c r="A67" t="s">
        <v>65</v>
      </c>
      <c r="E67" s="35" t="s">
        <v>392</v>
      </c>
    </row>
    <row r="68" spans="1:16" ht="12.75">
      <c r="A68" s="24" t="s">
        <v>55</v>
      </c>
      <c s="29" t="s">
        <v>115</v>
      </c>
      <c s="29" t="s">
        <v>783</v>
      </c>
      <c s="24" t="s">
        <v>64</v>
      </c>
      <c s="30" t="s">
        <v>784</v>
      </c>
      <c s="31" t="s">
        <v>87</v>
      </c>
      <c s="32">
        <v>2</v>
      </c>
      <c s="33">
        <v>0</v>
      </c>
      <c s="33">
        <f>ROUND(ROUND(H68,2)*ROUND(G68,3),2)</f>
      </c>
      <c s="31" t="s">
        <v>79</v>
      </c>
      <c r="O68">
        <f>(I68*21)/100</f>
      </c>
      <c t="s">
        <v>30</v>
      </c>
    </row>
    <row r="69" spans="1:5" ht="12.75">
      <c r="A69" s="34" t="s">
        <v>61</v>
      </c>
      <c r="E69" s="35" t="s">
        <v>64</v>
      </c>
    </row>
    <row r="70" spans="1:5" ht="12.75">
      <c r="A70" s="36" t="s">
        <v>63</v>
      </c>
      <c r="E70" s="37" t="s">
        <v>765</v>
      </c>
    </row>
    <row r="71" spans="1:5" ht="153">
      <c r="A71" t="s">
        <v>65</v>
      </c>
      <c r="E71" s="35" t="s">
        <v>371</v>
      </c>
    </row>
    <row r="72" spans="1:16" ht="25.5">
      <c r="A72" s="24" t="s">
        <v>55</v>
      </c>
      <c s="29" t="s">
        <v>119</v>
      </c>
      <c s="29" t="s">
        <v>785</v>
      </c>
      <c s="24" t="s">
        <v>64</v>
      </c>
      <c s="30" t="s">
        <v>786</v>
      </c>
      <c s="31" t="s">
        <v>252</v>
      </c>
      <c s="32">
        <v>1</v>
      </c>
      <c s="33">
        <v>0</v>
      </c>
      <c s="33">
        <f>ROUND(ROUND(H72,2)*ROUND(G72,3),2)</f>
      </c>
      <c s="31" t="s">
        <v>79</v>
      </c>
      <c r="O72">
        <f>(I72*21)/100</f>
      </c>
      <c t="s">
        <v>30</v>
      </c>
    </row>
    <row r="73" spans="1:5" ht="12.75">
      <c r="A73" s="34" t="s">
        <v>61</v>
      </c>
      <c r="E73" s="35" t="s">
        <v>64</v>
      </c>
    </row>
    <row r="74" spans="1:5" ht="12.75">
      <c r="A74" s="36" t="s">
        <v>63</v>
      </c>
      <c r="E74" s="37" t="s">
        <v>787</v>
      </c>
    </row>
    <row r="75" spans="1:5" ht="204">
      <c r="A75" t="s">
        <v>65</v>
      </c>
      <c r="E75" s="35" t="s">
        <v>788</v>
      </c>
    </row>
    <row r="76" spans="1:16" ht="12.75">
      <c r="A76" s="24" t="s">
        <v>55</v>
      </c>
      <c s="29" t="s">
        <v>123</v>
      </c>
      <c s="29" t="s">
        <v>789</v>
      </c>
      <c s="24" t="s">
        <v>64</v>
      </c>
      <c s="30" t="s">
        <v>790</v>
      </c>
      <c s="31" t="s">
        <v>252</v>
      </c>
      <c s="32">
        <v>1</v>
      </c>
      <c s="33">
        <v>0</v>
      </c>
      <c s="33">
        <f>ROUND(ROUND(H76,2)*ROUND(G76,3),2)</f>
      </c>
      <c s="31" t="s">
        <v>79</v>
      </c>
      <c r="O76">
        <f>(I76*21)/100</f>
      </c>
      <c t="s">
        <v>30</v>
      </c>
    </row>
    <row r="77" spans="1:5" ht="12.75">
      <c r="A77" s="34" t="s">
        <v>61</v>
      </c>
      <c r="E77" s="35" t="s">
        <v>64</v>
      </c>
    </row>
    <row r="78" spans="1:5" ht="12.75">
      <c r="A78" s="36" t="s">
        <v>63</v>
      </c>
      <c r="E78" s="37" t="s">
        <v>787</v>
      </c>
    </row>
    <row r="79" spans="1:5" ht="204">
      <c r="A79" t="s">
        <v>65</v>
      </c>
      <c r="E79" s="35" t="s">
        <v>788</v>
      </c>
    </row>
    <row r="80" spans="1:16" ht="12.75">
      <c r="A80" s="24" t="s">
        <v>55</v>
      </c>
      <c s="29" t="s">
        <v>127</v>
      </c>
      <c s="29" t="s">
        <v>791</v>
      </c>
      <c s="24" t="s">
        <v>64</v>
      </c>
      <c s="30" t="s">
        <v>792</v>
      </c>
      <c s="31" t="s">
        <v>252</v>
      </c>
      <c s="32">
        <v>1</v>
      </c>
      <c s="33">
        <v>0</v>
      </c>
      <c s="33">
        <f>ROUND(ROUND(H80,2)*ROUND(G80,3),2)</f>
      </c>
      <c s="31" t="s">
        <v>79</v>
      </c>
      <c r="O80">
        <f>(I80*21)/100</f>
      </c>
      <c t="s">
        <v>30</v>
      </c>
    </row>
    <row r="81" spans="1:5" ht="12.75">
      <c r="A81" s="34" t="s">
        <v>61</v>
      </c>
      <c r="E81" s="35" t="s">
        <v>64</v>
      </c>
    </row>
    <row r="82" spans="1:5" ht="12.75">
      <c r="A82" s="36" t="s">
        <v>63</v>
      </c>
      <c r="E82" s="37" t="s">
        <v>787</v>
      </c>
    </row>
    <row r="83" spans="1:5" ht="140.25">
      <c r="A83" t="s">
        <v>65</v>
      </c>
      <c r="E83" s="35" t="s">
        <v>392</v>
      </c>
    </row>
    <row r="84" spans="1:16" ht="12.75">
      <c r="A84" s="24" t="s">
        <v>55</v>
      </c>
      <c s="29" t="s">
        <v>131</v>
      </c>
      <c s="29" t="s">
        <v>793</v>
      </c>
      <c s="24" t="s">
        <v>64</v>
      </c>
      <c s="30" t="s">
        <v>794</v>
      </c>
      <c s="31" t="s">
        <v>252</v>
      </c>
      <c s="32">
        <v>1</v>
      </c>
      <c s="33">
        <v>0</v>
      </c>
      <c s="33">
        <f>ROUND(ROUND(H84,2)*ROUND(G84,3),2)</f>
      </c>
      <c s="31" t="s">
        <v>79</v>
      </c>
      <c r="O84">
        <f>(I84*21)/100</f>
      </c>
      <c t="s">
        <v>30</v>
      </c>
    </row>
    <row r="85" spans="1:5" ht="12.75">
      <c r="A85" s="34" t="s">
        <v>61</v>
      </c>
      <c r="E85" s="35" t="s">
        <v>64</v>
      </c>
    </row>
    <row r="86" spans="1:5" ht="12.75">
      <c r="A86" s="36" t="s">
        <v>63</v>
      </c>
      <c r="E86" s="37" t="s">
        <v>787</v>
      </c>
    </row>
    <row r="87" spans="1:5" ht="153">
      <c r="A87" t="s">
        <v>65</v>
      </c>
      <c r="E87" s="35" t="s">
        <v>371</v>
      </c>
    </row>
    <row r="88" spans="1:16" ht="12.75">
      <c r="A88" s="24" t="s">
        <v>55</v>
      </c>
      <c s="29" t="s">
        <v>135</v>
      </c>
      <c s="29" t="s">
        <v>795</v>
      </c>
      <c s="24" t="s">
        <v>64</v>
      </c>
      <c s="30" t="s">
        <v>796</v>
      </c>
      <c s="31" t="s">
        <v>252</v>
      </c>
      <c s="32">
        <v>1</v>
      </c>
      <c s="33">
        <v>0</v>
      </c>
      <c s="33">
        <f>ROUND(ROUND(H88,2)*ROUND(G88,3),2)</f>
      </c>
      <c s="31" t="s">
        <v>79</v>
      </c>
      <c r="O88">
        <f>(I88*21)/100</f>
      </c>
      <c t="s">
        <v>30</v>
      </c>
    </row>
    <row r="89" spans="1:5" ht="12.75">
      <c r="A89" s="34" t="s">
        <v>61</v>
      </c>
      <c r="E89" s="35" t="s">
        <v>64</v>
      </c>
    </row>
    <row r="90" spans="1:5" ht="12.75">
      <c r="A90" s="36" t="s">
        <v>63</v>
      </c>
      <c r="E90" s="37" t="s">
        <v>797</v>
      </c>
    </row>
    <row r="91" spans="1:5" ht="153">
      <c r="A91" t="s">
        <v>65</v>
      </c>
      <c r="E91" s="35" t="s">
        <v>268</v>
      </c>
    </row>
    <row r="92" spans="1:16" ht="12.75">
      <c r="A92" s="24" t="s">
        <v>55</v>
      </c>
      <c s="29" t="s">
        <v>140</v>
      </c>
      <c s="29" t="s">
        <v>798</v>
      </c>
      <c s="24" t="s">
        <v>64</v>
      </c>
      <c s="30" t="s">
        <v>799</v>
      </c>
      <c s="31" t="s">
        <v>252</v>
      </c>
      <c s="32">
        <v>1</v>
      </c>
      <c s="33">
        <v>0</v>
      </c>
      <c s="33">
        <f>ROUND(ROUND(H92,2)*ROUND(G92,3),2)</f>
      </c>
      <c s="31" t="s">
        <v>79</v>
      </c>
      <c r="O92">
        <f>(I92*21)/100</f>
      </c>
      <c t="s">
        <v>30</v>
      </c>
    </row>
    <row r="93" spans="1:5" ht="12.75">
      <c r="A93" s="34" t="s">
        <v>61</v>
      </c>
      <c r="E93" s="35" t="s">
        <v>64</v>
      </c>
    </row>
    <row r="94" spans="1:5" ht="12.75">
      <c r="A94" s="36" t="s">
        <v>63</v>
      </c>
      <c r="E94" s="37" t="s">
        <v>797</v>
      </c>
    </row>
    <row r="95" spans="1:5" ht="140.25">
      <c r="A95" t="s">
        <v>65</v>
      </c>
      <c r="E95" s="35" t="s">
        <v>392</v>
      </c>
    </row>
    <row r="96" spans="1:16" ht="12.75">
      <c r="A96" s="24" t="s">
        <v>55</v>
      </c>
      <c s="29" t="s">
        <v>144</v>
      </c>
      <c s="29" t="s">
        <v>800</v>
      </c>
      <c s="24" t="s">
        <v>64</v>
      </c>
      <c s="30" t="s">
        <v>801</v>
      </c>
      <c s="31" t="s">
        <v>252</v>
      </c>
      <c s="32">
        <v>1</v>
      </c>
      <c s="33">
        <v>0</v>
      </c>
      <c s="33">
        <f>ROUND(ROUND(H96,2)*ROUND(G96,3),2)</f>
      </c>
      <c s="31" t="s">
        <v>79</v>
      </c>
      <c r="O96">
        <f>(I96*21)/100</f>
      </c>
      <c t="s">
        <v>30</v>
      </c>
    </row>
    <row r="97" spans="1:5" ht="12.75">
      <c r="A97" s="34" t="s">
        <v>61</v>
      </c>
      <c r="E97" s="35" t="s">
        <v>64</v>
      </c>
    </row>
    <row r="98" spans="1:5" ht="12.75">
      <c r="A98" s="36" t="s">
        <v>63</v>
      </c>
      <c r="E98" s="37" t="s">
        <v>797</v>
      </c>
    </row>
    <row r="99" spans="1:5" ht="153">
      <c r="A99" t="s">
        <v>65</v>
      </c>
      <c r="E99" s="35" t="s">
        <v>371</v>
      </c>
    </row>
    <row r="100" spans="1:16" ht="12.75">
      <c r="A100" s="24" t="s">
        <v>55</v>
      </c>
      <c s="29" t="s">
        <v>147</v>
      </c>
      <c s="29" t="s">
        <v>802</v>
      </c>
      <c s="24" t="s">
        <v>64</v>
      </c>
      <c s="30" t="s">
        <v>803</v>
      </c>
      <c s="31" t="s">
        <v>310</v>
      </c>
      <c s="32">
        <v>1</v>
      </c>
      <c s="33">
        <v>0</v>
      </c>
      <c s="33">
        <f>ROUND(ROUND(H100,2)*ROUND(G100,3),2)</f>
      </c>
      <c s="31" t="s">
        <v>79</v>
      </c>
      <c r="O100">
        <f>(I100*21)/100</f>
      </c>
      <c t="s">
        <v>30</v>
      </c>
    </row>
    <row r="101" spans="1:5" ht="12.75">
      <c r="A101" s="34" t="s">
        <v>61</v>
      </c>
      <c r="E101" s="35" t="s">
        <v>64</v>
      </c>
    </row>
    <row r="102" spans="1:5" ht="12.75">
      <c r="A102" s="36" t="s">
        <v>63</v>
      </c>
      <c r="E102" s="37" t="s">
        <v>787</v>
      </c>
    </row>
    <row r="103" spans="1:5" ht="140.25">
      <c r="A103" t="s">
        <v>65</v>
      </c>
      <c r="E103" s="35" t="s">
        <v>314</v>
      </c>
    </row>
    <row r="104" spans="1:16" ht="25.5">
      <c r="A104" s="24" t="s">
        <v>55</v>
      </c>
      <c s="29" t="s">
        <v>150</v>
      </c>
      <c s="29" t="s">
        <v>804</v>
      </c>
      <c s="24" t="s">
        <v>64</v>
      </c>
      <c s="30" t="s">
        <v>805</v>
      </c>
      <c s="31" t="s">
        <v>536</v>
      </c>
      <c s="32">
        <v>8</v>
      </c>
      <c s="33">
        <v>0</v>
      </c>
      <c s="33">
        <f>ROUND(ROUND(H104,2)*ROUND(G104,3),2)</f>
      </c>
      <c s="31" t="s">
        <v>79</v>
      </c>
      <c r="O104">
        <f>(I104*21)/100</f>
      </c>
      <c t="s">
        <v>30</v>
      </c>
    </row>
    <row r="105" spans="1:5" ht="12.75">
      <c r="A105" s="34" t="s">
        <v>61</v>
      </c>
      <c r="E105" s="35" t="s">
        <v>64</v>
      </c>
    </row>
    <row r="106" spans="1:5" ht="12.75">
      <c r="A106" s="36" t="s">
        <v>63</v>
      </c>
      <c r="E106" s="37" t="s">
        <v>806</v>
      </c>
    </row>
    <row r="107" spans="1:5" ht="127.5">
      <c r="A107" t="s">
        <v>65</v>
      </c>
      <c r="E107" s="35" t="s">
        <v>807</v>
      </c>
    </row>
    <row r="108" spans="1:16" ht="12.75">
      <c r="A108" s="24" t="s">
        <v>55</v>
      </c>
      <c s="29" t="s">
        <v>154</v>
      </c>
      <c s="29" t="s">
        <v>808</v>
      </c>
      <c s="24" t="s">
        <v>64</v>
      </c>
      <c s="30" t="s">
        <v>809</v>
      </c>
      <c s="31" t="s">
        <v>252</v>
      </c>
      <c s="32">
        <v>2</v>
      </c>
      <c s="33">
        <v>0</v>
      </c>
      <c s="33">
        <f>ROUND(ROUND(H108,2)*ROUND(G108,3),2)</f>
      </c>
      <c s="31" t="s">
        <v>79</v>
      </c>
      <c r="O108">
        <f>(I108*21)/100</f>
      </c>
      <c t="s">
        <v>30</v>
      </c>
    </row>
    <row r="109" spans="1:5" ht="12.75">
      <c r="A109" s="34" t="s">
        <v>61</v>
      </c>
      <c r="E109" s="35" t="s">
        <v>64</v>
      </c>
    </row>
    <row r="110" spans="1:5" ht="12.75">
      <c r="A110" s="36" t="s">
        <v>63</v>
      </c>
      <c r="E110" s="37" t="s">
        <v>765</v>
      </c>
    </row>
    <row r="111" spans="1:5" ht="153">
      <c r="A111" t="s">
        <v>65</v>
      </c>
      <c r="E111" s="35" t="s">
        <v>268</v>
      </c>
    </row>
    <row r="112" spans="1:16" ht="12.75">
      <c r="A112" s="24" t="s">
        <v>55</v>
      </c>
      <c s="29" t="s">
        <v>157</v>
      </c>
      <c s="29" t="s">
        <v>810</v>
      </c>
      <c s="24" t="s">
        <v>64</v>
      </c>
      <c s="30" t="s">
        <v>811</v>
      </c>
      <c s="31" t="s">
        <v>252</v>
      </c>
      <c s="32">
        <v>2</v>
      </c>
      <c s="33">
        <v>0</v>
      </c>
      <c s="33">
        <f>ROUND(ROUND(H112,2)*ROUND(G112,3),2)</f>
      </c>
      <c s="31" t="s">
        <v>79</v>
      </c>
      <c r="O112">
        <f>(I112*21)/100</f>
      </c>
      <c t="s">
        <v>30</v>
      </c>
    </row>
    <row r="113" spans="1:5" ht="12.75">
      <c r="A113" s="34" t="s">
        <v>61</v>
      </c>
      <c r="E113" s="35" t="s">
        <v>64</v>
      </c>
    </row>
    <row r="114" spans="1:5" ht="12.75">
      <c r="A114" s="36" t="s">
        <v>63</v>
      </c>
      <c r="E114" s="37" t="s">
        <v>765</v>
      </c>
    </row>
    <row r="115" spans="1:5" ht="140.25">
      <c r="A115" t="s">
        <v>65</v>
      </c>
      <c r="E115" s="35" t="s">
        <v>392</v>
      </c>
    </row>
    <row r="116" spans="1:16" ht="25.5">
      <c r="A116" s="24" t="s">
        <v>55</v>
      </c>
      <c s="29" t="s">
        <v>161</v>
      </c>
      <c s="29" t="s">
        <v>812</v>
      </c>
      <c s="24" t="s">
        <v>64</v>
      </c>
      <c s="30" t="s">
        <v>813</v>
      </c>
      <c s="31" t="s">
        <v>87</v>
      </c>
      <c s="32">
        <v>1</v>
      </c>
      <c s="33">
        <v>0</v>
      </c>
      <c s="33">
        <f>ROUND(ROUND(H116,2)*ROUND(G116,3),2)</f>
      </c>
      <c s="31" t="s">
        <v>79</v>
      </c>
      <c r="O116">
        <f>(I116*21)/100</f>
      </c>
      <c t="s">
        <v>30</v>
      </c>
    </row>
    <row r="117" spans="1:5" ht="12.75">
      <c r="A117" s="34" t="s">
        <v>61</v>
      </c>
      <c r="E117" s="35" t="s">
        <v>64</v>
      </c>
    </row>
    <row r="118" spans="1:5" ht="12.75">
      <c r="A118" s="36" t="s">
        <v>63</v>
      </c>
      <c r="E118" s="37" t="s">
        <v>814</v>
      </c>
    </row>
    <row r="119" spans="1:5" ht="153">
      <c r="A119" t="s">
        <v>65</v>
      </c>
      <c r="E119" s="35" t="s">
        <v>268</v>
      </c>
    </row>
    <row r="120" spans="1:16" ht="12.75">
      <c r="A120" s="24" t="s">
        <v>55</v>
      </c>
      <c s="29" t="s">
        <v>165</v>
      </c>
      <c s="29" t="s">
        <v>415</v>
      </c>
      <c s="24" t="s">
        <v>64</v>
      </c>
      <c s="30" t="s">
        <v>416</v>
      </c>
      <c s="31" t="s">
        <v>252</v>
      </c>
      <c s="32">
        <v>1</v>
      </c>
      <c s="33">
        <v>0</v>
      </c>
      <c s="33">
        <f>ROUND(ROUND(H120,2)*ROUND(G120,3),2)</f>
      </c>
      <c s="31" t="s">
        <v>79</v>
      </c>
      <c r="O120">
        <f>(I120*21)/100</f>
      </c>
      <c t="s">
        <v>30</v>
      </c>
    </row>
    <row r="121" spans="1:5" ht="12.75">
      <c r="A121" s="34" t="s">
        <v>61</v>
      </c>
      <c r="E121" s="35" t="s">
        <v>64</v>
      </c>
    </row>
    <row r="122" spans="1:5" ht="12.75">
      <c r="A122" s="36" t="s">
        <v>63</v>
      </c>
      <c r="E122" s="37" t="s">
        <v>814</v>
      </c>
    </row>
    <row r="123" spans="1:5" ht="140.25">
      <c r="A123" t="s">
        <v>65</v>
      </c>
      <c r="E123" s="35" t="s">
        <v>392</v>
      </c>
    </row>
    <row r="124" spans="1:16" ht="12.75">
      <c r="A124" s="24" t="s">
        <v>55</v>
      </c>
      <c s="29" t="s">
        <v>170</v>
      </c>
      <c s="29" t="s">
        <v>815</v>
      </c>
      <c s="24" t="s">
        <v>64</v>
      </c>
      <c s="30" t="s">
        <v>816</v>
      </c>
      <c s="31" t="s">
        <v>252</v>
      </c>
      <c s="32">
        <v>1</v>
      </c>
      <c s="33">
        <v>0</v>
      </c>
      <c s="33">
        <f>ROUND(ROUND(H124,2)*ROUND(G124,3),2)</f>
      </c>
      <c s="31" t="s">
        <v>79</v>
      </c>
      <c r="O124">
        <f>(I124*21)/100</f>
      </c>
      <c t="s">
        <v>30</v>
      </c>
    </row>
    <row r="125" spans="1:5" ht="12.75">
      <c r="A125" s="34" t="s">
        <v>61</v>
      </c>
      <c r="E125" s="35" t="s">
        <v>64</v>
      </c>
    </row>
    <row r="126" spans="1:5" ht="12.75">
      <c r="A126" s="36" t="s">
        <v>63</v>
      </c>
      <c r="E126" s="37" t="s">
        <v>814</v>
      </c>
    </row>
    <row r="127" spans="1:5" ht="153">
      <c r="A127" t="s">
        <v>65</v>
      </c>
      <c r="E127" s="35" t="s">
        <v>371</v>
      </c>
    </row>
  </sheetData>
  <mergeCells count="13">
    <mergeCell ref="C3:D3"/>
    <mergeCell ref="C4:D4"/>
    <mergeCell ref="C5:D5"/>
    <mergeCell ref="C6:D6"/>
    <mergeCell ref="A7:A8"/>
    <mergeCell ref="B7:B8"/>
    <mergeCell ref="C7:C8"/>
    <mergeCell ref="D7:D8"/>
    <mergeCell ref="E7:E8"/>
    <mergeCell ref="F7:F8"/>
    <mergeCell ref="G7:G8"/>
    <mergeCell ref="H7:I7"/>
    <mergeCell ref="J7:J8"/>
  </mergeCells>
  <printOptions/>
  <pageMargins left="0.75" right="0.75" top="1" bottom="1" header="0.5" footer="0.5"/>
  <pageSetup fitToHeight="0" horizontalDpi="300" verticalDpi="300" orientation="portrait" paperSize="9"/>
  <drawing r:id="rId1"/>
</worksheet>
</file>

<file path=docProps/app.xml><?xml version="1.0" encoding="utf-8"?>
<Properties xmlns="http://schemas.openxmlformats.org/officeDocument/2006/extended-properties" xmlns:vt="http://schemas.openxmlformats.org/officeDocument/2006/docPropsVTypes">
  <Applicat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