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or00000ovant011\_Úsek_NPI\OVZ\03 Zakázky 2025\63525153 Přemístění technologie z provozní budovy v ŽST Český Těšín_JP\02_Dodatečné informace, vysvětlení\"/>
    </mc:Choice>
  </mc:AlternateContent>
  <xr:revisionPtr revIDLastSave="0" documentId="13_ncr:1_{8A66D3B9-182F-4745-8588-2AB247A4C168}" xr6:coauthVersionLast="47" xr6:coauthVersionMax="47" xr10:uidLastSave="{00000000-0000-0000-0000-000000000000}"/>
  <bookViews>
    <workbookView xWindow="-120" yWindow="-120" windowWidth="29040" windowHeight="15720" firstSheet="2" activeTab="6" xr2:uid="{00000000-000D-0000-FFFF-FFFF00000000}"/>
  </bookViews>
  <sheets>
    <sheet name="Rekapitulace" sheetId="1" r:id="rId1"/>
    <sheet name="D.1_D.1.2.1_PS 19-14-01" sheetId="2" r:id="rId2"/>
    <sheet name="D.1_D.1.2.2_PS 19-14-02" sheetId="3" r:id="rId3"/>
    <sheet name="D.1_D.1.2.3_PS 19-14-03" sheetId="4" r:id="rId4"/>
    <sheet name="D.1_D.1.2.4_PS 19-14-04" sheetId="5" r:id="rId5"/>
    <sheet name="D.1_D.1.2.5_PS 19-14-05" sheetId="6" r:id="rId6"/>
    <sheet name="D.1_D.1.2.5_PS 19-14-06" sheetId="7" r:id="rId7"/>
    <sheet name="D.1_D.1.2.6_PS 19-14-07" sheetId="8" r:id="rId8"/>
    <sheet name="D.1_D.1.2.7_PS 19-14-08" sheetId="9" r:id="rId9"/>
    <sheet name="D.1_D.1.2.8_PS 19-14-09" sheetId="10" r:id="rId10"/>
    <sheet name="D.1_D.1.2.9_PS 19-14-10" sheetId="11" r:id="rId11"/>
    <sheet name="D.2_D.2.1_D.2.1.9_SO 19-15-01" sheetId="12" r:id="rId12"/>
    <sheet name="2.2.1_SO 19-15-02_SO 19-15-02.1" sheetId="13" r:id="rId13"/>
    <sheet name="2.2.1_SO 19-15-02_SO 19-15-02.2" sheetId="14" r:id="rId14"/>
    <sheet name="2.2.1_SO 19-15-02_SO 19-15-02.3" sheetId="15" r:id="rId15"/>
    <sheet name="2.2.1_SO 19-15-02_SO 19-15-02.5" sheetId="16" r:id="rId16"/>
    <sheet name="H_SO 98-98" sheetId="17" r:id="rId17"/>
  </sheet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4" i="17" l="1"/>
  <c r="O54" i="17" s="1"/>
  <c r="I50" i="17"/>
  <c r="O50" i="17" s="1"/>
  <c r="I46" i="17"/>
  <c r="O46" i="17" s="1"/>
  <c r="I42" i="17"/>
  <c r="O42" i="17" s="1"/>
  <c r="I38" i="17"/>
  <c r="O38" i="17" s="1"/>
  <c r="I34" i="17"/>
  <c r="O34" i="17" s="1"/>
  <c r="I30" i="17"/>
  <c r="O30" i="17" s="1"/>
  <c r="O26" i="17"/>
  <c r="I26" i="17"/>
  <c r="I22" i="17"/>
  <c r="O22" i="17" s="1"/>
  <c r="I18" i="17"/>
  <c r="O18" i="17" s="1"/>
  <c r="I14" i="17"/>
  <c r="O14" i="17" s="1"/>
  <c r="I10" i="17"/>
  <c r="O10" i="17" s="1"/>
  <c r="R9" i="17" s="1"/>
  <c r="O9" i="17" s="1"/>
  <c r="O2" i="17"/>
  <c r="O72" i="16"/>
  <c r="I72" i="16"/>
  <c r="I68" i="16"/>
  <c r="O68" i="16" s="1"/>
  <c r="I64" i="16"/>
  <c r="O64" i="16" s="1"/>
  <c r="R63" i="16" s="1"/>
  <c r="O63" i="16" s="1"/>
  <c r="I59" i="16"/>
  <c r="O59" i="16" s="1"/>
  <c r="I55" i="16"/>
  <c r="O55" i="16" s="1"/>
  <c r="I51" i="16"/>
  <c r="I46" i="16"/>
  <c r="O46" i="16" s="1"/>
  <c r="R45" i="16" s="1"/>
  <c r="O45" i="16" s="1"/>
  <c r="Q45" i="16"/>
  <c r="I45" i="16" s="1"/>
  <c r="I41" i="16"/>
  <c r="O41" i="16" s="1"/>
  <c r="I37" i="16"/>
  <c r="O37" i="16" s="1"/>
  <c r="I33" i="16"/>
  <c r="O33" i="16" s="1"/>
  <c r="O29" i="16"/>
  <c r="I29" i="16"/>
  <c r="I25" i="16"/>
  <c r="O25" i="16" s="1"/>
  <c r="I21" i="16"/>
  <c r="O21" i="16" s="1"/>
  <c r="I17" i="16"/>
  <c r="O17" i="16" s="1"/>
  <c r="I13" i="16"/>
  <c r="O13" i="16" s="1"/>
  <c r="O285" i="15"/>
  <c r="R284" i="15" s="1"/>
  <c r="O284" i="15" s="1"/>
  <c r="I285" i="15"/>
  <c r="Q284" i="15"/>
  <c r="I284" i="15" s="1"/>
  <c r="I280" i="15"/>
  <c r="O280" i="15" s="1"/>
  <c r="R279" i="15" s="1"/>
  <c r="O279" i="15" s="1"/>
  <c r="I275" i="15"/>
  <c r="O275" i="15" s="1"/>
  <c r="I271" i="15"/>
  <c r="O271" i="15" s="1"/>
  <c r="O267" i="15"/>
  <c r="I267" i="15"/>
  <c r="I263" i="15"/>
  <c r="O263" i="15" s="1"/>
  <c r="I259" i="15"/>
  <c r="O259" i="15" s="1"/>
  <c r="I255" i="15"/>
  <c r="O255" i="15" s="1"/>
  <c r="I251" i="15"/>
  <c r="O251" i="15" s="1"/>
  <c r="I247" i="15"/>
  <c r="O247" i="15" s="1"/>
  <c r="I243" i="15"/>
  <c r="O243" i="15" s="1"/>
  <c r="I239" i="15"/>
  <c r="O239" i="15" s="1"/>
  <c r="O235" i="15"/>
  <c r="I235" i="15"/>
  <c r="I231" i="15"/>
  <c r="I227" i="15"/>
  <c r="O227" i="15" s="1"/>
  <c r="I222" i="15"/>
  <c r="O222" i="15" s="1"/>
  <c r="I218" i="15"/>
  <c r="O218" i="15" s="1"/>
  <c r="I214" i="15"/>
  <c r="O214" i="15" s="1"/>
  <c r="O210" i="15"/>
  <c r="I210" i="15"/>
  <c r="I206" i="15"/>
  <c r="O206" i="15" s="1"/>
  <c r="I202" i="15"/>
  <c r="O202" i="15" s="1"/>
  <c r="I198" i="15"/>
  <c r="O198" i="15" s="1"/>
  <c r="I194" i="15"/>
  <c r="O194" i="15" s="1"/>
  <c r="I190" i="15"/>
  <c r="O190" i="15" s="1"/>
  <c r="O185" i="15"/>
  <c r="I185" i="15"/>
  <c r="I181" i="15"/>
  <c r="O181" i="15" s="1"/>
  <c r="I177" i="15"/>
  <c r="O177" i="15" s="1"/>
  <c r="I173" i="15"/>
  <c r="O173" i="15" s="1"/>
  <c r="I169" i="15"/>
  <c r="O169" i="15" s="1"/>
  <c r="I165" i="15"/>
  <c r="O165" i="15" s="1"/>
  <c r="R164" i="15" s="1"/>
  <c r="O164" i="15" s="1"/>
  <c r="Q164" i="15"/>
  <c r="I164" i="15"/>
  <c r="O160" i="15"/>
  <c r="I160" i="15"/>
  <c r="I156" i="15"/>
  <c r="O156" i="15" s="1"/>
  <c r="I152" i="15"/>
  <c r="O152" i="15" s="1"/>
  <c r="I148" i="15"/>
  <c r="O148" i="15" s="1"/>
  <c r="I144" i="15"/>
  <c r="O144" i="15" s="1"/>
  <c r="I140" i="15"/>
  <c r="O140" i="15" s="1"/>
  <c r="I136" i="15"/>
  <c r="O136" i="15" s="1"/>
  <c r="I132" i="15"/>
  <c r="O132" i="15" s="1"/>
  <c r="O128" i="15"/>
  <c r="I128" i="15"/>
  <c r="I124" i="15"/>
  <c r="O124" i="15" s="1"/>
  <c r="I120" i="15"/>
  <c r="O120" i="15" s="1"/>
  <c r="I116" i="15"/>
  <c r="O116" i="15" s="1"/>
  <c r="I112" i="15"/>
  <c r="O112" i="15" s="1"/>
  <c r="I108" i="15"/>
  <c r="O108" i="15" s="1"/>
  <c r="I104" i="15"/>
  <c r="O104" i="15" s="1"/>
  <c r="I100" i="15"/>
  <c r="O100" i="15" s="1"/>
  <c r="O96" i="15"/>
  <c r="I96" i="15"/>
  <c r="I92" i="15"/>
  <c r="O92" i="15" s="1"/>
  <c r="I88" i="15"/>
  <c r="O88" i="15" s="1"/>
  <c r="I84" i="15"/>
  <c r="O84" i="15" s="1"/>
  <c r="I80" i="15"/>
  <c r="O80" i="15" s="1"/>
  <c r="I76" i="15"/>
  <c r="O76" i="15" s="1"/>
  <c r="I72" i="15"/>
  <c r="O72" i="15" s="1"/>
  <c r="I67" i="15"/>
  <c r="O67" i="15" s="1"/>
  <c r="I63" i="15"/>
  <c r="O63" i="15" s="1"/>
  <c r="I59" i="15"/>
  <c r="O59" i="15" s="1"/>
  <c r="R58" i="15" s="1"/>
  <c r="O58" i="15" s="1"/>
  <c r="I54" i="15"/>
  <c r="O54" i="15" s="1"/>
  <c r="R53" i="15" s="1"/>
  <c r="O53" i="15" s="1"/>
  <c r="Q53" i="15"/>
  <c r="I53" i="15" s="1"/>
  <c r="I49" i="15"/>
  <c r="I45" i="15"/>
  <c r="O45" i="15" s="1"/>
  <c r="I40" i="15"/>
  <c r="O40" i="15" s="1"/>
  <c r="I36" i="15"/>
  <c r="O36" i="15" s="1"/>
  <c r="I32" i="15"/>
  <c r="I27" i="15"/>
  <c r="O27" i="15" s="1"/>
  <c r="I23" i="15"/>
  <c r="O23" i="15" s="1"/>
  <c r="I18" i="15"/>
  <c r="O18" i="15" s="1"/>
  <c r="R17" i="15" s="1"/>
  <c r="O17" i="15" s="1"/>
  <c r="I13" i="15"/>
  <c r="I479" i="14"/>
  <c r="O479" i="14" s="1"/>
  <c r="I475" i="14"/>
  <c r="O475" i="14" s="1"/>
  <c r="I471" i="14"/>
  <c r="O471" i="14" s="1"/>
  <c r="O467" i="14"/>
  <c r="I467" i="14"/>
  <c r="I463" i="14"/>
  <c r="O463" i="14" s="1"/>
  <c r="I459" i="14"/>
  <c r="O459" i="14" s="1"/>
  <c r="I455" i="14"/>
  <c r="O455" i="14" s="1"/>
  <c r="I451" i="14"/>
  <c r="O451" i="14" s="1"/>
  <c r="I447" i="14"/>
  <c r="O447" i="14" s="1"/>
  <c r="I443" i="14"/>
  <c r="O443" i="14" s="1"/>
  <c r="I439" i="14"/>
  <c r="O439" i="14" s="1"/>
  <c r="O435" i="14"/>
  <c r="I435" i="14"/>
  <c r="I431" i="14"/>
  <c r="O431" i="14" s="1"/>
  <c r="I427" i="14"/>
  <c r="O427" i="14" s="1"/>
  <c r="I423" i="14"/>
  <c r="O423" i="14" s="1"/>
  <c r="I419" i="14"/>
  <c r="O419" i="14" s="1"/>
  <c r="I415" i="14"/>
  <c r="O415" i="14" s="1"/>
  <c r="I411" i="14"/>
  <c r="O411" i="14" s="1"/>
  <c r="I407" i="14"/>
  <c r="O407" i="14" s="1"/>
  <c r="O403" i="14"/>
  <c r="I403" i="14"/>
  <c r="I399" i="14"/>
  <c r="O399" i="14" s="1"/>
  <c r="I395" i="14"/>
  <c r="O395" i="14" s="1"/>
  <c r="I391" i="14"/>
  <c r="O391" i="14" s="1"/>
  <c r="I387" i="14"/>
  <c r="O387" i="14" s="1"/>
  <c r="I382" i="14"/>
  <c r="O382" i="14" s="1"/>
  <c r="O378" i="14"/>
  <c r="R377" i="14" s="1"/>
  <c r="O377" i="14" s="1"/>
  <c r="I378" i="14"/>
  <c r="Q377" i="14"/>
  <c r="I377" i="14" s="1"/>
  <c r="I373" i="14"/>
  <c r="O373" i="14" s="1"/>
  <c r="I369" i="14"/>
  <c r="O369" i="14" s="1"/>
  <c r="I365" i="14"/>
  <c r="O365" i="14" s="1"/>
  <c r="I361" i="14"/>
  <c r="O361" i="14" s="1"/>
  <c r="I357" i="14"/>
  <c r="O357" i="14" s="1"/>
  <c r="O353" i="14"/>
  <c r="I353" i="14"/>
  <c r="I349" i="14"/>
  <c r="I344" i="14"/>
  <c r="O344" i="14" s="1"/>
  <c r="I340" i="14"/>
  <c r="O340" i="14" s="1"/>
  <c r="I336" i="14"/>
  <c r="O336" i="14" s="1"/>
  <c r="I332" i="14"/>
  <c r="O332" i="14" s="1"/>
  <c r="O328" i="14"/>
  <c r="I328" i="14"/>
  <c r="I324" i="14"/>
  <c r="O324" i="14" s="1"/>
  <c r="I320" i="14"/>
  <c r="O320" i="14" s="1"/>
  <c r="I316" i="14"/>
  <c r="O316" i="14" s="1"/>
  <c r="I312" i="14"/>
  <c r="O312" i="14" s="1"/>
  <c r="I308" i="14"/>
  <c r="O308" i="14" s="1"/>
  <c r="I304" i="14"/>
  <c r="O304" i="14" s="1"/>
  <c r="I300" i="14"/>
  <c r="O300" i="14" s="1"/>
  <c r="O296" i="14"/>
  <c r="I296" i="14"/>
  <c r="I292" i="14"/>
  <c r="O292" i="14" s="1"/>
  <c r="I288" i="14"/>
  <c r="O288" i="14" s="1"/>
  <c r="I284" i="14"/>
  <c r="O284" i="14" s="1"/>
  <c r="I280" i="14"/>
  <c r="O280" i="14" s="1"/>
  <c r="I276" i="14"/>
  <c r="O276" i="14" s="1"/>
  <c r="I272" i="14"/>
  <c r="O272" i="14" s="1"/>
  <c r="I268" i="14"/>
  <c r="O268" i="14" s="1"/>
  <c r="O264" i="14"/>
  <c r="I264" i="14"/>
  <c r="I260" i="14"/>
  <c r="O260" i="14" s="1"/>
  <c r="I256" i="14"/>
  <c r="O256" i="14" s="1"/>
  <c r="I252" i="14"/>
  <c r="O252" i="14" s="1"/>
  <c r="I248" i="14"/>
  <c r="O248" i="14" s="1"/>
  <c r="I244" i="14"/>
  <c r="O244" i="14" s="1"/>
  <c r="I240" i="14"/>
  <c r="O240" i="14" s="1"/>
  <c r="I236" i="14"/>
  <c r="O236" i="14" s="1"/>
  <c r="O232" i="14"/>
  <c r="I232" i="14"/>
  <c r="I228" i="14"/>
  <c r="O228" i="14" s="1"/>
  <c r="I224" i="14"/>
  <c r="O224" i="14" s="1"/>
  <c r="I220" i="14"/>
  <c r="O220" i="14" s="1"/>
  <c r="I216" i="14"/>
  <c r="O216" i="14" s="1"/>
  <c r="I212" i="14"/>
  <c r="O212" i="14" s="1"/>
  <c r="I208" i="14"/>
  <c r="O208" i="14" s="1"/>
  <c r="I204" i="14"/>
  <c r="O204" i="14" s="1"/>
  <c r="O200" i="14"/>
  <c r="I200" i="14"/>
  <c r="I196" i="14"/>
  <c r="O196" i="14" s="1"/>
  <c r="I192" i="14"/>
  <c r="O192" i="14" s="1"/>
  <c r="I188" i="14"/>
  <c r="O188" i="14" s="1"/>
  <c r="I184" i="14"/>
  <c r="O184" i="14" s="1"/>
  <c r="I180" i="14"/>
  <c r="O180" i="14" s="1"/>
  <c r="I176" i="14"/>
  <c r="O176" i="14" s="1"/>
  <c r="I172" i="14"/>
  <c r="O172" i="14" s="1"/>
  <c r="O168" i="14"/>
  <c r="I168" i="14"/>
  <c r="I164" i="14"/>
  <c r="O164" i="14" s="1"/>
  <c r="I160" i="14"/>
  <c r="O160" i="14" s="1"/>
  <c r="I156" i="14"/>
  <c r="O156" i="14" s="1"/>
  <c r="I152" i="14"/>
  <c r="O152" i="14" s="1"/>
  <c r="I148" i="14"/>
  <c r="O148" i="14" s="1"/>
  <c r="I144" i="14"/>
  <c r="O144" i="14" s="1"/>
  <c r="I140" i="14"/>
  <c r="O140" i="14" s="1"/>
  <c r="O136" i="14"/>
  <c r="I136" i="14"/>
  <c r="I132" i="14"/>
  <c r="O132" i="14" s="1"/>
  <c r="I128" i="14"/>
  <c r="O128" i="14" s="1"/>
  <c r="I124" i="14"/>
  <c r="O124" i="14" s="1"/>
  <c r="I120" i="14"/>
  <c r="O120" i="14" s="1"/>
  <c r="I116" i="14"/>
  <c r="O116" i="14" s="1"/>
  <c r="I112" i="14"/>
  <c r="O112" i="14" s="1"/>
  <c r="I108" i="14"/>
  <c r="O108" i="14" s="1"/>
  <c r="O104" i="14"/>
  <c r="I104" i="14"/>
  <c r="I100" i="14"/>
  <c r="O100" i="14" s="1"/>
  <c r="I96" i="14"/>
  <c r="O96" i="14" s="1"/>
  <c r="I92" i="14"/>
  <c r="O92" i="14" s="1"/>
  <c r="I88" i="14"/>
  <c r="O88" i="14" s="1"/>
  <c r="I84" i="14"/>
  <c r="O84" i="14" s="1"/>
  <c r="I80" i="14"/>
  <c r="O80" i="14" s="1"/>
  <c r="I75" i="14"/>
  <c r="O75" i="14" s="1"/>
  <c r="I71" i="14"/>
  <c r="O71" i="14" s="1"/>
  <c r="I67" i="14"/>
  <c r="O67" i="14" s="1"/>
  <c r="I63" i="14"/>
  <c r="O63" i="14" s="1"/>
  <c r="I59" i="14"/>
  <c r="O59" i="14" s="1"/>
  <c r="I55" i="14"/>
  <c r="O55" i="14" s="1"/>
  <c r="I51" i="14"/>
  <c r="I46" i="14"/>
  <c r="O46" i="14" s="1"/>
  <c r="I42" i="14"/>
  <c r="O42" i="14" s="1"/>
  <c r="I38" i="14"/>
  <c r="O38" i="14" s="1"/>
  <c r="I34" i="14"/>
  <c r="O34" i="14" s="1"/>
  <c r="I30" i="14"/>
  <c r="O30" i="14" s="1"/>
  <c r="I26" i="14"/>
  <c r="O26" i="14" s="1"/>
  <c r="O22" i="14"/>
  <c r="R21" i="14" s="1"/>
  <c r="O21" i="14" s="1"/>
  <c r="I22" i="14"/>
  <c r="Q21" i="14"/>
  <c r="I21" i="14" s="1"/>
  <c r="I17" i="14"/>
  <c r="O17" i="14" s="1"/>
  <c r="I13" i="14"/>
  <c r="O13" i="14" s="1"/>
  <c r="R12" i="14" s="1"/>
  <c r="O12" i="14" s="1"/>
  <c r="O730" i="13"/>
  <c r="R729" i="13" s="1"/>
  <c r="O729" i="13" s="1"/>
  <c r="I730" i="13"/>
  <c r="Q729" i="13"/>
  <c r="I729" i="13" s="1"/>
  <c r="I725" i="13"/>
  <c r="O725" i="13" s="1"/>
  <c r="I721" i="13"/>
  <c r="O721" i="13" s="1"/>
  <c r="I717" i="13"/>
  <c r="O717" i="13" s="1"/>
  <c r="R716" i="13" s="1"/>
  <c r="O716" i="13" s="1"/>
  <c r="Q716" i="13"/>
  <c r="I716" i="13"/>
  <c r="O712" i="13"/>
  <c r="I712" i="13"/>
  <c r="O708" i="13"/>
  <c r="R707" i="13" s="1"/>
  <c r="O707" i="13" s="1"/>
  <c r="I708" i="13"/>
  <c r="Q707" i="13" s="1"/>
  <c r="I707" i="13" s="1"/>
  <c r="I703" i="13"/>
  <c r="O703" i="13" s="1"/>
  <c r="I699" i="13"/>
  <c r="O699" i="13" s="1"/>
  <c r="I695" i="13"/>
  <c r="O695" i="13" s="1"/>
  <c r="I691" i="13"/>
  <c r="O691" i="13" s="1"/>
  <c r="O687" i="13"/>
  <c r="I687" i="13"/>
  <c r="O683" i="13"/>
  <c r="I683" i="13"/>
  <c r="I679" i="13"/>
  <c r="O679" i="13" s="1"/>
  <c r="I675" i="13"/>
  <c r="O675" i="13" s="1"/>
  <c r="I671" i="13"/>
  <c r="O671" i="13" s="1"/>
  <c r="I667" i="13"/>
  <c r="O667" i="13" s="1"/>
  <c r="I663" i="13"/>
  <c r="O663" i="13" s="1"/>
  <c r="I659" i="13"/>
  <c r="O659" i="13" s="1"/>
  <c r="O655" i="13"/>
  <c r="I655" i="13"/>
  <c r="I651" i="13"/>
  <c r="O651" i="13" s="1"/>
  <c r="I647" i="13"/>
  <c r="O647" i="13" s="1"/>
  <c r="I643" i="13"/>
  <c r="O643" i="13" s="1"/>
  <c r="I639" i="13"/>
  <c r="O639" i="13" s="1"/>
  <c r="I635" i="13"/>
  <c r="O635" i="13" s="1"/>
  <c r="I631" i="13"/>
  <c r="O631" i="13" s="1"/>
  <c r="I627" i="13"/>
  <c r="O627" i="13" s="1"/>
  <c r="O623" i="13"/>
  <c r="I623" i="13"/>
  <c r="I619" i="13"/>
  <c r="O619" i="13" s="1"/>
  <c r="I615" i="13"/>
  <c r="O615" i="13" s="1"/>
  <c r="I611" i="13"/>
  <c r="O611" i="13" s="1"/>
  <c r="I607" i="13"/>
  <c r="O607" i="13" s="1"/>
  <c r="I603" i="13"/>
  <c r="O603" i="13" s="1"/>
  <c r="I599" i="13"/>
  <c r="O599" i="13" s="1"/>
  <c r="I595" i="13"/>
  <c r="O595" i="13" s="1"/>
  <c r="I591" i="13"/>
  <c r="O591" i="13" s="1"/>
  <c r="O587" i="13"/>
  <c r="I587" i="13"/>
  <c r="I583" i="13"/>
  <c r="O583" i="13" s="1"/>
  <c r="I579" i="13"/>
  <c r="O579" i="13" s="1"/>
  <c r="I574" i="13"/>
  <c r="O574" i="13" s="1"/>
  <c r="I570" i="13"/>
  <c r="O570" i="13" s="1"/>
  <c r="I566" i="13"/>
  <c r="O566" i="13" s="1"/>
  <c r="I562" i="13"/>
  <c r="O562" i="13" s="1"/>
  <c r="I558" i="13"/>
  <c r="O558" i="13" s="1"/>
  <c r="I554" i="13"/>
  <c r="O554" i="13" s="1"/>
  <c r="I550" i="13"/>
  <c r="O550" i="13" s="1"/>
  <c r="I546" i="13"/>
  <c r="O546" i="13" s="1"/>
  <c r="I542" i="13"/>
  <c r="O542" i="13" s="1"/>
  <c r="I538" i="13"/>
  <c r="O538" i="13" s="1"/>
  <c r="I534" i="13"/>
  <c r="O534" i="13" s="1"/>
  <c r="O530" i="13"/>
  <c r="I530" i="13"/>
  <c r="Q513" i="13" s="1"/>
  <c r="I513" i="13" s="1"/>
  <c r="I526" i="13"/>
  <c r="O526" i="13" s="1"/>
  <c r="I522" i="13"/>
  <c r="O522" i="13" s="1"/>
  <c r="I518" i="13"/>
  <c r="O518" i="13" s="1"/>
  <c r="I514" i="13"/>
  <c r="O514" i="13" s="1"/>
  <c r="O509" i="13"/>
  <c r="I509" i="13"/>
  <c r="I505" i="13"/>
  <c r="O505" i="13" s="1"/>
  <c r="I501" i="13"/>
  <c r="O501" i="13" s="1"/>
  <c r="I497" i="13"/>
  <c r="O497" i="13" s="1"/>
  <c r="I493" i="13"/>
  <c r="O493" i="13" s="1"/>
  <c r="I489" i="13"/>
  <c r="O489" i="13" s="1"/>
  <c r="I484" i="13"/>
  <c r="O484" i="13" s="1"/>
  <c r="I480" i="13"/>
  <c r="O480" i="13" s="1"/>
  <c r="I476" i="13"/>
  <c r="O476" i="13" s="1"/>
  <c r="I472" i="13"/>
  <c r="O472" i="13" s="1"/>
  <c r="I468" i="13"/>
  <c r="O468" i="13" s="1"/>
  <c r="I464" i="13"/>
  <c r="O464" i="13" s="1"/>
  <c r="I460" i="13"/>
  <c r="O460" i="13" s="1"/>
  <c r="I456" i="13"/>
  <c r="O456" i="13" s="1"/>
  <c r="I452" i="13"/>
  <c r="O452" i="13" s="1"/>
  <c r="I448" i="13"/>
  <c r="O448" i="13" s="1"/>
  <c r="I444" i="13"/>
  <c r="O444" i="13" s="1"/>
  <c r="I440" i="13"/>
  <c r="O440" i="13" s="1"/>
  <c r="I436" i="13"/>
  <c r="O436" i="13" s="1"/>
  <c r="I432" i="13"/>
  <c r="O432" i="13" s="1"/>
  <c r="I427" i="13"/>
  <c r="O427" i="13" s="1"/>
  <c r="O423" i="13"/>
  <c r="I423" i="13"/>
  <c r="I419" i="13"/>
  <c r="O419" i="13" s="1"/>
  <c r="I415" i="13"/>
  <c r="O415" i="13" s="1"/>
  <c r="I411" i="13"/>
  <c r="O411" i="13" s="1"/>
  <c r="I407" i="13"/>
  <c r="O407" i="13" s="1"/>
  <c r="I403" i="13"/>
  <c r="O403" i="13" s="1"/>
  <c r="I399" i="13"/>
  <c r="O399" i="13" s="1"/>
  <c r="O395" i="13"/>
  <c r="I395" i="13"/>
  <c r="I391" i="13"/>
  <c r="O391" i="13" s="1"/>
  <c r="I387" i="13"/>
  <c r="O387" i="13" s="1"/>
  <c r="I383" i="13"/>
  <c r="O383" i="13" s="1"/>
  <c r="I379" i="13"/>
  <c r="O379" i="13" s="1"/>
  <c r="Q378" i="13"/>
  <c r="I378" i="13"/>
  <c r="I374" i="13"/>
  <c r="O374" i="13" s="1"/>
  <c r="I370" i="13"/>
  <c r="O370" i="13" s="1"/>
  <c r="I366" i="13"/>
  <c r="O366" i="13" s="1"/>
  <c r="I362" i="13"/>
  <c r="O362" i="13" s="1"/>
  <c r="I358" i="13"/>
  <c r="O358" i="13" s="1"/>
  <c r="I354" i="13"/>
  <c r="O354" i="13" s="1"/>
  <c r="I350" i="13"/>
  <c r="O350" i="13" s="1"/>
  <c r="I346" i="13"/>
  <c r="O346" i="13" s="1"/>
  <c r="I342" i="13"/>
  <c r="O342" i="13" s="1"/>
  <c r="I338" i="13"/>
  <c r="O338" i="13" s="1"/>
  <c r="I334" i="13"/>
  <c r="O334" i="13" s="1"/>
  <c r="Q333" i="13"/>
  <c r="I333" i="13" s="1"/>
  <c r="I329" i="13"/>
  <c r="O329" i="13" s="1"/>
  <c r="I325" i="13"/>
  <c r="O325" i="13" s="1"/>
  <c r="I321" i="13"/>
  <c r="O321" i="13" s="1"/>
  <c r="I317" i="13"/>
  <c r="O317" i="13" s="1"/>
  <c r="I313" i="13"/>
  <c r="O313" i="13" s="1"/>
  <c r="R284" i="13" s="1"/>
  <c r="O284" i="13" s="1"/>
  <c r="O309" i="13"/>
  <c r="I309" i="13"/>
  <c r="I305" i="13"/>
  <c r="O305" i="13" s="1"/>
  <c r="I301" i="13"/>
  <c r="O301" i="13" s="1"/>
  <c r="I297" i="13"/>
  <c r="O297" i="13" s="1"/>
  <c r="I293" i="13"/>
  <c r="O293" i="13" s="1"/>
  <c r="I289" i="13"/>
  <c r="O289" i="13" s="1"/>
  <c r="I285" i="13"/>
  <c r="O285" i="13" s="1"/>
  <c r="I280" i="13"/>
  <c r="O280" i="13" s="1"/>
  <c r="I276" i="13"/>
  <c r="O276" i="13" s="1"/>
  <c r="I272" i="13"/>
  <c r="O272" i="13" s="1"/>
  <c r="I268" i="13"/>
  <c r="O268" i="13" s="1"/>
  <c r="I264" i="13"/>
  <c r="O264" i="13" s="1"/>
  <c r="R263" i="13" s="1"/>
  <c r="O263" i="13" s="1"/>
  <c r="I259" i="13"/>
  <c r="O259" i="13" s="1"/>
  <c r="I255" i="13"/>
  <c r="O255" i="13" s="1"/>
  <c r="I251" i="13"/>
  <c r="O251" i="13" s="1"/>
  <c r="I247" i="13"/>
  <c r="O247" i="13" s="1"/>
  <c r="I243" i="13"/>
  <c r="O243" i="13" s="1"/>
  <c r="I238" i="13"/>
  <c r="O238" i="13" s="1"/>
  <c r="I234" i="13"/>
  <c r="O234" i="13" s="1"/>
  <c r="I230" i="13"/>
  <c r="O230" i="13" s="1"/>
  <c r="I226" i="13"/>
  <c r="O226" i="13" s="1"/>
  <c r="I222" i="13"/>
  <c r="O222" i="13" s="1"/>
  <c r="I218" i="13"/>
  <c r="O218" i="13" s="1"/>
  <c r="I214" i="13"/>
  <c r="O214" i="13" s="1"/>
  <c r="Q213" i="13"/>
  <c r="I213" i="13"/>
  <c r="O209" i="13"/>
  <c r="I209" i="13"/>
  <c r="I205" i="13"/>
  <c r="O205" i="13" s="1"/>
  <c r="I201" i="13"/>
  <c r="O201" i="13" s="1"/>
  <c r="I197" i="13"/>
  <c r="O197" i="13" s="1"/>
  <c r="I193" i="13"/>
  <c r="O193" i="13" s="1"/>
  <c r="I189" i="13"/>
  <c r="O189" i="13" s="1"/>
  <c r="I185" i="13"/>
  <c r="O185" i="13" s="1"/>
  <c r="O181" i="13"/>
  <c r="I181" i="13"/>
  <c r="I177" i="13"/>
  <c r="O177" i="13" s="1"/>
  <c r="I173" i="13"/>
  <c r="O173" i="13" s="1"/>
  <c r="I169" i="13"/>
  <c r="O169" i="13" s="1"/>
  <c r="I164" i="13"/>
  <c r="O164" i="13" s="1"/>
  <c r="R163" i="13" s="1"/>
  <c r="O163" i="13" s="1"/>
  <c r="I159" i="13"/>
  <c r="O159" i="13" s="1"/>
  <c r="I155" i="13"/>
  <c r="O155" i="13" s="1"/>
  <c r="I151" i="13"/>
  <c r="O151" i="13" s="1"/>
  <c r="I147" i="13"/>
  <c r="O147" i="13" s="1"/>
  <c r="I143" i="13"/>
  <c r="O143" i="13" s="1"/>
  <c r="I139" i="13"/>
  <c r="O139" i="13" s="1"/>
  <c r="I135" i="13"/>
  <c r="O135" i="13" s="1"/>
  <c r="I131" i="13"/>
  <c r="O131" i="13" s="1"/>
  <c r="I127" i="13"/>
  <c r="O127" i="13" s="1"/>
  <c r="I123" i="13"/>
  <c r="O123" i="13" s="1"/>
  <c r="I119" i="13"/>
  <c r="O119" i="13" s="1"/>
  <c r="I115" i="13"/>
  <c r="O115" i="13" s="1"/>
  <c r="I110" i="13"/>
  <c r="O110" i="13" s="1"/>
  <c r="I106" i="13"/>
  <c r="O106" i="13" s="1"/>
  <c r="O102" i="13"/>
  <c r="I102" i="13"/>
  <c r="I98" i="13"/>
  <c r="O98" i="13" s="1"/>
  <c r="I94" i="13"/>
  <c r="O94" i="13" s="1"/>
  <c r="I90" i="13"/>
  <c r="O90" i="13" s="1"/>
  <c r="I86" i="13"/>
  <c r="O86" i="13" s="1"/>
  <c r="I82" i="13"/>
  <c r="O82" i="13" s="1"/>
  <c r="I78" i="13"/>
  <c r="O78" i="13" s="1"/>
  <c r="O74" i="13"/>
  <c r="I74" i="13"/>
  <c r="I70" i="13"/>
  <c r="O70" i="13" s="1"/>
  <c r="I66" i="13"/>
  <c r="O66" i="13" s="1"/>
  <c r="I62" i="13"/>
  <c r="O62" i="13" s="1"/>
  <c r="I58" i="13"/>
  <c r="O58" i="13" s="1"/>
  <c r="I54" i="13"/>
  <c r="O54" i="13" s="1"/>
  <c r="I49" i="13"/>
  <c r="O49" i="13" s="1"/>
  <c r="I45" i="13"/>
  <c r="O45" i="13" s="1"/>
  <c r="I41" i="13"/>
  <c r="O41" i="13" s="1"/>
  <c r="I37" i="13"/>
  <c r="O37" i="13" s="1"/>
  <c r="I33" i="13"/>
  <c r="O33" i="13" s="1"/>
  <c r="I29" i="13"/>
  <c r="O29" i="13" s="1"/>
  <c r="I25" i="13"/>
  <c r="O25" i="13" s="1"/>
  <c r="I21" i="13"/>
  <c r="O21" i="13" s="1"/>
  <c r="I17" i="13"/>
  <c r="O17" i="13" s="1"/>
  <c r="I13" i="13"/>
  <c r="O13" i="13" s="1"/>
  <c r="R12" i="13" s="1"/>
  <c r="O12" i="13" s="1"/>
  <c r="I103" i="12"/>
  <c r="O103" i="12" s="1"/>
  <c r="I99" i="12"/>
  <c r="O99" i="12" s="1"/>
  <c r="I95" i="12"/>
  <c r="O95" i="12" s="1"/>
  <c r="R94" i="12" s="1"/>
  <c r="O94" i="12" s="1"/>
  <c r="Q94" i="12"/>
  <c r="I94" i="12" s="1"/>
  <c r="I90" i="12"/>
  <c r="O90" i="12" s="1"/>
  <c r="I86" i="12"/>
  <c r="O86" i="12" s="1"/>
  <c r="R85" i="12" s="1"/>
  <c r="O85" i="12" s="1"/>
  <c r="I81" i="12"/>
  <c r="O81" i="12" s="1"/>
  <c r="R80" i="12" s="1"/>
  <c r="Q80" i="12"/>
  <c r="I80" i="12" s="1"/>
  <c r="O80" i="12"/>
  <c r="I76" i="12"/>
  <c r="O76" i="12" s="1"/>
  <c r="I72" i="12"/>
  <c r="O72" i="12" s="1"/>
  <c r="I68" i="12"/>
  <c r="O68" i="12" s="1"/>
  <c r="I64" i="12"/>
  <c r="O64" i="12" s="1"/>
  <c r="Q63" i="12"/>
  <c r="I63" i="12"/>
  <c r="I59" i="12"/>
  <c r="O59" i="12" s="1"/>
  <c r="I55" i="12"/>
  <c r="O55" i="12" s="1"/>
  <c r="I51" i="12"/>
  <c r="O51" i="12" s="1"/>
  <c r="I47" i="12"/>
  <c r="O47" i="12" s="1"/>
  <c r="I42" i="12"/>
  <c r="O42" i="12" s="1"/>
  <c r="I38" i="12"/>
  <c r="O38" i="12" s="1"/>
  <c r="R37" i="12" s="1"/>
  <c r="Q37" i="12"/>
  <c r="O37" i="12"/>
  <c r="I37" i="12"/>
  <c r="I33" i="12"/>
  <c r="O33" i="12" s="1"/>
  <c r="R32" i="12" s="1"/>
  <c r="O32" i="12" s="1"/>
  <c r="Q32" i="12"/>
  <c r="I32" i="12" s="1"/>
  <c r="I28" i="12"/>
  <c r="O28" i="12" s="1"/>
  <c r="I24" i="12"/>
  <c r="O24" i="12" s="1"/>
  <c r="I20" i="12"/>
  <c r="O20" i="12" s="1"/>
  <c r="I16" i="12"/>
  <c r="O16" i="12" s="1"/>
  <c r="I12" i="12"/>
  <c r="O12" i="12" s="1"/>
  <c r="R11" i="12" s="1"/>
  <c r="O11" i="12" s="1"/>
  <c r="I250" i="11"/>
  <c r="O250" i="11" s="1"/>
  <c r="I246" i="11"/>
  <c r="O246" i="11" s="1"/>
  <c r="I242" i="11"/>
  <c r="O242" i="11" s="1"/>
  <c r="I238" i="11"/>
  <c r="O238" i="11" s="1"/>
  <c r="O234" i="11"/>
  <c r="I234" i="11"/>
  <c r="I230" i="11"/>
  <c r="O230" i="11" s="1"/>
  <c r="I226" i="11"/>
  <c r="O226" i="11" s="1"/>
  <c r="I222" i="11"/>
  <c r="O222" i="11" s="1"/>
  <c r="I218" i="11"/>
  <c r="O218" i="11" s="1"/>
  <c r="I214" i="11"/>
  <c r="O214" i="11" s="1"/>
  <c r="I210" i="11"/>
  <c r="O210" i="11" s="1"/>
  <c r="I205" i="11"/>
  <c r="O205" i="11" s="1"/>
  <c r="I201" i="11"/>
  <c r="O201" i="11" s="1"/>
  <c r="I197" i="11"/>
  <c r="O197" i="11" s="1"/>
  <c r="I193" i="11"/>
  <c r="O193" i="11" s="1"/>
  <c r="I189" i="11"/>
  <c r="O189" i="11" s="1"/>
  <c r="I185" i="11"/>
  <c r="O185" i="11" s="1"/>
  <c r="I181" i="11"/>
  <c r="O181" i="11" s="1"/>
  <c r="I177" i="11"/>
  <c r="O177" i="11" s="1"/>
  <c r="I173" i="11"/>
  <c r="O173" i="11" s="1"/>
  <c r="I169" i="11"/>
  <c r="O169" i="11" s="1"/>
  <c r="I165" i="11"/>
  <c r="O165" i="11" s="1"/>
  <c r="I161" i="11"/>
  <c r="O161" i="11" s="1"/>
  <c r="I157" i="11"/>
  <c r="O157" i="11" s="1"/>
  <c r="I153" i="11"/>
  <c r="O153" i="11" s="1"/>
  <c r="I149" i="11"/>
  <c r="O149" i="11" s="1"/>
  <c r="I145" i="11"/>
  <c r="O145" i="11" s="1"/>
  <c r="O141" i="11"/>
  <c r="I141" i="11"/>
  <c r="I137" i="11"/>
  <c r="O137" i="11" s="1"/>
  <c r="I133" i="11"/>
  <c r="O133" i="11" s="1"/>
  <c r="I129" i="11"/>
  <c r="O129" i="11" s="1"/>
  <c r="I125" i="11"/>
  <c r="O125" i="11" s="1"/>
  <c r="I121" i="11"/>
  <c r="O121" i="11" s="1"/>
  <c r="I117" i="11"/>
  <c r="O117" i="11" s="1"/>
  <c r="O113" i="11"/>
  <c r="I113" i="11"/>
  <c r="I109" i="11"/>
  <c r="O109" i="11" s="1"/>
  <c r="I105" i="11"/>
  <c r="O105" i="11" s="1"/>
  <c r="I101" i="11"/>
  <c r="O101" i="11" s="1"/>
  <c r="I97" i="11"/>
  <c r="O97" i="11" s="1"/>
  <c r="I93" i="11"/>
  <c r="O93" i="11" s="1"/>
  <c r="I89" i="11"/>
  <c r="O89" i="11" s="1"/>
  <c r="I85" i="11"/>
  <c r="O85" i="11" s="1"/>
  <c r="I81" i="11"/>
  <c r="O81" i="11" s="1"/>
  <c r="I77" i="11"/>
  <c r="O77" i="11" s="1"/>
  <c r="I73" i="11"/>
  <c r="O73" i="11" s="1"/>
  <c r="I69" i="11"/>
  <c r="O69" i="11" s="1"/>
  <c r="I65" i="11"/>
  <c r="O65" i="11" s="1"/>
  <c r="I61" i="11"/>
  <c r="O61" i="11" s="1"/>
  <c r="I57" i="11"/>
  <c r="O57" i="11" s="1"/>
  <c r="I53" i="11"/>
  <c r="O53" i="11" s="1"/>
  <c r="I49" i="11"/>
  <c r="O49" i="11" s="1"/>
  <c r="I45" i="11"/>
  <c r="O45" i="11" s="1"/>
  <c r="I41" i="11"/>
  <c r="O41" i="11" s="1"/>
  <c r="I36" i="11"/>
  <c r="O36" i="11" s="1"/>
  <c r="I32" i="11"/>
  <c r="O32" i="11" s="1"/>
  <c r="I28" i="11"/>
  <c r="O28" i="11" s="1"/>
  <c r="I24" i="11"/>
  <c r="O24" i="11" s="1"/>
  <c r="O20" i="11"/>
  <c r="I20" i="11"/>
  <c r="I15" i="11"/>
  <c r="O15" i="11" s="1"/>
  <c r="I11" i="11"/>
  <c r="O11" i="11" s="1"/>
  <c r="R10" i="11" s="1"/>
  <c r="O10" i="11" s="1"/>
  <c r="I144" i="10"/>
  <c r="O144" i="10" s="1"/>
  <c r="I140" i="10"/>
  <c r="O140" i="10" s="1"/>
  <c r="I136" i="10"/>
  <c r="O136" i="10" s="1"/>
  <c r="I132" i="10"/>
  <c r="O132" i="10" s="1"/>
  <c r="I128" i="10"/>
  <c r="O128" i="10" s="1"/>
  <c r="I124" i="10"/>
  <c r="O124" i="10" s="1"/>
  <c r="I120" i="10"/>
  <c r="O120" i="10" s="1"/>
  <c r="I116" i="10"/>
  <c r="O116" i="10" s="1"/>
  <c r="I112" i="10"/>
  <c r="O112" i="10" s="1"/>
  <c r="I108" i="10"/>
  <c r="O108" i="10" s="1"/>
  <c r="I104" i="10"/>
  <c r="O104" i="10" s="1"/>
  <c r="I100" i="10"/>
  <c r="O100" i="10" s="1"/>
  <c r="I96" i="10"/>
  <c r="O96" i="10" s="1"/>
  <c r="I92" i="10"/>
  <c r="O92" i="10" s="1"/>
  <c r="I88" i="10"/>
  <c r="O88" i="10" s="1"/>
  <c r="I84" i="10"/>
  <c r="O84" i="10" s="1"/>
  <c r="I80" i="10"/>
  <c r="O80" i="10" s="1"/>
  <c r="I76" i="10"/>
  <c r="O76" i="10" s="1"/>
  <c r="I72" i="10"/>
  <c r="O72" i="10" s="1"/>
  <c r="I68" i="10"/>
  <c r="O68" i="10" s="1"/>
  <c r="I64" i="10"/>
  <c r="O64" i="10" s="1"/>
  <c r="I60" i="10"/>
  <c r="O60" i="10" s="1"/>
  <c r="O56" i="10"/>
  <c r="I56" i="10"/>
  <c r="I52" i="10"/>
  <c r="O52" i="10" s="1"/>
  <c r="I48" i="10"/>
  <c r="O48" i="10" s="1"/>
  <c r="I44" i="10"/>
  <c r="O44" i="10" s="1"/>
  <c r="I40" i="10"/>
  <c r="O40" i="10" s="1"/>
  <c r="I36" i="10"/>
  <c r="O36" i="10" s="1"/>
  <c r="I32" i="10"/>
  <c r="O32" i="10" s="1"/>
  <c r="I27" i="10"/>
  <c r="O27" i="10" s="1"/>
  <c r="I23" i="10"/>
  <c r="O23" i="10" s="1"/>
  <c r="I19" i="10"/>
  <c r="O19" i="10" s="1"/>
  <c r="I15" i="10"/>
  <c r="O15" i="10" s="1"/>
  <c r="I11" i="10"/>
  <c r="O11" i="10" s="1"/>
  <c r="O124" i="9"/>
  <c r="I124" i="9"/>
  <c r="I120" i="9"/>
  <c r="O120" i="9" s="1"/>
  <c r="I116" i="9"/>
  <c r="O116" i="9" s="1"/>
  <c r="I112" i="9"/>
  <c r="O112" i="9" s="1"/>
  <c r="I108" i="9"/>
  <c r="O108" i="9" s="1"/>
  <c r="I104" i="9"/>
  <c r="O104" i="9" s="1"/>
  <c r="I100" i="9"/>
  <c r="O100" i="9" s="1"/>
  <c r="I96" i="9"/>
  <c r="O96" i="9" s="1"/>
  <c r="O92" i="9"/>
  <c r="I92" i="9"/>
  <c r="I88" i="9"/>
  <c r="O88" i="9" s="1"/>
  <c r="I84" i="9"/>
  <c r="O84" i="9" s="1"/>
  <c r="I80" i="9"/>
  <c r="O80" i="9" s="1"/>
  <c r="I76" i="9"/>
  <c r="O76" i="9" s="1"/>
  <c r="I72" i="9"/>
  <c r="O72" i="9" s="1"/>
  <c r="I68" i="9"/>
  <c r="O68" i="9" s="1"/>
  <c r="I64" i="9"/>
  <c r="O64" i="9" s="1"/>
  <c r="O60" i="9"/>
  <c r="I60" i="9"/>
  <c r="O56" i="9"/>
  <c r="I56" i="9"/>
  <c r="I52" i="9"/>
  <c r="O52" i="9" s="1"/>
  <c r="I48" i="9"/>
  <c r="O48" i="9" s="1"/>
  <c r="I44" i="9"/>
  <c r="O44" i="9" s="1"/>
  <c r="I40" i="9"/>
  <c r="O40" i="9" s="1"/>
  <c r="I36" i="9"/>
  <c r="O36" i="9" s="1"/>
  <c r="I32" i="9"/>
  <c r="O32" i="9" s="1"/>
  <c r="I28" i="9"/>
  <c r="O28" i="9" s="1"/>
  <c r="O24" i="9"/>
  <c r="I24" i="9"/>
  <c r="I20" i="9"/>
  <c r="O20" i="9" s="1"/>
  <c r="I16" i="9"/>
  <c r="O16" i="9" s="1"/>
  <c r="I11" i="9"/>
  <c r="O11" i="9" s="1"/>
  <c r="R10" i="9"/>
  <c r="O10" i="9" s="1"/>
  <c r="Q10" i="9"/>
  <c r="I10" i="9" s="1"/>
  <c r="I134" i="8"/>
  <c r="O134" i="8" s="1"/>
  <c r="I130" i="8"/>
  <c r="O130" i="8" s="1"/>
  <c r="I125" i="8"/>
  <c r="O125" i="8" s="1"/>
  <c r="I121" i="8"/>
  <c r="O121" i="8" s="1"/>
  <c r="I117" i="8"/>
  <c r="O117" i="8" s="1"/>
  <c r="I113" i="8"/>
  <c r="Q104" i="8" s="1"/>
  <c r="I104" i="8" s="1"/>
  <c r="O109" i="8"/>
  <c r="I109" i="8"/>
  <c r="I105" i="8"/>
  <c r="O105" i="8" s="1"/>
  <c r="O100" i="8"/>
  <c r="I100" i="8"/>
  <c r="I96" i="8"/>
  <c r="O96" i="8" s="1"/>
  <c r="I92" i="8"/>
  <c r="O92" i="8" s="1"/>
  <c r="O88" i="8"/>
  <c r="I88" i="8"/>
  <c r="O84" i="8"/>
  <c r="I84" i="8"/>
  <c r="I80" i="8"/>
  <c r="O80" i="8" s="1"/>
  <c r="I76" i="8"/>
  <c r="O76" i="8" s="1"/>
  <c r="I72" i="8"/>
  <c r="O72" i="8" s="1"/>
  <c r="I68" i="8"/>
  <c r="O68" i="8" s="1"/>
  <c r="I64" i="8"/>
  <c r="O64" i="8" s="1"/>
  <c r="O60" i="8"/>
  <c r="I60" i="8"/>
  <c r="O56" i="8"/>
  <c r="I56" i="8"/>
  <c r="I51" i="8"/>
  <c r="O51" i="8" s="1"/>
  <c r="O47" i="8"/>
  <c r="I47" i="8"/>
  <c r="I43" i="8"/>
  <c r="O43" i="8" s="1"/>
  <c r="I39" i="8"/>
  <c r="O39" i="8" s="1"/>
  <c r="O35" i="8"/>
  <c r="I35" i="8"/>
  <c r="O31" i="8"/>
  <c r="I31" i="8"/>
  <c r="I27" i="8"/>
  <c r="O27" i="8" s="1"/>
  <c r="I23" i="8"/>
  <c r="O23" i="8" s="1"/>
  <c r="I19" i="8"/>
  <c r="O19" i="8" s="1"/>
  <c r="O15" i="8"/>
  <c r="I15" i="8"/>
  <c r="I11" i="8"/>
  <c r="O11" i="8" s="1"/>
  <c r="I137" i="7"/>
  <c r="O137" i="7" s="1"/>
  <c r="I133" i="7"/>
  <c r="O133" i="7" s="1"/>
  <c r="I129" i="7"/>
  <c r="Q128" i="7" s="1"/>
  <c r="I128" i="7" s="1"/>
  <c r="I124" i="7"/>
  <c r="O124" i="7" s="1"/>
  <c r="O120" i="7"/>
  <c r="I120" i="7"/>
  <c r="O116" i="7"/>
  <c r="I116" i="7"/>
  <c r="I112" i="7"/>
  <c r="O112" i="7" s="1"/>
  <c r="I108" i="7"/>
  <c r="O108" i="7" s="1"/>
  <c r="I104" i="7"/>
  <c r="O104" i="7" s="1"/>
  <c r="O100" i="7"/>
  <c r="I100" i="7"/>
  <c r="I96" i="7"/>
  <c r="O96" i="7" s="1"/>
  <c r="I92" i="7"/>
  <c r="O92" i="7" s="1"/>
  <c r="O88" i="7"/>
  <c r="I88" i="7"/>
  <c r="O84" i="7"/>
  <c r="I84" i="7"/>
  <c r="I80" i="7"/>
  <c r="O80" i="7" s="1"/>
  <c r="I76" i="7"/>
  <c r="O76" i="7" s="1"/>
  <c r="I72" i="7"/>
  <c r="O72" i="7" s="1"/>
  <c r="O68" i="7"/>
  <c r="I68" i="7"/>
  <c r="I64" i="7"/>
  <c r="O64" i="7" s="1"/>
  <c r="I60" i="7"/>
  <c r="O60" i="7" s="1"/>
  <c r="O56" i="7"/>
  <c r="I56" i="7"/>
  <c r="O52" i="7"/>
  <c r="I52" i="7"/>
  <c r="I48" i="7"/>
  <c r="O48" i="7" s="1"/>
  <c r="I44" i="7"/>
  <c r="O44" i="7" s="1"/>
  <c r="I40" i="7"/>
  <c r="Q15" i="7" s="1"/>
  <c r="I15" i="7" s="1"/>
  <c r="O36" i="7"/>
  <c r="I36" i="7"/>
  <c r="I32" i="7"/>
  <c r="O32" i="7" s="1"/>
  <c r="I28" i="7"/>
  <c r="O28" i="7" s="1"/>
  <c r="O24" i="7"/>
  <c r="I24" i="7"/>
  <c r="O20" i="7"/>
  <c r="I20" i="7"/>
  <c r="I16" i="7"/>
  <c r="O16" i="7" s="1"/>
  <c r="O11" i="7"/>
  <c r="R10" i="7" s="1"/>
  <c r="O10" i="7" s="1"/>
  <c r="I11" i="7"/>
  <c r="Q10" i="7"/>
  <c r="I10" i="7" s="1"/>
  <c r="O161" i="6"/>
  <c r="I161" i="6"/>
  <c r="I157" i="6"/>
  <c r="O157" i="6" s="1"/>
  <c r="I153" i="6"/>
  <c r="O153" i="6" s="1"/>
  <c r="Q152" i="6"/>
  <c r="I152" i="6" s="1"/>
  <c r="I148" i="6"/>
  <c r="O148" i="6" s="1"/>
  <c r="I144" i="6"/>
  <c r="O144" i="6" s="1"/>
  <c r="O140" i="6"/>
  <c r="I140" i="6"/>
  <c r="O136" i="6"/>
  <c r="I136" i="6"/>
  <c r="I132" i="6"/>
  <c r="O132" i="6" s="1"/>
  <c r="I128" i="6"/>
  <c r="O128" i="6" s="1"/>
  <c r="I124" i="6"/>
  <c r="O124" i="6" s="1"/>
  <c r="O120" i="6"/>
  <c r="I120" i="6"/>
  <c r="I116" i="6"/>
  <c r="O116" i="6" s="1"/>
  <c r="I112" i="6"/>
  <c r="O112" i="6" s="1"/>
  <c r="O108" i="6"/>
  <c r="I108" i="6"/>
  <c r="O104" i="6"/>
  <c r="I104" i="6"/>
  <c r="I100" i="6"/>
  <c r="O100" i="6" s="1"/>
  <c r="I96" i="6"/>
  <c r="O96" i="6" s="1"/>
  <c r="I92" i="6"/>
  <c r="O92" i="6" s="1"/>
  <c r="O88" i="6"/>
  <c r="I88" i="6"/>
  <c r="I84" i="6"/>
  <c r="O84" i="6" s="1"/>
  <c r="I80" i="6"/>
  <c r="O80" i="6" s="1"/>
  <c r="O76" i="6"/>
  <c r="I76" i="6"/>
  <c r="O72" i="6"/>
  <c r="I72" i="6"/>
  <c r="I68" i="6"/>
  <c r="O68" i="6" s="1"/>
  <c r="I64" i="6"/>
  <c r="O64" i="6" s="1"/>
  <c r="I60" i="6"/>
  <c r="O60" i="6" s="1"/>
  <c r="O56" i="6"/>
  <c r="I56" i="6"/>
  <c r="I52" i="6"/>
  <c r="O52" i="6" s="1"/>
  <c r="I48" i="6"/>
  <c r="O48" i="6" s="1"/>
  <c r="O44" i="6"/>
  <c r="I44" i="6"/>
  <c r="O40" i="6"/>
  <c r="I40" i="6"/>
  <c r="I36" i="6"/>
  <c r="O36" i="6" s="1"/>
  <c r="I32" i="6"/>
  <c r="O32" i="6" s="1"/>
  <c r="I28" i="6"/>
  <c r="O28" i="6" s="1"/>
  <c r="O24" i="6"/>
  <c r="I24" i="6"/>
  <c r="I20" i="6"/>
  <c r="O20" i="6" s="1"/>
  <c r="I16" i="6"/>
  <c r="O16" i="6" s="1"/>
  <c r="I11" i="6"/>
  <c r="O11" i="6" s="1"/>
  <c r="R10" i="6" s="1"/>
  <c r="O10" i="6" s="1"/>
  <c r="Q10" i="6"/>
  <c r="I10" i="6"/>
  <c r="I235" i="5"/>
  <c r="O235" i="5" s="1"/>
  <c r="I231" i="5"/>
  <c r="O231" i="5" s="1"/>
  <c r="O227" i="5"/>
  <c r="I227" i="5"/>
  <c r="O223" i="5"/>
  <c r="I223" i="5"/>
  <c r="I219" i="5"/>
  <c r="O219" i="5" s="1"/>
  <c r="I215" i="5"/>
  <c r="O215" i="5" s="1"/>
  <c r="I211" i="5"/>
  <c r="O211" i="5" s="1"/>
  <c r="O207" i="5"/>
  <c r="I207" i="5"/>
  <c r="I203" i="5"/>
  <c r="O203" i="5" s="1"/>
  <c r="I199" i="5"/>
  <c r="O199" i="5" s="1"/>
  <c r="O195" i="5"/>
  <c r="I195" i="5"/>
  <c r="O191" i="5"/>
  <c r="I191" i="5"/>
  <c r="I187" i="5"/>
  <c r="O187" i="5" s="1"/>
  <c r="I183" i="5"/>
  <c r="O183" i="5" s="1"/>
  <c r="I179" i="5"/>
  <c r="O179" i="5" s="1"/>
  <c r="O175" i="5"/>
  <c r="I175" i="5"/>
  <c r="I171" i="5"/>
  <c r="O171" i="5" s="1"/>
  <c r="I167" i="5"/>
  <c r="O167" i="5" s="1"/>
  <c r="O163" i="5"/>
  <c r="I163" i="5"/>
  <c r="O159" i="5"/>
  <c r="I159" i="5"/>
  <c r="I155" i="5"/>
  <c r="O155" i="5" s="1"/>
  <c r="I151" i="5"/>
  <c r="O151" i="5" s="1"/>
  <c r="I147" i="5"/>
  <c r="O147" i="5" s="1"/>
  <c r="O143" i="5"/>
  <c r="I143" i="5"/>
  <c r="I139" i="5"/>
  <c r="O139" i="5" s="1"/>
  <c r="I135" i="5"/>
  <c r="O135" i="5" s="1"/>
  <c r="O131" i="5"/>
  <c r="I131" i="5"/>
  <c r="O127" i="5"/>
  <c r="I127" i="5"/>
  <c r="I123" i="5"/>
  <c r="O123" i="5" s="1"/>
  <c r="I119" i="5"/>
  <c r="O119" i="5" s="1"/>
  <c r="I115" i="5"/>
  <c r="O115" i="5" s="1"/>
  <c r="O111" i="5"/>
  <c r="I111" i="5"/>
  <c r="I107" i="5"/>
  <c r="O107" i="5" s="1"/>
  <c r="I103" i="5"/>
  <c r="O103" i="5" s="1"/>
  <c r="O99" i="5"/>
  <c r="I99" i="5"/>
  <c r="O95" i="5"/>
  <c r="I95" i="5"/>
  <c r="I91" i="5"/>
  <c r="O91" i="5" s="1"/>
  <c r="I87" i="5"/>
  <c r="O87" i="5" s="1"/>
  <c r="I83" i="5"/>
  <c r="O83" i="5" s="1"/>
  <c r="O79" i="5"/>
  <c r="I79" i="5"/>
  <c r="I75" i="5"/>
  <c r="O75" i="5" s="1"/>
  <c r="I71" i="5"/>
  <c r="O71" i="5" s="1"/>
  <c r="O67" i="5"/>
  <c r="I67" i="5"/>
  <c r="O63" i="5"/>
  <c r="I63" i="5"/>
  <c r="I59" i="5"/>
  <c r="O59" i="5" s="1"/>
  <c r="I55" i="5"/>
  <c r="O55" i="5" s="1"/>
  <c r="I51" i="5"/>
  <c r="O51" i="5" s="1"/>
  <c r="O47" i="5"/>
  <c r="I47" i="5"/>
  <c r="I43" i="5"/>
  <c r="O43" i="5" s="1"/>
  <c r="I39" i="5"/>
  <c r="O39" i="5" s="1"/>
  <c r="O35" i="5"/>
  <c r="I35" i="5"/>
  <c r="O31" i="5"/>
  <c r="I31" i="5"/>
  <c r="I27" i="5"/>
  <c r="O27" i="5" s="1"/>
  <c r="I23" i="5"/>
  <c r="O23" i="5" s="1"/>
  <c r="I19" i="5"/>
  <c r="O19" i="5" s="1"/>
  <c r="O15" i="5"/>
  <c r="I15" i="5"/>
  <c r="I11" i="5"/>
  <c r="O11" i="5" s="1"/>
  <c r="I200" i="4"/>
  <c r="O200" i="4" s="1"/>
  <c r="I196" i="4"/>
  <c r="O196" i="4" s="1"/>
  <c r="I192" i="4"/>
  <c r="O192" i="4" s="1"/>
  <c r="O188" i="4"/>
  <c r="I188" i="4"/>
  <c r="I184" i="4"/>
  <c r="O184" i="4" s="1"/>
  <c r="I180" i="4"/>
  <c r="O180" i="4" s="1"/>
  <c r="O176" i="4"/>
  <c r="I176" i="4"/>
  <c r="O172" i="4"/>
  <c r="I172" i="4"/>
  <c r="I168" i="4"/>
  <c r="O168" i="4" s="1"/>
  <c r="I164" i="4"/>
  <c r="O164" i="4" s="1"/>
  <c r="I160" i="4"/>
  <c r="O160" i="4" s="1"/>
  <c r="O156" i="4"/>
  <c r="I156" i="4"/>
  <c r="I152" i="4"/>
  <c r="O152" i="4" s="1"/>
  <c r="I148" i="4"/>
  <c r="O148" i="4" s="1"/>
  <c r="O144" i="4"/>
  <c r="I144" i="4"/>
  <c r="O140" i="4"/>
  <c r="I140" i="4"/>
  <c r="I136" i="4"/>
  <c r="O136" i="4" s="1"/>
  <c r="I132" i="4"/>
  <c r="O132" i="4" s="1"/>
  <c r="I128" i="4"/>
  <c r="O128" i="4" s="1"/>
  <c r="O124" i="4"/>
  <c r="I124" i="4"/>
  <c r="I120" i="4"/>
  <c r="O120" i="4" s="1"/>
  <c r="I116" i="4"/>
  <c r="O116" i="4" s="1"/>
  <c r="O112" i="4"/>
  <c r="I112" i="4"/>
  <c r="O108" i="4"/>
  <c r="I108" i="4"/>
  <c r="I104" i="4"/>
  <c r="O104" i="4" s="1"/>
  <c r="I100" i="4"/>
  <c r="O100" i="4" s="1"/>
  <c r="I96" i="4"/>
  <c r="O96" i="4" s="1"/>
  <c r="O92" i="4"/>
  <c r="I92" i="4"/>
  <c r="I88" i="4"/>
  <c r="O88" i="4" s="1"/>
  <c r="I84" i="4"/>
  <c r="O84" i="4" s="1"/>
  <c r="O80" i="4"/>
  <c r="I80" i="4"/>
  <c r="O76" i="4"/>
  <c r="I76" i="4"/>
  <c r="I72" i="4"/>
  <c r="O72" i="4" s="1"/>
  <c r="I68" i="4"/>
  <c r="O68" i="4" s="1"/>
  <c r="I64" i="4"/>
  <c r="O64" i="4" s="1"/>
  <c r="O60" i="4"/>
  <c r="I60" i="4"/>
  <c r="I56" i="4"/>
  <c r="O56" i="4" s="1"/>
  <c r="I52" i="4"/>
  <c r="O52" i="4" s="1"/>
  <c r="O48" i="4"/>
  <c r="I48" i="4"/>
  <c r="O44" i="4"/>
  <c r="I44" i="4"/>
  <c r="I40" i="4"/>
  <c r="O40" i="4" s="1"/>
  <c r="I36" i="4"/>
  <c r="O36" i="4" s="1"/>
  <c r="I32" i="4"/>
  <c r="O32" i="4" s="1"/>
  <c r="O28" i="4"/>
  <c r="I28" i="4"/>
  <c r="I24" i="4"/>
  <c r="O24" i="4" s="1"/>
  <c r="I20" i="4"/>
  <c r="O20" i="4" s="1"/>
  <c r="I15" i="4"/>
  <c r="O15" i="4" s="1"/>
  <c r="I11" i="4"/>
  <c r="O11" i="4" s="1"/>
  <c r="Q10" i="4"/>
  <c r="I10" i="4" s="1"/>
  <c r="I136" i="3"/>
  <c r="O136" i="3" s="1"/>
  <c r="O132" i="3"/>
  <c r="I132" i="3"/>
  <c r="O128" i="3"/>
  <c r="I128" i="3"/>
  <c r="I124" i="3"/>
  <c r="O124" i="3" s="1"/>
  <c r="I120" i="3"/>
  <c r="O120" i="3" s="1"/>
  <c r="I116" i="3"/>
  <c r="O116" i="3" s="1"/>
  <c r="O112" i="3"/>
  <c r="I112" i="3"/>
  <c r="I108" i="3"/>
  <c r="O108" i="3" s="1"/>
  <c r="I104" i="3"/>
  <c r="O104" i="3" s="1"/>
  <c r="O100" i="3"/>
  <c r="I100" i="3"/>
  <c r="O96" i="3"/>
  <c r="I96" i="3"/>
  <c r="I92" i="3"/>
  <c r="O92" i="3" s="1"/>
  <c r="I88" i="3"/>
  <c r="O88" i="3" s="1"/>
  <c r="I84" i="3"/>
  <c r="O84" i="3" s="1"/>
  <c r="O80" i="3"/>
  <c r="I80" i="3"/>
  <c r="I76" i="3"/>
  <c r="O76" i="3" s="1"/>
  <c r="I72" i="3"/>
  <c r="O72" i="3" s="1"/>
  <c r="O68" i="3"/>
  <c r="I68" i="3"/>
  <c r="O64" i="3"/>
  <c r="I64" i="3"/>
  <c r="I60" i="3"/>
  <c r="O60" i="3" s="1"/>
  <c r="I56" i="3"/>
  <c r="O56" i="3" s="1"/>
  <c r="I52" i="3"/>
  <c r="O52" i="3" s="1"/>
  <c r="O48" i="3"/>
  <c r="I48" i="3"/>
  <c r="I44" i="3"/>
  <c r="O44" i="3" s="1"/>
  <c r="I40" i="3"/>
  <c r="O40" i="3" s="1"/>
  <c r="O36" i="3"/>
  <c r="I36" i="3"/>
  <c r="O32" i="3"/>
  <c r="I32" i="3"/>
  <c r="I28" i="3"/>
  <c r="O28" i="3" s="1"/>
  <c r="I24" i="3"/>
  <c r="O24" i="3" s="1"/>
  <c r="I20" i="3"/>
  <c r="Q15" i="3" s="1"/>
  <c r="I15" i="3" s="1"/>
  <c r="O16" i="3"/>
  <c r="I16" i="3"/>
  <c r="O11" i="3"/>
  <c r="I11" i="3"/>
  <c r="R10" i="3"/>
  <c r="O10" i="3" s="1"/>
  <c r="Q10" i="3"/>
  <c r="I10" i="3"/>
  <c r="I3" i="3" s="1"/>
  <c r="C11" i="1" s="1"/>
  <c r="I197" i="2"/>
  <c r="O197" i="2" s="1"/>
  <c r="O193" i="2"/>
  <c r="I193" i="2"/>
  <c r="I189" i="2"/>
  <c r="O189" i="2" s="1"/>
  <c r="I185" i="2"/>
  <c r="O185" i="2" s="1"/>
  <c r="O181" i="2"/>
  <c r="I181" i="2"/>
  <c r="O177" i="2"/>
  <c r="I177" i="2"/>
  <c r="I173" i="2"/>
  <c r="O173" i="2" s="1"/>
  <c r="I169" i="2"/>
  <c r="O169" i="2" s="1"/>
  <c r="I165" i="2"/>
  <c r="Q160" i="2" s="1"/>
  <c r="I160" i="2" s="1"/>
  <c r="O161" i="2"/>
  <c r="I161" i="2"/>
  <c r="O156" i="2"/>
  <c r="I156" i="2"/>
  <c r="O152" i="2"/>
  <c r="I152" i="2"/>
  <c r="I148" i="2"/>
  <c r="O148" i="2" s="1"/>
  <c r="I144" i="2"/>
  <c r="O144" i="2" s="1"/>
  <c r="I140" i="2"/>
  <c r="O140" i="2" s="1"/>
  <c r="O136" i="2"/>
  <c r="I136" i="2"/>
  <c r="I132" i="2"/>
  <c r="O132" i="2" s="1"/>
  <c r="I128" i="2"/>
  <c r="O128" i="2" s="1"/>
  <c r="O124" i="2"/>
  <c r="I124" i="2"/>
  <c r="O120" i="2"/>
  <c r="I120" i="2"/>
  <c r="I116" i="2"/>
  <c r="O116" i="2" s="1"/>
  <c r="I112" i="2"/>
  <c r="O112" i="2" s="1"/>
  <c r="I108" i="2"/>
  <c r="O108" i="2" s="1"/>
  <c r="O104" i="2"/>
  <c r="I104" i="2"/>
  <c r="I100" i="2"/>
  <c r="O100" i="2" s="1"/>
  <c r="I96" i="2"/>
  <c r="O96" i="2" s="1"/>
  <c r="O92" i="2"/>
  <c r="I92" i="2"/>
  <c r="O88" i="2"/>
  <c r="I88" i="2"/>
  <c r="I84" i="2"/>
  <c r="O84" i="2" s="1"/>
  <c r="I80" i="2"/>
  <c r="O80" i="2" s="1"/>
  <c r="I76" i="2"/>
  <c r="O76" i="2" s="1"/>
  <c r="O72" i="2"/>
  <c r="I72" i="2"/>
  <c r="I68" i="2"/>
  <c r="O68" i="2" s="1"/>
  <c r="I64" i="2"/>
  <c r="O64" i="2" s="1"/>
  <c r="O60" i="2"/>
  <c r="I60" i="2"/>
  <c r="O56" i="2"/>
  <c r="I56" i="2"/>
  <c r="I52" i="2"/>
  <c r="O52" i="2" s="1"/>
  <c r="I48" i="2"/>
  <c r="O48" i="2" s="1"/>
  <c r="I44" i="2"/>
  <c r="O44" i="2" s="1"/>
  <c r="O40" i="2"/>
  <c r="I40" i="2"/>
  <c r="I36" i="2"/>
  <c r="O36" i="2" s="1"/>
  <c r="I32" i="2"/>
  <c r="O32" i="2" s="1"/>
  <c r="I28" i="2"/>
  <c r="O28" i="2" s="1"/>
  <c r="I23" i="2"/>
  <c r="O23" i="2" s="1"/>
  <c r="I19" i="2"/>
  <c r="O19" i="2" s="1"/>
  <c r="O15" i="2"/>
  <c r="I15" i="2"/>
  <c r="I11" i="2"/>
  <c r="O11" i="2" s="1"/>
  <c r="R10" i="2" s="1"/>
  <c r="O10" i="2" s="1"/>
  <c r="D25" i="1"/>
  <c r="R10" i="4" l="1"/>
  <c r="O10" i="4" s="1"/>
  <c r="R10" i="5"/>
  <c r="O10" i="5" s="1"/>
  <c r="O2" i="5" s="1"/>
  <c r="D13" i="1" s="1"/>
  <c r="R152" i="6"/>
  <c r="O152" i="6" s="1"/>
  <c r="R55" i="8"/>
  <c r="O55" i="8" s="1"/>
  <c r="R19" i="4"/>
  <c r="O19" i="4" s="1"/>
  <c r="I3" i="7"/>
  <c r="C15" i="1" s="1"/>
  <c r="R27" i="2"/>
  <c r="O27" i="2" s="1"/>
  <c r="R15" i="3"/>
  <c r="O15" i="3" s="1"/>
  <c r="O2" i="3" s="1"/>
  <c r="D11" i="1" s="1"/>
  <c r="E11" i="1" s="1"/>
  <c r="R333" i="13"/>
  <c r="O333" i="13" s="1"/>
  <c r="R15" i="6"/>
  <c r="O15" i="6" s="1"/>
  <c r="O2" i="6" s="1"/>
  <c r="D14" i="1" s="1"/>
  <c r="R10" i="8"/>
  <c r="O10" i="8" s="1"/>
  <c r="O349" i="14"/>
  <c r="R348" i="14" s="1"/>
  <c r="O348" i="14" s="1"/>
  <c r="Q348" i="14"/>
  <c r="I348" i="14" s="1"/>
  <c r="O165" i="2"/>
  <c r="R160" i="2" s="1"/>
  <c r="O160" i="2" s="1"/>
  <c r="O20" i="3"/>
  <c r="O40" i="7"/>
  <c r="R15" i="7" s="1"/>
  <c r="O15" i="7" s="1"/>
  <c r="O2" i="7" s="1"/>
  <c r="D15" i="1" s="1"/>
  <c r="O129" i="7"/>
  <c r="R128" i="7" s="1"/>
  <c r="O128" i="7" s="1"/>
  <c r="O113" i="8"/>
  <c r="Q10" i="11"/>
  <c r="I10" i="11" s="1"/>
  <c r="R63" i="12"/>
  <c r="O63" i="12" s="1"/>
  <c r="Q168" i="13"/>
  <c r="I168" i="13" s="1"/>
  <c r="R378" i="13"/>
  <c r="O378" i="13" s="1"/>
  <c r="R44" i="15"/>
  <c r="O44" i="15" s="1"/>
  <c r="O49" i="15"/>
  <c r="Q44" i="15"/>
  <c r="I44" i="15" s="1"/>
  <c r="Q15" i="9"/>
  <c r="I15" i="9" s="1"/>
  <c r="I3" i="9" s="1"/>
  <c r="C17" i="1" s="1"/>
  <c r="R213" i="13"/>
  <c r="O213" i="13" s="1"/>
  <c r="Q431" i="13"/>
  <c r="I431" i="13" s="1"/>
  <c r="Q55" i="8"/>
  <c r="I55" i="8" s="1"/>
  <c r="R15" i="9"/>
  <c r="O15" i="9" s="1"/>
  <c r="O2" i="9" s="1"/>
  <c r="D17" i="1" s="1"/>
  <c r="R431" i="13"/>
  <c r="O431" i="13" s="1"/>
  <c r="Q79" i="14"/>
  <c r="I79" i="14" s="1"/>
  <c r="R168" i="13"/>
  <c r="O168" i="13" s="1"/>
  <c r="R513" i="13"/>
  <c r="O513" i="13" s="1"/>
  <c r="Q19" i="11"/>
  <c r="I19" i="11" s="1"/>
  <c r="R79" i="14"/>
  <c r="O79" i="14" s="1"/>
  <c r="Q27" i="2"/>
  <c r="I27" i="2" s="1"/>
  <c r="Q209" i="11"/>
  <c r="I209" i="11" s="1"/>
  <c r="Q11" i="12"/>
  <c r="I11" i="12" s="1"/>
  <c r="Q263" i="13"/>
  <c r="I263" i="13" s="1"/>
  <c r="R578" i="13"/>
  <c r="O578" i="13" s="1"/>
  <c r="R19" i="11"/>
  <c r="O19" i="11" s="1"/>
  <c r="O2" i="11" s="1"/>
  <c r="D19" i="1" s="1"/>
  <c r="R209" i="11"/>
  <c r="O209" i="11" s="1"/>
  <c r="Q12" i="13"/>
  <c r="I12" i="13" s="1"/>
  <c r="Q53" i="13"/>
  <c r="I53" i="13" s="1"/>
  <c r="Q488" i="13"/>
  <c r="I488" i="13" s="1"/>
  <c r="Q19" i="4"/>
  <c r="I19" i="4" s="1"/>
  <c r="I3" i="4" s="1"/>
  <c r="C12" i="1" s="1"/>
  <c r="Q15" i="6"/>
  <c r="I15" i="6" s="1"/>
  <c r="I3" i="6" s="1"/>
  <c r="C14" i="1" s="1"/>
  <c r="Q129" i="8"/>
  <c r="I129" i="8" s="1"/>
  <c r="Q31" i="10"/>
  <c r="I31" i="10" s="1"/>
  <c r="Q46" i="12"/>
  <c r="I46" i="12" s="1"/>
  <c r="R53" i="13"/>
  <c r="O53" i="13" s="1"/>
  <c r="O2" i="13" s="1"/>
  <c r="D21" i="1" s="1"/>
  <c r="R488" i="13"/>
  <c r="O488" i="13" s="1"/>
  <c r="O13" i="15"/>
  <c r="R12" i="15" s="1"/>
  <c r="O12" i="15" s="1"/>
  <c r="Q12" i="15"/>
  <c r="I12" i="15" s="1"/>
  <c r="Q71" i="15"/>
  <c r="I71" i="15" s="1"/>
  <c r="R129" i="8"/>
  <c r="O129" i="8" s="1"/>
  <c r="R31" i="10"/>
  <c r="O31" i="10" s="1"/>
  <c r="R46" i="12"/>
  <c r="O46" i="12" s="1"/>
  <c r="O2" i="12" s="1"/>
  <c r="D20" i="1" s="1"/>
  <c r="Q17" i="15"/>
  <c r="I17" i="15" s="1"/>
  <c r="R71" i="15"/>
  <c r="O71" i="15" s="1"/>
  <c r="O231" i="15"/>
  <c r="R226" i="15" s="1"/>
  <c r="O226" i="15" s="1"/>
  <c r="Q226" i="15"/>
  <c r="I226" i="15" s="1"/>
  <c r="O51" i="16"/>
  <c r="R50" i="16" s="1"/>
  <c r="O50" i="16" s="1"/>
  <c r="Q50" i="16"/>
  <c r="I50" i="16" s="1"/>
  <c r="Q10" i="2"/>
  <c r="I10" i="2" s="1"/>
  <c r="Q10" i="8"/>
  <c r="I10" i="8" s="1"/>
  <c r="R10" i="10"/>
  <c r="O10" i="10" s="1"/>
  <c r="R40" i="11"/>
  <c r="O40" i="11" s="1"/>
  <c r="Q10" i="5"/>
  <c r="I10" i="5" s="1"/>
  <c r="I3" i="5" s="1"/>
  <c r="C13" i="1" s="1"/>
  <c r="E13" i="1" s="1"/>
  <c r="Q85" i="12"/>
  <c r="I85" i="12" s="1"/>
  <c r="R22" i="15"/>
  <c r="O22" i="15" s="1"/>
  <c r="Q114" i="13"/>
  <c r="I114" i="13" s="1"/>
  <c r="O51" i="14"/>
  <c r="R50" i="14" s="1"/>
  <c r="O50" i="14" s="1"/>
  <c r="O2" i="14" s="1"/>
  <c r="D22" i="1" s="1"/>
  <c r="Q50" i="14"/>
  <c r="I50" i="14" s="1"/>
  <c r="R104" i="8"/>
  <c r="O104" i="8" s="1"/>
  <c r="R114" i="13"/>
  <c r="O114" i="13" s="1"/>
  <c r="Q242" i="13"/>
  <c r="I242" i="13" s="1"/>
  <c r="R386" i="14"/>
  <c r="O386" i="14" s="1"/>
  <c r="Q189" i="15"/>
  <c r="I189" i="15" s="1"/>
  <c r="R12" i="16"/>
  <c r="O12" i="16" s="1"/>
  <c r="Q10" i="10"/>
  <c r="I10" i="10" s="1"/>
  <c r="Q40" i="11"/>
  <c r="I40" i="11" s="1"/>
  <c r="Q163" i="13"/>
  <c r="I163" i="13" s="1"/>
  <c r="R242" i="13"/>
  <c r="O242" i="13" s="1"/>
  <c r="Q284" i="13"/>
  <c r="I284" i="13" s="1"/>
  <c r="O32" i="15"/>
  <c r="R31" i="15" s="1"/>
  <c r="O31" i="15" s="1"/>
  <c r="Q31" i="15"/>
  <c r="I31" i="15" s="1"/>
  <c r="R189" i="15"/>
  <c r="O189" i="15" s="1"/>
  <c r="Q12" i="14"/>
  <c r="I12" i="14" s="1"/>
  <c r="Q386" i="14"/>
  <c r="I386" i="14" s="1"/>
  <c r="Q12" i="16"/>
  <c r="I12" i="16" s="1"/>
  <c r="I3" i="16" s="1"/>
  <c r="C24" i="1" s="1"/>
  <c r="Q9" i="17"/>
  <c r="I9" i="17" s="1"/>
  <c r="I3" i="17" s="1"/>
  <c r="C25" i="1" s="1"/>
  <c r="E25" i="1" s="1"/>
  <c r="Q578" i="13"/>
  <c r="I578" i="13" s="1"/>
  <c r="Q22" i="15"/>
  <c r="I22" i="15" s="1"/>
  <c r="Q58" i="15"/>
  <c r="I58" i="15" s="1"/>
  <c r="Q279" i="15"/>
  <c r="I279" i="15" s="1"/>
  <c r="Q63" i="16"/>
  <c r="I63" i="16" s="1"/>
  <c r="E17" i="1" l="1"/>
  <c r="O2" i="2"/>
  <c r="D10" i="1" s="1"/>
  <c r="O2" i="16"/>
  <c r="D24" i="1" s="1"/>
  <c r="E24" i="1" s="1"/>
  <c r="I3" i="13"/>
  <c r="C21" i="1" s="1"/>
  <c r="E21" i="1" s="1"/>
  <c r="E14" i="1"/>
  <c r="O2" i="8"/>
  <c r="D16" i="1" s="1"/>
  <c r="E15" i="1"/>
  <c r="I3" i="15"/>
  <c r="C23" i="1" s="1"/>
  <c r="I3" i="12"/>
  <c r="C20" i="1" s="1"/>
  <c r="E20" i="1" s="1"/>
  <c r="O2" i="15"/>
  <c r="D23" i="1" s="1"/>
  <c r="O2" i="10"/>
  <c r="D18" i="1" s="1"/>
  <c r="O2" i="4"/>
  <c r="D12" i="1" s="1"/>
  <c r="E12" i="1" s="1"/>
  <c r="I3" i="14"/>
  <c r="C22" i="1" s="1"/>
  <c r="E22" i="1" s="1"/>
  <c r="I3" i="8"/>
  <c r="C16" i="1" s="1"/>
  <c r="E16" i="1" s="1"/>
  <c r="I3" i="10"/>
  <c r="C18" i="1" s="1"/>
  <c r="I3" i="2"/>
  <c r="C10" i="1" s="1"/>
  <c r="I3" i="11"/>
  <c r="C19" i="1" s="1"/>
  <c r="E19" i="1" s="1"/>
  <c r="E23" i="1" l="1"/>
  <c r="E10" i="1"/>
  <c r="C7" i="1" s="1"/>
  <c r="C6" i="1"/>
  <c r="E18" i="1"/>
</calcChain>
</file>

<file path=xl/sharedStrings.xml><?xml version="1.0" encoding="utf-8"?>
<sst xmlns="http://schemas.openxmlformats.org/spreadsheetml/2006/main" count="12500" uniqueCount="2209">
  <si>
    <t>Firma: MORAVIA CONSULT Olomouc a.s.</t>
  </si>
  <si>
    <t>Rekapitulace ceny</t>
  </si>
  <si>
    <t>Stavba: 23-023-233-PK - Přemístění technologie z provozní budovy v ŽST Český Těšín - !dotazy!</t>
  </si>
  <si>
    <t>Varianta: ZM02 - zm02</t>
  </si>
  <si>
    <t>Celková cena bez DPH:</t>
  </si>
  <si>
    <t>Celková cena s DPH:</t>
  </si>
  <si>
    <t>Objekt</t>
  </si>
  <si>
    <t>Popis</t>
  </si>
  <si>
    <t>Cena bez DPH</t>
  </si>
  <si>
    <t>DPH</t>
  </si>
  <si>
    <t>Cena s DPH</t>
  </si>
  <si>
    <t>ASPE10</t>
  </si>
  <si>
    <t>S</t>
  </si>
  <si>
    <t>Soupis prací objektu</t>
  </si>
  <si>
    <t xml:space="preserve">Stavba: </t>
  </si>
  <si>
    <t>23-023-233-PK</t>
  </si>
  <si>
    <t>Přemístění technologie z provozní budovy v ŽST Český Těšín - !dotazy!</t>
  </si>
  <si>
    <t>O</t>
  </si>
  <si>
    <t>Objekt:</t>
  </si>
  <si>
    <t>D.1</t>
  </si>
  <si>
    <t>TECHNOLOGICKÁ ČÁST</t>
  </si>
  <si>
    <t>O1</t>
  </si>
  <si>
    <t>D.1.2.1</t>
  </si>
  <si>
    <t>Místní kabelizace</t>
  </si>
  <si>
    <t>O2</t>
  </si>
  <si>
    <t>Rozpočet:</t>
  </si>
  <si>
    <t>0,00</t>
  </si>
  <si>
    <t>15,00</t>
  </si>
  <si>
    <t>21,00</t>
  </si>
  <si>
    <t>3</t>
  </si>
  <si>
    <t>2</t>
  </si>
  <si>
    <t>PS 19-14-01</t>
  </si>
  <si>
    <t>Žst. Český Těšín, úpravy a přeložky místní kabelizace</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</si>
  <si>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</si>
  <si>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</si>
  <si>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</si>
  <si>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</si>
  <si>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</si>
  <si>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</si>
  <si>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</si>
  <si>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</si>
  <si>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</si>
  <si>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</si>
  <si>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</si>
  <si>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</si>
  <si>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</si>
  <si>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</si>
  <si>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</si>
  <si>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</si>
  <si>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</si>
  <si>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</si>
  <si>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</si>
  <si>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SD</t>
  </si>
  <si>
    <t>995</t>
  </si>
  <si>
    <t>Poplatky za skládky</t>
  </si>
  <si>
    <t>P</t>
  </si>
  <si>
    <t>R015310</t>
  </si>
  <si>
    <t>90</t>
  </si>
  <si>
    <t>POPLATKY ZA LIKVIDACI ODPADŮ NEKONTAMINOVANÝCH - 16 02 14 ELEKTROŠROT (VYŘAZENÁ EL. ZAŘÍZENÍ A - PŘÍSTR. - AL, CU A VZ. KOVY) VČ. DOPRAVY NA SKLÁDKU A MANIPULAC</t>
  </si>
  <si>
    <t>T</t>
  </si>
  <si>
    <t>R</t>
  </si>
  <si>
    <t>PP</t>
  </si>
  <si>
    <t>Evidenční položka.</t>
  </si>
  <si>
    <t>VV</t>
  </si>
  <si>
    <t/>
  </si>
  <si>
    <t>TS</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</si>
  <si>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541/2020 Sb., o nakládání s odpady, v platném znění.</t>
  </si>
  <si>
    <t>R015621</t>
  </si>
  <si>
    <t>POPLATKY ZA LIKVIDACI ODPADŮ NEBEZPEČNÝCH - KABELY S PLASTOVOU IZOLACÍ VČ. DOPRAVY NA SKLÁDKU A MANIPULACE</t>
  </si>
  <si>
    <t>R015790</t>
  </si>
  <si>
    <t>POPLATKY ZA LIKVIDACI ODPADŮ - 17 04 05 ŽELEZO A OCEL VČ. DOPRAVY NA SKLÁDKU A MANIPULACE</t>
  </si>
  <si>
    <t>Evidenční položka</t>
  </si>
  <si>
    <t>R015810</t>
  </si>
  <si>
    <t>POPLATKY ZA LIKVIDACI ODPADŮ - 15 01 02 PLASTOVÉ OBALY VČ. DOPRAVY NA SKLÁDKU A MANIPULACE</t>
  </si>
  <si>
    <t>M02</t>
  </si>
  <si>
    <t>SLABOPROUD - SDĚLOVACÍ ZAŘÍZENÍ - PŘIPOJENÍ OK</t>
  </si>
  <si>
    <t>742I13</t>
  </si>
  <si>
    <t>KABEL NN CU OVLÁDACÍ 7-12ŽÍLOVÝ DO 2,5 MM2 STÍNĚNÝ</t>
  </si>
  <si>
    <t>M</t>
  </si>
  <si>
    <t>2024_OTSKP</t>
  </si>
  <si>
    <t>Kabel 4p pro ZZ  
1. Položka obsahuje:  – manipulace a uložení kabelu (do země, chráničky, kanálu, na rošty, na TV a pod.) 2. Položka neobsahuje:  – příchytky, spojky, koncovky, chráničky apod. 3. Způsob měření: Měří se metr délkový.</t>
  </si>
  <si>
    <t>742I21</t>
  </si>
  <si>
    <t>KABEL NN CU OVLÁDACÍ 19-24ŽÍLOVÝ DO 2,5 MM2</t>
  </si>
  <si>
    <t>Kabel 12p pro ZZ  
1. Položka obsahuje:  – manipulace a uložení kabelu (do země, chráničky, kanálu, na rošty, na TV a pod.) 2. Položka neobsahuje:  – příchytky, spojky, koncovky, chráničky apod. 3. Způsob měření: Měří se metr délkový.</t>
  </si>
  <si>
    <t>7</t>
  </si>
  <si>
    <t>742J14</t>
  </si>
  <si>
    <t>KONEKTORY NA OPTICKÝ KABEL</t>
  </si>
  <si>
    <t>KUS</t>
  </si>
  <si>
    <t>Položka obsahuje: Dodávku a montáž včetně podružného montážního materiálu, dopravu na staveniště, připojení na kabel a zapojení na zařízení. Dále obsahuje cenu za pom. mechanismy včetně všech ostatních vedlejších nákladů</t>
  </si>
  <si>
    <t>8</t>
  </si>
  <si>
    <t>742M11</t>
  </si>
  <si>
    <t>UKONČENÍ 7-12ŽÍLOVÉHO KABELU V ROZVADĚČI NEBO NA PŘÍSTROJI DO 2,5 MM2</t>
  </si>
  <si>
    <t>Kabel 4p 2konce  
1. Položka obsahuje:  – všechny práce spojené s úpravou kabelů pro montáž včetně veškerého příslušentsví  2. Položka neobsahuje:  X 3. Způsob měření: Udává se počet kusů kompletní konstrukce nebo práce.</t>
  </si>
  <si>
    <t>742N11</t>
  </si>
  <si>
    <t>UKONČENÍ 19-24ŽÍLOVÉHO KABELU V ROZVADĚČI NEBO NA PŘÍSTROJI DO 2,5 MM2</t>
  </si>
  <si>
    <t>Kabel 12p 2konce  
1. Položka obsahuje:  – všechny práce spojené s úpravou kabelů pro montáž včetně veškerého příslušentsví  2. Položka neobsahuje:  X 3. Způsob měření: Udává se počet kusů kompletní konstrukce nebo práce.</t>
  </si>
  <si>
    <t>742O11</t>
  </si>
  <si>
    <t>UKONČENÍ 37-48ŽÍLOVÉHO KABELU V ROZVADĚČI NEBO NA PŘÍSTROJI DO 2,5 MM2</t>
  </si>
  <si>
    <t>Kabel 10xN0,6 2x2konce  
1. Položka obsahuje:  – všechny práce spojené s úpravou kabelů pro montáž včetně veškerého příslušentsví  2. Položka neobsahuje:  X 3. Způsob měření: Udává se počet kusů kompletní konstrukce nebo práce.</t>
  </si>
  <si>
    <t>746697</t>
  </si>
  <si>
    <t>PROVOZNÍ DOKUMENTACE</t>
  </si>
  <si>
    <t>Kabelová kniha  
1. Položka obsahuje:  – kompletní provozní dokumentaci obsahující úpravy a změny na dané technologii   – dokumentace  předána v požadované podobě (tištěná forma, digitální forma) a v požadovaném počtu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</si>
  <si>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12</t>
  </si>
  <si>
    <t>75B217R</t>
  </si>
  <si>
    <t>ZAJIŠTĚNÍ PROVIZORNÍCH STAVŮ, VČETNĚ PŘEVEDENÍ PROVOZU ZE STÁVAJÍCÍCH KABELŮ</t>
  </si>
  <si>
    <t>KOMPLET</t>
  </si>
  <si>
    <t>Převedení datového provozu na novou kabelizaci  
Zajištění provizorních stavů, včetně převedení probozu ze stávajících kabelů</t>
  </si>
  <si>
    <t>13</t>
  </si>
  <si>
    <t>75I811</t>
  </si>
  <si>
    <t>KABEL OPTICKÝ SINGLEMODE DO 12 VLÁKEN</t>
  </si>
  <si>
    <t>KMVLÁKNO</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</si>
  <si>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kmvláknech.</t>
  </si>
  <si>
    <t>14</t>
  </si>
  <si>
    <t>75I813</t>
  </si>
  <si>
    <t>KABEL OPTICKÝ SINGLEMODE DO 72 VLÁKEN</t>
  </si>
  <si>
    <t>15</t>
  </si>
  <si>
    <t>75I81X</t>
  </si>
  <si>
    <t>KABEL OPTICKÝ SINGLEMODE - MONTÁŽ</t>
  </si>
  <si>
    <t>1. Položka obsahuje:    – práce spojené s montáží specifikované kabelizace specifikovaným způsobem (uložení na konstrukci, uložení, zatažení, zafouknutí)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</si>
  <si>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16</t>
  </si>
  <si>
    <t>75I841</t>
  </si>
  <si>
    <t>KABEL OPTICKÝ - REZERVA DO 500 MM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</si>
  <si>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</si>
  <si>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17</t>
  </si>
  <si>
    <t>75I84X</t>
  </si>
  <si>
    <t>KABEL OPTICKÝ - REZERVA DO 500 MM - MONTÁŽ</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</si>
  <si>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</si>
  <si>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18</t>
  </si>
  <si>
    <t>75I911</t>
  </si>
  <si>
    <t>OPTOTRUBKA HDPE PRŮMĚRU DO 40 MM</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</si>
  <si>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</si>
  <si>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19</t>
  </si>
  <si>
    <t>75I91X</t>
  </si>
  <si>
    <t>OPTOTRUBKA HDPE - MONTÁŽ</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</si>
  <si>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</si>
  <si>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20</t>
  </si>
  <si>
    <t>75I961</t>
  </si>
  <si>
    <t>OPTOTRUBKA - HERMETIZACE ÚSEKU DO 2000 M</t>
  </si>
  <si>
    <t>ÚSEK</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</si>
  <si>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</si>
  <si>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21</t>
  </si>
  <si>
    <t>75I962</t>
  </si>
  <si>
    <t>OPTOTRUBKA - KALIBRACE</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</si>
  <si>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</si>
  <si>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22</t>
  </si>
  <si>
    <t>75IA31</t>
  </si>
  <si>
    <t>OPTOTRUBKOVÁ SPOJKA Y PRŮMĚRU DO 40 MM - DODÁVKA</t>
  </si>
  <si>
    <t>23</t>
  </si>
  <si>
    <t>75IA3X</t>
  </si>
  <si>
    <t>OPTOTRUBKOVÁ SPOJKA Y - MONTÁŽ</t>
  </si>
  <si>
    <t>24</t>
  </si>
  <si>
    <t>75IEE1</t>
  </si>
  <si>
    <t>OPTICKÝ ROZVADĚČ 19" PROVEDENÍ DO 12 VLÁKEN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</si>
  <si>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</si>
  <si>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25</t>
  </si>
  <si>
    <t>75IEE5</t>
  </si>
  <si>
    <t>OPTICKÝ ROZVADĚČ 19" PROVEDENÍ DO 144 VLÁKEN</t>
  </si>
  <si>
    <t>26</t>
  </si>
  <si>
    <t>75IF21</t>
  </si>
  <si>
    <t>ROZPOJOVACÍ SVORKOVNICE 2/10, 2/8 - DODÁVKA</t>
  </si>
  <si>
    <t>SZ: 8x ZZ: 8x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</si>
  <si>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27</t>
  </si>
  <si>
    <t>75IF2X</t>
  </si>
  <si>
    <t>ROZPOJOVACÍ SVORKOVNICE 2/10, 2/8 - MONTÁŽ</t>
  </si>
  <si>
    <t>SZ: 8x ZZ: 8x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</si>
  <si>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28</t>
  </si>
  <si>
    <t>75IF31</t>
  </si>
  <si>
    <t>ZEMNÍCÍ SVORKOVNICE - DODÁVKA</t>
  </si>
  <si>
    <t>Viz technická zpráva a výkresová dokumentace 
Celkem:2 =2,000 [A]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</si>
  <si>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</si>
  <si>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29</t>
  </si>
  <si>
    <t>75IF3X</t>
  </si>
  <si>
    <t>ZEMNÍCÍ SVORKOVNICE - MONTÁŽ</t>
  </si>
  <si>
    <t>Viz technická zpráva a výkresová dokumentace 
Celkem: 2=2,000 [A]</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</si>
  <si>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</si>
  <si>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30</t>
  </si>
  <si>
    <t>75IF81</t>
  </si>
  <si>
    <t>MONTÁŽNÍ RÁM 40+1 - DODÁVKA</t>
  </si>
  <si>
    <t>31</t>
  </si>
  <si>
    <t>75IF8X</t>
  </si>
  <si>
    <t>MONTÁŽNÍ RÁM 40+1 - MONTÁŽ</t>
  </si>
  <si>
    <t>1. Položka obsahuje:  – všechny práce spojené s úpravou kabelů pro montáž včetně veškerého příslušentsví  2. Položka neobsahuje:  X 3. Způsob měření: Udává se počet kusů kompletní konstrukce nebo práce.</t>
  </si>
  <si>
    <t>32</t>
  </si>
  <si>
    <t>75IH61</t>
  </si>
  <si>
    <t>UKONČENÍ KABELU OPTICKÉHO DO 12 VLÁKEN</t>
  </si>
  <si>
    <t>1. Položka obsahuje:  – kompletní ukončení specifikované kabelizace  specifikovaným způsobem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</si>
  <si>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33</t>
  </si>
  <si>
    <t>75IH63</t>
  </si>
  <si>
    <t>UKONČENÍ KABELU OPTICKÉHO DO 72 VLÁKEN</t>
  </si>
  <si>
    <t>34</t>
  </si>
  <si>
    <t>75IJ12</t>
  </si>
  <si>
    <t>MĚŘENÍ JEDNOSMĚRNÉ NA SDĚLOVACÍM KABELU</t>
  </si>
  <si>
    <t>Kabel 12p 2x2konce Kabel 4p 2x2konce Kabel 10xN0,6 2x2konce  
1. Položka obsahuje:  – manipulace a uložení kabelu (do země, chráničky, kanálu, na rošty, na TV a pod.) 2. Položka neobsahuje:  – příchytky, spojky, koncovky, chráničky apod. 3. Způsob měření: Měří se metr délkový.</t>
  </si>
  <si>
    <t>35</t>
  </si>
  <si>
    <t>75IK21</t>
  </si>
  <si>
    <t>MĚŘENÍ KOMPLEXNÍ OPTICKÉHO KABELU</t>
  </si>
  <si>
    <t>VLÁKNO</t>
  </si>
  <si>
    <t>1. Položka obsahuje:    – práce spojené s kontrolním měřením stávající optické kabelizace ke zjištění technických parametrů optického kabelu před manipulací včetně potřebného drobného montážního materiálu    – měření metodou OTDR na třech vlnových délkách 1310/1550/1625nm v obou směrech dle ČSN EN 61280-4-2 a dle TS v platném znění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optických vláken.</t>
  </si>
  <si>
    <t>36</t>
  </si>
  <si>
    <t>75J922</t>
  </si>
  <si>
    <t>OPTICKÝ PATCHCORD SINGLEMODE PŘES 5 M - DODÁVKA</t>
  </si>
  <si>
    <t>37</t>
  </si>
  <si>
    <t>75J92X</t>
  </si>
  <si>
    <t>OPTICKÝ PATCHCORD SINGLEMODE - MONTÁŽ</t>
  </si>
  <si>
    <t>M03</t>
  </si>
  <si>
    <t>SLABOPROUD - SDĚLOVACÍ ZAŘÍZENÍ - PŘIPOJENÍ METAL</t>
  </si>
  <si>
    <t>38</t>
  </si>
  <si>
    <t>027212</t>
  </si>
  <si>
    <t>POM PRÁCE ZAJIŠŤ REGUL DOPRAVY - VÝLUKY NA ELEKTRIF TRATI</t>
  </si>
  <si>
    <t>DEN</t>
  </si>
  <si>
    <t>Položka zahrnuje:   - veškeré náklady pro ČD spojené s objednatelem požadovaným omezením provozu na železnici   Položka nezahrnuje:   - x</t>
  </si>
  <si>
    <t>39</t>
  </si>
  <si>
    <t>742J36</t>
  </si>
  <si>
    <t>TCEPKPFLEZE DO 15XN0,8, KABEL SDĚL.ČTYŘKOVANÝ, S PANCÍŘEM, IZOLACE PVC</t>
  </si>
  <si>
    <t>Položka obsahuje : Dodávku a montáž kabelu včetně dovozu, manipulace a uložení kabelu (do chráničky, do země, na rošty a pod. ). Dále obsahuje cenu za pom. mechanismy včetně všech ostatních vedlejších nákladů</t>
  </si>
  <si>
    <t>40</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</si>
  <si>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</si>
  <si>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</si>
  <si>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</si>
  <si>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41</t>
  </si>
  <si>
    <t>747212</t>
  </si>
  <si>
    <t>CELKOVÁ PROHLÍDKA, ZKOUŠENÍ, MĚŘENÍ A VYHOTOVENÍ VÝCHOZÍ REVIZNÍ ZPRÁVY, PRO OBJEM IN PŘES 100 DO 500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</si>
  <si>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</si>
  <si>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42</t>
  </si>
  <si>
    <t>75IFA1</t>
  </si>
  <si>
    <t>NOSNÍK BLESKOJISTEK - DODÁVKA</t>
  </si>
  <si>
    <t>43</t>
  </si>
  <si>
    <t>75IFAX</t>
  </si>
  <si>
    <t>NOSNÍK BLESKOJISTEK - MONTÁŽ</t>
  </si>
  <si>
    <t>44</t>
  </si>
  <si>
    <t>75IFB1</t>
  </si>
  <si>
    <t>BLESKOJISTKA - DODÁVKA</t>
  </si>
  <si>
    <t>45</t>
  </si>
  <si>
    <t>75IFBX</t>
  </si>
  <si>
    <t>BLESKOJISTKA - MONTÁŽ</t>
  </si>
  <si>
    <t>46</t>
  </si>
  <si>
    <t>1. Položka obsahuje:    – kompletní zřízení vývodu pro měření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</si>
  <si>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47</t>
  </si>
  <si>
    <t>75J23X</t>
  </si>
  <si>
    <t>KABEL SDĚLOVACÍ, MONTÁŽ A UPEVNĚNÍ</t>
  </si>
  <si>
    <t>D.1.2.2</t>
  </si>
  <si>
    <t>Vnitřní sdělovací zařízení (vnitřní instalace, ITZ, EPS, EZS, ATD.)</t>
  </si>
  <si>
    <t>PS 19-14-02</t>
  </si>
  <si>
    <t>Žst. Český Těšín, úpravy a přeložky rozhlasového zařízení</t>
  </si>
  <si>
    <t>R015240</t>
  </si>
  <si>
    <t>POPLATKY ZA LIKVIDACI ODPADŮ NEKONTAMINOVANÝCH - 20 03 99 ODPAD PODOBNÝ KOMUNÁLNÍMU ODPADU VČ DOPRAVY A MANIPULACE</t>
  </si>
  <si>
    <t>Viz technická zpráva a výkresová dokumentace</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</si>
  <si>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</si>
  <si>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m75</t>
  </si>
  <si>
    <t>DODÁVKA A MONTÁŽE SDĚLOVACÍCH ZAŘÍZENÍ</t>
  </si>
  <si>
    <t>702511</t>
  </si>
  <si>
    <t>PRŮRAZ ZDIVEM (PŘÍČKOU) ZDĚNÝM TLOUŠŤKY DO 45 CM</t>
  </si>
  <si>
    <t>kus</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</si>
  <si>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</si>
  <si>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703754</t>
  </si>
  <si>
    <t>PROTIPOŽÁRNÍ UCPÁVKA PROSTUPU KABELOVÉHO PR. DO 110MM, DO EI 90 MIN.</t>
  </si>
  <si>
    <t>Položka obsahuje: Dodávku a montáž protipožární ucpávky vč. příslušenství a pomocného materiálu, vyhotovéní a dodání atestu. Dále obsahuje cenu za pom. mechanismy včetně všech ostatních vedlejších nákladů.</t>
  </si>
  <si>
    <t>742G11</t>
  </si>
  <si>
    <t>KABEL NN DVOU- A TŘÍŽÍLOVÝ CU S PLASTOVOU IZOLACÍ DO 2,5 MM2</t>
  </si>
  <si>
    <t>m</t>
  </si>
  <si>
    <t>Viz technická zpráva a výkresová dokumentace; TCEKFY 2P1,0 - 20m</t>
  </si>
  <si>
    <t>1. Položka obsahuje:  
 – manipulace a uložení kabelu (do země, chráničky, kanálu, na rošty, na TV a pod.)  
2. Položka neobsahuje:  
 – příchytky, spojky, koncovky, chráničky apod.  
3. Způsob měření:  
Měří se metr délkový.</t>
  </si>
  <si>
    <t>742L11</t>
  </si>
  <si>
    <t>UKONČENÍ DVOU AŽ PĚTIŽÍLOVÉHO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</si>
  <si>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</si>
  <si>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75A311</t>
  </si>
  <si>
    <t>KABELOVÁ FORMA (UKONČENÍ KABELŮ) PRO KABELY ZABEZPEČOVACÍ DO 12 PÁRŮ</t>
  </si>
  <si>
    <t>1. Položka obsahuje:  
 – odstranění pláště kabelu, odstranění izolace z konců žil na svorkovnici, zhotovení vodní zábrany, zformování a konečná úprava kabelu  
 – kontrolní a závěrečné měření na kabelu pro rozvod signalizace, zapojení po měření, montáž příchytky a štítku  
2. Položka neobsahuje:  
 X  
3. Způsob měření:  
Udává se počet kusů kompletní konstrukce nebo práce.</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</si>
  <si>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</si>
  <si>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</si>
  <si>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75IF41</t>
  </si>
  <si>
    <t>MONTÁŽNÍ RÁM DO 10+1 - DODÁVKA</t>
  </si>
  <si>
    <t>75IF4X</t>
  </si>
  <si>
    <t>MONTÁŽNÍ RÁM DO 10+1 - MONTÁŽ</t>
  </si>
  <si>
    <t>75IF91</t>
  </si>
  <si>
    <t>KONSTRUKCE DO SKŘÍNĚ 19" PRO UPEVNĚNÍ ZAŘÍZENÍ - DODÁVKA</t>
  </si>
  <si>
    <t>75IF9X</t>
  </si>
  <si>
    <t>KONSTRUKCE DO SKŘÍNĚ 19" PRO UPEVNĚNÍ ZAŘÍZENÍ - MONTÁŽ</t>
  </si>
  <si>
    <t>Viz technická zpráva a výkresová dokumentace  
0,35*0,7*100=24,5M3</t>
  </si>
  <si>
    <t>75IJ11</t>
  </si>
  <si>
    <t>MĚŘENÍ - ZŘÍZENÍ VÝVODU KABELOVÉHO PLÁŠTĚ PRO MĚŘENÍ</t>
  </si>
  <si>
    <t>1. Položka obsahuje:  
 – kompletní zřízení vývodu pro měření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</si>
  <si>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75J131</t>
  </si>
  <si>
    <t>NOSNÁ LIŠTA DIN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</si>
  <si>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Dodávka specifikovaného bloku/zařízení/konstrukce se měří v délce udané v metrech.</t>
  </si>
  <si>
    <t>75J13X</t>
  </si>
  <si>
    <t>NOSNÁ LIŠTA DIN - MONTÁŽ</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</si>
  <si>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</si>
  <si>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75L161</t>
  </si>
  <si>
    <t>ROZHLASOVÉ PŘÍSLUŠENSTVÍ - KONZOLA PRO REPRODUKTOR - DODÁVKA</t>
  </si>
  <si>
    <t>Viz technická zpráva a výkresová dokumentace; pro uchycení v DK</t>
  </si>
  <si>
    <t>75L163</t>
  </si>
  <si>
    <t>ROZHLASOVÉ PŘÍSLUŠENSTVÍ - ROZVODNÁ KRABICE PRO ROZHLAS - DODÁVKA</t>
  </si>
  <si>
    <t>75L16X</t>
  </si>
  <si>
    <t>ROZHLASOVÉ PŘÍSLUŠENSTVÍ - MONTÁŽ</t>
  </si>
  <si>
    <t>75L183</t>
  </si>
  <si>
    <t>REPRODUKTOR VNITŘNÍ SKŘÍŇKOVÝ S REGULÁTOREM HLASITOSTI - DODÁVKA</t>
  </si>
  <si>
    <t>75L18X</t>
  </si>
  <si>
    <t>REPRODUKTOR VNITŘNÍ - MONTÁŽ</t>
  </si>
  <si>
    <t>75L191</t>
  </si>
  <si>
    <t>KABEL SILOVÝ PRO ROZHLAS PRŮMĚRU DO 1,5 MM2</t>
  </si>
  <si>
    <t>kmžíla</t>
  </si>
  <si>
    <t>Viz technická zpráva a výkresová dokumentace   
260m , 11,960 kmžíla (260*10*4+15%)</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</si>
  <si>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kmžílách.</t>
  </si>
  <si>
    <t>75L19X</t>
  </si>
  <si>
    <t>KABEL SILOVÝ PRO ROZHLAS - MONTÁŽ</t>
  </si>
  <si>
    <t>Viz technická zpráva a výkresová dokumentace  
260m , 11,960 kmžíla (260*10*4+15%)</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</si>
  <si>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kmžílách.</t>
  </si>
  <si>
    <t>75L1A1</t>
  </si>
  <si>
    <t>MĚŘENÍ AKUSTICKÉHO HLUKU NA HRANICI OCHRANNÉHO PÁSMA V ŽST</t>
  </si>
  <si>
    <t>kpl</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</si>
  <si>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</si>
  <si>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75L1B1</t>
  </si>
  <si>
    <t>ZKOUŠENÍ, NASTAVENÍ HLASITOSTI ROZHLASOVÉHO ZAŘÍZENÍ</t>
  </si>
  <si>
    <t>1. Položka obsahuje:  
 – práce spojené se zkoušením, nastavením a uvedením do provozu specifikovaného celku/bloku/zařízení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</si>
  <si>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75L1B2</t>
  </si>
  <si>
    <t>ZKOUŠENÍ, NASTAVENÍ A UVEDENÍ ROZHLASOVÉHO ZAŘÍZENÍ DO PROVOZU</t>
  </si>
  <si>
    <t>75L3ED</t>
  </si>
  <si>
    <t>SW MODUL DÁLKOVÉ HLÁŠENÍ PRO JEDNOTLIVOU STANICI NA TRATI</t>
  </si>
  <si>
    <t>1. Položka obsahuje:  
 – dodávku specifického software pro specifický blok/zařízení včetně souvisejícího příslušenství pro specifikovaný blok/zařízení  
 – dodávku souvisejícího příslušenství pro specifikovaný blok/zařízení  
 – kompletní montáž (oživení, konfigurace, nastavení a uvedení do provozu) software a souvisejícího příslušenství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</si>
  <si>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75L3F3</t>
  </si>
  <si>
    <t>SW PRO ŘÍZENÍ SYSTÉMU (ŽST. SAMOSTATNÁ MALÁ) - SW MODUL HLÁŠENÍ</t>
  </si>
  <si>
    <t>75L3I1</t>
  </si>
  <si>
    <t>ZAŠKOLENÍ OBSLUHY NA MÍSTĚ, INSTALACE, DOPRAVA DO 200 KM</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</si>
  <si>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počet kusů kompletní konstrukce nebo práce.</t>
  </si>
  <si>
    <t>D.1.2.3</t>
  </si>
  <si>
    <t>Integrovaná telekomunikační zařízení</t>
  </si>
  <si>
    <t>PS 19-14-03</t>
  </si>
  <si>
    <t>žst. Český Těšín, úpravy a přeložky sdělovacího zařízení</t>
  </si>
  <si>
    <t>741E</t>
  </si>
  <si>
    <t>Protipožární a kabelové ucpávky</t>
  </si>
  <si>
    <t>703756</t>
  </si>
  <si>
    <t>PROTIPOŽÁRNÍ TMEL ( TUBA - 1000ML ), DO EI 90 MIN.</t>
  </si>
  <si>
    <t>m75FM</t>
  </si>
  <si>
    <t>Slaboproud - sdělovací zařízení</t>
  </si>
  <si>
    <t>703421</t>
  </si>
  <si>
    <t>ELEKTROINSTALAČNÍ TRUBKA PLASTOVÁ UV STABILNÍ VČETNĚ UPEVNĚNÍ A PŘÍSLUŠENSTVÍ DN PRŮMĚRU DO 25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</si>
  <si>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</si>
  <si>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742J23</t>
  </si>
  <si>
    <t>SYKFY 10X2X0,5, KABEL SDĚLOVACÍ IZOLACE PVC</t>
  </si>
  <si>
    <t>Položka obsahuje : Dodávku a montáž kabelu včetně dovozu, manipulace a uložení kabelu (do trubky, na rošty, pod omítku, do rozvaděče ). Dále obsahuje cenu za pom. mechanismy včetně všech ostatních vedlejších nákladů</t>
  </si>
  <si>
    <t>75IF11</t>
  </si>
  <si>
    <t>SPOJOVACÍ SVORKOVNICE 2/10 - DODÁVKA</t>
  </si>
  <si>
    <t>75IF1X</t>
  </si>
  <si>
    <t>SPOJOVACÍ SVORKOVNICE 2/10 - MONTÁŽ</t>
  </si>
  <si>
    <t>75J111</t>
  </si>
  <si>
    <t>NOSNÁ LIŠTA PLASTOVÁ - DODÁVKA</t>
  </si>
  <si>
    <t>75J11X</t>
  </si>
  <si>
    <t>NOSNÁ LIŠTA PLASTOVÁ - MONTÁŽ</t>
  </si>
  <si>
    <t>75J11Y</t>
  </si>
  <si>
    <t>NOSNÁ LIŠTA PLASTOVÁ - DEMONTÁŽ</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</si>
  <si>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</si>
  <si>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75J321</t>
  </si>
  <si>
    <t>KABEL SDĚLOVACÍ PRO STRUKTUROVANOU KABELÁŽ FTP/STP</t>
  </si>
  <si>
    <t>KMPÁR</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</si>
  <si>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kmpárech.</t>
  </si>
  <si>
    <t>75J32X</t>
  </si>
  <si>
    <t>KABEL SDĚLOVACÍ PRO STRUKTUROVANOU KABELÁŽ FTP/STP - MONTÁŽ</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</si>
  <si>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kmpárech.</t>
  </si>
  <si>
    <t>75JA22</t>
  </si>
  <si>
    <t>ZÁSUVKA DATOVÁ RJ45 NA OMÍTKU - DODÁVKA</t>
  </si>
  <si>
    <t>75JA2X</t>
  </si>
  <si>
    <t>ZÁSUVKA DATOVÁ RJ45 - MONTÁŽ</t>
  </si>
  <si>
    <t>75JA5X</t>
  </si>
  <si>
    <t>ROZVADĚČ STRUKT. KABELÁŽE, MONTÁŽ ORGANIZÉRU, PATCHPANELU</t>
  </si>
  <si>
    <t>75JB43</t>
  </si>
  <si>
    <t>DATOVÝ ROZVADĚČ 19" 800X800 DO 47 U - DODÁVKA</t>
  </si>
  <si>
    <t>75JB4X</t>
  </si>
  <si>
    <t>DATOVÝ ROZVADĚČ 19" 800X800 - MONTÁŽ</t>
  </si>
  <si>
    <t>75JB4Y</t>
  </si>
  <si>
    <t>DATOVÝ ROZVADĚČ 19" 800X800 - DEMONTÁŽ</t>
  </si>
  <si>
    <t>1. Položka obsahuje:  
 – demontáž (pro další využití/do šrotu) specifikovaného bloku/zařízení včetně potřebného drobného pomocného materiálu  
 – veškeré potřebné mechanizmy, včetně obsluhy, náklady na mzdy a přibližné (průměrné) náklady na pořízení potřebných materiálů včetně všech ostatních vedlejších nákladů  
 – odvoz demontovaného bloku/zařízení a skladování, případně ekologické likvidace bloku/zařízení  
2. Položka neobsahuje:  
 X  
3. Způsob měření:  
 – Udává se počet kusů kompletní konstrukce nebo práce.</t>
  </si>
  <si>
    <t>75K31Y</t>
  </si>
  <si>
    <t>ZÁLOŽNÍ ZDROJ UPS 230 V DO 500 VA - DEMONTÁŽ</t>
  </si>
  <si>
    <t>75L211</t>
  </si>
  <si>
    <t>HLAVNÍ HODINY JEDNOLINKOVÉ - DODÁVKA</t>
  </si>
  <si>
    <t>75L21X</t>
  </si>
  <si>
    <t>HLAVNÍ HODINY - MONTÁŽ</t>
  </si>
  <si>
    <t>75L221</t>
  </si>
  <si>
    <t>PŘÍSLUŠENSTVÍ HLAVNÍCH HODIN, PŘIJÍMAČ DCF - DODÁVKA</t>
  </si>
  <si>
    <t>75L226</t>
  </si>
  <si>
    <t>PŘÍSLUŠENSTVÍ HLAVNÍCH HODIN - MONTÁŽ</t>
  </si>
  <si>
    <t>75L235</t>
  </si>
  <si>
    <t>HODINY PODRUŽNÉ NEBO AUTONOMNÍ VNITŘNÍ DIGITÁLNÍ JEDNOSTRANNÉ - DODÁVKA</t>
  </si>
  <si>
    <t>75L23X</t>
  </si>
  <si>
    <t>HODINY PODRUŽNÉ NEBO AUTONOMNÍ VNITŘNÍ - MONTÁŽ</t>
  </si>
  <si>
    <t>75L271</t>
  </si>
  <si>
    <t>PŘEZKOUŠENÍ, UVEDENÍ FUNKCÍ A NASTAVENÍ HODIN NA PŘESNÝ ČAS</t>
  </si>
  <si>
    <t>75M121</t>
  </si>
  <si>
    <t>TELEFONNÍ PŘÍSTROJ ANALAGOVÝ (AUT) - DODÁVKA</t>
  </si>
  <si>
    <t>75M12X</t>
  </si>
  <si>
    <t>TELEFONNÍ PŘÍSTROJ ANALOGOVÝ (AUT)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</si>
  <si>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</si>
  <si>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75M12Y</t>
  </si>
  <si>
    <t>TELEFONNÍ PŘÍSTROJ ANALOGOVÝ (AUT) - DEMONTÁŽ</t>
  </si>
  <si>
    <t>75M211</t>
  </si>
  <si>
    <t>TELEFONNÍ ZAPOJOVAČ ANALOGOVÝ, ZAPOJOVAČ DO 10 OKRUHŮ S OVLÁDÁNÍM RÚ - DODÁVKA</t>
  </si>
  <si>
    <t>75M21X</t>
  </si>
  <si>
    <t>TELEFONNÍ ZAPOJOVAČ ANALOGOVÝ, ZAPOJOVAČ DO 10 OKRUHŮ - MONTÁŽ</t>
  </si>
  <si>
    <t>75M21Y</t>
  </si>
  <si>
    <t>TELEFONNÍ ZAPOJOVAČ ANALOGOVÝ, ZAPOJOVAČ DO 10 OKRUHŮ - DEMONTÁŽ</t>
  </si>
  <si>
    <t>75M331</t>
  </si>
  <si>
    <t>DIGITÁLNÍ TELEFONIE A VOIP, IP TELEFON TECHNOLOGICKÝ ZÁKLADNÍ - DODÁVKA</t>
  </si>
  <si>
    <t>75M33X</t>
  </si>
  <si>
    <t>DIGITÁLNÍ TELEFONIE A VOIP, IP TELEFON - MONTÁŽ</t>
  </si>
  <si>
    <t>75M33Y</t>
  </si>
  <si>
    <t>DIGITÁLNÍ TELEFONIE A VOIP, IP TELEFON - DEMONTÁŽ</t>
  </si>
  <si>
    <t>75M421</t>
  </si>
  <si>
    <t>TELEFONNÍ ZAPOJOVAČ DIGITÁLNÍ, DISPEČERSKÝ TERMINÁL VOIP S DOTYKOVOU OBRAZOVKOU - DODÁVKA</t>
  </si>
  <si>
    <t>75M42X</t>
  </si>
  <si>
    <t>TELEFONNÍ ZAPOJOVAČ DIGITÁLNÍ, DISPEČERSKÝ TERMINÁL VOIP - MONTÁŽ</t>
  </si>
  <si>
    <t>75M42Y</t>
  </si>
  <si>
    <t>TELEFONNÍ ZAPOJOVAČ DIGITÁLNÍ, DISPEČERSKÝ TERMINÁL VOIP - DEMONTÁŽ</t>
  </si>
  <si>
    <t>75M912</t>
  </si>
  <si>
    <t>DATOVÁ INFRASTRUKTURA LAN, L2 SWITCH KOMPAKTNÍ 8XGE POE - DODÁVKA</t>
  </si>
  <si>
    <t>75M91X</t>
  </si>
  <si>
    <t>DATOVÁ INFRASTRUKTURA LAN, SWITCH ETHERNET L2 - MONTÁŽ</t>
  </si>
  <si>
    <t>R015800</t>
  </si>
  <si>
    <t>POPLATKY ZA LIKVIDACI ODPADŮ - 15 01 01 PAPÍROVÉ A LEPENKOVÉ OBALY VČ. DOPRAVY NA SKLÁDKU A MANIPULACE</t>
  </si>
  <si>
    <t>R756ABA</t>
  </si>
  <si>
    <t>PŘEPOJOVÁNÍ LINEK ZE STÁVAJÍCÍHO ROZVODU</t>
  </si>
  <si>
    <t>48</t>
  </si>
  <si>
    <t>R757BA</t>
  </si>
  <si>
    <t>DEMONTÁŽ SDĚLOVACÍHO ZAŘÍZENÍ VE SDĚLOVACÍCH MÍSTNOSTECH VE VB</t>
  </si>
  <si>
    <t>D.1.2.4</t>
  </si>
  <si>
    <t>Elektrická požární a zabezpečovací signalizace</t>
  </si>
  <si>
    <t>PS 19-14-04</t>
  </si>
  <si>
    <t>Žst. Český Těšín, úpravy EZS a EPS</t>
  </si>
  <si>
    <t>SLABOPROUD - EZS</t>
  </si>
  <si>
    <t>702512</t>
  </si>
  <si>
    <t>PRŮRAZ ZDIVEM (PŘÍČKOU) ZDĚNÝM TLOUŠŤKY PŘES 45 DO 60 CM</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</si>
  <si>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</si>
  <si>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703211</t>
  </si>
  <si>
    <t>KABELOVÝ ŽLAB NOSNÝ/DRÁTĚNÝ ŽÁROVĚ ZINKOVANÝ VČETNĚ UPEVNĚNÍ A PŘÍSLUŠENSTVÍ SVĚTLÉ ŠÍŘKY DO 100 MM</t>
  </si>
  <si>
    <t>1. Položka obsahuje:  – kompletní montáž, rozměření, upevnění, sváření, řezání, spojování a pod.   – veškerý spojovací a montážní materiál  – pomocné mechanismy a nátěr 2. Položka neobsahuje:  X 3. Způsob měření: Měří se metr délkový.</t>
  </si>
  <si>
    <t>703311</t>
  </si>
  <si>
    <t>KRYT K NOSNÉMU ŽLABU/ROŠTU ŽÁROVĚ ZINKOVANÝ VČETNĚ UPEVNĚNÍ A PŘÍSLUŠENSTVÍ SVĚTLÉ ŠÍŘKY DO 100 MM</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</si>
  <si>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</si>
  <si>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703521</t>
  </si>
  <si>
    <t>ELEKTROINSTALAČNÍ LIŠTA S FUNKČNÍ ODOLNOSTÍ PŘI POŽÁRU ŠÍŘKY DO 30 MM</t>
  </si>
  <si>
    <t>1. Položka obsahuje:  – kompletní montáž, rozměření, upevnění, řezání, spojování apod.  – veškerý spojovací a montážní materiál vč. upevňovacího materiálu (držáky apod.)  – pomocné mechanismy 2. Položka neobsahuje:  X 3. Způsob měření: Měří se metr délkový.</t>
  </si>
  <si>
    <t>703755</t>
  </si>
  <si>
    <t>PROTIPOŽÁRNÍ UCPÁVKA PROSTUPU KABELOVÉHO PR. DO 200MM, DO EI 90 MIN.</t>
  </si>
  <si>
    <t>Napájení ústředny  
1. Položka obsahuje:  – manipulace a uložení kabelu (do země, chráničky, kanálu, na rošty, na TV a pod.) 2. Položka neobsahuje:  – příchytky, spojky, koncovky, chráničky apod. 3. Způsob měření: Měří se metr délkový.</t>
  </si>
  <si>
    <t>742J21</t>
  </si>
  <si>
    <t>SYKFY DO 4X2X0,5, KABEL SDĚLOVACÍ IZOLACE PVC</t>
  </si>
  <si>
    <t>1. Položka obsahuje:  – manipulace a uložení kabelu (do země, chráničky, kanálu, na rošty, na TV a pod.) 2. Položka neobsahuje:  – příchytky, spojky, koncovky, chráničky apod. 3. Způsob měření: Měří se metr délkový.</t>
  </si>
  <si>
    <t>748151</t>
  </si>
  <si>
    <t>BEZPEČNOSTNÍ TABULKA</t>
  </si>
  <si>
    <t>1. Položka obsahuje:    – veškeré příslušenství pro montáž   2. Položka neobsahuje:    X   3. Způsob měření:   Udává se počet kusů kompletní konstrukce nebo práce.</t>
  </si>
  <si>
    <t>LAM TWIN FTPz 4x2x0,5 (4páry x 0,045km = = 0,18 kmpár) Li2YCY(TP) 4x2x0,5 (4páry x 0,107km == 0,428kmpár)  
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kmpárech.</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</si>
  <si>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kmpárech.</t>
  </si>
  <si>
    <t>75K222</t>
  </si>
  <si>
    <t>NAPÁJECÍ ZDROJ 24 V DC, SAMOSTATNÝ DO 500W - DODÁVKA</t>
  </si>
  <si>
    <t>75K22X</t>
  </si>
  <si>
    <t>NAPÁJECÍ ZDROJ 24 V DC, SAMOSTATNÝ - MONTÁŽ</t>
  </si>
  <si>
    <t>75K611</t>
  </si>
  <si>
    <t>AKUMULÁTOROVÁ BATERIE DO 50AH - DODÁVKA</t>
  </si>
  <si>
    <t>75K61X</t>
  </si>
  <si>
    <t>AKUMULÁTOROVÁ BATERIE DO 100AH - DODÁVKA</t>
  </si>
  <si>
    <t>75M864</t>
  </si>
  <si>
    <t>PŘEVODNÍK - IO/ETHERNET</t>
  </si>
  <si>
    <t>1. Položka obsahuje:    – dodávku specifikovaného bloku/zařízení včetně potřebného drobného montážního materiálu    – dodávku souvisejícího příslušenství pro specifikovaný blok/zařízení    – dopravu a skladování   2. Položka neobsahuje:    X   3. Zp</t>
  </si>
  <si>
    <t>75M86X</t>
  </si>
  <si>
    <t>PŘEVODNÍK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</si>
  <si>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t>
  </si>
  <si>
    <t>75O12X</t>
  </si>
  <si>
    <t>EPS (ZPDP), SOFTWARE ÚSTŘEDNY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</si>
  <si>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</si>
  <si>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75O1BY</t>
  </si>
  <si>
    <t>EPS (ZPDP), HLÁSIČ - DEMONTÁŽ</t>
  </si>
  <si>
    <t>1. Položka obsahuje:    – demontáž (pro další využití/do šrotu) specifikovaného bloku/zařízení včetně potřebného drobného pomocného materiálu    – veškeré potřebné mechanizmy, včetně obsluhy, náklady na mzdy a přibližné (průměrné) náklady na pořízení potřebných materiálů včetně všech ostatních vedlejších nákladů    – odvoz demontovaného bloku/zařízení a skladování, případně ekologické likvidace bloku/zařízení   2. Položka neobsahuje:    X   3. Způsob měření:    – Udává se počet kusů kompletní konstrukce nebo práce.</t>
  </si>
  <si>
    <t>75O1F5</t>
  </si>
  <si>
    <t>EPS (ZPDP), OSTATNÍ PŘÍSLUŠENSTVÍ - SVÍTIDLO SIGNALIZAČNÍ - DODÁVKA</t>
  </si>
  <si>
    <t>75O1FX</t>
  </si>
  <si>
    <t>EPS (ZPDP), OSTATNÍ PŘÍSLUŠENSTVÍ - MONTÁŽ</t>
  </si>
  <si>
    <t>75O261</t>
  </si>
  <si>
    <t>ASHS, TLAČÍTKO NOUZOVÉHO PŘERUŠENÍ - DODÁVKA</t>
  </si>
  <si>
    <t>75O26X</t>
  </si>
  <si>
    <t>ASHS, TLAČÍTKO NOUZOVÉHO PŘERUŠENÍ - MONTÁŽ</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</si>
  <si>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</si>
  <si>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75O511</t>
  </si>
  <si>
    <t>PZTS, ÚSTŘEDNA DO 48 ZÓN - DODÁVKA</t>
  </si>
  <si>
    <t>75O51X</t>
  </si>
  <si>
    <t>PZTS, ÚSTŘEDNA - MONTÁŽ</t>
  </si>
  <si>
    <t>75O521</t>
  </si>
  <si>
    <t>PZTS, SOFTWARE ÚSTŘEDNY - DODÁVKA</t>
  </si>
  <si>
    <t>75O542</t>
  </si>
  <si>
    <t>PZTS, KLÁVESNICE - LCD DISPLEJ - DODÁVKA</t>
  </si>
  <si>
    <t>75O54X</t>
  </si>
  <si>
    <t>PZTS, KLÁVESNICE - MONTÁŽ</t>
  </si>
  <si>
    <t>75O551</t>
  </si>
  <si>
    <t>PZTS, KONCENTRÁTOR 8 ZÓN + 4 PGM VÝSTUPY V PLASTOVÉM KRYTU - DODÁVKA</t>
  </si>
  <si>
    <t>75O55X</t>
  </si>
  <si>
    <t>PZTS, KONCENTRÁTOR - MONTÁŽ</t>
  </si>
  <si>
    <t>75O561</t>
  </si>
  <si>
    <t>PZTS, ROZVODNÁ KRABICE - DODÁVKA</t>
  </si>
  <si>
    <t>75O571</t>
  </si>
  <si>
    <t>PZTS, MAGNETICKÝ KONTAKT PLASTOVÝ - LEHKÉ PROVEDENÍ - DODÁVKA</t>
  </si>
  <si>
    <t>75O57X</t>
  </si>
  <si>
    <t>PZTS, MAGNETICKÝ KONTAKT - MONTÁŽ</t>
  </si>
  <si>
    <t>75O594</t>
  </si>
  <si>
    <t>PZTS, PROSTOROVÝ DETEKTOR DUÁLNÍ PRO VYSOKÁ RIZIKA, ANTIMASKING - DODÁVKA</t>
  </si>
  <si>
    <t>75O5B1</t>
  </si>
  <si>
    <t>PZTS, HLÁSIČ KOUŘE - DODÁVKA</t>
  </si>
  <si>
    <t>75O5BX</t>
  </si>
  <si>
    <t>PZTS, HLÁSIČ KOUŘE - MONTÁŽ</t>
  </si>
  <si>
    <t>75O5G1</t>
  </si>
  <si>
    <t>PZTS, BEZKONTAKTNÍ ČTEČKA KARET - DODÁVKA</t>
  </si>
  <si>
    <t>75O5GX</t>
  </si>
  <si>
    <t>PZTS, BEZKONTAKTNÍ ČTEČKA KARET - MONTÁŽ</t>
  </si>
  <si>
    <t>75O5H1</t>
  </si>
  <si>
    <t>PZTS, PROPOJOVACÍ MODUL PRO ČTEČKU - DODÁVKA</t>
  </si>
  <si>
    <t>75O5HX</t>
  </si>
  <si>
    <t>PZTS, PROPOJOVACÍ MODUL PRO ČTEČKU - MONTÁŽ</t>
  </si>
  <si>
    <t>75O5J1</t>
  </si>
  <si>
    <t>PZTS, KOMUNIKAČNÍ ROZHRANÍ PRO INTEGRACI DO PROGRAMU TŘETÍCH STRAN TCP/IP - DODÁVKA</t>
  </si>
  <si>
    <t>75O5J2</t>
  </si>
  <si>
    <t>PZTS, KOMUNIKAČNÍ ROZHRANÍ PRO MONITORING, SPRÁVU UŽIVATELŮ A KONFIGURACI TCP/IP - DODÁVKA</t>
  </si>
  <si>
    <t>75O5JX</t>
  </si>
  <si>
    <t>PZTS, KOMUNIKAČNÍ ROZHRANÍ - MONTÁŽ</t>
  </si>
  <si>
    <t>75O5L1</t>
  </si>
  <si>
    <t>PZTS, PŘÍSTUPOVÁ KARTA/KLÍČENKA - DODÁVKA</t>
  </si>
  <si>
    <t>75O5M2</t>
  </si>
  <si>
    <t>PZTS, SIRÉNA VENKOVNÍ - DODÁVKA</t>
  </si>
  <si>
    <t>75O5MX</t>
  </si>
  <si>
    <t>PZTS, SIRÉNA - MONTÁŽ</t>
  </si>
  <si>
    <t>75O5NW</t>
  </si>
  <si>
    <t>PZTS, KLIENTSKÉ PRACOVIŠTĚ - DOPLNĚNÍ HW, SW - DODÁVKA</t>
  </si>
  <si>
    <t>1. Položka obsahuje:    – dodávku specifikovaného bloku/zařízení včetně potřebného drobného montážního materiálu    – dodávku specifického software pro specifický blok/zařízení včetně souvisejícího příslušenství pro specifikovaný blok/zařízení    – dodávku softwarové licence pro specifický blok/zařízení včetně souvisejícího příslušenství pro specifikovaný blok/zařízení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</si>
  <si>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49</t>
  </si>
  <si>
    <t>75O5NX</t>
  </si>
  <si>
    <t>PZTS, KLIENTSKÉ PRACOVIŠTĚ - MONTÁŽ</t>
  </si>
  <si>
    <t>50</t>
  </si>
  <si>
    <t>75O5O1</t>
  </si>
  <si>
    <t>PZTS, ŠKOLENÍ A ZÁCVIK PERSONÁLU OBSLUHUJÍCÍHO ZAŘÍZENÍ PZTS</t>
  </si>
  <si>
    <t>HOD</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</si>
  <si>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  náklady dopravu   2. Položka neobsahuje:    X   3. Způsob měření:    – Specifické zkoušení a školení se udává v hodinách aktivní činnosti.</t>
  </si>
  <si>
    <t>51</t>
  </si>
  <si>
    <t>75O5O2</t>
  </si>
  <si>
    <t>PZTS, ZÁVĚREČNÉ OŽIVENÍ, NASTAVENÍ A FUNKČNÍ ODZKOUŠENÍ ZAŘÍZENÍ PZTS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</si>
  <si>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  náklady dopravu   2. Položka neobsahuje:    X   3. Způsob měření:    – Udává se počet kusů kompletní konstrukce nebo práce.</t>
  </si>
  <si>
    <t>52</t>
  </si>
  <si>
    <t>75O5O3</t>
  </si>
  <si>
    <t>PZTS, PŘEZKOUŠENÍ ÚSTŘEDNY PZTS</t>
  </si>
  <si>
    <t>53</t>
  </si>
  <si>
    <t>75O5O4</t>
  </si>
  <si>
    <t>PZTS, UVEDENÍ ÚSTŘEDNY PZTS DO TRVALÉHO PROVOZU</t>
  </si>
  <si>
    <t>54</t>
  </si>
  <si>
    <t>75O5O5</t>
  </si>
  <si>
    <t>PZTS, REVIZE ÚSTŘEDNY PZTS</t>
  </si>
  <si>
    <t>1. Položka obsahuje:    – cenu za kontrolu, revizi a uvedení do provozu zařízení dle příslušných norem a předpisů, včetně vystavení protokolu    –  náklady na dopravu   2. Položka neobsahuje:    X   3. Způsob měření:    – Udává se počet kusů kompletní konstrukce nebo práce.</t>
  </si>
  <si>
    <t>55</t>
  </si>
  <si>
    <t>75O949</t>
  </si>
  <si>
    <t>DDTS ŽDC, INTEGRACE PZTS DO SERVERŮ A KLIENTŮ DDTS ŽDC</t>
  </si>
  <si>
    <t>1. Položka obsahuje:     – SW integraci jedné ústředny PZTS v rozsahu do dvaceti čidel do systému DDTS ŽDC - zahrnuta integrace ve všech úrovních systému DDTS ŽDC mimo InK (InS, TeS, klienti) pro jednu lokalitu InS    – doplnění stávajících klientských pracovišť (stacionární, mobilní, tenký, terminálový) o jednu ústřednu PZTS v rozsahu do dvaceti čidel    – licence s potřebnými protokoly SNMP, IEC 60870-5-104 atd.     – parametrizaci a naplnění datových, technologických, telemetrických a řídicích struktur DDTS ŽDC pro přenos informací    – odzkoušení programového vybavení, ověření uživatelských funkcí na úplné implementaci, verifikace přenášených dat    – systémovou a datovou analýzu technologického modelu, realizace a plnění presentačních zobrazení a formulářů    – úpravu a odzkoušení programových a řídicích prostředků pro export dat    – programátorské práce včetně potřebného vybavení    – náklady na dopravu a skladování    – veškeré potřebné mechanizmy, včetně obsluhy, náklady na mzdy a přibližné (průměrné) náklady na pořízení potřebných materiálů včetně všech ostatních vedlejších nákladů    – kompletní montáž (oživení, konfigurace, nastavení a uvedení do provozu) specifikovaného bloku/zařízení a souvisejícího příslušenství včetně drobného montážního materiálu   2. Položka neobsahuje:    X   3. Způsob měření:    – Udává se počet kusů ústředen PZTS do dvaceti kusů čidel.</t>
  </si>
  <si>
    <t>56</t>
  </si>
  <si>
    <t>75O961</t>
  </si>
  <si>
    <t>DDTS ŽDC, SPOLUPRÁCE ZHOTOVITELE URČENÉHO ZAŘÍZENÍ PŘI INTEGRACI DO DDTS</t>
  </si>
  <si>
    <t>1. Položka obsahuje:     – spolupráci zhotovitele určeného sdělovacího, silnoproudého nebo jiného zařízení  (dle TZ) realizovaného samostatným PS/SO se zaintegrováním tohoto zařízení do DDTS    – předání potřebných podkladů (výkresů, databází, specifikací...) k zaintegrování zařízení do DDTS    – spolupráce při integraci a v průběhu vytváření výrobní dokumentace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jeden kus za PS/SO ve kterém je zařízení určené k integraci do systému DDTS.</t>
  </si>
  <si>
    <t>57</t>
  </si>
  <si>
    <t>78440</t>
  </si>
  <si>
    <t>MALBY POVRCHŮ</t>
  </si>
  <si>
    <t>M2</t>
  </si>
  <si>
    <t>Položka zahrnuje:   - veškerý materiál, výrobky a polotovary   - mimostaveništní a vnitrostaveništní doprava (rovněž přesuny), včetně naložení a složení,případně s uložením   Položka nezahrnuje:   - x</t>
  </si>
  <si>
    <t>D.1.2.5</t>
  </si>
  <si>
    <t>Dálková, optická, závěsná kabelizace (DK, DOK, ZOK)</t>
  </si>
  <si>
    <t>PS 19-14-05</t>
  </si>
  <si>
    <t>Žst.Český Těšín, úpravy a přeložky kabelizace SŽ s.o.</t>
  </si>
  <si>
    <t>R015250</t>
  </si>
  <si>
    <t>POPLATKY ZA LIKVIDACI ODPADŮ NEKONTAMINOVANÝCH - 17 02 03 POLYETYLÉNOVÉ PODLOŽKY (ŽEL. SVRŠEK) VČ. DOPRAVY NA SKLÁDKU A MANIPULACE</t>
  </si>
  <si>
    <t>D1</t>
  </si>
  <si>
    <t>Slaboproud - sdělovací zařízení - přeložka</t>
  </si>
  <si>
    <t>75I224</t>
  </si>
  <si>
    <t>KABEL ZEMNÍ DVOUPLÁŠŤOVÝ BEZ PANCÍŘE PRŮMĚRU ŽÍLY 0,8 MM PŘES 50XN</t>
  </si>
  <si>
    <t>KMČTYŘKA</t>
  </si>
  <si>
    <t>270m, tj.  0,27km x 75 čtyřek = 20,25 kmčtyřka</t>
  </si>
  <si>
    <t>75XN0,8  
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kmčtyřkách.</t>
  </si>
  <si>
    <t>75I22X</t>
  </si>
  <si>
    <t>KABEL ZEMNÍ DVOUPLÁŠŤOVÝ BEZ PANCÍŘE PRŮMĚRU ŽÍLY 0,8 MM - MONTÁŽ</t>
  </si>
  <si>
    <t>75I812</t>
  </si>
  <si>
    <t>KABEL OPTICKÝ SINGLEMODE DO 36 VLÁKEN</t>
  </si>
  <si>
    <t>75I819</t>
  </si>
  <si>
    <t>KABEL OPTICKÝ SINGLEMODE - MONTÁŽ DO OSAZENÉ TRUBKY</t>
  </si>
  <si>
    <t>1. Položka obsahuje:    – práce spojené s montáží specifikované kabelizace specifikovaným způsobem (zafouknutí do obsazené trubky)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</si>
  <si>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75I81Y</t>
  </si>
  <si>
    <t>KABEL OPTICKÝ SINGLEMODE - DEMONTÁŽ</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</si>
  <si>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</si>
  <si>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75I91Y</t>
  </si>
  <si>
    <t>OPTOTRUBKA HDPE - DEMONTÁŽ</t>
  </si>
  <si>
    <t>75ID21</t>
  </si>
  <si>
    <t>PLASTOVÁ ZEMNÍ KOMORA PRO ULOŽENÍ SPOJKY - DODÁVKA</t>
  </si>
  <si>
    <t>Pro spojku 36vl.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</si>
  <si>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75ID2X</t>
  </si>
  <si>
    <t>PLASTOVÁ ZEMNÍ KOMORA PRO ULOŽENÍ SPOJKY - MONTÁŽ</t>
  </si>
  <si>
    <t>Pro spojku 36vl.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</si>
  <si>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75IEE3</t>
  </si>
  <si>
    <t>OPTICKÝ ROZVADĚČ 19" PROVEDENÍ 36 VLÁKEN - DODÁVKA</t>
  </si>
  <si>
    <t>75IEEX</t>
  </si>
  <si>
    <t>OPTICKÝ ROZVADĚČ 19" PROVEDENÍ - MONTÁŽ</t>
  </si>
  <si>
    <t>75IH22</t>
  </si>
  <si>
    <t>UKONČENÍ KABELU CELOPLASTOVÝHO S PANCÍŘEM DO 100 ŽIL</t>
  </si>
  <si>
    <t>1. Položka obsahuje:    – kompletní ukončení specifikované kabelizace  specifikovaným způsobem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</si>
  <si>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75IH62</t>
  </si>
  <si>
    <t>UKONČENÍ KABELU OPTICKÉHO DO 36 VLÁKEN</t>
  </si>
  <si>
    <t>KS</t>
  </si>
  <si>
    <t>75IH81</t>
  </si>
  <si>
    <t>UKONČENÍ KABELU OBJÍMKA KABELOVÁ - DODÁVKA</t>
  </si>
  <si>
    <t>75IH8X</t>
  </si>
  <si>
    <t>UKONČENÍ KABELU OBJÍMKA KABELOVÁ - MONTÁŽ</t>
  </si>
  <si>
    <t>75IH91</t>
  </si>
  <si>
    <t>UKONČENÍ KABELU ŠTÍTEK KABELOVÝ - DODÁVKA</t>
  </si>
  <si>
    <t>75IH9X</t>
  </si>
  <si>
    <t>UKONČENÍ KABELU ŠTÍTEK KABELOVÝ - MONTÁŽ</t>
  </si>
  <si>
    <t>75II11</t>
  </si>
  <si>
    <t>SPOJKA PRO CELOPLASTOVÉ KABELY BEZ PANCÍŘE DO 100 ŽIL - DODÁVKA</t>
  </si>
  <si>
    <t>75II1X</t>
  </si>
  <si>
    <t>SPOJKA PRO CELOPLASTOVÉ KABELY BEZ PANCÍŘE - MONTÁŽ</t>
  </si>
  <si>
    <t>75II71</t>
  </si>
  <si>
    <t>SPOJKA OPTICKÁ DO 72 VLÁKEN - DODÁVKA</t>
  </si>
  <si>
    <t>1x pro 12vl. 1x pro 36vl.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</si>
  <si>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75II7X</t>
  </si>
  <si>
    <t>SPOJKA OPTICKÁ - MONTÁŽ</t>
  </si>
  <si>
    <t>75II7Y</t>
  </si>
  <si>
    <t>SPOJKA OPTICKÁ - DEMONTÁŽ</t>
  </si>
  <si>
    <t>75IJ13</t>
  </si>
  <si>
    <t>MĚŘENÍ ÚTLUMU PŘESLECHU NA BLÍZKÉM KONCI NA MÍSTNÍM SDĚL. KABELU ZA 1 ČTYŘKU XN A 1 MĚŘENÝ ÚSEK</t>
  </si>
  <si>
    <t>1. Položka obsahuje:  – práce spojené s měřením specifikované kabelizace specifikovaným způsobem včetně potřebného drobného montážního materiálu  – veškeré potřebné mechanizmy (měřicí přístroje a měřící příslušenství), včetně obsluhy, náklady na mzd</t>
  </si>
  <si>
    <t>75IJ15</t>
  </si>
  <si>
    <t>MĚŘENÍ A VYROVNÁNÍ KAPACITNÍCH NEROVNOVÁH NA MÍSTNÍM SDĚLOVACÍM KABELU, KABEL DO 4 KM DÉLKY, 1 ČTYŘKA</t>
  </si>
  <si>
    <t>D2</t>
  </si>
  <si>
    <t>Zemní práce</t>
  </si>
  <si>
    <t>131838</t>
  </si>
  <si>
    <t>HLOUBENÍ JAM ZAPAŽ I NEPAŽ TŘ. II, ODVOZ DO 20KM</t>
  </si>
  <si>
    <t>M3</t>
  </si>
  <si>
    <t>Pro kabelovou komoru  
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</si>
  <si>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17511</t>
  </si>
  <si>
    <t>OBSYP POTRUBÍ A OBJEKTŮ SE ZHUTNĚNÍM</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</si>
  <si>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  Způsob měření: - zemina vytlačená potrubím o DN 180mm se od kubatury obsypů neodečítá</t>
  </si>
  <si>
    <t>272314</t>
  </si>
  <si>
    <t>ZÁKLADY Z PROSTÉHO BETONU DO C25/30</t>
  </si>
  <si>
    <t>Podklad pod kabelovou komoru  
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</si>
  <si>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PS 19-14-06</t>
  </si>
  <si>
    <t>Neoceňovat – nezadatelná činnost</t>
  </si>
  <si>
    <t>9ks u mostních objektů 3ks žst. Český Těšín 1ks ATÚ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</si>
  <si>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75IA21</t>
  </si>
  <si>
    <t>OPTOTRUBKOVÁ SPOJKA OPRAVNÁ PRŮMĚRU DO 40 MM - DODÁVKA</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</si>
  <si>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</si>
  <si>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75IA2X</t>
  </si>
  <si>
    <t>OPTOTRUBKOVÁ SPOJKA OPRAVNÁ - MONTÁŽ</t>
  </si>
  <si>
    <t>75ID11</t>
  </si>
  <si>
    <t>PLASTOVÁ ZEMNÍ KOMORA PRO ULOŽENÍ REZERVY - DODÁVKA</t>
  </si>
  <si>
    <t>6ks u mostních objektů  
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</si>
  <si>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75ID1X</t>
  </si>
  <si>
    <t>PLASTOVÁ ZEMNÍ KOMORA PRO ULOŽENÍ REZERVY - MONTÁŽ</t>
  </si>
  <si>
    <t>6ks u mostních objektů  
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</si>
  <si>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75J821</t>
  </si>
  <si>
    <t>OPTICKÝ PIGTAIL SINGLEMODE DO 2 M - DODÁVKA</t>
  </si>
  <si>
    <t>75J82X</t>
  </si>
  <si>
    <t>OPTICKÝ PIGTAIL SINGLEMODE - MONTÁŽ</t>
  </si>
  <si>
    <t>Pro kabelové komory + opravné HDPE spojky  
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</si>
  <si>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Obsyp komor + opravných HDPE spojek  
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  Způsob měření: - zemina vytlačená potrubím o DN 180mm se od kubatury obsypů neodečítá</t>
  </si>
  <si>
    <t>Podklad pod kabelové komory  
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</si>
  <si>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D.1.2.6</t>
  </si>
  <si>
    <t>Informační systém pro cestující</t>
  </si>
  <si>
    <t>PS 19-14-07</t>
  </si>
  <si>
    <t>Žst. Český Těšín, úprava informačního zařízení pro cestující</t>
  </si>
  <si>
    <t>SLABOPROUD - PŘEPOJENÍ ZAB.ZAŘ VE VB</t>
  </si>
  <si>
    <t>742G12</t>
  </si>
  <si>
    <t>KABEL NN DVOU- A TŘÍŽÍLOVÝ CU S PLASTOVOU IZOLACÍ OD 4 DO 16 MM2</t>
  </si>
  <si>
    <t>742J29</t>
  </si>
  <si>
    <t>KABEL SDĚLOVACÍ LAN UTP/FTP UKONČENÝ KONEKTORY RJ45</t>
  </si>
  <si>
    <t>742L12</t>
  </si>
  <si>
    <t>UKONČENÍ DVOU AŽ PĚTIŽÍLOVÉHO KABELU V ROZVADĚČI NEBO NA PŘÍSTROJI OD 4 DO 16 MM2</t>
  </si>
  <si>
    <t>744131</t>
  </si>
  <si>
    <t>ROZVODNICE NN MODULÁRNÍ S FUNKČNÍ ODOLNOSTÍ PŘI POŽÁRU DO 24 MODULŮ</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</si>
  <si>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</si>
  <si>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744612</t>
  </si>
  <si>
    <t>JISTIČ JEDNOPÓLOVÝ (10 KA) OD 4 DO 10 A</t>
  </si>
  <si>
    <t>1. Položka obsahuje:  
 – veškerý spojovací materiál vč. připojovacího vedení  
 – technický popis viz. projektová dokumentace  
2. Položka neobsahuje:  
 X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</si>
  <si>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</si>
  <si>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</si>
  <si>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</si>
  <si>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R75M866</t>
  </si>
  <si>
    <t>PŘEVODNÍK SFP - DODÁVKA</t>
  </si>
  <si>
    <t>2ks v DK ve VB + 2ks v ÚS = 4ks   
1. Položka obsahuje:  – dodávku specifikovaného bloku/zařízení včetně potřebného drobného montážního materiálu  – dodávku souvisejícího příslušenství pro specifikovaný blok/zařízení  – dopravu a skladování 2. Položka neobsahuje:  X 3. Zp</t>
  </si>
  <si>
    <t>R75M866X</t>
  </si>
  <si>
    <t>PŘEVODNÍK SFP - MONTÁŽ</t>
  </si>
  <si>
    <t>2ks v DK ve VB + 2ks v ÚS = 4ks   
1. Položka obsahuje:  – kompletní montáž (oživení, konfigurace, nastavení a uvedení do provozu) specifikovaného bloku/zařízení a souvisejícího příslušenství včetně drobného montážního materiálu  – veškeré potřebné mechanizmy, včetně obsluhy, náklady</t>
  </si>
  <si>
    <t>R75M86Y</t>
  </si>
  <si>
    <t>PŘEVODNÍK SFP - DEMONTÁŽ</t>
  </si>
  <si>
    <t>2ks v DK v RZZ + 2ks v ÚS = 4ks   
1. Položka obsahuje:  – demontáž (pro další využití/do šrotu) specifikovaného bloku/zařízení včetně potřebného drobného pomocného materiálu  – veškeré potřebné mechanizmy, včetně obsluhy, náklady na mzdy a přibližné (průměrné) náklady na pořízení po</t>
  </si>
  <si>
    <t>M04</t>
  </si>
  <si>
    <t>ZAB.ZAŘ - VÝSTROJ DK VE VB</t>
  </si>
  <si>
    <t>75B211</t>
  </si>
  <si>
    <t>JEDNOTNÉ OVLÁDACÍ PRACOVIŠTĚ (JOP), TECHNOLOGIE, NEZÁLOHOVANÉ - DODÁVKA</t>
  </si>
  <si>
    <t>1. Položka obsahuje:  
 – výroba a dodávka počítačového vybavení pracoviště a jejich doprava na místo určení, dodání výpočetní techniky včetně propojovacích vedení a monitorů  
 – výrobu a dodání výpočetní techniky, náklady na dopravu do místa určení, případně na použití mechanizmů  
2. Položka neobsahuje:  
 – programové vybavení  
- nábytek  
3. Způsob měření:  
Udává se počet kusů kompletní konstrukce nebo práce.</t>
  </si>
  <si>
    <t>75B217</t>
  </si>
  <si>
    <t>JEDNOTNÉ OVLÁDACÍ PRACOVIŠTĚ (JOP), TECHNOLOGIE, NEZÁLOHOVANÉ - MONTÁŽ</t>
  </si>
  <si>
    <t>1. Položka obsahuje:  
 – montáž počítačového vybavení kanceláře  
 – montáž výpočetní techniky, včetně propojovacích vedení a monitorů  
 – dodávku a montáž vybavení pro jednotné obslužné pracoviště (JOP) se všemi pomocnými a doplňujícími pracemi a součástmi, případné použití mechanizmů, včetně dopravy ze skladu k místu montáže  
2. Položka neobsahuje:  
- montáž nábytku  
3. Způsob měření:  
Udává se počet kusů kompletní konstrukce nebo práce.</t>
  </si>
  <si>
    <t>75B218</t>
  </si>
  <si>
    <t>JEDNOTNÉ OVLÁDACÍ PRACOVIŠTĚ (JOP), TECHNOLOGIE, NEZÁLOHOVANÉ - DEMONTÁŽ</t>
  </si>
  <si>
    <t>1. Položka obsahuje:  
 – demontáž počítačového vybavení kanceláře  
 – demontáž výpočetní techniky, včetně propojovacích vedení a monitorů  
 – demontáž vybavení pro jednotné obslužné pracoviště (JOP)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 demontáž nábytku  
3. Způsob měření:  
Udává se počet kusů kompletní konstrukce nebo práce.</t>
  </si>
  <si>
    <t>75B231</t>
  </si>
  <si>
    <t>GRAFICKO-TECHNOLOGICKÁ NADSTAVBA - DODÁVKA</t>
  </si>
  <si>
    <t>1. Položka obsahuje:  
 – dodání počítačového vybavení pracoviště bez programového vybavení, včetně propojovacích vedení a potřebného materiálu a jejich doprava na místo určení  
 – dodání veškerého zařízení daného položkou, na dopravu do místa určení, případné použití mechanizmů  
- pracoviště je zálohované  
2. Položka neobsahuje:  
 – programové vybavení  
3. Způsob měření:  
Udává se počet kusů kompletní konstrukce nebo práce.</t>
  </si>
  <si>
    <t>75B237</t>
  </si>
  <si>
    <t>GRAFICKO-TECHNOLOGICKÁ NADSTAVBA - MONTÁŽ</t>
  </si>
  <si>
    <t>1. Položka obsahuje:  
 – montáž výpočetní techniky, včetně propojovacích vedení  
 – montáž dodaného zařízení se všemi pomocnými a doplňujícími pracemi a součástmi, případné použití mechanizmů  
2. Položka neobsahuje:  
 X  
3. Způsob měření:  
Udává se počet kusů kompletní konstrukce nebo práce.</t>
  </si>
  <si>
    <t>75B238</t>
  </si>
  <si>
    <t>GRAFICKO-TECHNOLOGICKÁ NADSTAVBA  - DEMONTÁŽ</t>
  </si>
  <si>
    <t>1. Položka obsahuje:  
 – demontáž výpočetní techniky, včetně propojovacích vedení  
 – demontáž zařízení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</si>
  <si>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75B241</t>
  </si>
  <si>
    <t>DOSTAVBA ZOBRAZOVACÍ SEKCE JOP - DODÁVKA</t>
  </si>
  <si>
    <t>1. Položka obsahuje:  
 – dodávka zobrazovací sekce a její doprava na místo určení včetně kompletního hardwarového vybavení a propojovacích vedení  
 – dodání zařízení a veškerého pomocného materiálu a jeho dopravy  
2. Položka neobsahuje:  
 X  
3. Způsob měření:  
Udává se počet kusů kompletní konstrukce nebo práce.</t>
  </si>
  <si>
    <t>75B247</t>
  </si>
  <si>
    <t>DOSTAVBA ZOBRAZOVACÍ SEKCE JOP - MONTÁŽ</t>
  </si>
  <si>
    <t>1. Položka obsahuje:  
 – montáž výpočetní techniky, včetně propojovacích vedení  
 – úplnou montáž uvedeného zařízení se všemi pomocnými a doplňujícími pracemi a součástmi, případné použití mechanizmů, včetně dopravy ze skladu k místu montáže  
2. Položka neobsahuje:  
 X  
3. Způsob měření:  
Udává se počet kusů kompletní konstrukce nebo práce.</t>
  </si>
  <si>
    <t>75B248</t>
  </si>
  <si>
    <t>DOSTAVBA ZOBRAZOVACÍ SEKCE JOP - DEMONTÁŽ</t>
  </si>
  <si>
    <t>1. Položka obsahuje:  
 – demontáž výpočetní techniky, včetně propojovacích vedení  
 – demontáž uvedeného zařízení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</si>
  <si>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R75E1B7</t>
  </si>
  <si>
    <t>REGULACE A ZKOUŠENÍ ZABEZPEČOVACÍHO ZAŘÍZENÍ</t>
  </si>
  <si>
    <t>1. Položka obsahuje:  – zajištění a provedení čiností určenných položkou včetně dodávky potřebného pomocného materiálu a dopravy na místo určení  – provedení zkušebního provozu se všemi pomocnými a doplňujícími pracemi a součástmi, případné použití mechanizmů 2. Položka neobsahuje:  X 3. Způsob měření: Udává se počet hodin provádění dozoru, revize nebo práce.</t>
  </si>
  <si>
    <t>R75L3B1</t>
  </si>
  <si>
    <t>MONITOR IS LCD DO 24" PRO PROVOZ 24/7 - DODÁVKA A MONTÁŽ</t>
  </si>
  <si>
    <t>Monitor pro centrální rozkazy   
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a práce.</t>
  </si>
  <si>
    <t>R75O5N2</t>
  </si>
  <si>
    <t>EZS, KLIENTSKÉ PRACOVIŠTĚ - TISKÁRNA - DODÁVKA A MONTÁŽ</t>
  </si>
  <si>
    <t>Tiskárna staničního dozorce   
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</si>
  <si>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M05</t>
  </si>
  <si>
    <t>VYBAVENÍ DK STANIČNÍHO DOZORCE NÁBYTKEM</t>
  </si>
  <si>
    <t>746698</t>
  </si>
  <si>
    <t>PRACOVNÍ STŮL</t>
  </si>
  <si>
    <t>1. Položka obsahuje:  
 – přípravu podkladu pro osazení vč. stolové sestavy s kabelovými rozvody pro jednoho uživatele s bočními skříňkami a prostorem pro PC včetně upevňovacího materiálu, uzamykatelná, veškerý podružný a pomocný materiál   
 – dodávku včetně kompletní montáže  
 – technický popis viz. projektová dokumentace  
 – veškeré potřebné mechanizmy, včetně obsluhy, náklady na mzdy a přibližné (průměrné) náklady na pořízení potřebných materiálů  
 – dopravu a skladování  
2. Položka neobsahuje:  
 X  
3. Způsob měření:  
Udává se počet kusů kompletní konstrukce nebo práce.</t>
  </si>
  <si>
    <t>75B271</t>
  </si>
  <si>
    <t>NÁBYTEK PRO JOP A SERVISNÍ A DIAGNOSTICKÉ PRACOVIŠTĚ - STOLY VÝŠKOVĚ STAVITELNÉ PRO JEDNO PRACOVIŠTĚ - DODÁVKA</t>
  </si>
  <si>
    <t>1. Položka obsahuje:  
 – výroba a dodávka stolů včetně matice do rozměru 4x2, židle a boxu pro umístění počítačového vybavení jednoho pracoviště a jejich doprava na místo určení  
 – výrobu stolů, náklady na dopravu do místa určení, případně na použití mechanizmů  
2. Položka neobsahuje:  
 –  
3. Způsob měření:  
Udává se počet kusů kompletní konstrukce nebo práce.</t>
  </si>
  <si>
    <t>75B277</t>
  </si>
  <si>
    <t>NÁBYTEK PRO JOP A SERVISNÍ A DIAGNOSTICKÉ PRACOVIŠTĚ - STOLY VÝŠKOVĚ STAVITELNÉ PRO JEDNO PRACOVIŠTĚ - MONTÁŽ</t>
  </si>
  <si>
    <t>1. Položka obsahuje:  
 – montáž stolů pro umístění počítačového vybavení kanceláře  
 – dodávku a montáž nábytkového vybavení pro jednotné obslužné pracoviště (JOP) se všemi pomocnými a doplňujícími pracemi a součástmi, případné použití mechanizmů, včetně dopravy ze skladu k místu montáže  
2. Položka neobsahuje:  
 X  
3. Způsob měření:  
Udává se počet kusů kompletní konstrukce nebo práce.</t>
  </si>
  <si>
    <t>75B278</t>
  </si>
  <si>
    <t>NÁBYTEK PRO JOP A SERVISNÍ A DIAGNOSTICKÉ PRACOVIŠTĚ - STOLY VÝŠKOVĚ STAVITELNÉ PRO JEDNO PRACOVIŠTĚ - DEMONTÁŽ</t>
  </si>
  <si>
    <t>1. Položka obsahuje:  
 – demontáž stolů pro umístění počítačového vybavení kanceláře  
 – demontáž nábytkového vybavení pro jednotné obslužné pracoviště (JOP) se všemi pomocnými a doplňujícími pracemi a součástmi, případné použití mechanizmů, včetně dopravy z místa demontáže do skladu  
 – naložení vybouraného materiálu na dopravní prostředek  
 – odvoz vybouraného materiálu do skladu nebo na likvidaci  
2. Položka neobsahuje:  
 – poplatek za likvidaci odpadů (nacení se dle SSD 0)  
3. Způsob měření:  
Udává se počet kusů kompletní konstrukce nebo práce.</t>
  </si>
  <si>
    <t>R746698</t>
  </si>
  <si>
    <t>PRACOVNÍ STŮL - DODÁVKA A MONTÁŽ</t>
  </si>
  <si>
    <t>Rohový pracovní stůl    
1. Položka obsahuje:  – přípravu podkladu pro osazení vč. stolové sestavy s kabelovými rozvody pro jednoho uživatele s bočními skříňkami a prostorem pro PC včetně upevňovacího materiálu, uzamykatelná, veškerý podružný a pomocný materiál   – dodávku včetně kompletní montáže  – technický popis viz. projektová dokumentace  – veškeré potřebné mechanizmy, včetně obsluhy, náklady na mzdy a přibližné (průměrné) náklady na pořízení potřebných materiálů  – dopravu a skladování 2. Položka neobsahuje:  X 3. Způsob měření: Udává se počet kusů kompletní konstrukce nebo práce.</t>
  </si>
  <si>
    <t>R76682</t>
  </si>
  <si>
    <t>KONSTRUKCE TRUHLÁŘ - VESTAVĚNÝ NÁBYTEK - SKŘÍŇ</t>
  </si>
  <si>
    <t>1ks skříň s policemi a 4 plnými dvířky a 1ks skříň pro PUVZ a dokumenty - uzamykatelná = 2ks   
1. Položka obsahuje: zahrnuje dodávku a montáž nábytku dle projektové dokumentace, mimostaveništní a vnitrostaveništní dopravu</t>
  </si>
  <si>
    <t>M06</t>
  </si>
  <si>
    <t>ODPADY</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</si>
  <si>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</si>
  <si>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D.1.2.7</t>
  </si>
  <si>
    <t>Jiné sdělovací zařízení</t>
  </si>
  <si>
    <t>PS 19-14-08</t>
  </si>
  <si>
    <t>Žst. Český Těšín, úprava kamerového systému</t>
  </si>
  <si>
    <t>POPLATKY ZA LIKVIDACI ODPADŮ NEKONTAMINOVANÝCH - 16 02 14 ELEKTROŠROT (VYŘAZENÁ EL. ZAŘÍZENÍ A - PŘÍSTR. - AL, CU A VZ. KOVY) VČ. DOPRAVY NA SKLÁDKU A MANIPULACE</t>
  </si>
  <si>
    <t>703112</t>
  </si>
  <si>
    <t>KABELOVÝ ROŠT/LÁVKA NOSNÝ ŽÁROVĚ ZINKOVANÝ VČETNĚ UPEVNĚNÍ A PŘÍSLUŠENSTVÍ SVĚTLÉ ŠÍŘKY PŘES 100 DO 250 MM</t>
  </si>
  <si>
    <t>1. Položka obsahuje:  
 – kompletní montáž, rozměření, upevnění, sváření, řezání, spojování a pod.   
 – veškerý spojovací a montážní materiál vč. upevňovacího materiálu ( stojky, držáky, konzoly apod.)  
 – elektrické pospojování  
 – pomocné mechanismy a nátěr  
2. Položka neobsahuje:  
 – víko a kabelové příchytky  
3. Způsob měření:  
Měří se metr délkový.</t>
  </si>
  <si>
    <t>703312</t>
  </si>
  <si>
    <t>KRYT K NOSNÉMU ŽLABU/ROŠTU ŽÁROVĚ ZINKOVANÝ VČETNĚ UPEVNĚNÍ A PŘÍSLUŠENSTVÍ SVĚTLÉ ŠÍŘKY PŘES 100 DO 250 MM</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</si>
  <si>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</si>
  <si>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Viz technická zpráva a výkresová dokumentace; do rozvodných skříní KS</t>
  </si>
  <si>
    <t>744652</t>
  </si>
  <si>
    <t>JISTIČ DC OD 4 DO 10 A</t>
  </si>
  <si>
    <t>Viz technická zpráva a výkresová dokumentace; do stolu výpravčího</t>
  </si>
  <si>
    <t>75J921</t>
  </si>
  <si>
    <t>OPTICKÝ PATCHCORD SINGLEMODE DO 5 M</t>
  </si>
  <si>
    <t>75J92Y</t>
  </si>
  <si>
    <t>OPTICKÝ PATCHCORD SINGLEMODE - DEMONTÁŽ</t>
  </si>
  <si>
    <t>75K321</t>
  </si>
  <si>
    <t>ZÁLOŽNÍ ZDROJ UPS 230 V DO 1000 VA - DODÁVKA</t>
  </si>
  <si>
    <t>75K32X</t>
  </si>
  <si>
    <t>ZÁLOŽNÍ ZDROJ UPS 230 V DO 1000 VA - MONTÁŽ</t>
  </si>
  <si>
    <t>75K32Y</t>
  </si>
  <si>
    <t>ZÁLOŽNÍ ZDROJ UPS 230 V DO 1000 VA - DEMONTÁŽ</t>
  </si>
  <si>
    <t>75L3D5</t>
  </si>
  <si>
    <t>HW PRO ŘÍZENÍ SYSTÉMU EXTENDER PRO DÁLKOVÉ OVLÁDÁNÍ PC KVM (KLÁVESNICE, MYŠ, VIDEO) - DODÁVKA</t>
  </si>
  <si>
    <t>75L3DX</t>
  </si>
  <si>
    <t>HW PRO ŘÍZENÍ SYSTÉMU - MONTÁŽ</t>
  </si>
  <si>
    <t>75L3DY</t>
  </si>
  <si>
    <t>HW PRO ŘÍZENÍ SYSTÉMU - DEMONTÁŽ</t>
  </si>
  <si>
    <t>75L461</t>
  </si>
  <si>
    <t>KLIENSTKÉ PRACOVIŠTĚ - KOMPLETNÍ PRACOVNÍ STANICE (HW, SW, MONITOR) - DODÁVKA</t>
  </si>
  <si>
    <t>Viz technická zpráva a výkresová dokumentace; venkovní výpravčí</t>
  </si>
  <si>
    <t>1. Položka obsahuje:  
 – dodávku specifikovaného bloku/zařízení včetně potřebného drobného montážního materiálu  
 – dodávku specifického software pro specifický blok/zařízení včetně souvisejícího příslušenství pro specifikovaný blok/zařízení  
 – dodávku softwarové licence pro specifický blok/zařízení včetně souvisejícího příslušenství pro specifikovaný blok/zařízení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</si>
  <si>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75L46W</t>
  </si>
  <si>
    <t>KLIENSTKÉ PRACOVIŠTĚ - DOPLNĚNÍ HW, SW - DODÁVKA</t>
  </si>
  <si>
    <t>75L46X</t>
  </si>
  <si>
    <t>KLIENSTKÉ PRACOVIŠTĚ - MONTÁŽ</t>
  </si>
  <si>
    <t>75L46Y</t>
  </si>
  <si>
    <t>KLIENSTKÉ PRACOVIŠTĚ - DEMONTÁŽ</t>
  </si>
  <si>
    <t>75L472</t>
  </si>
  <si>
    <t>MONITOR LCD DO 32" PRO PROVOZ 24/7 - DODÁVKA</t>
  </si>
  <si>
    <t>Viz technická zpráva a výkresová dokumentace; venkovní výpravčí žst. Český Těšín</t>
  </si>
  <si>
    <t>75L47X</t>
  </si>
  <si>
    <t>MONITOR - MONTÁŽ</t>
  </si>
  <si>
    <t>75L47Y</t>
  </si>
  <si>
    <t>MONITOR - DEMONTÁŽ</t>
  </si>
  <si>
    <t>75L493</t>
  </si>
  <si>
    <t>ZPROVOZNĚNÍ A NASTAVENÍ KAMEROVÉHO SYSTÉMU</t>
  </si>
  <si>
    <t>75L494</t>
  </si>
  <si>
    <t>ZPROVOZNĚNÍ A NASTAVENÍ ŠKOLENÍ A ZÁCVIK PERSONÁLU OBSLUHUJÍCÍHO KAMEROVÝ SYSTÉM</t>
  </si>
  <si>
    <t>Viz technická zpráva a výkresová dokumentace; DK ve VB</t>
  </si>
  <si>
    <t>1. Položka obsahuje:  
 – práce spojené se zkoušením, nastavením školení a zácviku personálu včetně potřebného drobného montážního materiálu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Specifické zkoušení a školení se udává v hodinách aktivní činnosti.</t>
  </si>
  <si>
    <t>75M857</t>
  </si>
  <si>
    <t>DATOVÁ INFRASTRUKTURA LAN, SÍŤOVÝ CE MODUL 4X1G - DODÁVKA</t>
  </si>
  <si>
    <t>75M85X</t>
  </si>
  <si>
    <t>DATOVÁ INFRASTRUKTURA LAN, SADA STACKOVACÍCH KABELŮ - MONTÁŽ</t>
  </si>
  <si>
    <t>75M915</t>
  </si>
  <si>
    <t>DATOVÁ INFRASTRUKTURA LAN, L2 SWITCH STŘEDNÍ 24XGE, POKROČILÝ - DODÁVKA</t>
  </si>
  <si>
    <t>Viz technická zpráva a výkresová dokumentace; SWITCH L2</t>
  </si>
  <si>
    <t>75M91Y</t>
  </si>
  <si>
    <t>DATOVÁ INFRASTRUKTURA LAN, SWITCH ETHERNET L2 - DEMONTÁŽ</t>
  </si>
  <si>
    <t>D.1.2.8</t>
  </si>
  <si>
    <t>Přenosový systém</t>
  </si>
  <si>
    <t>PS 19-14-09</t>
  </si>
  <si>
    <t>Žst. Český Těšín, úprava přenosového systému a TDS</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</si>
  <si>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</si>
  <si>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POPLATKY ZA LIKVIDACI ODPADŮ NEBEZPEČNÝCH - KABELY S PLASTOVOU IZOLACÍ VČ DOPRAVY A MANIPULACE</t>
  </si>
  <si>
    <t>M01</t>
  </si>
  <si>
    <t>SLABOPROUD - SDĚLOVACÍ ZAŘÍZENÍ</t>
  </si>
  <si>
    <t>61444</t>
  </si>
  <si>
    <t>ÚPRAVY POVRCHŮ VNITŘ KONSTR ZDĚNÝCH OMÍTKOU ŠTUKOVOU</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</si>
  <si>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</si>
  <si>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744613</t>
  </si>
  <si>
    <t>JISTIČ JEDNOPÓLOVÝ (10 KA) OD 13 DO 20 A</t>
  </si>
  <si>
    <t>Viz technická zpráva a výkresová dokumentace, 
celkem 0,8m délky</t>
  </si>
  <si>
    <t>Viz technická zpráva a výkresová dokumentace 
0,8m délky</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</si>
  <si>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</si>
  <si>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2x72vl. + 2x12vl. 
Viz technická zpráva a výkresová dokumentace</t>
  </si>
  <si>
    <t>MEDIAKONVERTOR - MONTÁŽ 
Viz technická zpráva a výkresová dokumentace</t>
  </si>
  <si>
    <t>75K245</t>
  </si>
  <si>
    <t>NAPÁJECÍ ZDROJ 48 V DC, MODULÁRNÍ DO 6000W - DODÁVKA</t>
  </si>
  <si>
    <t>DC zdroj 48V 6kW 
Viz technická zpráva a výkresová dokumentace</t>
  </si>
  <si>
    <t>75K24X</t>
  </si>
  <si>
    <t>NAPÁJECÍ ZDROJ 48 V DC, MODULÁRNÍ - MONTÁŽ</t>
  </si>
  <si>
    <t>75K414</t>
  </si>
  <si>
    <t>MĚNIČ NAPĚTÍ (STŘÍDAČ), SAMOSTATNÝ DC/AC PŘES 1500W - DODÁVKA</t>
  </si>
  <si>
    <t>75K415</t>
  </si>
  <si>
    <t>MĚNIČ NAPĚTÍ (STŘÍDAČ) 48 V DC/230 V AC - DOPLNĚNÍ SNMP DOHLEDU</t>
  </si>
  <si>
    <t>1. Položka obsahuje:  
 – dodávku specifikovaného bloku/zařízení včetně potřebného drobného montážního materiálu  
 – dodávku souvisejícího příslušenství pro specifikovaný blok/zařízení  
 – dopravu a skladování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</si>
  <si>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75K41X</t>
  </si>
  <si>
    <t>MĚNIČ NAPĚTÍ (STŘÍDAČ), SAMOSTATNÝ DC/AC - MONTÁŽ</t>
  </si>
  <si>
    <t>75M825</t>
  </si>
  <si>
    <t>SWITCH ETHERNET L2 24 PORTŮ, OPTICKÉ ROZHRANÍ</t>
  </si>
  <si>
    <t>1. Položka obsahuje:  
 – dodávku specifikovaného bloku/zařízení včetně potřebného drobného montážního materiálu  
 – dodávku souvisejícího příslušenství pro specifikovaný blok/zařízení  
 – dopravu a skladování  
2. Položka neobsahuje:  
 X  
3. Zp</t>
  </si>
  <si>
    <t>75M852</t>
  </si>
  <si>
    <t>DATOVÁ INFRASTRUKTURA LAN, CE ROUTER AGREGAČNÍ 24XGE POE+ - DODÁVKA</t>
  </si>
  <si>
    <t>75M967</t>
  </si>
  <si>
    <t>DATOVÁ INFRASTRUKTURA LAN, MEDIAKONVERTOR - ETHERNET, SAMOSTATNÝ - DODÁVKA</t>
  </si>
  <si>
    <t>MEDIAKONVERTOR 
Viz technická zpráva a výkresová dokumentace</t>
  </si>
  <si>
    <t>75M97X</t>
  </si>
  <si>
    <t>75M97Y</t>
  </si>
  <si>
    <t>PŘEVODNÍK - DEMONTÁŽ</t>
  </si>
  <si>
    <t>MEDIAKONVERTOR - Demontáž 
Viz technická zpráva a výkresová dokumentace</t>
  </si>
  <si>
    <t>Položka zahrnuje:  
- veškerý materiál, výrobky a polotovary  
- mimostaveništní a vnitrostaveništní doprava (rovněž přesuny), včetně naložení a složení,případně s uložením  
Položka nezahrnuje:  
- x</t>
  </si>
  <si>
    <t>D.1.2.9</t>
  </si>
  <si>
    <t>Rádiové systémy</t>
  </si>
  <si>
    <t>PS 19-14-10</t>
  </si>
  <si>
    <t>Žst. Český Těšín, úprava rádiového systému TRS a MRS</t>
  </si>
  <si>
    <t>R015113</t>
  </si>
  <si>
    <t>POPLATKY ZA LIKVIDACI ODPADŮ NEKONTAMINOVANÝCH - 17 05 04 VYTĚŽENÉ ZEMINY A HORNINY - III. TŘÍDA - TĚŽITELNOSTI VČ. DOPRAVY NA SKLÁDKU A MANIPULACE</t>
  </si>
  <si>
    <t>dle technické zprávy, výkresových příloh</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</si>
  <si>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</si>
  <si>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M 1</t>
  </si>
  <si>
    <t>Úprava TRS</t>
  </si>
  <si>
    <t>75N17Y</t>
  </si>
  <si>
    <t>TRS, OVLÁDACÍ BLOK - DEMONTÁŽ</t>
  </si>
  <si>
    <t>dle technické zprávy, výkresových příloh; demontáž stávajícího k dalšímu použití</t>
  </si>
  <si>
    <t>75N18Y</t>
  </si>
  <si>
    <t>TRS, OVLÁDACÍ SKŘÍŇKA - DEMONTÁŽ</t>
  </si>
  <si>
    <t>75N1AY</t>
  </si>
  <si>
    <t>TRS, NAPÁJECÍ ZDROJ - DEMONTÁŽ</t>
  </si>
  <si>
    <t>75N1BY</t>
  </si>
  <si>
    <t>TRS, ANTÉNNÍ SOUSTAVA - DEMONTÁŽ</t>
  </si>
  <si>
    <t>dle technické zprávy, výkresových příloh; demontáž stávajících antén TRS  
Koaxiální kabel venkovní Z=50 Ohm, nízkoútlumový</t>
  </si>
  <si>
    <t>75N1CY</t>
  </si>
  <si>
    <t>TRS, KOAXIÁLNÍ KABEL VENKOVNÍ - DEMONTÁŽ</t>
  </si>
  <si>
    <t>dle technické zprávy, výkresových příloh  
Koaxiální kabel venkovní Z=50 Ohm, nízkoútlumový</t>
  </si>
  <si>
    <t>M 2</t>
  </si>
  <si>
    <t>Úprava MRS</t>
  </si>
  <si>
    <t>703412</t>
  </si>
  <si>
    <t>ELEKTROINSTALAČNÍ TRUBKA PLASTOVÁ VČETNĚ UPEVNĚNÍ A PŘÍSLUŠENSTVÍ DN PRŮMĚRU PŘES 25 DO 40 MM</t>
  </si>
  <si>
    <t>75HODK</t>
  </si>
  <si>
    <t>DODÁVKA - PŘÍVOD NAPÁJECÍ</t>
  </si>
  <si>
    <t>Položka obsahuje: dodávku specifikovaného zařízení včetně potřebného drobného montážního materiálu – dopravu a skladování. Způsob měření: Dodávka specifikovaného zařízení se měří v kusech.</t>
  </si>
  <si>
    <t>75IE2Y</t>
  </si>
  <si>
    <t>SKŘÍŇ ROZVODNÁ DO 100 PÁRŮ - DEMONTÁŽ</t>
  </si>
  <si>
    <t>75IFBY</t>
  </si>
  <si>
    <t>BLESKOJISTKA - DEMONTÁŽ</t>
  </si>
  <si>
    <t>dle technické zprávy, výkresových příloh  
1x v žst.Ruda nad Moravou  
1x v žst.Bohdíkov</t>
  </si>
  <si>
    <t>dle technické zprávy, výkresových příloh; 19" UPS + baterie 1x32Ah</t>
  </si>
  <si>
    <t>75K62X</t>
  </si>
  <si>
    <t>AKUMULÁTOROVÁ BATERIE - MONTÁŽ</t>
  </si>
  <si>
    <t>75KEAF</t>
  </si>
  <si>
    <t>DODÁVKA - ODDĚLOVACÍ KOAXIÁLNÍ ČLEN MRS 150 MHZ</t>
  </si>
  <si>
    <t>75N163</t>
  </si>
  <si>
    <t>MRS, KOAXIÁLNÍ KABEL VENKOVNÍ - SADA KONEKTORŮ (2KS)</t>
  </si>
  <si>
    <t>1. Položka obsahuje:  
 – dodávku specifikovaného bloku/zařízení včetně potřebného drobného montážního materiálu  
 – dodávku souvisejícího příslušenství pro specifikovaný blok/zařízení  
 – dopravu a skladování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Udává se počet kusů kompletní konstrukce nebo práce.</t>
  </si>
  <si>
    <t>75N222</t>
  </si>
  <si>
    <t>MRS, BLOK ZÁKLADNOVÝCH RADIOSTANIC 2 RADIOSTANICE IP TECHNOLOGIE - DODÁVKA</t>
  </si>
  <si>
    <t>dle technické zprávy, výkresových příloh; MRS, blok 2 základnových radiostanic MRS, vf. výkon do 10 W, IP technologie</t>
  </si>
  <si>
    <t>75N22X</t>
  </si>
  <si>
    <t>MRS, BLOK ZÁKLADNOVÝCH RADIOSTANIC - MONTÁŽ</t>
  </si>
  <si>
    <t>75N22Y</t>
  </si>
  <si>
    <t>MRS, BLOK ZÁKLADNOVÝCH RADIOSTANIC - DEMONTÁŽ</t>
  </si>
  <si>
    <t>dle technické zprávy, výkresových příloh; demontáž stávajícího zařízení</t>
  </si>
  <si>
    <t>75N233</t>
  </si>
  <si>
    <t>MRS, OVLÁDACÍ PRACOVIŠTĚ S DOTYKOVOU OBRAZOVKOU - DODÁVKA</t>
  </si>
  <si>
    <t>75N23X</t>
  </si>
  <si>
    <t>MRS, OVLÁDACÍ PRACOVIŠTĚ - MONTÁŽ</t>
  </si>
  <si>
    <t>75N23Y</t>
  </si>
  <si>
    <t>MRS, OVLÁDACÍ PRACOVIŠTĚ - DEMONTÁŽ</t>
  </si>
  <si>
    <t>75N243</t>
  </si>
  <si>
    <t>MRS, NAPÁJECÍ ZDROJ RADIOSTANICE BLOK 2 RADIOSTANICE - DODÁVKA</t>
  </si>
  <si>
    <t>75N24X</t>
  </si>
  <si>
    <t>MRS, NAPÁJECÍ ZDROJ RADIOSTANICE - MONTÁŽ</t>
  </si>
  <si>
    <t>dle technické zprávy, výkresových příloh  
1x v žst.Lhotka nad Bečvou</t>
  </si>
  <si>
    <t>75N24Y</t>
  </si>
  <si>
    <t>MRS, NAPÁJECÍ ZDROJ RADIOSTANICE - DEMONTÁŽ</t>
  </si>
  <si>
    <t>75N252</t>
  </si>
  <si>
    <t>MRS, ANTÉNNNÍ SOUSTAVA VŠESMĚROVÁ - DODÁVKA</t>
  </si>
  <si>
    <t>dle technické zprávy, výkresových příloh; ZZ21L</t>
  </si>
  <si>
    <t>75N255</t>
  </si>
  <si>
    <t>MRS, SMĚROVÁNÍ ANTÉN</t>
  </si>
  <si>
    <t>1. Položka obsahuje:  
 – kompletní nastavení anténního systému a souvisejícího příslušenství včetně všech potřebných prací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</si>
  <si>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75N25X</t>
  </si>
  <si>
    <t>MRS, ANTÉNNNÍ SOUSTAVA - MONTÁŽ</t>
  </si>
  <si>
    <t>75N25Y</t>
  </si>
  <si>
    <t>MRS, ANTÉNNNÍ SOUSTAVA - DEMONTÁŽ</t>
  </si>
  <si>
    <t>75N261</t>
  </si>
  <si>
    <t>MRS, KOAXIÁLNÍ KABEL VENKOVNÍ PRŮMĚRU DO 35 MM</t>
  </si>
  <si>
    <t>dle technické zprávy, výkresových příloh; RLA-10 nebo RLF-12  
Koaxiální kabel venkovní Z=50 Ohm, nízkoútlumový</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</si>
  <si>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</si>
  <si>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75N26X</t>
  </si>
  <si>
    <t>MRS, KOAXIÁLNÍ KABEL VENKOVNÍ - MONTÁŽ</t>
  </si>
  <si>
    <t>75N26Y</t>
  </si>
  <si>
    <t>MRS, KOAXIÁLNÍ KABEL VENKOVNÍ - DEMONTÁŽ</t>
  </si>
  <si>
    <t>75N291</t>
  </si>
  <si>
    <t>MRS, PROGRAMOVÉ VYBAVENÍ A GRAFICKÉ ZOBRAZENÍ INTEGRACE DO OVLÁDÁNÍ TELEFONNÍHO ZAPOJOVAČE</t>
  </si>
  <si>
    <t>dle technické zprávy, výkresových příloh; MRS, program. Vybavení a graf. zobrazení pro pracoviště výpravčího - nouzová obsluha  
1x v žst.Lhotka nad Bečvou</t>
  </si>
  <si>
    <t>1. Položka obsahuje:  
 – dodávku specifického software pro specifický blok/zařízení včetně souvisejícího příslušenství pro specifikovaný blok/zařízení a všech funkcionalit MRS  
 – dodávku souvisejícího příslušenství pro specifikovaný blok/zařízení  
 – náklady na dopravu a skladování  
 – kompletní montáž (oživení, konfigurace, nastavení a uvedení do provozu) specifikovaného bloku/zařízení/licence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</si>
  <si>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dle technické zprávy; MRS, program. vybavení a graf. zobrazení pro pracoviště dispečera</t>
  </si>
  <si>
    <t>dle technické zprávy; MRS, program. vybavení a graf. zobrazení, integrace do ovládání zapojovače</t>
  </si>
  <si>
    <t>75N521</t>
  </si>
  <si>
    <t>DODÁVKA - PŘEPĚŤOVÁ OCHRANA NA ANTÉNNÍM SVODU MRS 150 MHZ</t>
  </si>
  <si>
    <t>75N614</t>
  </si>
  <si>
    <t>MĚŘENÍ POKRYTÍ SIGNÁLEM V PÁSMU 150MHZ</t>
  </si>
  <si>
    <t>Položka obsahuje: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Způsob měření:Udává se počet kusů kompletní konstrukce nebo práce.</t>
  </si>
  <si>
    <t>75N621</t>
  </si>
  <si>
    <t>KOMPLEXNÍ OCHRANA MRS PŘED BLESKEM A PŘEPĚTÍM - DODÁVKA</t>
  </si>
  <si>
    <t>75N62X</t>
  </si>
  <si>
    <t>KOMPLEXNÍ OCHRANA MRS PŘED BLESKEM A PŘEPĚTÍM - MONTÁŽ</t>
  </si>
  <si>
    <t>M 3</t>
  </si>
  <si>
    <t>Úprava TRS, MRS - společný materiál</t>
  </si>
  <si>
    <t>dle technické zprávy; Výluka pro přepojení sděl. zařízení 2x 8h</t>
  </si>
  <si>
    <t>Položka zahrnuje:  
- veškeré náklady pro ČD spojené s objednatelem požadovaným omezením provozu na železnici  
Položka nezahrnuje:  
- x</t>
  </si>
  <si>
    <t>dle technické zprávy, výkresových příloh; Trubka PVC 29mm</t>
  </si>
  <si>
    <t>703512</t>
  </si>
  <si>
    <t>ELEKTROINSTALAČNÍ LIŠTA ŠÍŘKY PŘES 30 DO 60 MM</t>
  </si>
  <si>
    <t>dle technické zprávy, výkresových příloh; 40x40 mm</t>
  </si>
  <si>
    <t>1. Položka obsahuje:  
 – kompletní montáž, rozměření, upevnění, řezání, spojování apod.  
 – veškerý spojovací a montážní materiál vč. upevňovacího materiálu (držáky apod.)  
 – pomocné mechanismy  
2. Položka neobsahuje:  
 X  
3. Způsob měření:  
Měří se metr délkový.</t>
  </si>
  <si>
    <t>742G21</t>
  </si>
  <si>
    <t>KABEL NN DVOU- A TŘÍŽÍLOVÝ AL S PLASTOVOU IZOLACÍ DO 2,5 MM2</t>
  </si>
  <si>
    <t>dle technické zprávy, výkresových příloh; Dodávka - Kabel FTP Cat. 5e</t>
  </si>
  <si>
    <t>dle technické zprávy, výkresových příloh; montáž - Kabel FTP Cat. 5e</t>
  </si>
  <si>
    <t>58</t>
  </si>
  <si>
    <t>75JA41</t>
  </si>
  <si>
    <t>ZÁSTRČKA DATOVÁ RJ45 - DODÁVKA</t>
  </si>
  <si>
    <t>dle technické zprávy, výkresových příloh; Dodávka - RJ-45 konektor krimpovací, kat.5e</t>
  </si>
  <si>
    <t>59</t>
  </si>
  <si>
    <t>MAT_12</t>
  </si>
  <si>
    <t>REDUKCE KONEKTORU BNC 50OHMŮ/50OHMŮ-N</t>
  </si>
  <si>
    <t>Položka zahrnuje:Dodávka bloku dle specifikace. Dodávka se měří v ks. Položka obsahuje veškeré potřebné náklady na měřicí přístroje, mzdy a náklady na pořízení potřebných dílů a materiálů.</t>
  </si>
  <si>
    <t>60</t>
  </si>
  <si>
    <t>R220261661</t>
  </si>
  <si>
    <t>VÝCHOZÍ REVIZE - VYPRACOVÁNÍ PROTOKOLU</t>
  </si>
  <si>
    <t>D.2</t>
  </si>
  <si>
    <t>STAVEBNÍ ČÁST</t>
  </si>
  <si>
    <t>D.2.1</t>
  </si>
  <si>
    <t>INŽENÝRSKÉ OBJEKTY</t>
  </si>
  <si>
    <t>D.2.1.9</t>
  </si>
  <si>
    <t>Kabelovody, kolektory</t>
  </si>
  <si>
    <t>O3</t>
  </si>
  <si>
    <t>SO 19-15-01</t>
  </si>
  <si>
    <t>Žst. Český Těšín, kabelovod</t>
  </si>
  <si>
    <t>13173</t>
  </si>
  <si>
    <t>HLOUBENÍ JAM ZAPAŽ I NEPAŽ TŘ. I</t>
  </si>
  <si>
    <t>1: Dle technické zprávy, výkresových příloh projektové dokumentace a dle TKP staveb státních drah. Dle výkazů materiálu projektu. Dle tabulky kubatur projektanta.  
2: Šs30A; 3,7*2,8*1,13  
3: Šs51A; 3,7*2,8*1,13  
4: Šs51B; 3,7*2,8*1,13  
5: Šs51C; 3,7*2,8*1,13  
6: Šs51D; 3,7*2,8*1,13</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</si>
  <si>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</si>
  <si>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t>
  </si>
  <si>
    <t>HLOUBENÍ RÝH ŠÍŘ DO 2M PAŽ I NEPAŽ TŘ. I</t>
  </si>
  <si>
    <t>1: Dle technické zprávy, výkresových příloh projektové dokumentace a dle TKP staveb státních drah. Dle výkazů materiálu projektu. Dle tabulky kubatur projektanta.  
2: Šs3-Šs30A; 37,31*1,6*1  
3: Šs30A-Šs51A; 35,4*1,6*0,8  
4: Šs51B-Šs51C; 46,95*1,8*0,8  
5: Šs51C-Šs51D; 47,22*1,8*0,8  
6: Šs51D-DK; 3*1,4*1  
7: Šs51D-Šs20; 43,37*1,8*0,8</t>
  </si>
  <si>
    <t>17481</t>
  </si>
  <si>
    <t>ZÁSYP JAM A RÝH Z NAKUPOVANÝCH MATERIÁLŮ</t>
  </si>
  <si>
    <t>1: Dle technické zprávy, výkresových příloh projektové dokumentace a dle TKP staveb státních drah. Dle výkazů materiálu projektu. Dle tabulky kubatur projektanta.  
2: Zásyp tělesa kabelovodu  
3: Šs3-Šs30A; 30,31*1,6*0,3  
4: Šs30A-Šs51A; 35,4*1,6*0,2  
5: Šs51B-Šs51C; 46,95*1,8*0,8  
6: Šs51C-Šs51D; 47,22*1,8*0,8  
7: Šs51D-DK; 3*1,4*0,3  
8: Šs51D;Šs20; 43,37*1,8*0,2  
9: Zásyp šachet - viz položka 13173A a R89109  
10: 58,53-5,644</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</si>
  <si>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</si>
  <si>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18110</t>
  </si>
  <si>
    <t>ÚPRAVA PLÁNĚ SE ZHUTNĚNÍM V HORNINĚ TŘ. I</t>
  </si>
  <si>
    <t>1: Dle technické zprávy, výkresových příloh projektové dokumentace,  TKP staveb státních drah, výkazů materiálu a tabulky kubatur projektanta.  
2: Zhutnění výkopu pro šachty  
3: Šs30A; 3,7*2,8  
4: Šs51A; 3,7*2,8  
5: Šs51B; 3,7*2,8  
6: Šs51C; 3,7*2,8  
7: Šs51D; 3,7*2,8  
8: Zhutnění výkopu pro multikanály  
9: Šs3-Šs30A; 37,31*1,6  
10: Šs30A-Šs51A; 35,4*1,6  
11: Šs51B-Šs51C; 46,95*1,8  
12: Šs51C-Šs51D; 47,22*1,8  
13: Šs51D-DK; 3*1,4  
14: Šs51D-Šs20; 43,37*1,8</t>
  </si>
  <si>
    <t>položka zahrnuje úpravu pláně včetně vyrovnání výškových rozdílů. Míru zhutnění určuje projekt.</t>
  </si>
  <si>
    <t>R175819</t>
  </si>
  <si>
    <t>OBSYP POTRUBÍ A OBJEKTŮ Z NAKUPOVANÝCH MATERIÁLŮ- GRANULÁT; D+M KOMPLET - jemný granulovaný materiál, min. 100mm nad poslední multikanál</t>
  </si>
  <si>
    <t>1: Dle technické zprávy, výkresových příloh projektové dokumentace a dle TKP staveb státních drah. Dle výkazů materiálu projektu. Dle tabulky kubatur projektanta.  
2: Poznámka: jemný granulovaný materiál,   
3: Délky 6-ti otvorových multikanálů mezi šachtami  
4: Šs3-Šs30A; 30,31*1,6*0,7  
5: Šs30A-Šs51A; 35,4*1,6*0,6  
6: Šs51B-Šs51C; 46,95*1,8*0,6  
7: Šs51C-Šs51D; 47,22*1,8*0,6  
8: Šs51D-DK; 3*1,4*0,7  
9: Šs51D;Šs20; 43,37*1,8*0,6</t>
  </si>
  <si>
    <t>Položka zahrnuje:    
- kompletní provedení zemní konstrukce vč. výběru vhodného materiálu     
- nákup materiálu dle zadávací dokumentace    
- úprava  ukládaného  materiálu  vlhčením,  tříděním,  promícháním  nebo  vysoušením,  příp. jiné úpravy za účelem zlepšení jeho  mech. vlastností                                                                               - hutnění i různé míry hutnění  (míru hutnění předepisuje projekt)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a ochrana případně zhutnění podloží a svahů    
- svahování, hutnění a uzavírání povrchů svahů    
- zřízení lavic na svazích a zásyp rýh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 případné prohození nebo třídění materiálu    
- pažení, vzepření a rozepření vč. přepažování (vyjma štětových stěn)    
Množství měrných jednotek obsypu  se určuje v m3  celkového obsypu a odečtení vkládané konstrukce (potrubí, multikanály,šachty apod.). Měrná jednotka: m3.</t>
  </si>
  <si>
    <t>Svislé konstrukce</t>
  </si>
  <si>
    <t>R388199</t>
  </si>
  <si>
    <t>TĚLESO KABELOVODU Z PLAST MULTIKANÁLŮ ŠESTIOTVOROVÝCH - VODOTĚSNÉ PROVEDENÍ; D+M KOMPLET - kompl. osazení, montáž, dodávka vč.dopravy, zkrácených, ohy</t>
  </si>
  <si>
    <t>1: Dle technické zprávy, výkresových příloh projektové dokumentace,  TKP staveb státních drah, výkazů materiálu a tabulky kubatur projektanta.  
2: Délky 6-ti otvorových multikanálů  vč. přesahů v šachtách  
3: Šs3-Šs30A; 77,02  
4: Šs30A-Šs51A; 75,2  
5: Šs51B-Šs51C; 98,3  
6: Šs51C-Šs51D; 98,84  
7: Šs51D-ŠsDK; 5,2  
8: Šs51D-Šs20; 89,14</t>
  </si>
  <si>
    <t>Popisy prací zahrnují veškerý materiál, výrobky a polotovary, včetně mimostaveništní a vnitrostaveništní dopravy (rovněž přesuny), včetně naložení a složení, případně s uložením.</t>
  </si>
  <si>
    <t>Vodorovné konstrukce</t>
  </si>
  <si>
    <t>451313</t>
  </si>
  <si>
    <t>PODKLADNÍ A VÝPLŇOVÉ VRSTVY Z PROSTÉHO BETONU C16/20</t>
  </si>
  <si>
    <t>1: Dle technické zprávy, výkresových příloh projektové dokumentace a dle TKP staveb státních drah. Dle výkazů materiálu projektu. Dle tabulky kubatur projektanta.  
2: Podbetonování kabel. šachet tl. 100 mm  
3: 1,800*0,900*0,100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</si>
  <si>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</si>
  <si>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45157</t>
  </si>
  <si>
    <t>PODKLADNÍ A VÝPLŇOVÉ VRSTVY Z KAMENIVA TĚŽENÉHO</t>
  </si>
  <si>
    <t>1: Dle technické zprávy, výkresových příloh projektové dokumentace a dle TKP staveb státních drah. Dle výkazů materiálu projektu. Dle tabulky kubatur projektanta.  
2: pískové lože pod multikanály tl. 100 mm  
3: Objem výkopů pro multikanály mezi šachtami  
4: Šs3-Šs30A; 37,31*1,6*0,1  
5: Šs30A-Šs51A; 35,4*1,6*0,1  
6: Šs51B-Šs51C; 46,95*1,8*0,1  
7: Šs51C-Šs51D; 47,22*1,8*0,1  
8: Šs51D;DK; 3*1,4*0,1  
9: Šs51D-Šs20; 43,37*1,8*0,1</t>
  </si>
  <si>
    <t>položka zahrnuje dodávku předepsaného kameniva, mimostaveništní a vnitrostaveništní dopravu a jeho uložení 
není-li v zadávací dokumentaci uvedeno jinak, jedná se o nakupovaný materiál</t>
  </si>
  <si>
    <t>Komunikace</t>
  </si>
  <si>
    <t>56333</t>
  </si>
  <si>
    <t>VOZOVKOVÉ VRSTVY ZE ŠTĚRKODRTI TL. DO 150MM</t>
  </si>
  <si>
    <t>1: Dle technické zprávy, výkresových příloh projektové dokumentace. Dle výkazů materiálu projektu. Dle tabulky kubatur projektanta.  
2: nový podklad pod dlažbu - výměra viz pol. 587206  
3: 527,467</t>
  </si>
  <si>
    <t>- dodání kameniva předepsané kvality a zrnitosti 
- rozprostření a zhutnění vrstvy v předepsané tloušťce 
- zřízení vrstvy bez rozlišení šířky, pokládání vrstvy po etapách 
- nezahrnuje postřiky, nátěry</t>
  </si>
  <si>
    <t>582601</t>
  </si>
  <si>
    <t>KRYTY Z BETON DLAŽDIC SE ZÁMKEM ŠEDÝCH TL 60MM BEZ LOŽE</t>
  </si>
  <si>
    <t>1: Dle technické zprávy, výkresových příloh projektové dokumentace. Dle výkazů materiálu projektu. Dle tabulky kubatur projektanta.  
2: Dlažba pro poklopy  
3: 1,7*0,8*5</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</si>
  <si>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</si>
  <si>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582611</t>
  </si>
  <si>
    <t>KRYTY Z BETON DLAŽDIC SE ZÁMKEM ŠEDÝCH TL 60MM DO LOŽE Z KAM</t>
  </si>
  <si>
    <t>1: Dle technické zprávy, výkresových příloh projektové dokumentace. Dle výkazů materiálu projektu. Dle tabulky kubatur projektanta.  
2: 10% z rozebrané dlažby  
3: 527,467*0,1</t>
  </si>
  <si>
    <t>-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 nezahrnuje postřiky, nátěry 
- nezahrnuje těsnění podél obrubníků, dilatačních zařízení, odvodňovacích proužků, odvodňovačů, vpustí, šachet a pod.</t>
  </si>
  <si>
    <t>587206</t>
  </si>
  <si>
    <t>PŘEDLÁŽDĚNÍ KRYTU Z BETONOVÝCH DLAŽDIC SE ZÁMKEM</t>
  </si>
  <si>
    <t>1: Dle technické zprávy, výkresových příloh projektové dokumentace. Dle výkazů materiálu projektu. Dle tabulky kubatur projektanta.  
2: Rozebrání dlažby na nástupišti   
3: 237,8335*2  
4: 3,7*2,8*5</t>
  </si>
  <si>
    <t>- pod pojmem *předláždění* se rozumí rozebrání stávající dlažby a pokládka dlažby ze stávajícího dlažebního materiálu (bez dodávky nového) 
- zahrnuje nezbytnou manipulaci s tímto materiálem (nakládání, doprava, složení, očištění) 
- dodání a rozprostření materiálu pro lože a jeho tloušťku předepsanou dokumentací a pro předepsanou výplň spar 
- eventuelní doplnění plochy s použitím nového materiálu se vykazuje v položce č.582</t>
  </si>
  <si>
    <t>80</t>
  </si>
  <si>
    <t>Trubní vedení</t>
  </si>
  <si>
    <t>87633</t>
  </si>
  <si>
    <t>CHRÁNIČKY Z TRUB PLASTOVÝCH DN DO 150MM</t>
  </si>
  <si>
    <t>1: Dle technické zprávy, výkresových příloh projektové dokumentace. Dle výkazů materiálu projektu. Dle tabulky kubatur projektanta.  
2: potrubí pro překročení stávajícího podchodu  
3: Šs51A-Šs51B; 12,3*12</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</si>
  <si>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</si>
  <si>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899523</t>
  </si>
  <si>
    <t>OBETONOVÁNÍ POTRUBÍ Z PROSTÉHO BETONU DO C16/20</t>
  </si>
  <si>
    <t>1: Dle technické zprávy, výkresových příloh projektové dokumentace. Dle výkazů materiálu projektu. Dle tabulky kubatur projektanta.  
2: Obetonování plastových šachet ze 2/3 - porovnávací položka  
3: ((2,0*1,1*0,6)-(1,7*0,8*0,6))*5</t>
  </si>
  <si>
    <t>899572</t>
  </si>
  <si>
    <t>OBETONOVÁNÍ POTRUBÍ ZE ŽELEZOBETONU DO C12/15 VČETNĚ VÝZTUŽE</t>
  </si>
  <si>
    <t>1: Dle technické zprávy, výkresových příloh projektové dokumentace a dle TKP staveb státních drah. Dle výkazů materiálu projektu. Dle tabulky kubatur projektanta.  
2: Obetonování plastových chrániček mezi Šs51a-Šs51B  
3: 0,15*0,15*12,3*12</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</si>
  <si>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</si>
  <si>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R898109</t>
  </si>
  <si>
    <t>KABEL KOMORY PLASTOVÉ VČ POKLOPŮ, STUPADEL A MŘÍŽEK; D+M KOMPLET - kompl.osazení, montáž a dodávka vč. dopravy,otvory stěnami pro vstup a výstup multi</t>
  </si>
  <si>
    <t>1: Dle technické zprávy, výkresových příloh projektové dokumentace, TKP staveb státních drah, výkazů materiálu a tabulky kubatur projektanta.  
2: Objem šachet plastových  
3: Šs30A; 1  
4: Šs51A; 1  
5: Šs51B; 1  
6: Šs51C; 1  
7: Šs21D; 1</t>
  </si>
  <si>
    <t>Položky pro konstrukce na trubním vedení zahrnují kompletní konstrukce trubního vedení a to buď ve spojení s potrubím nebo samostatně. Zahrnují rovněž úpravy typových konstrukcí, spojovací a těsnící materiál, předepsané povrchové úpravy, máčení cihel, vyspárování a pod. Šachty, vpustě, kabelové komory zahrnují i poklopy s rámem, mříže s rámem, koše na bahno, stupadla, žebříky, stropy z bet. dílců a pod.    
- dodání dílce požadovaného tvaru a vlastností,  jeho skladování, veškerá manipulace, doprava a osazení do definitivní polohy, vč.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Množství měrných jednotek se určuje v m3 obestavěného prostoru kabelových komor (šachet). Měrná  jednotka: m3OP.</t>
  </si>
  <si>
    <t>Ostatní konstrukce a práce</t>
  </si>
  <si>
    <t>R938001</t>
  </si>
  <si>
    <t>PROTIPOŽÁRNÍ UCPÁVKY V ŠACHTÁCH PO PROTAŽENÍ KABELŮ</t>
  </si>
  <si>
    <t>1: Dle technické zprávy, výkresových příloh projektové dokumentace a dle TKP staveb státních drah. Dle výkazů materiálu projektu. Dle tabulky kubatur projektanta.  
2: Požární ucpávka otvoru dle technologického postupu výrobce  
3: při vstupu multikanálů a chrániček do kabelových komor a budovy  
4: počet kusů dle výpisu;   150</t>
  </si>
  <si>
    <t>Popisy prací zahrnují veškerý materiál, výrobky a polotovary, včetně mimostaveništní a vnitrostaveništní dopravy (rovněž přesuny), včetně naložení a složení,případně s uložením. Požární ucpávka čtvercového otvoru:ucpání minerální vatou tl. 200 mm, obj. hm. min. 40 kg/m3 a protipožární stěrka tl. 1 mm na kabely délky 100 mm, požární odolnost 60 minut</t>
  </si>
  <si>
    <t>909</t>
  </si>
  <si>
    <t>Bourání a demontáže</t>
  </si>
  <si>
    <t>96615</t>
  </si>
  <si>
    <t>BOURÁNÍ KONSTRUKCÍ Z PROSTÉHO BETONU</t>
  </si>
  <si>
    <t>1: Dle technické zprávy, výkresových příloh projektové dokumentace. Dle výkazů materiálu projektu. Dle tabulky kubatur projektanta.  
2: 5</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</si>
  <si>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</si>
  <si>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96716</t>
  </si>
  <si>
    <t>VYBOURÁNÍ ČÁSTÍ KONSTRUKCÍ ŽELEZOBET</t>
  </si>
  <si>
    <t>1: Dle technické zprávy, výkresových příloh projektové dokumentace. Dle výkazů materiálu projektu. Dle tabulky kubatur projektanta.  
2: Probourání šachet č. Šs3, Šs20 a VB  
3: 0,300*0,400*0,830  
4: 0,300*0,400*0,300*4</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</si>
  <si>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</si>
  <si>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R015111</t>
  </si>
  <si>
    <t>POPLATKY ZA LIKVIDACI ODPADŮ NEKONTAMINOVANÝCH - 17 05 04 VYTĚŽENÉ ZEMINY A HORNINY - I. TŘÍDA TĚŽITELNOSTI VČ. DOPRAVY NA SKLÁDKU A MANIPULACE</t>
  </si>
  <si>
    <t>1: Dle technické zprávy, výkresových příloh projektové dokumentace a dle TKP staveb státních drah. Dle výkazů materiálu projektu. Dle tabulky kubatur projektanta.  
2: viz položka 13173; 58,534*0,7*1,9  
3: viz položka 13273; 307,266*0,7*1,9</t>
  </si>
  <si>
    <t>1. Položka obsahuje: - veškeré poplatky provozovateli skládky, recyklační linky nebo jiného zařízení na zpracování nebo likvidaci odpadů související s převzetím, uložením, zpracováním nebo likvidací odpadu - náklady spojené s dopravou odpadu z místa stavby na místo převzetí provozovatelem skládky, recyklační linky nebo jiného zařízení na zpracování a likvidaci odpadů, veškerou manipulaci s odpadem 2. Způsob měření: Tunou se rozumí hmotnost odpadu vytříděného v souladu se zákonem č. 185/2001 Sb., o nakládání s odpady, v platném znění.</t>
  </si>
  <si>
    <t>R015140</t>
  </si>
  <si>
    <t>POPLATKY ZA LIKVIDACI ODPADŮ NEKONTAMINOVANÝCH - 17 01 01 BETON Z DEMOLIC OBJEKTŮ, ZÁKLADŮ TV APOD. VČ. DOPRAVY NA SKLÁDKU A MANIPULACE (PROSTÝ A ARMOVANÝ BETON</t>
  </si>
  <si>
    <t>1: Dle technické zprávy, výkresových příloh projektové dokumentace a dle TKP staveb státních drah. Dle výkazů materiálu projektu. Dle tabulky kubatur projektanta.  
2: viz položka č. 96615; 5*2,2  
3: viz položka č. 96716; 0,244*2,4</t>
  </si>
  <si>
    <t>R015330</t>
  </si>
  <si>
    <t>POPLATKY ZA LIKVIDACI ODPADŮ NEKONTAMINOVANÝCH - 17 05 04 KAMENNÁ SUŤ VČ. DOPRAVY NA SKLÁDKU A MANIPULACE</t>
  </si>
  <si>
    <t>1: Dle technické zprávy, výkresových příloh projektové dokumentace a dle TKP staveb státních drah. Dle výkazů materiálu projektu. Dle tabulky kubatur projektanta.  
2: viz položka 13173; 58,534*0,3*1,9  
3: viz položka 13273; 307,266*0,3*1,9</t>
  </si>
  <si>
    <t>D.2.2</t>
  </si>
  <si>
    <t>POZEMNÍ STAVEBNÍ OBJEKTY</t>
  </si>
  <si>
    <t>D.2.2.1</t>
  </si>
  <si>
    <t>Pozemní objekty budov (provozní, technologické, skladové)</t>
  </si>
  <si>
    <t>SO 19-15-02</t>
  </si>
  <si>
    <t>Žst. Český Těšín, stavební úpravy VB</t>
  </si>
  <si>
    <t>O4</t>
  </si>
  <si>
    <t>SO 19-15-02.1</t>
  </si>
  <si>
    <t>Stavební část</t>
  </si>
  <si>
    <t>132251252</t>
  </si>
  <si>
    <t>Hloubení nezapažených rýh šířky přes 800 do 2 000 mm strojně s urovnáním dna do předepsaného profilu a spádu v hornině třídy těžitelnosti I skupiny 3 přes 20 do</t>
  </si>
  <si>
    <t>CS ÚRS 2024 02</t>
  </si>
  <si>
    <t>Hloubení nezapažených rýh šířky přes 800 do 2 000 mm strojně s urovnáním dna do předepsaného profilu a spádu v hornině třídy těžitelnosti I skupiny 3 přes 20 do 50 m3</t>
  </si>
  <si>
    <t>Dle technické zprávy, výkresových příloh projektové dokumentace a výkazů projektanta 
výkop 
viz.výkres 07 
(8.4*2+3.44*2)*(((0.8+2*0.1)*1))=23,680 [A] 
Celkem: A=23,680 [B]</t>
  </si>
  <si>
    <t>133254101</t>
  </si>
  <si>
    <t>Hloubení zapažených šachet strojně v hornině třídy těžitelnosti I skupiny 3 do 20 m3</t>
  </si>
  <si>
    <t>Dle technické zprávy, výkresových příloh projektové dokumentace a výkazů projektanta 
viz.výkres 07 
(4)*(1.4*0.5*0.9)=2,520 [A] 
nový základ litinového sloupu 
(1*1*1)=1,000 [B] 
Celkem: A+B=3,520 [C]</t>
  </si>
  <si>
    <t>139951121</t>
  </si>
  <si>
    <t>Bourání konstrukcí v hloubených vykopávkách strojně s přemístěním suti na hromady na vzdálenost do 20 m nebo s naložením na dopravní prostředek z betonu prostéh</t>
  </si>
  <si>
    <t>Bourání konstrukcí v hloubených vykopávkách strojně s přemístěním suti na hromady na vzdálenost do 20 m nebo s naložením na dopravní prostředek z betonu prostého neprokládaného</t>
  </si>
  <si>
    <t>Dle technické zprávy, výkresových příloh projektové dokumentace a výkazů projektanta 
odstranění oplocení 
viz.výkres 07 
9*0.4*0.9=3,240 [A] 
Celkem: A=3,240 [B]</t>
  </si>
  <si>
    <t>162251102</t>
  </si>
  <si>
    <t>Vodorovné přemístění výkopku nebo sypaniny po suchu na obvyklém dopravním prostředku, bez naložení výkopku, avšak se složením bez rozhrnutí z horniny třídy těži</t>
  </si>
  <si>
    <t>Vodorovné přemístění výkopku nebo sypaniny po suchu na obvyklém dopravním prostředku, bez naložení výkopku, avšak se složením bez rozhrnutí z horniny třídy těžitelnosti I skupiny 1 až 3 na vzdálenost přes 20 do 50 m</t>
  </si>
  <si>
    <t>Dle technické zprávy, výkresových příloh projektové dokumentace a výkazů projektanta 
na mezideponii 
výkop 
viz.výkres 07 
(8.4*2+3.44*2)*(((0.8+2*0.1)*1))=23,680 [A] 
(4)*(1.4*0.5*0.9)=2,520 [B] 
podkladní beton 
-(8.4*2+3.44*2)*(((0.8+2*0.1)*0.1))=-2,368 [C] 
železobetonové pasy 
-(8.4*2+3.44*2)*((0.8*0.4)+(0.3*0.6))=-11,840 [D] 
-(4)*(0.5*0.3*0.6)=-0,360 [E] 
železobetonové patky pod technologií 
-(4)*(1.4*0.3*0.8)=-1,344 [F] 
z mezideponie 
výkop 
viz.výkres 07 
(8.4*2+3.44*2)*(((0.8+2*0.1)*1))=23,680 [G] 
(4)*(1.4*0.5*0.9)=2,520 [H] 
podkladní beton 
-(8.4*2+3.44*2)*(((0.8+2*0.1)*0.1))=-2,368 [I] 
železobetonové pasy 
-(8.4*2+3.44*2)*((0.8*0.4)+(0.3*0.6))=-11,840 [J] 
-(4)*(0.5*0.3*0.6)=-0,360 [K] 
železobetonové patky pod technologií 
-(4)*(1.4*0.3*0.8)=-1,344 [L] 
Celkem: A+B+C+D+E+F+G+H+I+J+K+L=20,576 [M]</t>
  </si>
  <si>
    <t>162751117</t>
  </si>
  <si>
    <t>Vodorovné přemístění výkopku nebo sypaniny po suchu na obvyklém dopravním prostředku, bez naložení výkopku, avšak se složením bez rozhrnutí z horniny třídy těžitelnosti I skupiny 1 až 3 na vzdálenost přes 9 000 do 10 000 m</t>
  </si>
  <si>
    <t>Dle technické zprávy, výkresových příloh projektové dokumentace a výkazů projektanta 
výkop 
viz.výkres 07 
(8.4*2+3.44*2)*(((0.8+2*0.1)*1))=23,680 [A] 
(4)*(1.4*0.5*0.9)=2,520 [B] 
(1*1*1)=1,000 [C] 
zásyp 
-10.288=-10,288 [D] 
Celkem: A+B+C+D=16,912 [E]</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</si>
  <si>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</si>
  <si>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</si>
  <si>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Dle technické zprávy, výkresových příloh projektové dokumentace a výkazů projektanta 
výkop 
viz.výkres 07 
(8.4*2+3.44*2)*(((0.8+2*0.1)*1))=23,680 [A] 
(4)*(1.4*0.5*0.9)=2,520 [B] 
(1*1*1)=1,000 [C] 
zásyp 
-10.288=-10,288 [D] 
Celkem: A+B+C+D=16,912 [E] 
E * 10Koeficient množství=169,120 [F]</t>
  </si>
  <si>
    <t>167151101</t>
  </si>
  <si>
    <t>Nakládání, skládání a překládání neulehlého výkopku nebo sypaniny strojně nakládání, množství do 100 m3, z horniny třídy těžitelnosti I, skupiny 1 až 3</t>
  </si>
  <si>
    <t>Dle technické zprávy, výkresových příloh projektové dokumentace a výkazů projektanta 
výkop 
viz.výkres 07 
(8.4*2+3.44*2)*(((0.8+2*0.1)*1))=23,680 [A] 
(4)*(1.4*0.5*0.9)=2,520 [B] 
podkladní beton 
-(8.4*2+3.44*2)*(((0.8+2*0.1)*0.1))=-2,368 [C] 
železobetonové pasy 
-(8.4*2+3.44*2)*((0.8*0.4)+(0.3*0.6))=-11,840 [D] 
-(4)*(0.5*0.3*0.6)=-0,360 [E] 
železobetonové patky pod technologií 
-(4)*(1.4*0.3*0.8)=-1,344 [F] 
Celkem: A+B+C+D+E+F=10,288 [G]</t>
  </si>
  <si>
    <t>171251101</t>
  </si>
  <si>
    <t>Uložení sypanin do násypů strojně s rozprostřením sypaniny ve vrstvách a s hrubým urovnáním nezhutněných jakékoliv třídy těžitelnosti</t>
  </si>
  <si>
    <t>Dle technické zprávy, výkresových příloh projektové dokumentace a výkazů projektanta 
výkop 
viz.výkres 07 
(8.4*2+3.44*2)*(((0.8+2*0.1)*1))=23,680 [A] 
(4)*(1.4*0.5*0.9)=2,520 [B] 
podkladní beton 
-(8.4*2+3.44*2)*(((0.8+2*0.1)*0.1))=-2,368 [C] 
železobetonové pasy 
-(8.4*2+3.44*2)*((0.8*0.4)+(0.3*0.6))=-11,840 [D] 
-(4)*(0.5*0.3*0.6)=-0,360 [E] 
železobetonové patky pod technolofií 
-(4)*(1.4*0.3*0.8)=-1,344 [F] 
Celkem: A+B+C+D+E+F=10,288 [G]</t>
  </si>
  <si>
    <t>174151101</t>
  </si>
  <si>
    <t>Zásyp sypaninou z jakékoliv horniny strojně s uložením výkopku ve vrstvách se zhutněním jam, šachet, rýh nebo kolem objektů v těchto vykopávkách</t>
  </si>
  <si>
    <t>181912112</t>
  </si>
  <si>
    <t>Úprava pláně vyrovnáním výškových rozdílů ručně v hornině třídy těžitelnosti I skupiny 3 se zhutněním</t>
  </si>
  <si>
    <t>Dle technické zprávy, výkresových příloh projektové dokumentace a výkazů projektanta 
přehutnění základové spáry 
viz.výkres 07 
(8.4*2+3.44*2)*(((0.8+2*0.1)))=23,680 [A] 
(4)*(1.4*0.3)=1,680 [B] 
(1*1)=1,000 [C] 
Celkem: A+B+C=26,360 [D]</t>
  </si>
  <si>
    <t>Zakládání</t>
  </si>
  <si>
    <t>273313611</t>
  </si>
  <si>
    <t>Základy z betonu prostého desky z betonu kamenem neprokládaného tř. C 16/20</t>
  </si>
  <si>
    <t>Dle technické zprávy, výkresových příloh projektové dokumentace a výkazů projektanta 
'004' 
1.2*3.1*0.08=0,298 [A] 
Celkem: A=0,298 [B]</t>
  </si>
  <si>
    <t>273322611</t>
  </si>
  <si>
    <t>Základy z betonu železového (bez výztuže) desky z betonu se zvýšenými nároky na prostředí tř. C 30/37</t>
  </si>
  <si>
    <t>Dle technické zprávy, výkresových příloh projektové dokumentace a výkazů projektanta 
'004' 
1.2*3.1*0.2=0,744 [A] 
Celkem: A=0,744 [B]</t>
  </si>
  <si>
    <t>273351121</t>
  </si>
  <si>
    <t>Bednění základů desek zřízení</t>
  </si>
  <si>
    <t>Dle technické zprávy, výkresových příloh projektové dokumentace a výkazů projektanta 
'004' 
(1.2*2+2*3.1)*0.2=1,720 [A] 
Celkem: A=1,720 [B]</t>
  </si>
  <si>
    <t>273351122</t>
  </si>
  <si>
    <t>Bednění základů desek odstranění</t>
  </si>
  <si>
    <t>273362021</t>
  </si>
  <si>
    <t>Výztuž základů desek ze svařovaných sítí z drátů typu KARI</t>
  </si>
  <si>
    <t>Dle technické zprávy, výkresových příloh projektové dokumentace a výkazů projektanta 
'004' 
2*(3.1*1.2)*(0.01848/6)=0,023 [A] 
Celkem: A=0,023 [B]</t>
  </si>
  <si>
    <t>274313711</t>
  </si>
  <si>
    <t>Základy z betonu prostého pasy betonu kamenem neprokládaného tř. C 20/25</t>
  </si>
  <si>
    <t>Dle technické zprávy, výkresových příloh projektové dokumentace a výkazů projektanta 
podkladní beton 
viz.výkres 07 
(8.4*2+3.44*2)*(((0.8+2*0.1)*0.1))=2,368 [A] 
Celkem: A=2,368 [B]</t>
  </si>
  <si>
    <t>274322611</t>
  </si>
  <si>
    <t>Základy z betonu železového (bez výztuže) pasy z betonu se zvýšenými nároky na prostředí tř. C 30/37</t>
  </si>
  <si>
    <t>Dle technické zprávy, výkresových příloh projektové dokumentace a výkazů projektanta 
viz.výkres 07 
(8.4*2+3.44*2)*((0.8*0.4)+(0.3*0.6))=11,840 [A] 
(4)*(0.5*0.3*0.6)=0,360 [B] 
Celkem: A+B=12,200 [C]</t>
  </si>
  <si>
    <t>274351121</t>
  </si>
  <si>
    <t>Bednění základů pasů rovné zřízení</t>
  </si>
  <si>
    <t>Dle technické zprávy, výkresových příloh projektové dokumentace a výkazů projektanta 
viz.výkres 07 
(8.4*2+5.04*2)*((2*0.4)+(2*0.6))=53,760 [A] 
(4)*(0.6*(2*0.5+2*0.3))=3,840 [B] 
Celkem: A+B=57,600 [C]</t>
  </si>
  <si>
    <t>274351122</t>
  </si>
  <si>
    <t>Bednění základů pasů rovné odstranění</t>
  </si>
  <si>
    <t>274361821</t>
  </si>
  <si>
    <t>Výztuž základů pasů z betonářské oceli 10 505 (R) nebo BSt 500</t>
  </si>
  <si>
    <t>Dle technické zprávy, výkresových příloh projektové dokumentace a výkazů projektanta 
viz.výkres 07 
23.68*0.0452=1,070 [A] 
Celkem: A=1,070 [B]</t>
  </si>
  <si>
    <t>275313711</t>
  </si>
  <si>
    <t>Základy z betonu prostého patky a bloky z betonu kamenem neprokládaného tř. C 20/25</t>
  </si>
  <si>
    <t>Dle technické zprávy, výkresových příloh projektové dokumentace a výkazů projektanta 
podkladní beton 
viz.výkres 07 
(4)*((1.4+2*0.1)*(0.3+2*0.1)*0.1)=0,320 [A] 
nový základ litinového sloupu 
(1+2*0.1)*(1+0.1*2)*0.1=0,144 [B] 
Celkem: A+B=0,464 [C]</t>
  </si>
  <si>
    <t>275322611</t>
  </si>
  <si>
    <t>Základy z betonu železového (bez výztuže) patky z betonu se zvýšenými nároky na prostředí tř. C 30/37</t>
  </si>
  <si>
    <t>Dle technické zprávy, výkresových příloh projektové dokumentace a výkazů projektanta 
viz.výkres 07 
(4)*(1.4*0.3*0.7)=1,176 [A] 
nový základ litinového sloupu 
(1*1*1)=1,000 [B] 
Celkem: A+B=2,176 [C]</t>
  </si>
  <si>
    <t>275351121</t>
  </si>
  <si>
    <t>Bednění základů patek zřízení</t>
  </si>
  <si>
    <t>Dle technické zprávy, výkresových příloh projektové dokumentace a výkazů projektanta 
viz.výkres 07 
(4)*(1.4*0.7*2+2*0.3*0.7)=9,520 [A] 
nový základ litinového sloupu 
(1*1*1)=1,000 [B] 
Celkem: A+B=10,520 [C]</t>
  </si>
  <si>
    <t>275351122</t>
  </si>
  <si>
    <t>Bednění základů patek odstranění</t>
  </si>
  <si>
    <t>275362021</t>
  </si>
  <si>
    <t>Výztuž základů patek ze svařovaných sítí z drátů typu KARI</t>
  </si>
  <si>
    <t>Dle technické zprávy, výkresových příloh projektové dokumentace a výkazů projektanta 
viz.výkres 07 
(0.06394)=0,064 [A] 
nový základ litinového sloupu 
2*0.06394=0,128 [B] 
Celkem: A+B=0,192 [C]</t>
  </si>
  <si>
    <t>Svislé a kompletní konstrukce</t>
  </si>
  <si>
    <t>310239211</t>
  </si>
  <si>
    <t>Zazdívka otvorů ve zdivu nadzákladovém cihlami pálenými plochy přes 1 m2 do 4 m2 na maltu vápenocementovou</t>
  </si>
  <si>
    <t>Dle technické zprávy, výkresových příloh projektové dokumentace a výkazů projektanta 
1*0.45*2=0,900 [A] 
Celkem: A=0,900 [B]</t>
  </si>
  <si>
    <t>311321815</t>
  </si>
  <si>
    <t>Nadzákladové zdi z betonu železového (bez výztuže) nosné pohledového (v přírodní barvě drtí a přísad) tř. C 30/37</t>
  </si>
  <si>
    <t>Dle technické zprávy, výkresových příloh projektové dokumentace a výkazů projektanta 
část nad terénem v pohledové kvalitě 
viz.výkres 07 
vyztuž viz.pol 274361821 
(8.4*2+2*4.4)*((0.3*0.3))=2,304 [A] 
(4)*(0.5*0.3*0.3)=0,180 [B] 
(4)*(1.4*0.3*0.3)=0,504 [C] 
Celkem: A+B+C=2,988 [D]</t>
  </si>
  <si>
    <t>311351121</t>
  </si>
  <si>
    <t>Bednění nadzákladových zdí nosných rovné oboustranné za každou stranu zřízení</t>
  </si>
  <si>
    <t>Dle technické zprávy, výkresových příloh projektové dokumentace a výkazů projektanta 
část nad terénem v pohledové kvalitě 
viz.výkres 07 
(8.4*2+4.44*2)*((0.3*2))=15,408 [A] 
(4)*(0.5*0.3*2)=1,200 [B] 
(4)*(1.4*0.3*2+0.3*2*0.3)=4,080 [C] 
Celkem: A+B+C=20,688 [D]</t>
  </si>
  <si>
    <t>311351122</t>
  </si>
  <si>
    <t>Bednění nadzákladových zdí nosných rovné oboustranné za každou stranu odstranění</t>
  </si>
  <si>
    <t>311351911</t>
  </si>
  <si>
    <t>Bednění nadzákladových zdí nosných Příplatek k cenám bednění za pohledový beton</t>
  </si>
  <si>
    <t>317142422</t>
  </si>
  <si>
    <t>Překlady nenosné z pórobetonu osazené do tenkého maltového lože, výšky do 250 mm, šířky překladu 100 mm, délky překladu přes 1000 do 1250 mm</t>
  </si>
  <si>
    <t>Dle technické zprávy, výkresových příloh projektové dokumentace a výkazů projektanta 
1=1,000 [A] 
Celkem: A=1,000 [B]</t>
  </si>
  <si>
    <t>317234410</t>
  </si>
  <si>
    <t>Vyzdívka mezi nosníky cihlami pálenými na maltu cementovou</t>
  </si>
  <si>
    <t>Dle technické zprávy, výkresových příloh projektové dokumentace a výkazů projektanta 
3xI140 
1.4*0.45*0.2=0,126 [A] 
otvor 005 
2xL40/40/3 
0.65*0.04*0.48=0,012 [B] 
průraz 114 
4xL50/50/4 
1*0.05*0.57=0,029 [C] 
Celkem: A+B+C=0,167 [D]</t>
  </si>
  <si>
    <t>1. Cenu lze použít i pro nadezdívku nad nosníky pro jejich osazení (uklínování zdiva).  
2. Množství jednotek se určuje v m3 objemu vyzdívky jako součin světlosti neomítnutého otvoru; šířky (rovné tloušťce neomítnuté zdi zmenšené o tloušťku svislého plentování přírub) a výšky nosníku.  
3. Plentování ocelových válcovaných nosníků jednostranné cihlami se oceňuje cenami 346 24-4381 až -4384, katalogu 801-1 Budovy a haly-zděné a monolitické.</t>
  </si>
  <si>
    <t>317944321</t>
  </si>
  <si>
    <t>Válcované nosníky dodatečně osazované do připravených otvorů bez zazdění hlav do č. 12</t>
  </si>
  <si>
    <t>Dle technické zprávy, výkresových příloh projektové dokumentace a výkazů projektanta 
průraz 114 
4xL50/50/4 
0.7*4*0.00343=0,010 [A] 
otvor 005 
2xL40/40/3 
0.65*2*0.00197=0,003 [B] 
Celkem: A+B=0,013 [C]</t>
  </si>
  <si>
    <t>1. Vcenách jsou zahrnuty náklady na dodávku a montáž válcovaných nosníků.  
2. Ceny jsou určeny pouze pro ocenění konstrukce překladů nad otvory.</t>
  </si>
  <si>
    <t>317944323</t>
  </si>
  <si>
    <t>Válcované nosníky dodatečně osazované do připravených otvorů bez zazdění hlav č. 14 až 22</t>
  </si>
  <si>
    <t>Dle technické zprávy, výkresových příloh projektové dokumentace a výkazů projektanta 
3xI140 
1.4*3*0.0129=0,054 [A] 
Celkem: A=0,054 [B]</t>
  </si>
  <si>
    <t>342272225</t>
  </si>
  <si>
    <t>Příčky z pórobetonových tvárnic hladkých na tenké maltové lože objemová hmotnost do 500 kg/m3, tloušťka příčky 100 mm</t>
  </si>
  <si>
    <t>Dle technické zprávy, výkresových příloh projektové dokumentace a výkazů projektanta 
4.75*1.47=6,983 [A] 
Celkem: A=6,983 [B]</t>
  </si>
  <si>
    <t>342291121</t>
  </si>
  <si>
    <t>Ukotvení příček plochými kotvami, do konstrukce cihelné</t>
  </si>
  <si>
    <t>Dle technické zprávy, výkresových příloh projektové dokumentace a výkazů projektanta 
4.75*2+1.47=10,970 [A] 
Celkem: A=10,970 [B]</t>
  </si>
  <si>
    <t>1. Vcenách -1111 a -1112 jsou započteny náklady na dodání a aplikaci polyuretanové pěny ve spreji a na odříznutí zatvrdlé pěny u líce příčky.  
2. Ceny -1111 a -1112 lze použít i pro ukotvení příček ke stropu.  
3. Ceny -1141 a -1143 lze použít pro ukotvení příček k podlaze.  
4. Množství jednotek se určuje v m styku příčky s konstrukcí.</t>
  </si>
  <si>
    <t>346244381</t>
  </si>
  <si>
    <t>Plentování ocelových válcovaných nosníků jednostranné cihlami na maltu, výška stojiny do 200 mm</t>
  </si>
  <si>
    <t>Dle technické zprávy, výkresových příloh projektové dokumentace a výkazů projektanta 
3xI140 
1.4*2*0.2=0,560 [A] 
Celkem: A=0,560 [B]</t>
  </si>
  <si>
    <t>Komunikace pozemní</t>
  </si>
  <si>
    <t>564720101</t>
  </si>
  <si>
    <t>Podklad nebo kryt z kameniva hrubého drceného vel. 16-32 mm s rozprostřením a zhutněním plochy jednotlivě do 100 m2, po zhutnění tl. 80 mm</t>
  </si>
  <si>
    <t>Dle technické zprávy, výkresových příloh projektové dokumentace a výkazů projektanta 
zpevněná plocha 
viz.výkres 07 
(7.4*4.44-4*0.3*1.4)=31,176 [A] 
Celkem: A=31,176 [B]</t>
  </si>
  <si>
    <t>Úpravy povrchů, podlahy a osazování výplní</t>
  </si>
  <si>
    <t>55331452</t>
  </si>
  <si>
    <t>zárubeň jednokřídlá ocelová pro dodatečnou montáž tl stěny 260-300mm rozměru 800/1970, 2100mm</t>
  </si>
  <si>
    <t>611131100</t>
  </si>
  <si>
    <t>Podkladní a spojovací vrstva vnitřních omítaných ploch vápenný postřik nanášený ručně celoplošně stropů</t>
  </si>
  <si>
    <t>Dle technické zprávy, výkresových příloh projektové dokumentace a výkazů projektanta 
'004' 
(3.11+3.03+0.62)*3.72+0.66*0.8=25,675 [A] 
Celkem: A=25,675 [B]</t>
  </si>
  <si>
    <t>611311143</t>
  </si>
  <si>
    <t>Omítka vápenná vnitřních ploch nanášená ručně dvouvrstvá štuková, tloušťky jádrové omítky do 10 mm a tloušťky štuku do 3 mm vodorovných konstrukcí kleneb nebo s</t>
  </si>
  <si>
    <t>Omítka vápenná vnitřních ploch nanášená ručně dvouvrstvá štuková, tloušťky jádrové omítky do 10 mm a tloušťky štuku do 3 mm vodorovných konstrukcí kleneb nebo skořepin</t>
  </si>
  <si>
    <t>611315222</t>
  </si>
  <si>
    <t>Vápenná omítka jednotlivých malých ploch štuková dvouvrstvá na stropech, plochy jednotlivě přes 0,09 do 0,25 m2</t>
  </si>
  <si>
    <t>Dle technické zprávy, výkresových příloh projektové dokumentace a výkazů projektanta 
lokální opravy a vyspravení otvorů pro nové výplně 
30=30,000 [A] 
Celkem: A=30,000 [B]</t>
  </si>
  <si>
    <t>612131100</t>
  </si>
  <si>
    <t>Podkladní a spojovací vrstva vnitřních omítaných ploch vápenný postřik nanášený ručně celoplošně stěn</t>
  </si>
  <si>
    <t>Dle technické zprávy, výkresových příloh projektové dokumentace a výkazů projektanta 
'106/103' 
2*(4.75*1.47)=13,965 [A] 
'004' 
(3.72*2+3.11*2+3.03*2+0.62*2+4*0.27+0.5*2)*(2.47)=56,909 [B] 
-(0.8*(1.75))=-1,400 [C] 
Celkem: A+B+C=69,474 [D]</t>
  </si>
  <si>
    <t>612142001</t>
  </si>
  <si>
    <t>Pletivo vnitřních ploch v ploše nebo pruzích, na plném podkladu sklovláknité vtlačené do tmelu včetně tmelu stěn</t>
  </si>
  <si>
    <t>Dle technické zprávy, výkresových příloh projektové dokumentace a výkazů projektanta 
'106/103' 
2*(4.75*1.47)=13,965 [A] 
Celkem: A=13,965 [B]</t>
  </si>
  <si>
    <t>612311141</t>
  </si>
  <si>
    <t>Omítka vápenná vnitřních ploch nanášená ručně dvouvrstvá štuková, tloušťky jádrové omítky do 10 mm a tloušťky štuku do 3 mm svislých konstrukcí stěn</t>
  </si>
  <si>
    <t>Dle technické zprávy, výkresových příloh projektové dokumentace a výkazů projektanta 
'004' 
(3.72*2+3.11*2+3.03*2+0.62*2+4*0.27+0.5*2)*(2.47-1)=33,869 [A] 
-(0.8*(1.75-1))=-0,600 [B] 
'106/103' 
2*(4.75*1.47)=13,965 [C] 
= 
Celkem: A+B+C+D=</t>
  </si>
  <si>
    <t>612315225</t>
  </si>
  <si>
    <t>Vápenná omítka jednotlivých malých ploch štuková dvouvrstvá na stěnách, plochy jednotlivě přes 1,0 do 4 m2</t>
  </si>
  <si>
    <t>Dle technické zprávy, výkresových příloh projektové dokumentace a výkazů projektanta 
lokální opravy 
5=5,000 [A] 
Celkem: A=5,000 [B]</t>
  </si>
  <si>
    <t>612316121</t>
  </si>
  <si>
    <t>Omítka sanační vápenná vnitřních ploch jednovrstvá jednovrstvá, tloušťky do 20 mm nanášená ručně svislých konstrukcí stěn</t>
  </si>
  <si>
    <t>Dle technické zprávy, výkresových příloh projektové dokumentace a výkazů projektanta 
'004' 
(3.72*2+3.11*2+3.03*2+0.62*2+4*0.27+0.5*2)*(1)=23,040 [A] 
-(0.8*(1))=-0,800 [B] 
'114' 
1.5*(2*5.31+2*5.57)=32,640 [C] 
= 
Celkem: A+B+C+D=</t>
  </si>
  <si>
    <t>642942111</t>
  </si>
  <si>
    <t>Osazování zárubní nebo rámů kovových dveřních lisovaných nebo z úhelníků bez dveřních křídel na cementovou maltu, plochy otvoru do 2,5 m2</t>
  </si>
  <si>
    <t>Dle technické zprávy, výkresových příloh projektové dokumentace a výkazů projektanta 
T1 
1=1,000 [A] 
Celkem: A=1,000 [B]</t>
  </si>
  <si>
    <t>R601192</t>
  </si>
  <si>
    <t>Doplnění schodu v.150 mm</t>
  </si>
  <si>
    <t>Dle projektové dokumentace a technické zprávy 
'103' 
1=1,000 [A] 
Celkem: A=1,000 [B]</t>
  </si>
  <si>
    <t>711</t>
  </si>
  <si>
    <t>Izolace proti vodě, vlhkosti a plynům</t>
  </si>
  <si>
    <t>11163153</t>
  </si>
  <si>
    <t>emulze asfaltová penetrační</t>
  </si>
  <si>
    <t>litr</t>
  </si>
  <si>
    <t>62853004</t>
  </si>
  <si>
    <t>pás asfaltový natavitelný modifikovaný SBS s vložkou ze skleněné tkaniny a spalitelnou PE fólií nebo jemnozrnným minerálním posypem na horním povrchu tl 4,0mm</t>
  </si>
  <si>
    <t>711111011</t>
  </si>
  <si>
    <t>Provedení izolace proti zemní vlhkosti natěradly a tmely za studena na ploše vodorovné V nátěrem suspensí asfaltovou</t>
  </si>
  <si>
    <t>Dle technické zprávy, výkresových příloh projektové dokumentace a výkazů projektanta 
'004' 
1.2*3.1=3,720 [A] 
Celkem: A=3,720 [B]</t>
  </si>
  <si>
    <t>711141559</t>
  </si>
  <si>
    <t>Provedení izolace proti zemní vlhkosti pásy přitavením NAIP na ploše vodorovné V</t>
  </si>
  <si>
    <t>711199095</t>
  </si>
  <si>
    <t>Příplatek k cenám provedení izolace proti zemní vlhkosti za plochu do 10 m2 natěradly za studena nebo za horka</t>
  </si>
  <si>
    <t>711199097</t>
  </si>
  <si>
    <t>Příplatek k cenám provedení izolace proti zemní vlhkosti za plochu do 10 m2 pásy přitavením NAIP nebo termoplasty</t>
  </si>
  <si>
    <t>998711103</t>
  </si>
  <si>
    <t>Přesun hmot pro izolace proti vodě, vlhkosti a plynům stanovený z hmotnosti přesunovaného materiálu vodorovná dopravní vzdálenost do 50 m základní v objektech v</t>
  </si>
  <si>
    <t>Přesun hmot pro izolace proti vodě, vlhkosti a plynům stanovený z hmotnosti přesunovaného materiálu vodorovná dopravní vzdálenost do 50 m základní v objektech výšky přes 12 do 60 m</t>
  </si>
  <si>
    <t>727</t>
  </si>
  <si>
    <t>Zdravotechnika - požární ochrana</t>
  </si>
  <si>
    <t>727222108</t>
  </si>
  <si>
    <t>Protipožární ochranné manžety plastového potrubí prostup stěnou tloušťky 100 mm požární odolnost EI 60-120 D 200</t>
  </si>
  <si>
    <t>Dle technické zprávy, výkresových příloh projektové dokumentace a výkazů projektanta 
'1.PP' 
parametry dle PBŘ 
2*2=4,000 [A] 
Celkem: A=4,000 [B]</t>
  </si>
  <si>
    <t>727222109</t>
  </si>
  <si>
    <t>Protipožární ochranné manžety plastového potrubí prostup stěnou tloušťky 100 mm požární odolnost EI 60-120 D 250</t>
  </si>
  <si>
    <t>Dle technické zprávy, výkresových příloh projektové dokumentace a výkazů projektanta 
'1.PP' 
parametry dle PBŘ 
2=2,000 [A] 
Celkem: A=2,000 [B]</t>
  </si>
  <si>
    <t>R72712112</t>
  </si>
  <si>
    <t>Protipožární prostup 100x200mm požární odolnost EI30</t>
  </si>
  <si>
    <t>Dle technické zprávy, výkresových příloh projektové dokumentace a výkazů projektanta 
parametry dle PBŘ 
'113' 
1=1,000 [A] 
'požární ucpávky instalací' 
6=6,000 [B] 
Celkem: A+B=7,000 [C]</t>
  </si>
  <si>
    <t>R72712115</t>
  </si>
  <si>
    <t>Protipožární prostup 300x400mm požární odolnost EI60</t>
  </si>
  <si>
    <t>Dle technické zprávy, výkresových příloh projektové dokumentace a výkazů projektanta 
'1.PP' 
parametry dle PBŘ 
1=1,000 [A] 
Celkem: A=1,000 [B]</t>
  </si>
  <si>
    <t>61</t>
  </si>
  <si>
    <t>R72712117</t>
  </si>
  <si>
    <t>Protipožární prostup strop - požární odolnost EI30</t>
  </si>
  <si>
    <t>Dle technické zprávy, výkresových příloh projektové dokumentace a výkazů projektanta 
stropní konstrukce 200x100 mm 
parametry dle PBŘ 
1=1,000 [A] 
Celkem: A=1,000 [B]</t>
  </si>
  <si>
    <t>763</t>
  </si>
  <si>
    <t>Konstrukce suché výstavby</t>
  </si>
  <si>
    <t>62</t>
  </si>
  <si>
    <t>763131411</t>
  </si>
  <si>
    <t>Podhled ze sádrokartonových desek dvouvrstvá zavěšená spodní konstrukce z ocelových profilů CD, UD jednoduše opláštěná deskou standardní A, tl. 12,5 mm, bez izo</t>
  </si>
  <si>
    <t>Podhled ze sádrokartonových desek dvouvrstvá zavěšená spodní konstrukce z ocelových profilů CD, UD jednoduše opláštěná deskou standardní A, tl. 12,5 mm, bez izolace</t>
  </si>
  <si>
    <t>Dle technické zprávy, výkresových příloh projektové dokumentace a výkazů projektanta 
'114' 
5.57*5.31=29,577 [A] 
Celkem: A=29,577 [B]</t>
  </si>
  <si>
    <t>1. Vcenách jsou započteny i náklady na tmelení a výztužnou pásku.  
2. Vcenách nejsou započteny náklady na základní penetrační nátěr; tyto se oceňují cenou -1714.  
3. Ceny -1612 až -1613 Montáž nosné konstrukce je stanoveny pro m2 plochy podhledu.  
4. V cenách -1612 a -1613 nejsou započteny náklady na profily; tyto se oceňují ve specifikaci.  
5. Vcenách -1621 až -1624 Montáž desek nejsou započteny náklady na desky; tato dodávka se oceňuje ve specifikaci.  
6. Vceně -1763 Příplatek za průhyb nosného stropu přes 20 mm je započtena pouze montáž, atypický profil se oceňuje individuálně ve specifikaci.  
7. Uváděná hodnota REI u cen -1431 až-1443 a -1471 až -1495 vyjadřuje požární odolnost konstrukce chráněné podhledem; hodnota REI závisí na druhu nosného stropu.</t>
  </si>
  <si>
    <t>63</t>
  </si>
  <si>
    <t>763131714</t>
  </si>
  <si>
    <t>Podhled ze sádrokartonových desek ostatní práce a konstrukce na podhledech ze sádrokartonových desek základní penetrační nátěr</t>
  </si>
  <si>
    <t>64</t>
  </si>
  <si>
    <t>763131765</t>
  </si>
  <si>
    <t>Podhled ze sádrokartonových desek Příplatek k cenám za výšku zavěšení přes 0,5 do 1,0 m</t>
  </si>
  <si>
    <t>65</t>
  </si>
  <si>
    <t>763131771</t>
  </si>
  <si>
    <t>Podhled ze sádrokartonových desek Příplatek k cenám za rovinnost kvality speciální tmelení kvality Q3</t>
  </si>
  <si>
    <t>66</t>
  </si>
  <si>
    <t>998763302</t>
  </si>
  <si>
    <t>Přesun hmot pro konstrukce montované z desek sádrokartonových, sádrovláknitých, cementovláknitých nebo cementových stanovený z hmotnosti přesunovaného materiálu</t>
  </si>
  <si>
    <t>Přesun hmot pro konstrukce montované z desek sádrokartonových, sádrovláknitých, cementovláknitých nebo cementových stanovený z hmotnosti přesunovaného materiálu vodorovná dopravní vzdálenost do 50 m základní v objektech výšky přes 6 do 12 m</t>
  </si>
  <si>
    <t>1. Ceny pro přesun hmot stanovený zhmotnosti přesunovaného materiálu se použijí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-3381 pro přesun prováděný bez použití mechanizace, tj. za ztížených podmínek, lze použít pouze pro hmotnost materiálu, která se tímto způsobem skutečně přemísťuje. U přesunu stanoveného procentní sazbou se ztížení přesunu ocení individuálně.</t>
  </si>
  <si>
    <t>766</t>
  </si>
  <si>
    <t>Konstrukce truhlářské</t>
  </si>
  <si>
    <t>67</t>
  </si>
  <si>
    <t>54914123</t>
  </si>
  <si>
    <t>kování rozetové klika/klika</t>
  </si>
  <si>
    <t>68</t>
  </si>
  <si>
    <t>54964100</t>
  </si>
  <si>
    <t>vložka cylindrická 29+29</t>
  </si>
  <si>
    <t>69</t>
  </si>
  <si>
    <t>56289040</t>
  </si>
  <si>
    <t>tabule orientační z plastu velká</t>
  </si>
  <si>
    <t>70</t>
  </si>
  <si>
    <t>61162002</t>
  </si>
  <si>
    <t>dveře jednokřídlé dřevotřískové povrch dýhovaný plné 800x1970-2100mm</t>
  </si>
  <si>
    <t>71</t>
  </si>
  <si>
    <t>62432042</t>
  </si>
  <si>
    <t>deska kompaktní laminátová HPL s probarveným jádrem tl 0,8mm šedá</t>
  </si>
  <si>
    <t>72</t>
  </si>
  <si>
    <t>766416243</t>
  </si>
  <si>
    <t>Montáž obložení stěn panely obkladovými plochy přes 5 m2 z aglomerovaných desek, plochy přes 1,50 m2</t>
  </si>
  <si>
    <t>Dle technické zprávy, výkresových příloh projektové dokumentace a výkazů projektanta 
viz.07 
2*(8.8+5.04*2)=37,760 [A] 
Celkem: A=37,760 [B]</t>
  </si>
  <si>
    <t>73</t>
  </si>
  <si>
    <t>766660002</t>
  </si>
  <si>
    <t>Montáž dveřních křídel dřevěných nebo plastových otevíravých do ocelové zárubně povrchově upravených jednokřídlových, šířky přes 800 mm</t>
  </si>
  <si>
    <t>Dle technické zprávy, výkresových příloh projektové dokumentace a výkazů projektanta 
T/1 
1=1,000 [A] 
Celkem: A=1,000 [B]</t>
  </si>
  <si>
    <t>1. Cenami -0021 až -0031, -0161 až -0163, -0181 až -0183, se oceňují dveře s protipožární odolností do 30 min.  
2. V cenách -0201 až -0272 je započtena i montáž okopného plechu, stavěče křídel a držadel kyvných dveří.  
3. V cenách -0351 až -0382 jsou započtené i náklady na osazení kování, vodícího trnu, seřízení pojezdů na stěnu a následné vyrovnání a seřízení dveřních křídel.  
4. V cenách montáže dveřních křídel nejsou započteny náklady na osazení:  
a) zámku; tyto náklady se oceňují cenou 766 66-0728 této části katalogu,  
b) štítku s klikou; tyto náklady se oceňují cenou 766 66-0729 této části katalogu.  
5. V cenách -0311 až -0324 nejsou započtené náklady na sestavení a osazení stavebního pouzdra, tyto náklady se oceňují cenami souboru cen 642 94-6 . . . Osazení stavebního pouzdra posuvných dveří do zděné příčky, katalogu 801-1 Budovy a haly - zděné a monolitické.</t>
  </si>
  <si>
    <t>74</t>
  </si>
  <si>
    <t>766660728</t>
  </si>
  <si>
    <t>Montáž dveřních doplňků dveřního kování interiérového zámku</t>
  </si>
  <si>
    <t>Dle technické zprávy, výkresových příloh projektové dokumentace a výkazů projektanta 
T/1 
1=1,000 [A] 
T/2 
1=1,000 [B] 
Celkem: A+B=2,000 [C]</t>
  </si>
  <si>
    <t>75</t>
  </si>
  <si>
    <t>766660729</t>
  </si>
  <si>
    <t>Montáž dveřních doplňků dveřního kování interiérového štítku s klikou</t>
  </si>
  <si>
    <t>76</t>
  </si>
  <si>
    <t>998766102</t>
  </si>
  <si>
    <t>Přesun hmot pro konstrukce truhlářské stanovený z hmotnosti přesunovaného materiálu vodorovná dopravní vzdálenost do 50 m základní v objektech výšky přes 6 do 1</t>
  </si>
  <si>
    <t>Přesun hmot pro konstrukce truhlářské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</si>
  <si>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-6181 pro přesun prováděný bez použití mechanizace, tj. za ztížených podmínek, lze použít pouze pro hmotnost materiálu, která se tímto způsobem skutečně přemísťuje.</t>
  </si>
  <si>
    <t>77</t>
  </si>
  <si>
    <t>R7660559</t>
  </si>
  <si>
    <t>D + M zádveří vč.dveří</t>
  </si>
  <si>
    <t>Dle technické zprávy, výkresových příloh projektové dokumentace a výkazů projektanta 
T/2 
1=1,000 [A] 
Celkem: A=1,000 [B]</t>
  </si>
  <si>
    <t>78</t>
  </si>
  <si>
    <t>R76690041</t>
  </si>
  <si>
    <t>Montáž tabulka výstražná a označovací</t>
  </si>
  <si>
    <t>Dle technické zprávy, výkresových příloh projektové dokumentace a výkazů projektanta 
tabulky účelu místnosti 
T/1 
1=1,000 [A] 
T/2 
1=1,000 [B] 
Celkem: A+B=2,000 [C]</t>
  </si>
  <si>
    <t>767</t>
  </si>
  <si>
    <t>Konstrukce zámečnické</t>
  </si>
  <si>
    <t>79</t>
  </si>
  <si>
    <t>60721000</t>
  </si>
  <si>
    <t>deska kovová s perforací pro zdvojené podlahy horní vrstva z PVC 600x600mm</t>
  </si>
  <si>
    <t>767415112</t>
  </si>
  <si>
    <t>Montáž vnějšího obkladu skládaného pláště plechem tvarovaným výšky budovy do 6 m, uchyceným šroubováním</t>
  </si>
  <si>
    <t>Dle technické zprávy, výkresových příloh projektové dokumentace a výkazů projektanta 
viz.07 
9*(1*2)=18,000 [A] 
Celkem: A=18,000 [B]</t>
  </si>
  <si>
    <t>81</t>
  </si>
  <si>
    <t>767541113</t>
  </si>
  <si>
    <t>Nosná konstrukce pro zdvojené podlahy (včetně dodávky materiálu) pro prostory s lehkým provozem z kovových rektifikačních stojek modulu 600 x 600 mm výšky přes</t>
  </si>
  <si>
    <t>Nosná konstrukce pro zdvojené podlahy (včetně dodávky materiálu) pro prostory s lehkým provozem z kovových rektifikačních stojek modulu 600 x 600 mm výšky přes 100 do 150 mm</t>
  </si>
  <si>
    <t>Dle technické zprávy, výkresových příloh projektové dokumentace a výkazů projektanta 
'114' 
29.9=29,900 [A] 
Celkem: A=29,900 [B]</t>
  </si>
  <si>
    <t>82</t>
  </si>
  <si>
    <t>767541411</t>
  </si>
  <si>
    <t>Montáž podlahových desek pro zdvojené podlahy rozměru 600 x 600 mm</t>
  </si>
  <si>
    <t>1. V cenách nejsou započteny náklady na dodávku a montáž nosné konstrukce zdvojené podlahy</t>
  </si>
  <si>
    <t>83</t>
  </si>
  <si>
    <t>767995116</t>
  </si>
  <si>
    <t>Montáž ostatních atypických zámečnických konstrukcí hmotnosti přes 100 do 250 kg</t>
  </si>
  <si>
    <t>KG</t>
  </si>
  <si>
    <t>Dle technické zprávy, výkresových příloh projektové dokumentace a výkazů projektanta 
historický litinový sloup - předpoklad 
150=150,000 [A] 
Celkem: A=150,000 [B]</t>
  </si>
  <si>
    <t>84</t>
  </si>
  <si>
    <t>767995117</t>
  </si>
  <si>
    <t>Montáž ostatních atypických zámečnických konstrukcí hmotnosti přes 250 do 500 kg</t>
  </si>
  <si>
    <t>Dle technické zprávy, výkresových příloh projektové dokumentace a výkazů projektanta 
viz.07 
620=620,000 [A] 
Celkem: A=620,000 [B]</t>
  </si>
  <si>
    <t>85</t>
  </si>
  <si>
    <t>767996803</t>
  </si>
  <si>
    <t>Demontáž ostatních zámečnických konstrukcí rozebráním o hmotnosti jednotlivých dílů přes 100 do 250 kg</t>
  </si>
  <si>
    <t>86</t>
  </si>
  <si>
    <t>998767102</t>
  </si>
  <si>
    <t>Přesun hmot pro zámečnické konstrukce stanovený z hmotnosti přesunovaného materiálu vodorovná dopravní vzdálenost do 50 m základní v objektech výšky přes 6 do 1</t>
  </si>
  <si>
    <t>Přesun hmot pro zámečnické konstrukce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</si>
  <si>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-7181 pro přesun prováděný bez použití mechanizace, tj. za ztížených podmínek, lze použít pouze pro hmotnost materiálu, která se tímto způsobem skutečně přemísťuje.</t>
  </si>
  <si>
    <t>87</t>
  </si>
  <si>
    <t>R4550262</t>
  </si>
  <si>
    <t>ocelová konstrukce zástěny tepelných čerpadel</t>
  </si>
  <si>
    <t>Dle technické zprávy, výkresových příloh projektové dokumentace a výkazů projektanta 
včetně povrchové úpravy 
viz.07 - včetně svarů a prostřihu 
0.62=0,620 [A] 
Celkem: A=0,620 [B]</t>
  </si>
  <si>
    <t>88</t>
  </si>
  <si>
    <t>R5945240</t>
  </si>
  <si>
    <t>plech děrovaný tahokov Pz oko 30/14 tl 1 mm tabule</t>
  </si>
  <si>
    <t>89</t>
  </si>
  <si>
    <t>R76741591</t>
  </si>
  <si>
    <t>Příplatek za otevíravé provedení</t>
  </si>
  <si>
    <t>Dle technické zprávy, výkresových příloh projektové dokumentace a výkazů projektanta 
viz.07 
1=1,000 [A] 
Celkem: A=1,000 [B]</t>
  </si>
  <si>
    <t>776</t>
  </si>
  <si>
    <t>Podlahy povlakové</t>
  </si>
  <si>
    <t>28411010</t>
  </si>
  <si>
    <t>lišta soklová PVC 20x100mm</t>
  </si>
  <si>
    <t>91</t>
  </si>
  <si>
    <t>28411044</t>
  </si>
  <si>
    <t>PVC vinyl homogenní antistatická neválcovaná tl 2,00mm, čtverce 615x615mm, R 1-100M?, rozměrová stálost 0,05%, otlak do 0,035mm</t>
  </si>
  <si>
    <t>Dle technické zprávy, výkresových příloh projektové dokumentace a výkazů projektanta 
'114' 
5.57*5.31=29,577 [A] 
Celkem: A=29,577 [B] 
B * 1.1Koeficient množství=32,535 [C]</t>
  </si>
  <si>
    <t>92</t>
  </si>
  <si>
    <t>28411141</t>
  </si>
  <si>
    <t>PVC vinyl homogenní protiskluzná se vsypem a výztuž. vrstvou tl 2,00mm nášlapná vrstva 2,00mm, hořlavost Bfl-s1, třída zátěže 34/43, útlum 5dB, bodová zátěž &lt;=</t>
  </si>
  <si>
    <t>PVC vinyl homogenní protiskluzná se vsypem a výztuž. vrstvou tl 2,00mm nášlapná vrstva 2,00mm, hořlavost Bfl-s1, třída zátěže 34/43, útlum 5dB, bodová zátěž &lt;= 0,10mm, protiskluznost R10</t>
  </si>
  <si>
    <t>93</t>
  </si>
  <si>
    <t>69752122</t>
  </si>
  <si>
    <t>koberec čistící zóna, střiž.smyčka s pruhy hrub.vlákna,vlákno PA 670g/m2,zátěž 33,Bfl-S1,záda vinyl</t>
  </si>
  <si>
    <t>94</t>
  </si>
  <si>
    <t>69752150</t>
  </si>
  <si>
    <t>rámy náběhové-náběh široký-65mm-Al</t>
  </si>
  <si>
    <t>95</t>
  </si>
  <si>
    <t>776111311</t>
  </si>
  <si>
    <t>Příprava podkladu povlakových podlah a stěn vysátí podlah</t>
  </si>
  <si>
    <t>1. V ceně 776 12-1511 zábrana proti vlhkosti jsou započteny i náklady na 2 vrstvy penetrace a zasypání křemičitým pískem.  
2. V cenách 776 14-1111 až 776 14-4111 jsou započteny i náklady na dodání stěrky.</t>
  </si>
  <si>
    <t>96</t>
  </si>
  <si>
    <t>776141121</t>
  </si>
  <si>
    <t>Příprava podkladu povlakových podlah a stěn vyrovnání samonivelační stěrkou podlah min.pevnosti 30 MPa, tloušťky do 3 mm</t>
  </si>
  <si>
    <t>97</t>
  </si>
  <si>
    <t>776201913</t>
  </si>
  <si>
    <t>Ostatní opravy výměna poškozené povlakové podlahoviny bez podložky, s vyříznutím a očistěním podkladu plochy přes 1,00 do 2,00 m2</t>
  </si>
  <si>
    <t>Dle technické zprávy, výkresových příloh projektové dokumentace a výkazů projektanta 
oprava krytiny po odstranění zárubně 
'103' 
1=1,000 [A] 
Celkem: A=1,000 [B]</t>
  </si>
  <si>
    <t>98</t>
  </si>
  <si>
    <t>776211211</t>
  </si>
  <si>
    <t>Montáž textilních podlahovin lepením čtverců standardních</t>
  </si>
  <si>
    <t>Dle technické zprávy, výkresových příloh projektové dokumentace a výkazů projektanta 
'114' 
1.8*0.6=1,080 [A] 
Celkem: A=1,080 [B]</t>
  </si>
  <si>
    <t>99</t>
  </si>
  <si>
    <t>776221211</t>
  </si>
  <si>
    <t>Montáž podlahovin z PVC lepením standardním lepidlem ze čtverců</t>
  </si>
  <si>
    <t>100</t>
  </si>
  <si>
    <t>776421111</t>
  </si>
  <si>
    <t>Montáž lišt obvodových lepených</t>
  </si>
  <si>
    <t>Dle technické zprávy, výkresových příloh projektové dokumentace a výkazů projektanta 
'114' 
5.57*2+2*5.31=21,760 [A] 
'103' - doplnění/oprava/výměna lišt 
4=4,000 [B] 
Celkem: A+B=25,760 [C]</t>
  </si>
  <si>
    <t>101</t>
  </si>
  <si>
    <t>776421312</t>
  </si>
  <si>
    <t>Montáž lišt přechodových šroubovaných</t>
  </si>
  <si>
    <t>Dle technické zprávy, výkresových příloh projektové dokumentace a výkazů projektanta 
'114' čistící zona rám 
1.8*2+2*0.6=4,800 [A] 
Celkem: A=4,800 [B]</t>
  </si>
  <si>
    <t>102</t>
  </si>
  <si>
    <t>998776102</t>
  </si>
  <si>
    <t>Přesun hmot pro podlahy povlakové stanovený z hmotnosti přesunovaného materiálu vodorovná dopravní vzdálenost do 50 m základní v objektech výšky přes 6 do 12 m</t>
  </si>
  <si>
    <t>781</t>
  </si>
  <si>
    <t>Dokončovací práce - obklady</t>
  </si>
  <si>
    <t>103</t>
  </si>
  <si>
    <t>19416005</t>
  </si>
  <si>
    <t>lišta ukončovací z eloxovaného hliníku 10mm</t>
  </si>
  <si>
    <t>104</t>
  </si>
  <si>
    <t>781111011</t>
  </si>
  <si>
    <t>Příprava podkladu před provedením obkladu oprášení (ometení) stěny</t>
  </si>
  <si>
    <t>Dle technické zprávy, výkresových příloh projektové dokumentace a výkazů projektanta 
'114' 
1.2*1.5=1,800 [A] 
Celkem: A=1,800 [B]</t>
  </si>
  <si>
    <t>1. V cenách 781 12-1011 až -1015 jsou započteny i náklady na materiál.  
2. V cenách 781 15-1011 až -1041 jsou započteny i náklady na materiál.  
3. Lokalní vyrovnání podkladu tloušťky vetší než 3 mm se oceňuje cenami souboru cen Vyrovnání podkladu vnitřních omítaných ploch katalogu 801-4 Budovy a haly - opravy a údržba.  
4. V cenách 781 16-1011 až -1023 nejsou započteny náklady na materiál, tyto se oceňují ve specifikaci.</t>
  </si>
  <si>
    <t>105</t>
  </si>
  <si>
    <t>781121011</t>
  </si>
  <si>
    <t>Příprava podkladu před provedením obkladu nátěr penetrační na stěnu</t>
  </si>
  <si>
    <t>106</t>
  </si>
  <si>
    <t>781151031</t>
  </si>
  <si>
    <t>Příprava podkladu před provedením obkladu celoplošné vyrovnání podkladu stěrkou, tloušťky 3 mm</t>
  </si>
  <si>
    <t>107</t>
  </si>
  <si>
    <t>781471810</t>
  </si>
  <si>
    <t>Demontáž obkladů z dlaždic keramických kladených do malty</t>
  </si>
  <si>
    <t>Dle technické zprávy, výkresových příloh projektové dokumentace a výkazů projektanta 
'114' 
1.6*1.85=2,960 [A] 
Celkem: A=2,960 [B]</t>
  </si>
  <si>
    <t>108</t>
  </si>
  <si>
    <t>781472291</t>
  </si>
  <si>
    <t>Montáž keramických obkladů stěn lepených cementovým flexibilním lepidlem Příplatek k cenám za plochu do 10 m2 jednotlivě</t>
  </si>
  <si>
    <t>109</t>
  </si>
  <si>
    <t>781474112</t>
  </si>
  <si>
    <t>Montáž keramických obkladů stěn lepených cementovým flexibilním lepidlem hladkých přes 9 do 12 ks/m2</t>
  </si>
  <si>
    <t>1. Položky jsou určeny pro všechny druhy povrchových úprav.</t>
  </si>
  <si>
    <t>110</t>
  </si>
  <si>
    <t>781492211</t>
  </si>
  <si>
    <t>Obklad - dokončující práce montáž profilu lepeného flexibilním cementovým lepidlem rohového</t>
  </si>
  <si>
    <t>Dle technické zprávy, výkresových příloh projektové dokumentace a výkazů projektanta 
'114' 
1.5=1,500 [A] 
Celkem: A=1,500 [B]</t>
  </si>
  <si>
    <t>111</t>
  </si>
  <si>
    <t>781492251</t>
  </si>
  <si>
    <t>Obklad - dokončující práce montáž profilu lepeného flexibilním cementovým lepidlem ukončovacího</t>
  </si>
  <si>
    <t>Dle technické zprávy, výkresových příloh projektové dokumentace a výkazů projektanta 
'114' 
1.2*2+1.5=3,900 [A] 
Celkem: A=3,900 [B]</t>
  </si>
  <si>
    <t>112</t>
  </si>
  <si>
    <t>781495117</t>
  </si>
  <si>
    <t>Obklad - dokončující práce ostatní práce spárování akrylem</t>
  </si>
  <si>
    <t>1. Množství měrných jednotek u ceny -5185 se stanoví podle počtu řezaných obkladaček, nezávisle na jejich velikosti.  
2. Položku -5185 lze použít při nuceném použití jiného nástroje než řezačky.</t>
  </si>
  <si>
    <t>113</t>
  </si>
  <si>
    <t>781495141</t>
  </si>
  <si>
    <t>Obklad - dokončující práce průnik obkladem kruhový, bez izolace do DN 30</t>
  </si>
  <si>
    <t>Dle technické zprávy, výkresových příloh projektové dokumentace a výkazů projektanta 
'114' 
3=3,000 [A] 
Celkem: A=3,000 [B]</t>
  </si>
  <si>
    <t>114</t>
  </si>
  <si>
    <t>998781102</t>
  </si>
  <si>
    <t>Přesun hmot pro obklady keramické stanovený z hmotnosti přesunovaného materiálu vodorovná dopravní vzdálenost do 50 m základní v objektech výšky přes 6 do 12 m</t>
  </si>
  <si>
    <t>1. Ceny pro přesun hmot stanovený zhmotnosti přesunovaného materiálu se používají tehdy, pokud je možné určit hmotnost za celý stavební díl. Do této hmotnosti se započítává i hmotnost materiálů oceňovaných ve specifikaci.  
2. Pokud nelze jednoznačně stanovit hmotnost přesunovaných materiálů, lze pro výpočet přesunu hmot použít orientačně procentní sazbu. Touto sazbou se vynásobí rozpočtové náklady za celý stavební díl včetně nákladů na materiál ve specifikacích.  
3. Příplatek kcenám -1181 pro přesun prováděný bez použití mechanizace, tj. za ztížených podmínek, lze použít pouze pro hmotnost materiálu, která se tímto způsobem skutečně přemísťuje.</t>
  </si>
  <si>
    <t>115</t>
  </si>
  <si>
    <t>R78147714</t>
  </si>
  <si>
    <t>Montáž obkladů vnitřních stěn z dlaždic keramických Příplatek k cenám za dvousložkový spárovací tmel</t>
  </si>
  <si>
    <t>116</t>
  </si>
  <si>
    <t>R9761026</t>
  </si>
  <si>
    <t>obklad keramický hladký do 12ks/m2</t>
  </si>
  <si>
    <t>783</t>
  </si>
  <si>
    <t>Dokončovací práce - nátěry</t>
  </si>
  <si>
    <t>117</t>
  </si>
  <si>
    <t>783801501</t>
  </si>
  <si>
    <t>Příprava podkladu omítek před provedením nátěru omytí</t>
  </si>
  <si>
    <t>Dle technické zprávy, výkresových příloh projektové dokumentace a výkazů projektanta 
část nad terénem v pohledové kvalitě 
viz.výkres 07 
(8.4*2+4.44*2)*((0.3*3))=23,112 [A] 
(4)*(0.5*0.3*3)=1,800 [B] 
(4)*(1.4*0.3*3+0.3*2*0.3)=5,760 [C] 
Celkem: A+B+C=30,672 [D]</t>
  </si>
  <si>
    <t>118</t>
  </si>
  <si>
    <t>783823101</t>
  </si>
  <si>
    <t>Penetrační nátěr omítek hladkých betonových povrchů akrylátový</t>
  </si>
  <si>
    <t>Dle technické zprávy, výkresových příloh projektové dokumentace a výkazů projektanta 
část nad terénem v pohledové kvalitě 
viz.výkres 07 
(8.4*2+4.44*2)*((0.3*3))=23,112 [A] 
(4)*(0.5*0.3*3)=1,800 [B] 
(4)*(1.4*0.3*3+0.3*2*0.3)=5,760 [C] 
= 
Celkem: A+B+C+D=</t>
  </si>
  <si>
    <t>119</t>
  </si>
  <si>
    <t>783826605</t>
  </si>
  <si>
    <t>Hydrofobizační nátěr omítek silikonový, transparentní, povrchů hladkých betonových povrchů nebo povrchů z desek na bázi dřeva (dřevovláknitých apod.)</t>
  </si>
  <si>
    <t>120</t>
  </si>
  <si>
    <t>783901453</t>
  </si>
  <si>
    <t>Příprava podkladu betonových podlah před provedením nátěru vysátím</t>
  </si>
  <si>
    <t>Dle technické zprávy, výkresových příloh projektové dokumentace a výkazů projektanta 
'004' 
24.81=24,810 [A] 
Celkem: A=24,810 [B]</t>
  </si>
  <si>
    <t>121</t>
  </si>
  <si>
    <t>783913171</t>
  </si>
  <si>
    <t>Penetrační nátěr betonových podlah hrubých syntetický</t>
  </si>
  <si>
    <t>122</t>
  </si>
  <si>
    <t>783917161</t>
  </si>
  <si>
    <t>Krycí (uzavírací) nátěr betonových podlah dvojnásobný syntetický</t>
  </si>
  <si>
    <t>784</t>
  </si>
  <si>
    <t>Dokončovací práce - malby a tapety</t>
  </si>
  <si>
    <t>123</t>
  </si>
  <si>
    <t>58124842</t>
  </si>
  <si>
    <t>fólie pro malířské potřeby zakrývací tl 7µ 4x5m</t>
  </si>
  <si>
    <t>124</t>
  </si>
  <si>
    <t>125</t>
  </si>
  <si>
    <t>126</t>
  </si>
  <si>
    <t>784111001</t>
  </si>
  <si>
    <t>Oprášení (ometení) podkladu v místnostech výšky do 3,80 m</t>
  </si>
  <si>
    <t>Dle technické zprávy, výkresových příloh projektové dokumentace a výkazů projektanta 
'004' 
(2*1.75)*3.72*2=26,040 [A] 
(3.72*2+3.11*2+3.03*2+0.62*2+4*0.27+0.5*2)*(2.47)=56,909 [B] 
-(0.8*(1.75))=-1,400 [C] 
Celkem: A+B+C=81,549 [D]</t>
  </si>
  <si>
    <t>127</t>
  </si>
  <si>
    <t>784111003</t>
  </si>
  <si>
    <t>Oprášení (ometení) podkladu v místnostech výšky přes 3,80 do 5,00 m</t>
  </si>
  <si>
    <t>Dle technické zprávy, výkresových příloh projektové dokumentace a výkazů projektanta 
'103' 
1.47*2.26+4.73*(2*1.47+2.26*2)=38,608 [A] 
-(0.8*2*2+0.9*2+1*2)=-7,000 [B] 
'104' 
5.17*3.48+4.75*(2*5.17+3.48*2)=100,167 [C] 
-(0.9*2+1.58*2.23*3)=-12,370 [D] 
0.3*(2.23*2+1.58)*3=5,436 [E] 
'106' 
11.08+4.73*(2*2.26+3.16*2+1.47*2+2.72)=89,125 [F] 
-(0.8*2*5+1*2)=-10,000 [G] 
'111' 
4.75*(1.16*2+2.97*2)=39,235 [H] 
-0.8*2=-1,600 [I] 
'114' 
5.57*5.31+4.75*(2*5.31+2*5.57)=132,937 [J] 
-(0.8*2+1.48*2+2.23*1.58)=-8,083 [K] 
0.3*(2*2+1.48+2.23*2+1.58)=3,456 [L] 
'113' 
2.97*4=11,880 [M] 
4.75*(2.97*2+2*4)=66,215 [N] 
-(0.8*2)=-1,600 [O] 
Celkem: A+B+C+D+E+F+G+H+I+J+K+L+M+N+O=446,406 [P]</t>
  </si>
  <si>
    <t>128</t>
  </si>
  <si>
    <t>784121001</t>
  </si>
  <si>
    <t>Oškrabání malby v místnostech výšky do 3,80 m</t>
  </si>
  <si>
    <t>129</t>
  </si>
  <si>
    <t>784121003</t>
  </si>
  <si>
    <t>Oškrabání malby v místnostech výšky přes 3,80 do 5,00 m</t>
  </si>
  <si>
    <t>= 
Dle technické zprávy, výkresových příloh projektové dokumentace a výkazů projektanta 
'103' 
1.47*2.26+4.73*(2*1.47+2.26*2)=38,608 [B] 
-(0.8*2*2+0.9*2+1*2)=-7,000 [C] 
'104' 
5.17*3.48+4.75*(2*5.17+3.48*2)=100,167 [D] 
-(0.9*2+1.58*2.23*3)=-12,370 [E] 
0.3*(2.23*2+1.58)*3=5,436 [F] 
'106' 
11.08+4.73*(2*2.26+3.16*2+1.47*2+2.72)=89,125 [G] 
-(0.8*2*5+1*2)=-10,000 [H] 
'111' 
4.75*(1.16*2+2.97*2)=39,235 [I] 
-0.8*2=-1,600 [J] 
'114' 
5.57*5.31+4.75*(2*5.31+2*5.57)=132,937 [K] 
-(0.8*2+1.48*2+2.23*1.58)=-8,083 [L] 
0.3*(2*2+1.48+2.23*2+1.58)=3,456 [M] 
'113' 
2.97*4=11,880 [N] 
4.75*(2.97*2+2*4)=66,215 [O] 
-(0.8*2)=-1,600 [P] 
Celkem: A+B+C+D+E+F+G+H+I+J+K+L+M+N+O+P=</t>
  </si>
  <si>
    <t>130</t>
  </si>
  <si>
    <t>784121011</t>
  </si>
  <si>
    <t>Rozmývání podkladu po oškrabání malby v místnostech výšky do 3,80 m</t>
  </si>
  <si>
    <t>131</t>
  </si>
  <si>
    <t>784121013</t>
  </si>
  <si>
    <t>Rozmývání podkladu po oškrabání malby v místnostech výšky přes 3,80 do 5,00 m</t>
  </si>
  <si>
    <t>132</t>
  </si>
  <si>
    <t>784171101</t>
  </si>
  <si>
    <t>Zakrytí nemalovaných ploch (materiál ve specifikaci) včetně pozdějšího odkrytí podlah</t>
  </si>
  <si>
    <t>Dle technické zprávy, výkresových příloh projektové dokumentace a výkazů projektanta 
3.31*5.16=17,080 [A] 
11.08+7.63+29.9+17.48+3.39+4*2.97=81,360 [B] 
Celkem: A+B=98,440 [C]</t>
  </si>
  <si>
    <t>1. V cenách nejsou započteny náklady na dodávku fólie, tyto se oceňují ve speifikaci.Ztratné lze stanovit ve výši 5%.</t>
  </si>
  <si>
    <t>133</t>
  </si>
  <si>
    <t>784171111</t>
  </si>
  <si>
    <t>Zakrytí nemalovaných ploch (materiál ve specifikaci) včetně pozdějšího odkrytí svislých ploch např. stěn, oken, dveří v místnostech výšky do 3,80</t>
  </si>
  <si>
    <t>Dle technické zprávy, výkresových příloh projektové dokumentace a výkazů projektanta 
'2004' 
0.8*2=1,600 [A] 
Celkem: A=1,600 [B]</t>
  </si>
  <si>
    <t>134</t>
  </si>
  <si>
    <t>784171113</t>
  </si>
  <si>
    <t>Zakrytí nemalovaných ploch (materiál ve specifikaci) včetně pozdějšího odkrytí svislých ploch např. stěn, oken, dveří v místnostech výšky přes 3,80 do 5,00</t>
  </si>
  <si>
    <t>Dle technické zprávy, výkresových příloh projektové dokumentace a výkazů projektanta 
'004' 
24.81=24,810 [A] 
'103' 
(0.8*2*2+0.9*2+1*2)=7,000 [B] 
'104' 
(0.9*2+1.58*2.23*3)=12,370 [C] 
'106' 
(0.8*2*5+1*2)=10,000 [D] 
'111' 
0.8*2=1,600 [E] 
'114' 
(0.8*2+1.48*2+2.23*1.58)=8,083 [F] 
'113' 
(0.8*2)=1,600 [G] 
Celkem: A+B+C+D+E+F+G=65,463 [H]</t>
  </si>
  <si>
    <t>135</t>
  </si>
  <si>
    <t>784181111</t>
  </si>
  <si>
    <t>Penetrace podkladu jednonásobná základní silikátová bezbarvá v místnostech výšky do 3,80 m</t>
  </si>
  <si>
    <t>136</t>
  </si>
  <si>
    <t>784181113</t>
  </si>
  <si>
    <t>Penetrace podkladu jednonásobná základní silikátová bezbarvá v místnostech výšky přes 3,80 do 5,00 m</t>
  </si>
  <si>
    <t>Dle technické zprávy, výkresových příloh projektové dokumentace a výkazů projektanta 
'103' 
1.47*2.26+4.73*(2*1.47+2.26*2)=38,608 [A] 
-(0.8*2*2+0.9*2+1*2)=-7,000 [B] 
'104' 
5.17*3.48+4.75*(2*5.17+3.48*2)=100,167 [C] 
-(0.9*2+1.58*2.23*3)=-12,370 [D] 
0.3*(2.23*2+1.58)*3=5,436 [E] 
'106' 
11.08+4.73*(2*2.26+3.16*2+1.47*2+2.72)=89,125 [F] 
-(0.8*2*5+1*2)=-10,000 [G] 
'111' 
4.75*(1.16*2+2.97*2)+3.39=42,625 [H] 
-(0.8*2)=-1,600 [I] 
'114' 
5.57*5.31+4.75*(2*5.31+2*5.57)=132,937 [J] 
-(0.8*2+1.48*2+2.23*1.58)=-8,083 [K] 
0.3*(2*2+1.48+2.23*2+1.58)=3,456 [L] 
'113' 
2.97*4=11,880 [M] 
4.75*(2.97*2+2*4)=66,215 [N] 
-(0.8*2)=-1,600 [O] 
Celkem: A+B+C+D+E+F+G+H+I+J+K+L+M+N+O=449,796 [P]</t>
  </si>
  <si>
    <t>137</t>
  </si>
  <si>
    <t>784211101</t>
  </si>
  <si>
    <t>Malby z malířských směsí oděruvzdorných za mokra dvojnásobné, bílé za mokra oděruvzdorné výborně v místnostech výšky do 3,80 m</t>
  </si>
  <si>
    <t>138</t>
  </si>
  <si>
    <t>784211103</t>
  </si>
  <si>
    <t>Malby z malířských směsí oděruvzdorných za mokra dvojnásobné, bílé za mokra oděruvzdorné výborně v místnostech výšky přes 3,80 do 5,00 m</t>
  </si>
  <si>
    <t>Ostatní konstrukce a práce, bourání</t>
  </si>
  <si>
    <t>139</t>
  </si>
  <si>
    <t>919726123</t>
  </si>
  <si>
    <t>Geotextilie netkaná pro ochranu, separaci nebo filtraci měrná hmotnost přes 300 do 500 g/m2</t>
  </si>
  <si>
    <t>Dle technické zprávy, výkresových příloh projektové dokumentace a výkazů projektanta 
zpevněná plocha 
viz.výkres 07 
(8.4*4.3-4*0.3*1.4)=34,440 [A] 
základ 004 
3.1*1.2=3,720 [B] 
= 
Celkem: A+B+C=</t>
  </si>
  <si>
    <t>140</t>
  </si>
  <si>
    <t>949111114</t>
  </si>
  <si>
    <t>Lešení lehké kozové trubkové o výšce lešeňové podlahy přes 2,5 do 3,5 m montáž</t>
  </si>
  <si>
    <t>SADA</t>
  </si>
  <si>
    <t>Dle technické zprávy, výkresových příloh projektové dokumentace a výkazů projektanta 
2=2,000 [A] 
Celkem: A=2,000 [B]</t>
  </si>
  <si>
    <t>1. Množství měrných jednotek se určuje v počtu sad lešení (2 kozy a dřevěná podlaha).  
2. V cenách nájmu jsou započteny i náklady na manipulaci s lešením.</t>
  </si>
  <si>
    <t>141</t>
  </si>
  <si>
    <t>949111214</t>
  </si>
  <si>
    <t>Lešení lehké kozové trubkové o výšce lešeňové podlahy přes 2,5 do 3,5 m příplatek k ceně za každý den použití</t>
  </si>
  <si>
    <t>Dle technické zprávy, výkresových příloh projektové dokumentace a výkazů projektanta 
2*31*3=186,000 [A] 
Celkem: A=186,000 [B]</t>
  </si>
  <si>
    <t>142</t>
  </si>
  <si>
    <t>949111814</t>
  </si>
  <si>
    <t>Lešení lehké kozové trubkové o výšce lešeňové podlahy přes 2,5 do 3,5 m demontáž</t>
  </si>
  <si>
    <t>1. Množství měrných jednotek se určuje v počtu sad lešení (2 kozy a dřevěná podlaha).</t>
  </si>
  <si>
    <t>143</t>
  </si>
  <si>
    <t>952901114</t>
  </si>
  <si>
    <t>Vyčištění budov nebo objektů před předáním do užívání budov bytové nebo občanské výstavby, světlé výšky podlaží přes 4 m</t>
  </si>
  <si>
    <t>Dle technické zprávy, výkresových příloh projektové dokumentace a výkazů projektanta 
24.81=24,810 [A] 
11.08+7.63+29.9+17.48+3.38=69,470 [B] 
Celkem: A+B=94,280 [C]</t>
  </si>
  <si>
    <t>1. Cenu -1111 lze použít i pro vyčištění půdy a rovné střechy budov, pokud definitivní úprava umožňuje, aby se ploché střechy používalo jako terasy, nebo tehdy, když je nutno čistit konstrukce na těchto střechách (světlíky, dveře apod.). Do výměry se započítávají jednou třetinou plochy.  
2. Střešní plochy hal se světlíky nebo okny se oceňují jako podlaží cenou -1221.  
3. Množství měrných jednotek se určuje v m2 půdorysné plochy každého podlaží, dané vnějším obrysem podlaží budovy. Plochy balkonů se přičítají.  
4. v ceně -1111 a -1114 jsou započteny náklady na zametení a umytí podlah, dlažeb, obkladů, schodů v místnostech, chodbách a schodištích, vyčištění a umytí oken, dveří s rámy, zárubněmi, umytí a vyčištění jiných zasklených a natíraných ploch a zařizovacích předmětů.  
5. V ceně -1221 jsou započteny náklady na zametení podlahy, umytí dlažeb nebo keramických podlah v přilehlých místnostech, chodbách a schodištích, umytí obkladů, schodů, vyčištění a umytí oken a dveří s rámy a zárubněmi, umytí a vyčištění jiných zasklených a natíraných ploch a zařizovacích předmětů.  
6. V ceně -1311 jsou započteny náklady na zametení a čištění dlažeb, umytí, vyčištění okenních a dveřních rámů a zařizovacích předmětů.  
7. V ceně -1411 jsou započteny náklady na vynesení zbytků stavebního rumu, kropení a 2x zametení podlah, oprášení stěn a výplní otvorů.</t>
  </si>
  <si>
    <t>144</t>
  </si>
  <si>
    <t>953965123</t>
  </si>
  <si>
    <t>Kotva chemická s vyvrtáním otvoru kotevní šrouby pro chemické kotvy, velikost M 12, délka 260 mm</t>
  </si>
  <si>
    <t>Dle technické zprávy, výkresových příloh projektové dokumentace a výkazů projektanta 
viz.07  
112=112,000 [A] 
Celkem: A=112,000 [B]</t>
  </si>
  <si>
    <t>145</t>
  </si>
  <si>
    <t>961055111</t>
  </si>
  <si>
    <t>Bourání základů z betonu železového</t>
  </si>
  <si>
    <t>Dle technické zprávy, výkresových příloh projektové dokumentace a výkazů projektanta 
starý základ litinového sloupu 
(1*1*1)=1,000 [A] 
Celkem: A=1,000 [B]</t>
  </si>
  <si>
    <t>146</t>
  </si>
  <si>
    <t>962032240</t>
  </si>
  <si>
    <t>Bourání zdiva nadzákladového z cihel pálených plných nebo lícových nebo vápenopískových, na maltu cementovou, objemu do 1 m3</t>
  </si>
  <si>
    <t>Dle technické zprávy, výkresových příloh projektové dokumentace a výkazů projektanta 
bourání zděných pilířu 
2*0.7*0.3*0.9+0.91*0.48*0.9=0,771 [A] 
Celkem: A=0,771 [B]</t>
  </si>
  <si>
    <t>147</t>
  </si>
  <si>
    <t>965043431</t>
  </si>
  <si>
    <t>Bourání mazanin betonových s potěrem nebo teracem tl. do 150 mm, plochy do 4 m2</t>
  </si>
  <si>
    <t>Dle technické zprávy, výkresových příloh projektové dokumentace a výkazů projektanta 
'004' 
1.2*3.1*0.3=1,116 [A] 
Celkem: A=1,116 [B]</t>
  </si>
  <si>
    <t>148</t>
  </si>
  <si>
    <t>965049112</t>
  </si>
  <si>
    <t>Bourání mazanin Příplatek k cenám za bourání mazanin betonových se svařovanou sítí, tl. přes 100 mm</t>
  </si>
  <si>
    <t>149</t>
  </si>
  <si>
    <t>966071821</t>
  </si>
  <si>
    <t>Rozebrání oplocení z pletiva drátěného se čtvercovými oky, výšky do 1,6 m</t>
  </si>
  <si>
    <t>Dle technické zprávy, výkresových příloh projektové dokumentace a výkazů projektanta 
odstranění oplocení 
viz.výkres 07 
9=9,000 [A] 
Celkem: A=9,000 [B]</t>
  </si>
  <si>
    <t>150</t>
  </si>
  <si>
    <t>968072455</t>
  </si>
  <si>
    <t>Vybourání kovových rámů oken s křídly, dveřních zárubní, vrat, stěn, ostění nebo obkladů dveřních zárubní, plochy do 2 m2</t>
  </si>
  <si>
    <t>Dle technické zprávy, výkresových příloh projektové dokumentace a výkazů projektanta 
3*(1*2)=6,000 [A] 
Celkem: A=6,000 [B]</t>
  </si>
  <si>
    <t>1. V cenách -2244 až -2559 jsou započteny i náklady na vyvěšení křídel.  
2. Cenou -2641 se oceňuje i vybourání nosné ocelové konstrukce pro sádrokartonové příčky.</t>
  </si>
  <si>
    <t>151</t>
  </si>
  <si>
    <t>971033251</t>
  </si>
  <si>
    <t>Vybourání otvorů ve zdivu základovém nebo nadzákladovém z cihel, tvárnic, příčkovek z cihel pálených na maltu vápennou nebo vápenocementovou plochy do 0,0225 m2</t>
  </si>
  <si>
    <t>Vybourání otvorů ve zdivu základovém nebo nadzákladovém z cihel, tvárnic, příčkovek z cihel pálených na maltu vápennou nebo vápenocementovou plochy do 0,0225 m2, tl. do 450 mm</t>
  </si>
  <si>
    <t>Dle technické zprávy, výkresových příloh projektové dokumentace a výkazů projektanta 
'113' 
1=1,000 [A] 
Celkem: A=1,000 [B]</t>
  </si>
  <si>
    <t>152</t>
  </si>
  <si>
    <t>971033451</t>
  </si>
  <si>
    <t>Vybourání otvorů ve zdivu základovém nebo nadzákladovém z cihel, tvárnic, příčkovek z cihel pálených na maltu vápennou nebo vápenocementovou plochy do 0,25 m2,</t>
  </si>
  <si>
    <t>Vybourání otvorů ve zdivu základovém nebo nadzákladovém z cihel, tvárnic, příčkovek z cihel pálených na maltu vápennou nebo vápenocementovou plochy do 0,25 m2, tl. do 450 mm</t>
  </si>
  <si>
    <t>Dle technické zprávy, výkresových příloh projektové dokumentace a výkazů projektanta 
'114' 
12=12,000 [A] 
Celkem: A=12,000 [B]</t>
  </si>
  <si>
    <t>153</t>
  </si>
  <si>
    <t>971033461</t>
  </si>
  <si>
    <t>Vybourání otvorů ve zdivu základovém nebo nadzákladovém z cihel, tvárnic, příčkovek z cihel pálených na maltu vápennou nebo vápenocementovou plochy do 0,25 m2, tl. do 600 mm</t>
  </si>
  <si>
    <t>Dle technické zprávy, výkresových příloh projektové dokumentace a výkazů projektanta 
'114' 
1=1,000 [A] 
Celkem: A=1,000 [B]</t>
  </si>
  <si>
    <t>154</t>
  </si>
  <si>
    <t>971042461</t>
  </si>
  <si>
    <t>Vybourání otvorů v betonových příčkách a zdech základových nebo nadzákladových plochy do 0,25 m2, tl. do 600 mm</t>
  </si>
  <si>
    <t>Dle technické zprávy, výkresových příloh projektové dokumentace a výkazů projektanta 
'005' 
1=1,000 [A] 
Celkem: A=1,000 [B]</t>
  </si>
  <si>
    <t>155</t>
  </si>
  <si>
    <t>973031346</t>
  </si>
  <si>
    <t>Vysekání výklenků nebo kapes ve zdivu z cihel na maltu vápennou nebo vápenocementovou kapes, plochy do 0,25 m2, hl. do 450 mm</t>
  </si>
  <si>
    <t>Dle technické zprávy, výkresových příloh projektové dokumentace a výkazů projektanta 
3*2=6,000 [A] 
Celkem: A=6,000 [B]</t>
  </si>
  <si>
    <t>156</t>
  </si>
  <si>
    <t>973042461</t>
  </si>
  <si>
    <t>Vysekání výklenků nebo kapes ve zdivu betonovém kapes, plochy do 0,25 m2, hl. do 450 mm</t>
  </si>
  <si>
    <t>Dle technické zprávy, výkresových příloh projektové dokumentace a výkazů projektanta 
'1.PP' 
2=2,000 [A] 
Celkem: A=2,000 [B]</t>
  </si>
  <si>
    <t>157</t>
  </si>
  <si>
    <t>977151125</t>
  </si>
  <si>
    <t>Jádrové vrty diamantovými korunkami do stavebních materiálů (železobetonu, betonu, cihel, obkladů, dlažeb, kamene) průměru přes 180 do 200 mm</t>
  </si>
  <si>
    <t>Dle technické zprávy, výkresových příloh projektové dokumentace a výkazů projektanta 
'1.PP' 
2*2.7=5,400 [A] 
Celkem: A=5,400 [B]</t>
  </si>
  <si>
    <t>158</t>
  </si>
  <si>
    <t>977151127</t>
  </si>
  <si>
    <t>Jádrové vrty diamantovými korunkami do stavebních materiálů (železobetonu, betonu, cihel, obkladů, dlažeb, kamene) průměru přes 225 do 250 mm</t>
  </si>
  <si>
    <t>Dle technické zprávy, výkresových příloh projektové dokumentace a výkazů projektanta 
'1.PP' 
2*0.8=1,600 [A] 
Celkem: A=1,600 [B]</t>
  </si>
  <si>
    <t>159</t>
  </si>
  <si>
    <t>978011191</t>
  </si>
  <si>
    <t>Otlučení vápenných nebo vápenocementových omítek vnitřních ploch stropů, v rozsahu přes 50 do 100 %</t>
  </si>
  <si>
    <t>160</t>
  </si>
  <si>
    <t>978013191</t>
  </si>
  <si>
    <t>Otlučení vápenných nebo vápenocementových omítek vnitřních ploch stěn s vyškrabáním spar, s očištěním zdiva, v rozsahu přes 50 do 100 %</t>
  </si>
  <si>
    <t>Dle technické zprávy, výkresových příloh projektové dokumentace a výkazů projektanta 
'114' 
1.5*(2*5.31+2*5.57)=32,640 [A] 
'004' 
(3.72*2+3.11*2+3.03*2+0.62*2+4*0.27+0.5*2)*(2.47)=56,909 [B] 
-(0.8*(1.75))=-1,400 [C] 
Celkem: A+B+C=88,149 [D]</t>
  </si>
  <si>
    <t>161</t>
  </si>
  <si>
    <t>985112133</t>
  </si>
  <si>
    <t>Odsekání degradovaného betonu rubu kleneb a podlah, tloušťky přes 30 do 50 mm</t>
  </si>
  <si>
    <t>Dle technické zprávy, výkresových příloh projektové dokumentace a výkazů projektanta 
'004' 
(3.72*3.11+3.72*3.03+0.62*3.18+0.5*0.8)=25,212 [A] 
-3.1*1.2=-3,720 [B] 
Celkem: A+B=21,492 [C]</t>
  </si>
  <si>
    <t>162</t>
  </si>
  <si>
    <t>985131111</t>
  </si>
  <si>
    <t>Očištění ploch stěn, rubu kleneb a podlah tlakovou vodou</t>
  </si>
  <si>
    <t>163</t>
  </si>
  <si>
    <t>985311313</t>
  </si>
  <si>
    <t>Reprofilace betonu sanačními maltami na cementové bázi ručně rubu kleneb a podlah, tloušťky přes 20 do 30 mm</t>
  </si>
  <si>
    <t>164</t>
  </si>
  <si>
    <t>985312131</t>
  </si>
  <si>
    <t>Stěrka k vyrovnání ploch reprofilovaného betonu rubu kleneb a podlah, tloušťky do 2 mm</t>
  </si>
  <si>
    <t>165</t>
  </si>
  <si>
    <t>985323111</t>
  </si>
  <si>
    <t>Spojovací můstek reprofilovaného betonu na cementové bázi, tloušťky 1 mm</t>
  </si>
  <si>
    <t>166</t>
  </si>
  <si>
    <t>R95396213</t>
  </si>
  <si>
    <t>Kotvy chemické s vyvrtáním otvoru do betonu, železobetonu nebo tvrdého kamene chemická patrona, velikost M 12, hloubka 160 mm</t>
  </si>
  <si>
    <t>167</t>
  </si>
  <si>
    <t>R971033451</t>
  </si>
  <si>
    <t>Vybourání otvorů ve stropní konstrukci</t>
  </si>
  <si>
    <t>168</t>
  </si>
  <si>
    <t>R97231374</t>
  </si>
  <si>
    <t>Chránička D 200 mm</t>
  </si>
  <si>
    <t>169</t>
  </si>
  <si>
    <t>R9723150375</t>
  </si>
  <si>
    <t>Chránička D 250 mm</t>
  </si>
  <si>
    <t>170</t>
  </si>
  <si>
    <t>R98531111</t>
  </si>
  <si>
    <t>Podlití kotevních ploten plast maltou tl přes 10 do 20 mm</t>
  </si>
  <si>
    <t>Dle technické zprávy, výkresových příloh projektové dokumentace a výkazů projektanta 
viz.07  
28=28,000 [A] 
Celkem: A=28,000 [B]</t>
  </si>
  <si>
    <t>171</t>
  </si>
  <si>
    <t>Dle technické zprávy, výkresových příloh projektové dokumentace a výkazů projektanta  
výkop  
viz.výkres 07  
(8.4*2+3.44*2)*(((0.8+2*0.1)*1))=23,680 [A]  
(4)*(1.4*0.5*0.9)=2,520 [B]  
(1*1*1)=1,000 [C]  
zásyp  
-10.288=-10,288 [D]  
Celkem: A+B+C+D=16,912 [E]  
E * 1.9Koeficient množství=32,133 [F]</t>
  </si>
  <si>
    <t>172</t>
  </si>
  <si>
    <t>R015120</t>
  </si>
  <si>
    <t>POPLATKY ZA LIKVIDACI ODPADŮ NEKONTAMINOVANÝCH - 17 01 02 STAVEBNÍ A DEMOLIČNÍ SUŤ (CIHLY) VČ. DOPRAVY NA SKLÁDKU A MANIPULACE</t>
  </si>
  <si>
    <t>997</t>
  </si>
  <si>
    <t>Přesun sutě</t>
  </si>
  <si>
    <t>173</t>
  </si>
  <si>
    <t>997013214</t>
  </si>
  <si>
    <t>Vnitrostaveništní doprava suti a vybouraných hmot vodorovně do 50 m s naložením ručně pro budovy a haly výšky přes 12 do 15 m</t>
  </si>
  <si>
    <t>174</t>
  </si>
  <si>
    <t>997013501</t>
  </si>
  <si>
    <t>Odvoz suti a vybouraných hmot na skládku nebo meziskládku se složením, na vzdálenost do 1 km</t>
  </si>
  <si>
    <t>1. Délka odvozu suti je vzdálenost od místa naložení suti na dopravní prostředek až po místo složení na určené skládce nebo meziskládce.  
2. V ceně -3501 jsou započteny i náklady na složení suti na skládku nebo meziskládku.  
3. Ceny jsou určeny pro odvoz suti na skládku nebo meziskládku jakýmkoliv způsobem silniční dopravy (i prostřednictvím kontejnerů).  
4. Odvoz suti z meziskládky se oceňuje cenou 997 01-3511 souboru cen Odvoz suti a vybouraných hmot zmeziskládky na skládku.</t>
  </si>
  <si>
    <t>175</t>
  </si>
  <si>
    <t>997013509</t>
  </si>
  <si>
    <t>Odvoz suti a vybouraných hmot na skládku nebo meziskládku se složením, na vzdálenost Příplatek k ceně za každý další započatý 1 km přes 1 km</t>
  </si>
  <si>
    <t>998</t>
  </si>
  <si>
    <t>Přesun hmot</t>
  </si>
  <si>
    <t>176</t>
  </si>
  <si>
    <t>998011003</t>
  </si>
  <si>
    <t>Přesun hmot pro budovy občanské výstavby, bydlení, výrobu a služby s nosnou svislou konstrukcí zděnou z cihel, tvárnic nebo kamene vodorovná dopravní vzdálenost</t>
  </si>
  <si>
    <t>Přesun hmot pro budovy občanské výstavby, bydlení, výrobu a služby s nosnou svislou konstrukcí zděnou z cihel, tvárnic nebo kamene vodorovná dopravní vzdálenost do 100 m základní pro budovy výšky přes 12 do 24 m</t>
  </si>
  <si>
    <t>SO 19-15-02.2</t>
  </si>
  <si>
    <t>Zařízení silnoproudé elektrotechniky</t>
  </si>
  <si>
    <t>R612135101</t>
  </si>
  <si>
    <t>Hrubá výplň rýh maltou jakékoli šířky rýhy ve stěnách</t>
  </si>
  <si>
    <t>0.03*65=1,950 [A] 
0.07*20=1,400 [B] 
Celkem: A+B=3,350 [C]</t>
  </si>
  <si>
    <t>R612325121</t>
  </si>
  <si>
    <t>Vápenocementová omítka rýh štuková dvouvrstvá ve stěnách, šířky rýhy do 150 mm</t>
  </si>
  <si>
    <t>Lešení a stavební výtahy</t>
  </si>
  <si>
    <t>941941031R00</t>
  </si>
  <si>
    <t>Montáž lešení lehkého řadového s podlahami, š. do 1 m, výšky do 10 m</t>
  </si>
  <si>
    <t>RTS 24/II</t>
  </si>
  <si>
    <t>941941111R00</t>
  </si>
  <si>
    <t>Pronájem lešení za den</t>
  </si>
  <si>
    <t>941941191T00</t>
  </si>
  <si>
    <t>Příplatek za každý měsíc použití lešení k položce 1031</t>
  </si>
  <si>
    <t>941941502R00</t>
  </si>
  <si>
    <t>Doprava lešení pronaj-dovoz a odvoz sady do 250 m2</t>
  </si>
  <si>
    <t>KM</t>
  </si>
  <si>
    <t>941941831R00</t>
  </si>
  <si>
    <t>Demontáž lešení lehkého řadového s podlahami, š. do 1 m, výšky do 10 m</t>
  </si>
  <si>
    <t>941955001R00</t>
  </si>
  <si>
    <t>Lešení lehké pomocné, výška podlahy do 1,2 m</t>
  </si>
  <si>
    <t>941955002R00</t>
  </si>
  <si>
    <t>Lešení lehké pomocné, výška podlahy do 1,9 m</t>
  </si>
  <si>
    <t>Prorážení otvorů</t>
  </si>
  <si>
    <t>971033341R00</t>
  </si>
  <si>
    <t>Vybourání otv. zeď cihel. pl.0,09 m2, tl.30cm, MVC</t>
  </si>
  <si>
    <t>971038331R00</t>
  </si>
  <si>
    <t>Vybourání otvorů cihly duté pl. 0,09 m2, tl. 15 cm</t>
  </si>
  <si>
    <t>971100021RAB</t>
  </si>
  <si>
    <t>Vybourání otvorů ve zdivu cihelném, tloušťka 45 cm</t>
  </si>
  <si>
    <t>971100031RAB</t>
  </si>
  <si>
    <t>Vybourání otvorů ve zdech betonových, tloušťka 30 cm</t>
  </si>
  <si>
    <t>973100040RA0</t>
  </si>
  <si>
    <t>Vysekání kapes ve zdivu z cihel, 50 x 50 x 45 cm</t>
  </si>
  <si>
    <t>974031121R00</t>
  </si>
  <si>
    <t>Vysekání rýh ve zdi cihelné 3 x 3 cm</t>
  </si>
  <si>
    <t>974031122R00</t>
  </si>
  <si>
    <t>Vysekání rýh ve zdi cihelné 3 x 7 cm</t>
  </si>
  <si>
    <t>M21</t>
  </si>
  <si>
    <t>Elektromontáže</t>
  </si>
  <si>
    <t>210010011RT1</t>
  </si>
  <si>
    <t>Trubka tuhá z PVC volně/pod omítku + kolena 16 mm, včetně dodávky trubky 1516</t>
  </si>
  <si>
    <t>210010012RT1</t>
  </si>
  <si>
    <t>Trubka tuhá z PVC volně/pod omítku + kolena 23 mm, včetně dodávky trubky 1525</t>
  </si>
  <si>
    <t>210010013RT1</t>
  </si>
  <si>
    <t>Trubka tuhá z PVC volně/pod omítku + kolena 29 mm, včetně dodávky trubky 1532</t>
  </si>
  <si>
    <t>210010026RT2</t>
  </si>
  <si>
    <t>Ohebná dvouplášťová chránička,pruměr 110 mm, včetně dodávky</t>
  </si>
  <si>
    <t>210010026RT3</t>
  </si>
  <si>
    <t>Ohebná dvouplášťová chránička,pruměr 50 mm, včetně dodávky</t>
  </si>
  <si>
    <t>210010091RT3</t>
  </si>
  <si>
    <t>Lišta hranatá bezhalogenová do šířky 40 mm, včetně dodávky lišty LHD 20 x 20 HF</t>
  </si>
  <si>
    <t>210010091RT4</t>
  </si>
  <si>
    <t>Lišta hranatá bezhalogenová do šířky 40 mm, včetně dodávky lišty LHD 40 x 20 HF</t>
  </si>
  <si>
    <t>210010091RT5</t>
  </si>
  <si>
    <t>Lišta hranatá bezhalogenová do šířky 40 mm, včetně dodávky lišty LHD 40 x 40 HF</t>
  </si>
  <si>
    <t>210010301R00</t>
  </si>
  <si>
    <t>Krabice přístrojová KP, bez zapojení, kruhová</t>
  </si>
  <si>
    <t>210010321RT1</t>
  </si>
  <si>
    <t>Krabice univerzální KU a odbočná KO se zapoj.,kruh, vč.dodávky krabice KU 68-45/V se svorkovnicí</t>
  </si>
  <si>
    <t>210010337R00</t>
  </si>
  <si>
    <t>Krabice lištová LK 80x28, bez zapojení</t>
  </si>
  <si>
    <t>210010351R00</t>
  </si>
  <si>
    <t>Rozvodka krabicová z lis. izol. 6455-11 do 4 mm2</t>
  </si>
  <si>
    <t>210010535RT2</t>
  </si>
  <si>
    <t>Zapojení vodiče do svorky, včetně svorky 2 /2273-202/</t>
  </si>
  <si>
    <t>210010535RT3</t>
  </si>
  <si>
    <t>Zapojení vodiče do svorky, včetně svorky 3 /2273-203/</t>
  </si>
  <si>
    <t>210010535RT4</t>
  </si>
  <si>
    <t>Zapojení vodiče do svorky, včetně svorky 4 /2273-204/</t>
  </si>
  <si>
    <t>210010535RT5</t>
  </si>
  <si>
    <t>Zapojení vodiče do svorky, včetně svorky 5 /2273-205/</t>
  </si>
  <si>
    <t>210010535RT8</t>
  </si>
  <si>
    <t>Zapojení vodiče do svorky, včetně svorky 8 /2273-208/</t>
  </si>
  <si>
    <t>210020302R00</t>
  </si>
  <si>
    <t>Žlab kabelový drátěný s příslušenstvím, 50/50 mm bez víka</t>
  </si>
  <si>
    <t>210020304R00</t>
  </si>
  <si>
    <t>Žlab kabelový drátěný s příslušenstvím, 150/50 mm bez víka</t>
  </si>
  <si>
    <t>210020308R00</t>
  </si>
  <si>
    <t>Žlab kabelový drátěný s přísluš., 250/50 mm bez víka</t>
  </si>
  <si>
    <t>210020651R00</t>
  </si>
  <si>
    <t>Konstrukce ocelová nosná pro zařízení do 5 kg, pro montáž kabelu na nástupišti</t>
  </si>
  <si>
    <t>210020922R00</t>
  </si>
  <si>
    <t>Ucpávka protipožární, průchod stěnou, tl. 30 cm</t>
  </si>
  <si>
    <t>210100001R00</t>
  </si>
  <si>
    <t>Ukončení vodičů v rozvaděči + zapojení do 2,5 mm2</t>
  </si>
  <si>
    <t>210100002R00</t>
  </si>
  <si>
    <t>Ukončení vodičů v rozvaděči + zapojení do 6 mm2</t>
  </si>
  <si>
    <t>210100003R00</t>
  </si>
  <si>
    <t>Ukončení vodičů v rozvaděči + zapojení do 16 mm2</t>
  </si>
  <si>
    <t>210100008R00</t>
  </si>
  <si>
    <t>Ukončení vodičů v rozvaděči + zapojení do 95 mm2</t>
  </si>
  <si>
    <t>210100011R00</t>
  </si>
  <si>
    <t>Ukončení vodičů v rozvaděči + zapojení do 185 mm2</t>
  </si>
  <si>
    <t>210100204R00</t>
  </si>
  <si>
    <t>Ukončení šňůry v gumové hadici do 3 x 4 mm2</t>
  </si>
  <si>
    <t>210110001R00</t>
  </si>
  <si>
    <t>Spínač nástěnný jednopól.- řaz. 1, obyč.prostředí</t>
  </si>
  <si>
    <t>210110003R00</t>
  </si>
  <si>
    <t>Spínač nástěnný seriový - řaz. 5, obyč.prostředí</t>
  </si>
  <si>
    <t>210110004R00</t>
  </si>
  <si>
    <t>Spínač nástěnný střídavý - řaz. 6, obyč.prostředí</t>
  </si>
  <si>
    <t>210110005R00</t>
  </si>
  <si>
    <t>Spínač nástěnný křížový - řaz. 7, obyč.prostředí</t>
  </si>
  <si>
    <t>210110021R00</t>
  </si>
  <si>
    <t>Spínač nástěnný jednopól.- řaz. 1, venkovní</t>
  </si>
  <si>
    <t>210111011R00</t>
  </si>
  <si>
    <t>Zásuvka domovní zapuštěná - provedení 2P+PE</t>
  </si>
  <si>
    <t>210111014R00</t>
  </si>
  <si>
    <t>Zásuvka domovní zapuštěná - provedení 2x (2P+PE)</t>
  </si>
  <si>
    <t>210111014RT7</t>
  </si>
  <si>
    <t>Zásuvka domovní zapuštěná - provedení 2x (2P+PE), včetně dodávky zásuvky s natočenou dutin.a rámečku</t>
  </si>
  <si>
    <t>210111031R00</t>
  </si>
  <si>
    <t>Zásuvka domovní v krabici - 2P+PE, venkovní</t>
  </si>
  <si>
    <t>210190002R00</t>
  </si>
  <si>
    <t>Montáž celoplechových rozvodnic do váhy 50 kg</t>
  </si>
  <si>
    <t>210190005R00</t>
  </si>
  <si>
    <t>Montáž celoplechových rozvodnic do váhy 200 kg</t>
  </si>
  <si>
    <t>210200271R00</t>
  </si>
  <si>
    <t>Svítidlo žárovkové stěnové přisazené, 1 zdroj, montura polykarb.,stínitko sklo, 1x60W,IP43</t>
  </si>
  <si>
    <t>210201521R00</t>
  </si>
  <si>
    <t>Svítidlo interiérové LED stropní, 42W, 5270lm viz. výpočet osvětlení</t>
  </si>
  <si>
    <t>Svítidlo LED základna bílý polykarb. difuzor, translucentní polykarb., 42W, 5210lm, viz výpoče</t>
  </si>
  <si>
    <t>Svítidlo LED technické stropní přisazené, 5200lm, 5200/840, IP65</t>
  </si>
  <si>
    <t>210220010R00</t>
  </si>
  <si>
    <t>Nátěr zemnicího pásku do 120 mm2</t>
  </si>
  <si>
    <t>210220021RT1</t>
  </si>
  <si>
    <t>Vedení uzemňovací v zemi FeZn do 120 mm2 vč.svorek, včetně pásku FeZn 30 x 4 mm</t>
  </si>
  <si>
    <t>210220022RT1</t>
  </si>
  <si>
    <t>Vedení uzemňovací v zemi FeZn 10/13 PVC mm, včetně drátu FeZn 10 mm</t>
  </si>
  <si>
    <t>210220101RU2</t>
  </si>
  <si>
    <t>Vodiče svodové FeZn D do 10,Al 10,Cu 8 +podpěry, včetně dodávky drátu AlMgSi T/4 8 mm</t>
  </si>
  <si>
    <t>210220301RT1</t>
  </si>
  <si>
    <t>Svorka hromosvodová do 2 šroubů /SS, SZ, SO/, včetně dodávky svorky SS</t>
  </si>
  <si>
    <t>Svorka hromosvodová do 2 šroubů /SP/, včetně dodávky svorky SP</t>
  </si>
  <si>
    <t>210220302RT1</t>
  </si>
  <si>
    <t>Svorka hromosvodová nad 2 šrouby /ST, SJ, SR, atd/, včetně dodávky svorky SR 2b Fe pro pásek 30x4 mm</t>
  </si>
  <si>
    <t>210220302RT2</t>
  </si>
  <si>
    <t>Svorka hromosvodová nad 2 šrouby /ST, SJ, SR, atd/, včetně dodávky svorky SR 3a Fe</t>
  </si>
  <si>
    <t>210220321R00</t>
  </si>
  <si>
    <t>Svorka na potrubí Bernard, včetně Cu pásku</t>
  </si>
  <si>
    <t>210800105R00</t>
  </si>
  <si>
    <t>Kabel CYKY-J 750 V 3x1,5 mm2 uložený pevně</t>
  </si>
  <si>
    <t>210800106RT1</t>
  </si>
  <si>
    <t>Kabel CYKY-O 750 V 3x1,5 mm2 uložený pod omítkou, včetně dodávky kabelu</t>
  </si>
  <si>
    <t>Kabel CYKY 750 V 3x2,5 mm2 uložený pod omítkou, včetně dodávky kabelu</t>
  </si>
  <si>
    <t>210800109R00</t>
  </si>
  <si>
    <t>Kabel CYKY 750 V 4x1,5 mm2 uložený pevně</t>
  </si>
  <si>
    <t>210800138RT2</t>
  </si>
  <si>
    <t>Kabel CYKY 750 V 5x10 mm2 uložený pevně</t>
  </si>
  <si>
    <t>210800526R00</t>
  </si>
  <si>
    <t>Vodič H07V-U (CY) 4 mm2 uložený volně, včetně dodávky vodiče CY 4</t>
  </si>
  <si>
    <t>210800527RT1</t>
  </si>
  <si>
    <t>Vodič H07V-U (CY) 6 mm2 uložený volně, včetně dodávky vodiče CY 6</t>
  </si>
  <si>
    <t>210800528RT1</t>
  </si>
  <si>
    <t>Vodič H07V-U (CY) 10 mm2 uložený volně, včetně dodávky vodiče CY 10</t>
  </si>
  <si>
    <t>210800529RT1</t>
  </si>
  <si>
    <t>Vodič H07V-U (CY) 16 mm2 uložený volně, včetně dodávky vodiče CY 16</t>
  </si>
  <si>
    <t>210802411R00</t>
  </si>
  <si>
    <t>Šňůra H05RR-F (CGSG) 3 x 1,50 mm2 volně uložená</t>
  </si>
  <si>
    <t>210802427R00</t>
  </si>
  <si>
    <t>Šňůra H05RR-F (CGSG) 5 x 1,50 mm2 volně uložená</t>
  </si>
  <si>
    <t>210810417R00</t>
  </si>
  <si>
    <t>Kabel silový CYKY 1kV 3x185+95 mm2 volně ulož., ztížená montáž</t>
  </si>
  <si>
    <t>210860201R00</t>
  </si>
  <si>
    <t>Kabel speciální JYTY s Al 2 x 1 mm volně uložený</t>
  </si>
  <si>
    <t>210860202R00</t>
  </si>
  <si>
    <t>Kabel speciální JYTY s Al 4 x 1 mm volně uložený</t>
  </si>
  <si>
    <t>211220801R00</t>
  </si>
  <si>
    <t>Změření zemního odporu, vč. měřicího protokolu</t>
  </si>
  <si>
    <t>M46</t>
  </si>
  <si>
    <t>Zemní práce při montážích</t>
  </si>
  <si>
    <t>460030032R00</t>
  </si>
  <si>
    <t>Vytrhání kostek velkých, lože písek, zalité spáry</t>
  </si>
  <si>
    <t>460030061RZ1</t>
  </si>
  <si>
    <t>Kladení dlažby do lože z písku, ze stávajících dlaždic</t>
  </si>
  <si>
    <t>460200164RT2</t>
  </si>
  <si>
    <t>Výkop kabelové rýhy 35/80 cm hor.4, ruční výkop rýhy</t>
  </si>
  <si>
    <t>460260001R00</t>
  </si>
  <si>
    <t>Zatažení lana do kanálku nebo tvárnicové trasy</t>
  </si>
  <si>
    <t>460490012R00</t>
  </si>
  <si>
    <t>Fólie výstražná z PVC, šířka 33 cm</t>
  </si>
  <si>
    <t>460510021RT2</t>
  </si>
  <si>
    <t>Kabelový prostup z plast.trub, DN do 10,5 cm, včetně dodávky trub DN 110</t>
  </si>
  <si>
    <t>460560164R00</t>
  </si>
  <si>
    <t>Zához rýhy 35/80 cm, hornina třídy 4</t>
  </si>
  <si>
    <t>M65</t>
  </si>
  <si>
    <t>Elektroinstalace</t>
  </si>
  <si>
    <t>650010111R00</t>
  </si>
  <si>
    <t>Montáž elektroinstalační lišty šířky do 7040 mm</t>
  </si>
  <si>
    <t>650020112R00</t>
  </si>
  <si>
    <t>Vrt + osazení hmoždinky do stěn železobet. HM 8</t>
  </si>
  <si>
    <t>M94</t>
  </si>
  <si>
    <t>091161019600R</t>
  </si>
  <si>
    <t>Traktor Zetor 8045</t>
  </si>
  <si>
    <t>SH</t>
  </si>
  <si>
    <t>171156460100R</t>
  </si>
  <si>
    <t>Jeřáb automobilní 8,0t AD 080</t>
  </si>
  <si>
    <t>196111000505R</t>
  </si>
  <si>
    <t>Kabelový vlek</t>
  </si>
  <si>
    <t>947      R01</t>
  </si>
  <si>
    <t>Demontáže stávajících zařízení</t>
  </si>
  <si>
    <t>H</t>
  </si>
  <si>
    <t>947      R02</t>
  </si>
  <si>
    <t>Úprava stávajících zařízení</t>
  </si>
  <si>
    <t>947      R03</t>
  </si>
  <si>
    <t>Úprava stávajícího rozvaděče</t>
  </si>
  <si>
    <t>947      R04</t>
  </si>
  <si>
    <t>Vyhledávání připojovacího místa</t>
  </si>
  <si>
    <t>947      R05</t>
  </si>
  <si>
    <t>Napojení na stávající zařízení</t>
  </si>
  <si>
    <t>947      R06</t>
  </si>
  <si>
    <t>Příprava ke komplexní zkoušce</t>
  </si>
  <si>
    <t>947      R07</t>
  </si>
  <si>
    <t>Zabezpečení pracoviště</t>
  </si>
  <si>
    <t>947      R08</t>
  </si>
  <si>
    <t>Montáž</t>
  </si>
  <si>
    <t>947      R09</t>
  </si>
  <si>
    <t>Koordinace prací s ostatními profesemi</t>
  </si>
  <si>
    <t>947      R10</t>
  </si>
  <si>
    <t>Montáž a popis nového rozváděče</t>
  </si>
  <si>
    <t>947      R11</t>
  </si>
  <si>
    <t>Spolupráce s revizním technikem</t>
  </si>
  <si>
    <t>947      R12</t>
  </si>
  <si>
    <t>Dokumentace skutečného provedení</t>
  </si>
  <si>
    <t>947      R13</t>
  </si>
  <si>
    <t>Revizní technik</t>
  </si>
  <si>
    <t>R1</t>
  </si>
  <si>
    <t>Rozváděč R1.1 včetně skříňě a vybavení-dle, ,výkres č. SO191502_2_04_01 až 04-soubor celkem</t>
  </si>
  <si>
    <t>R2</t>
  </si>
  <si>
    <t>Rozváděč Rt včetně skříňě a vybavení-dle, výkresu č. 191502_2_05_01 až 03</t>
  </si>
  <si>
    <t>R3</t>
  </si>
  <si>
    <t>Regulátor vytápění s dálkovou regulací dle, dodavetele TČ</t>
  </si>
  <si>
    <t>R4</t>
  </si>
  <si>
    <t>Regulátor topné větve, čerpadla 3cestný ventil, dle dodavatele TČ</t>
  </si>
  <si>
    <t>R5</t>
  </si>
  <si>
    <t>Rámeček jednonásobný, b. bílá</t>
  </si>
  <si>
    <t>R6</t>
  </si>
  <si>
    <t>Rámeček dvojnásobný, b. bílá</t>
  </si>
  <si>
    <t>R7</t>
  </si>
  <si>
    <t>Žárovka LED E27, 8W</t>
  </si>
  <si>
    <t>R8</t>
  </si>
  <si>
    <t>Uzemňovací přípojnice EPS 2</t>
  </si>
  <si>
    <t>SO 19-15-02.3</t>
  </si>
  <si>
    <t>Změna zdroje tepla</t>
  </si>
  <si>
    <t>Přípravné a přidružené práce</t>
  </si>
  <si>
    <t>113106121R00</t>
  </si>
  <si>
    <t>Rozebrání dlažeb z betonových dlaždic na sucho</t>
  </si>
  <si>
    <t>RTS II / 2024</t>
  </si>
  <si>
    <t>Hloubené vykopávky</t>
  </si>
  <si>
    <t>132201210R00</t>
  </si>
  <si>
    <t>Hloubení rýh š.do 200 cm hor.3 do 50 m3,STROJNĚ</t>
  </si>
  <si>
    <t>Přemístění výkopku</t>
  </si>
  <si>
    <t>161101101R00</t>
  </si>
  <si>
    <t>Svislé přemístění výkopku z hor.1-4 do 2,5 m</t>
  </si>
  <si>
    <t>162701105R00</t>
  </si>
  <si>
    <t>Vodorovné přemístění výkopku z hor.1-4 do 10000 m</t>
  </si>
  <si>
    <t>Konstrukce ze zemin</t>
  </si>
  <si>
    <t>171201201R00</t>
  </si>
  <si>
    <t>Uložení sypaniny na skl.-sypanina na výšku přes 2m</t>
  </si>
  <si>
    <t>174101101R00</t>
  </si>
  <si>
    <t>Zásyp jam, rýh, šachet se zhutněním</t>
  </si>
  <si>
    <t>175100010RA0</t>
  </si>
  <si>
    <t>Obsyp potrubí prohozenou zeminou</t>
  </si>
  <si>
    <t>Podkladní a vedlejší konstrukce (kromě vozovek a železničního svršku)</t>
  </si>
  <si>
    <t>451571221R00</t>
  </si>
  <si>
    <t>Podklad pod dlažbu ze štěrkopísku tl. do 10 cm</t>
  </si>
  <si>
    <t>451573111R00</t>
  </si>
  <si>
    <t>Lože pod potrubí ze štěrkopísku do 63 mm</t>
  </si>
  <si>
    <t>Kryty pozemních komunikací, letišť a ploch dlážděných (předlažby)</t>
  </si>
  <si>
    <t>596811111R00</t>
  </si>
  <si>
    <t>Kladení dlaždic kom.pro pěší, lože z kameniva těž.</t>
  </si>
  <si>
    <t>Izolace</t>
  </si>
  <si>
    <t>631547219</t>
  </si>
  <si>
    <t>Potrubní pouzdro z kamenné vlny je opatřeno polepem hliníkovou fólií vyztuženou skleněnou mřížkou 60/40 mm</t>
  </si>
  <si>
    <t>631547222</t>
  </si>
  <si>
    <t>Potrubní pouzdro z kamenné vlny je opatřeno polepem hliníkovou fólií vyztuženou skleněnou mřížkou 76/40 mm</t>
  </si>
  <si>
    <t>722182016R00</t>
  </si>
  <si>
    <t>Montáž tepelné izolace skruží na potrubí přímé, do DN 80 mm, lepeicí páska</t>
  </si>
  <si>
    <t>731</t>
  </si>
  <si>
    <t>Kotelny</t>
  </si>
  <si>
    <t>220711605R00</t>
  </si>
  <si>
    <t>Zkušební provoz - uvedení do provozu</t>
  </si>
  <si>
    <t>731249129R00</t>
  </si>
  <si>
    <t>Montáž tepelného čerpadla do 100 kW</t>
  </si>
  <si>
    <t>SOUBOR</t>
  </si>
  <si>
    <t>731249135R00</t>
  </si>
  <si>
    <t>Montáž kotle ocel. teplovod., elektrický do 35 kW</t>
  </si>
  <si>
    <t>904      R02</t>
  </si>
  <si>
    <t>Hzs-zkousky v ramci montaz.praci</t>
  </si>
  <si>
    <t>998731201R00</t>
  </si>
  <si>
    <t>Přesun hmot pro kotelny, výšky do 6 m</t>
  </si>
  <si>
    <t>%</t>
  </si>
  <si>
    <t>R31.2</t>
  </si>
  <si>
    <t>Elektrický kotel</t>
  </si>
  <si>
    <t>R32429.3</t>
  </si>
  <si>
    <t>Dálkový ultrazvukový měřič tepla</t>
  </si>
  <si>
    <t>R331841.1</t>
  </si>
  <si>
    <t>Vytápění před. potrubí 200/75x6.8 PE-Xa</t>
  </si>
  <si>
    <t>R331841.2</t>
  </si>
  <si>
    <t>PE-X x PE-X koleno Vytápění 75x75</t>
  </si>
  <si>
    <t>R331841.3</t>
  </si>
  <si>
    <t>PE-X přechod závit Vytápění 75x2,5''</t>
  </si>
  <si>
    <t>R331841.4</t>
  </si>
  <si>
    <t>Upínací bod 2,5" F+M</t>
  </si>
  <si>
    <t>R331841.5</t>
  </si>
  <si>
    <t>Smršťovací koncovka - SINGLE 200</t>
  </si>
  <si>
    <t>R331841.6</t>
  </si>
  <si>
    <t>Kroužek těsnící 200 mm/DN250</t>
  </si>
  <si>
    <t>R331841.7</t>
  </si>
  <si>
    <t>L-izolační sada 200</t>
  </si>
  <si>
    <t>R731.1</t>
  </si>
  <si>
    <t>Tepelné čerpadlo vzduch/voda (Chiller)</t>
  </si>
  <si>
    <t>R73233152.1</t>
  </si>
  <si>
    <t>Nádoby expanzní tlak.s memb.,500 l</t>
  </si>
  <si>
    <t>R73233152.2</t>
  </si>
  <si>
    <t>Akumulační nádrž, 750l vč. izolace</t>
  </si>
  <si>
    <t>R732339113.1</t>
  </si>
  <si>
    <t>Montáž nádoby akumulační do 800l</t>
  </si>
  <si>
    <t>R732429.1</t>
  </si>
  <si>
    <t>Elektronické oběhové čerpadlo pro topný systém objektu</t>
  </si>
  <si>
    <t>R732429.2</t>
  </si>
  <si>
    <t>Elektronické oběhové čerpadlo pro zdroj tepla</t>
  </si>
  <si>
    <t>R732429.4</t>
  </si>
  <si>
    <t>Kulový ventil s jímkou</t>
  </si>
  <si>
    <t>R732429.5</t>
  </si>
  <si>
    <t>Změkčovací armatura pro první plnění a doplňování topných soustav vč. patron</t>
  </si>
  <si>
    <t>R732429.6</t>
  </si>
  <si>
    <t>Automatické doplňovací zařízení</t>
  </si>
  <si>
    <t>732</t>
  </si>
  <si>
    <t>Strojovny</t>
  </si>
  <si>
    <t>732339111R00</t>
  </si>
  <si>
    <t>Montáž nádoby expanzní tlakové 500 l</t>
  </si>
  <si>
    <t>732339993R00</t>
  </si>
  <si>
    <t>Revize expanzní tlakové nádoby do 500 l</t>
  </si>
  <si>
    <t>732429113R00</t>
  </si>
  <si>
    <t>Montáž čerpadel oběhových spirálních, DN 50</t>
  </si>
  <si>
    <t>734419134R00</t>
  </si>
  <si>
    <t>Montáž kompaktního měřiče tepla závitového</t>
  </si>
  <si>
    <t>734419143R00</t>
  </si>
  <si>
    <t>Montáž kapiláry ocelové teploměru dl. 1,5 m</t>
  </si>
  <si>
    <t>998732201R00</t>
  </si>
  <si>
    <t>Přesun hmot pro strojovny, výšky do 6 m</t>
  </si>
  <si>
    <t>733</t>
  </si>
  <si>
    <t>Rozvod potrubí</t>
  </si>
  <si>
    <t>733111116R00</t>
  </si>
  <si>
    <t>Potrubí závit. bezešvé běžné v kotelnách DN 32</t>
  </si>
  <si>
    <t>733121218R00</t>
  </si>
  <si>
    <t>Potrubí hladké bezešvé v kotelnách D 57 x 2,9 mm</t>
  </si>
  <si>
    <t>733121222R00</t>
  </si>
  <si>
    <t>Potrubí hladké bezešvé v kotelnách D 76 x 3,2 mm</t>
  </si>
  <si>
    <t>733184106R00</t>
  </si>
  <si>
    <t>Montáž předizolovaného potrubí DN 65 mm</t>
  </si>
  <si>
    <t>733190108R00</t>
  </si>
  <si>
    <t>Tlaková zkouška potrubí DN 50</t>
  </si>
  <si>
    <t>733193922R00</t>
  </si>
  <si>
    <t>Oprava-zaslepení potrubí dýnkem D 76 mm</t>
  </si>
  <si>
    <t>733194922R00</t>
  </si>
  <si>
    <t>Oprava-navaření odbočky na potrubí,D odbočky 76</t>
  </si>
  <si>
    <t>783425150R00</t>
  </si>
  <si>
    <t>Nátěr syntetický potrubí do DN 100 mm Z + 2x</t>
  </si>
  <si>
    <t>998733201R00</t>
  </si>
  <si>
    <t>Přesun hmot pro rozvody potrubí, výšky do 6 m</t>
  </si>
  <si>
    <t>734</t>
  </si>
  <si>
    <t>Armatury</t>
  </si>
  <si>
    <t>551200011</t>
  </si>
  <si>
    <t>Ventil automatický odvzdušňovací 1/2"</t>
  </si>
  <si>
    <t>734235123R00</t>
  </si>
  <si>
    <t>Kohout kulový,2xvnitřní záv.DN 25</t>
  </si>
  <si>
    <t>734235126R00</t>
  </si>
  <si>
    <t>Kohout kulový,2xvnitřní záv. DN 50</t>
  </si>
  <si>
    <t>734235127R00</t>
  </si>
  <si>
    <t>Kohout kulový,2xvnitřní záv. DN 65</t>
  </si>
  <si>
    <t>734245423R00</t>
  </si>
  <si>
    <t>Klapka zpětná,2xvnitř.závit DN 25</t>
  </si>
  <si>
    <t>734245427R00</t>
  </si>
  <si>
    <t>Klapka zpětná,2xvnitřní závit DN 65</t>
  </si>
  <si>
    <t>734295213R00</t>
  </si>
  <si>
    <t>Filtr, vnitřní-vnitřní z. DN 25</t>
  </si>
  <si>
    <t>734295217R00</t>
  </si>
  <si>
    <t>Filtr, vnitřní-vnitřní z. DN 65</t>
  </si>
  <si>
    <t>734295321R00</t>
  </si>
  <si>
    <t>Kohout kul.vypouštěcí,komplet,DN 15</t>
  </si>
  <si>
    <t>734413122R00</t>
  </si>
  <si>
    <t>Teploměr D 63 / dl.jímky 50 mm</t>
  </si>
  <si>
    <t>734421130.0</t>
  </si>
  <si>
    <t>Bezpečnostní uzávěr pro expanzní nádobu DN25</t>
  </si>
  <si>
    <t>734421130R00</t>
  </si>
  <si>
    <t>Tlakoměr, D60</t>
  </si>
  <si>
    <t>998734201R00</t>
  </si>
  <si>
    <t>Přesun hmot pro armatury, výšky do 6 m</t>
  </si>
  <si>
    <t>Konstrukce doplňkové stavební (zámečnické)</t>
  </si>
  <si>
    <t>767995101R00</t>
  </si>
  <si>
    <t>Dodávka a montáž kov. atypických konstr. do 5 kg</t>
  </si>
  <si>
    <t>Hodinové zúčtovací sazby (HZS)</t>
  </si>
  <si>
    <t>900      R04</t>
  </si>
  <si>
    <t>Hodinová zúčtovací sazba instalatér odborný</t>
  </si>
  <si>
    <t>SO 19-15-02.5</t>
  </si>
  <si>
    <t>ZTI</t>
  </si>
  <si>
    <t>722</t>
  </si>
  <si>
    <t>Zdravotechnika - vnitřní vodovod</t>
  </si>
  <si>
    <t>59816122</t>
  </si>
  <si>
    <t>tmel silikonový žáruvzdorný bílý do 250 °C</t>
  </si>
  <si>
    <t>33=33,000 [A]</t>
  </si>
  <si>
    <t>722130107</t>
  </si>
  <si>
    <t>Potrubí z ocelových trubek pozinkovaných hladkých pro zavodněný požární systém spojovaných lisováním PN 16 do 110°C O 54/1,5</t>
  </si>
  <si>
    <t>chránička v místě prostupu' 
1=1,000 [A]</t>
  </si>
  <si>
    <t>722174023</t>
  </si>
  <si>
    <t>Potrubí z plastových trubek z polypropylenu PPR svařovaných polyfúzně PN 20 (SDR 6) D 25 x 4,2</t>
  </si>
  <si>
    <t>20=20,000 [A]</t>
  </si>
  <si>
    <t>722181222</t>
  </si>
  <si>
    <t>Ochrana potrubí termoizolačními trubicemi z pěnového polyetylenu PE přilepenými v příčných a podélných spojích, tloušťky izolace přes 6 do 9 mm, vnitřního průmě</t>
  </si>
  <si>
    <t>Ochrana potrubí termoizolačními trubicemi z pěnového polyetylenu PE přilepenými v příčných a podélných spojích, tloušťky izolace přes 6 do 9 mm, vnitřního průměru izolace DN přes 22 do 45 mm</t>
  </si>
  <si>
    <t>722224115</t>
  </si>
  <si>
    <t>Armatury s jedním závitem kohouty plnicí a vypouštěcí PN 10 G 1/2"</t>
  </si>
  <si>
    <t>1=1,000 [A]</t>
  </si>
  <si>
    <t>722232044</t>
  </si>
  <si>
    <t>Armatury se dvěma závity kulové kohouty PN 42 do 185 °C přímé vnitřní závit G 3/4"</t>
  </si>
  <si>
    <t>4=4,000 [A]</t>
  </si>
  <si>
    <t>722232502</t>
  </si>
  <si>
    <t>Armatury se dvěma závity potrubní oddělovače vnější závit PN 10 do 65 °C G 3/4"</t>
  </si>
  <si>
    <t>v místě napojení na stávající vodovod' 
1=1,000 [A]</t>
  </si>
  <si>
    <t>722262225</t>
  </si>
  <si>
    <t>Vodoměry pro vodu do 40°C závitové horizontální jednovtokové suchoběžné pro dálkový odečet G 1/2" x 110 mm Qn 1,6 R80</t>
  </si>
  <si>
    <t>měření spotřeby doplňované vody pro ÚT' 
1=1,000 [A]</t>
  </si>
  <si>
    <t>724</t>
  </si>
  <si>
    <t>Zdravotechnika - strojní vybavení</t>
  </si>
  <si>
    <t>R72401</t>
  </si>
  <si>
    <t>Nádoba plastová o objemu 5 l</t>
  </si>
  <si>
    <t>pod pojistný ventil tepelného čerpadla' 
1=1,000 [A]</t>
  </si>
  <si>
    <t>725</t>
  </si>
  <si>
    <t>Zdravotechnika - zařizovací předměty</t>
  </si>
  <si>
    <t>725211604</t>
  </si>
  <si>
    <t>Umyvadla keramická bílá bez výtokových armatur připevněná na stěnu šrouby bez sloupu nebo krytu na sifon, šířka umyvadla 650 mm</t>
  </si>
  <si>
    <t>doplnění chybějícího umyvadla v DK' 
1=1,000 [A]</t>
  </si>
  <si>
    <t>R02</t>
  </si>
  <si>
    <t>Montáž ohřívačů průtokových do výkonu 3,5kW</t>
  </si>
  <si>
    <t>výměna stávajícího ohřívače v DK' 
1=1,000 [A]</t>
  </si>
  <si>
    <t>R48403</t>
  </si>
  <si>
    <t>ohřívač vody elekrický průtokový výkon do 3,5kW</t>
  </si>
  <si>
    <t>972054341</t>
  </si>
  <si>
    <t>Vybourání otvorů ve stropech nebo klenbách železobetonových bez odstranění podlahy a násypu, plochy do 0,25 m2, tl. do 150 mm</t>
  </si>
  <si>
    <t>nové prostupy pro vodovodní potrubí' 
2=2,000 [A]</t>
  </si>
  <si>
    <t>974031133</t>
  </si>
  <si>
    <t>Vysekání rýh ve zdivu cihelném na maltu vápennou nebo vápenocementovou do hl. 50 mm a šířky do 100 mm</t>
  </si>
  <si>
    <t>v místě napojení na stávající vodovod včetně zednického vyspravení' 
5=5,000 [A]</t>
  </si>
  <si>
    <t>977151113</t>
  </si>
  <si>
    <t>Jádrové vrty diamantovými korunkami do stavebních materiálů (železobetonu, betonu, cihel, obkladů, dlažeb, kamene) průměru přes 40 do 50 mm</t>
  </si>
  <si>
    <t>nové prostupy pro vodovodní potrubí' 
1=1,000 [A]</t>
  </si>
  <si>
    <t>Všeobecný objekt</t>
  </si>
  <si>
    <t>SO 98-98</t>
  </si>
  <si>
    <t>Dokumentace stavby</t>
  </si>
  <si>
    <t>VSEOB001</t>
  </si>
  <si>
    <t>Dokumentace skutečného provedení stavby, geodetická část</t>
  </si>
  <si>
    <t>R-položka</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</si>
  <si>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vyhotovení geodetické části dokumentace skutečného provedení stavby, která mimo jiné zahrnuje geodetické měření, zapracování všech změn během výstavby, geometrické plány pro zápis vlastnických a jiných věcných práv do katastru nemovitostí, výsledné měřící protokoly, aktuální údaje apod. Zhotovitel bude postupovat dle požadavků na obsahovou náležitost této části DSPS, která je uvedená v interním předpisu Objednatele - SŽ SM011 Dokumentace staveb Správy železnic, státní organizace. Položka zahrnuje odevzdání dokumentace v předepsaném počtu v listinné i elektronické formě uvedeném v ZTP a VTP.</t>
  </si>
  <si>
    <t>VSEOB002</t>
  </si>
  <si>
    <t>Dokumentace skutečného provedení stavby, technická část</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</si>
  <si>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vyhotovení dokumentace skutečného provedení stavby v předepsaném počtu v listinné i elektronické formě. Zhotovitel bude postupovat dle požadavků na obsahovou náležitost této části DSPS, která je uvedená v interním předpisu Objednatele - SŽ SM011 Dokumentace staveb Správy železnic, státní organizace.</t>
  </si>
  <si>
    <t>VSEOB003</t>
  </si>
  <si>
    <t>Dokumentace skutečného provedení stavby, dokladová část</t>
  </si>
  <si>
    <t>Vypracování vybrané části dokumentace skutečného provedení (DSPS)  
v předepsaném rozsahu a počtu dle VTP a ZTP  
Položka zahrnuje veškeré činnosti nezbytné k vypracování dokumentace skutečného provedení dle SOD na zhotovení stavby a v rozsahu vyhlášky č. 499/2006 Sb. v platném znění a dle požadavků VTP a ZTP.  Jedná se o souhrn činností zahrnujících doložení dokladů a podkladů pro předání stavby a její kolaudace v předepsané formě a počtu v listinné i elektronické formě. Zhotovitel bude postupovat dle požadavků na obsahovou náležitost této části DSPS, která je uvedená v interním předpisu Objednatele - SŽ SM011 Dokumentace staveb Správy železnic, státní organizace.</t>
  </si>
  <si>
    <t>VSEOB004</t>
  </si>
  <si>
    <t>Osvědčení o shodě notifikovanou osobou</t>
  </si>
  <si>
    <t>Zajištění vydání osvědčení o shodě notifikovanou osobou  
v předepsaném rozsahu a počtu dle VTP a ZTP  
Položka zahrnuje veškeré činnosti nezbytné k zajištění vydání platného prohlášení o ověření subsystému notifikovanou osobou ve stádiu realizace podle Směrnice Evropského parlamentu a Rady 2008/57/ES ze dne 17. června 2008 o interoperabilitě železničního systému, ve znění pozdějších předpisů  v souhrnu pro stavební objekty a provozní soubory.    
Položka zahrnuje  všechny nezbytné práce, náklady a zařízení  včetně  všech doprav a pomocného materiálu nutných  pro uskutečnění dané činnosti.</t>
  </si>
  <si>
    <t>VSEOB005</t>
  </si>
  <si>
    <t>Osvědčení o bezpečnosti před uvedením do provozu</t>
  </si>
  <si>
    <t>Zajištění vydání osvědčení o bezpečnosti před uvedením do provozu.  
v předepsaném rozsahu a počtu dle VTP a ZTP  
Položka zahrnuje veškeré činnosti nezbytné k zajištění vydání zprávy o posouzení bezpečnosti dle prováděcího nařízení Komise (EU) č. 402/2013 ze dne 30. dubna 2013 o společné bezpečnostní metodě pro hodnocení a posuzování rizik a požadavky Drážního úřadu.   
Položka zahrnuje  všechny nezbytné práce, náklady a zařízení  včetně  všech doprav a pomocného materiálu nutných  pro uskutečnění dané činnosti.</t>
  </si>
  <si>
    <t>VSEOB006</t>
  </si>
  <si>
    <t>Geodetické práce v rámci geodetické vytyčovací sítě stavby a ostatní geodetické práce poptřebné pro stavbu</t>
  </si>
  <si>
    <t>Souhrn všech geodetických činností při zřizování a vedení bodů geodetické vytyčovací sítě a a ostatní geodetické práce poptřebné pro stavbu před, během a po ukončení stavby.  
v předepsaném rozsahu a počtu dle VTP a ZTP  
Položka zahrnuje náklady na měřické činnosti v rámci zřizování a vedení bodů geodetické vytyčovací sítě stavby, především pak kontrolu a ověření vytyčovací sítě, měřické práce při zřízení, překládání, obnově a doplnění bodů vytyčovací sítě, včetně výpočetních a dokumentačních činností.   
Zřízení a vedení bodů geodetických mikrosíti je součástí nákladů příslušných stavebních objektů, pro které je v projektu stanoveno jejich vybudování a není součástní nákladu této položky.</t>
  </si>
  <si>
    <t>VSEOB008</t>
  </si>
  <si>
    <t>Hlukové měření pro účely realizace stavby</t>
  </si>
  <si>
    <t>popis položky  
v předepsaném rozsahu a počtu dle VTP a ZTP  
Položka zahrnuje náklady na  provedení všech hlukových měření a jejich vyhodnocení, která jsou nutná ke kolaudaci stavby a která dokumentují účinnost protihlukových opatření, případně jiných opatření, které dokládají vliv stavby na hlukové emise. Položka zahrnuje  všechny nezbytné práce, náklady a zařízení  včetně  všech doprav a pomocného materiálu nutných  pro uskutečnění měření.</t>
  </si>
  <si>
    <t>VSEOB013</t>
  </si>
  <si>
    <t>Dopracování projektová dokumentace pro provádění stavby</t>
  </si>
  <si>
    <t>kpl.</t>
  </si>
  <si>
    <t>Dopracování projektová dokumentace pro provádění stavby  
v předepsaném rozsahu a počtu dle VTP a ZTP    
1=1,000 [A]  
Vypracování PDPS u vybraných SO a PS. Položka zahrnuje veškeré činnosti nezbytné k vypracování projektové dokumentace pro provádění stavby , které doplňuje a upřesňuje projektovou dokumentaci do úplného obsahu stupně dokumentace pro provádění stavby. Jedná se o dopracování PDPS  pro části : D.1.1, D.1.2, D.1.3 případně jiné SO, PS, kde zhotovitel uzná za nutné toto vypracovat k bezvadnému předání a ukončení díla, pokud není uvedeno samostatně v soupisech prací jednotlivých SO, PS. Dále se jedná o dílenská a výrobní dokumentaci nebo jinou dokumentaci, kterou zhotovitel bude potřebovat k bezvadnému provedení díla.</t>
  </si>
  <si>
    <t>VSEOB015</t>
  </si>
  <si>
    <t>Nájmy, zábory a věcná břemena placená zhotovitelem</t>
  </si>
  <si>
    <t>v předepsaném rozsahu a počtu dle VTP a ZTP     
1,0=1,000 [A]  
Položka zahrnuje veškeré činnosti nezbytné k zajištění daného předmětu dle názvu položky během realizace stavby. Položka zahrnuje  všechny nezbytné práce, náklady a zařízení  včetně  všech doprav a pomocného materiálu, zpráv, projednání nutných pro uskutečnění této činnosti.</t>
  </si>
  <si>
    <t>VSEOB017</t>
  </si>
  <si>
    <t>Odborné dozory, dohledy a průzkumy zajišťované zhotovitelem</t>
  </si>
  <si>
    <t>v předepsaném rozsahu a počtu dle VTP a ZTP    
1=1,000 [A]  
Položka zahrnuje veškeré činnosti nezbytné k zajištění činností dané popisem včetně všech zkoušek, revizí, měření, protokolů a dalších dokumentů nutných pro dokončení stavby</t>
  </si>
  <si>
    <t>VSEOB018</t>
  </si>
  <si>
    <t>Zajištění vytyčení inženýrských sítí pro potřeby stavby, pasporty pro účely stavby</t>
  </si>
  <si>
    <t>v předepsaném rozsahu a počtu dle VTP a ZTP    
1=1,000 [A]  
Položka zahrnuje veškeré činnosti nezbytné k zajištění vytyčení inženýrských sítí včetně ověření hloubkové polohy sítě kopanou sondou. Položka zahrnuje  všechny nezbytné práce, náklady a zařízení  včetně  všech doprav a pomocného materiálu nutných  pro uskutečnění vytyčení. Dále položka obsahuje pasportizaci pro účel stavby včetně fotodokumentace a veškeré činnosti s tímto spojené.</t>
  </si>
  <si>
    <t>VSEOB019</t>
  </si>
  <si>
    <t>Náklady plynoucí z částí F. ZOV</t>
  </si>
  <si>
    <t>Náklady vyplývající ze zásad organizace výstavby v předepsaném rozsahu a počtu dle F.ZOV.  
Viz. Technická zpráva  Zásady organizace výstavby a všech grafických a textových příloh</t>
  </si>
  <si>
    <r>
      <t xml:space="preserve">Žst. Český Těšín, úpravy a přeložky kabelizace ČD-T - </t>
    </r>
    <r>
      <rPr>
        <b/>
        <sz val="10"/>
        <color rgb="FFFF0000"/>
        <rFont val="Arial"/>
        <family val="2"/>
        <charset val="238"/>
      </rPr>
      <t>Neoceňovat – nezadatelná činnost</t>
    </r>
  </si>
  <si>
    <r>
      <t>Žst. Český Těšín, úpravy a přeložky kabelizace ČD-T -</t>
    </r>
    <r>
      <rPr>
        <b/>
        <sz val="11"/>
        <color rgb="FFFF0000"/>
        <rFont val="Arial"/>
        <family val="2"/>
        <charset val="238"/>
      </rPr>
      <t xml:space="preserve"> Neoceňovat – nezadatelná činnost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</si>
</sst>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0.000"/>
  </numFmts>
  <fonts count="12" x14ac:knownFonts="1">
    <font>
      <sz val="10"/>
      <name val="Arial"/>
    </font>
    <font>
      <b/>
      <sz val="16"/>
      <color rgb="FF000000"/>
      <name val="Arial"/>
    </font>
    <font>
      <b/>
      <sz val="16"/>
      <name val="Arial"/>
    </font>
    <font>
      <b/>
      <sz val="10"/>
      <name val="Arial"/>
    </font>
    <font>
      <sz val="10"/>
      <color rgb="FFFFFFFF"/>
      <name val="Arial"/>
    </font>
    <font>
      <b/>
      <sz val="11"/>
      <name val="Arial"/>
    </font>
    <font>
      <i/>
      <sz val="10"/>
      <name val="Arial"/>
    </font>
    <font>
      <sz val="10"/>
      <name val="Arial"/>
    </font>
    <font>
      <b/>
      <sz val="10"/>
      <color rgb="FFFF0000"/>
      <name val="Arial"/>
      <family val="2"/>
      <charset val="238"/>
    </font>
    <font>
      <sz val="10"/>
      <name val="Arial"/>
      <family val="2"/>
      <charset val="238"/>
    </font>
    <font>
      <b/>
      <sz val="11"/>
      <color rgb="FFFF0000"/>
      <name val="Arial"/>
      <family val="2"/>
      <charset val="238"/>
    </font>
    <font>
      <b/>
      <sz val="11"/>
      <name val="Arial"/>
      <family val="2"/>
      <charset val="238"/>
    </font>
  </fonts>
  <fills count="4">
    <fill>
      <patternFill patternType="none"/>
    </fill>
    <fill>
      <patternFill patternType="gray125"/>
    </fill>
    <fill>
      <patternFill patternType="solid">
        <fgColor rgb="FFD9D9D9"/>
        <bgColor indexed="64"/>
      </patternFill>
    </fill>
    <fill>
      <patternFill patternType="solid">
        <fgColor rgb="FFCB441A"/>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top style="thin">
        <color auto="1"/>
      </top>
      <bottom style="thin">
        <color auto="1"/>
      </bottom>
      <diagonal/>
    </border>
  </borders>
  <cellStyleXfs count="7">
    <xf numFmtId="0" fontId="0" fillId="0" borderId="0"/>
    <xf numFmtId="9"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7" fillId="0" borderId="0"/>
  </cellStyleXfs>
  <cellXfs count="45">
    <xf numFmtId="0" fontId="0" fillId="0" borderId="0" xfId="0"/>
    <xf numFmtId="0" fontId="4" fillId="3" borderId="1" xfId="6" applyFont="1" applyFill="1" applyBorder="1" applyAlignment="1">
      <alignment horizontal="center" vertical="center" wrapText="1"/>
    </xf>
    <xf numFmtId="0" fontId="0" fillId="2" borderId="2" xfId="6" applyFont="1" applyFill="1" applyBorder="1"/>
    <xf numFmtId="0" fontId="5" fillId="2" borderId="2" xfId="6" applyFont="1" applyFill="1" applyBorder="1" applyAlignment="1">
      <alignment horizontal="right"/>
    </xf>
    <xf numFmtId="0" fontId="5" fillId="2" borderId="0" xfId="6" applyFont="1" applyFill="1" applyAlignment="1">
      <alignment horizontal="right"/>
    </xf>
    <xf numFmtId="0" fontId="2" fillId="2" borderId="0" xfId="6" applyFont="1" applyFill="1"/>
    <xf numFmtId="0" fontId="1" fillId="2" borderId="0" xfId="6" applyFont="1" applyFill="1" applyAlignment="1">
      <alignment horizontal="center" vertical="center"/>
    </xf>
    <xf numFmtId="0" fontId="0" fillId="2" borderId="0" xfId="6" applyFont="1" applyFill="1"/>
    <xf numFmtId="0" fontId="0" fillId="2" borderId="0" xfId="6" applyFont="1" applyFill="1"/>
    <xf numFmtId="0" fontId="1" fillId="2" borderId="0" xfId="6" applyFont="1" applyFill="1" applyAlignment="1">
      <alignment horizontal="center" vertical="center"/>
    </xf>
    <xf numFmtId="0" fontId="3" fillId="2" borderId="0" xfId="6" applyFont="1" applyFill="1" applyAlignment="1">
      <alignment horizontal="right"/>
    </xf>
    <xf numFmtId="0" fontId="4" fillId="3" borderId="1" xfId="6" applyFont="1" applyFill="1" applyBorder="1" applyAlignment="1">
      <alignment horizontal="center"/>
    </xf>
    <xf numFmtId="0" fontId="0" fillId="2" borderId="2" xfId="6" applyFont="1" applyFill="1" applyBorder="1"/>
    <xf numFmtId="4" fontId="3" fillId="2" borderId="0" xfId="6" applyNumberFormat="1"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0" fillId="2" borderId="4" xfId="6" applyFont="1" applyFill="1" applyBorder="1"/>
    <xf numFmtId="0" fontId="0" fillId="2" borderId="5" xfId="6" applyFont="1" applyFill="1" applyBorder="1"/>
    <xf numFmtId="0" fontId="5" fillId="2" borderId="0" xfId="6" applyFont="1" applyFill="1"/>
    <xf numFmtId="0" fontId="5" fillId="2" borderId="0" xfId="6" applyFont="1" applyFill="1" applyAlignment="1">
      <alignment horizontal="left"/>
    </xf>
    <xf numFmtId="0" fontId="4" fillId="3" borderId="1" xfId="6" applyFont="1" applyFill="1" applyBorder="1" applyAlignment="1">
      <alignment horizontal="center" vertical="center" wrapText="1"/>
    </xf>
    <xf numFmtId="0" fontId="5" fillId="2" borderId="2" xfId="6" applyFont="1" applyFill="1" applyBorder="1"/>
    <xf numFmtId="0" fontId="5" fillId="2" borderId="2" xfId="6" applyFont="1" applyFill="1" applyBorder="1" applyAlignment="1">
      <alignment horizontal="left"/>
    </xf>
    <xf numFmtId="0" fontId="0" fillId="0" borderId="1" xfId="6" applyFont="1" applyBorder="1" applyAlignment="1">
      <alignment horizontal="left"/>
    </xf>
    <xf numFmtId="4" fontId="0" fillId="0" borderId="1" xfId="6" applyNumberFormat="1" applyFont="1" applyBorder="1" applyAlignment="1">
      <alignment horizontal="right"/>
    </xf>
    <xf numFmtId="0" fontId="0" fillId="0" borderId="1" xfId="6" applyFont="1" applyBorder="1"/>
    <xf numFmtId="0" fontId="0" fillId="2" borderId="6" xfId="6" applyFont="1" applyFill="1" applyBorder="1"/>
    <xf numFmtId="0" fontId="3" fillId="2" borderId="6" xfId="6" applyFont="1" applyFill="1" applyBorder="1" applyAlignment="1">
      <alignment horizontal="right"/>
    </xf>
    <xf numFmtId="0" fontId="3" fillId="2" borderId="6" xfId="6" applyFont="1" applyFill="1" applyBorder="1" applyAlignment="1">
      <alignment wrapText="1"/>
    </xf>
    <xf numFmtId="4" fontId="3" fillId="2" borderId="6"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4" fontId="0" fillId="0" borderId="1" xfId="6" applyNumberFormat="1" applyFont="1" applyBorder="1" applyAlignment="1">
      <alignment horizontal="center"/>
    </xf>
    <xf numFmtId="4" fontId="0" fillId="0" borderId="1" xfId="6" applyNumberFormat="1" applyFont="1" applyBorder="1" applyAlignment="1">
      <alignment horizontal="center"/>
    </xf>
    <xf numFmtId="0" fontId="0" fillId="0" borderId="5"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6" fillId="0" borderId="1" xfId="6" applyFont="1" applyBorder="1" applyAlignment="1">
      <alignment horizontal="left" vertical="center" wrapText="1"/>
    </xf>
    <xf numFmtId="0" fontId="3" fillId="2" borderId="2" xfId="6" applyFont="1" applyFill="1" applyBorder="1" applyAlignment="1">
      <alignment horizontal="right"/>
    </xf>
    <xf numFmtId="4" fontId="3"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6" fillId="0" borderId="1" xfId="6" quotePrefix="1" applyFont="1" applyBorder="1" applyAlignment="1">
      <alignment horizontal="left" vertical="center" wrapText="1"/>
    </xf>
    <xf numFmtId="0" fontId="9" fillId="0" borderId="1" xfId="6" applyFont="1" applyBorder="1" applyAlignment="1">
      <alignment horizontal="left"/>
    </xf>
    <xf numFmtId="0" fontId="11" fillId="2" borderId="2" xfId="6" applyFont="1" applyFill="1" applyBorder="1" applyAlignment="1">
      <alignment horizontal="left"/>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Normální"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workbookViewId="0">
      <selection activeCell="E20" sqref="E20"/>
    </sheetView>
  </sheetViews>
  <sheetFormatPr defaultColWidth="9.140625" defaultRowHeight="12.75" customHeight="1" x14ac:dyDescent="0.2"/>
  <cols>
    <col min="1" max="1" width="25.7109375" customWidth="1"/>
    <col min="2" max="2" width="78.5703125" customWidth="1"/>
    <col min="3" max="5" width="20.7109375" customWidth="1"/>
  </cols>
  <sheetData>
    <row r="1" spans="1:5" ht="12.75" customHeight="1" x14ac:dyDescent="0.2">
      <c r="A1" s="7"/>
      <c r="B1" s="8" t="s">
        <v>0</v>
      </c>
      <c r="C1" s="8"/>
      <c r="D1" s="8"/>
      <c r="E1" s="8"/>
    </row>
    <row r="2" spans="1:5" ht="12.75" customHeight="1" x14ac:dyDescent="0.2">
      <c r="A2" s="7"/>
      <c r="B2" s="6" t="s">
        <v>1</v>
      </c>
      <c r="C2" s="8"/>
      <c r="D2" s="8"/>
      <c r="E2" s="8"/>
    </row>
    <row r="3" spans="1:5" ht="20.100000000000001" customHeight="1" x14ac:dyDescent="0.2">
      <c r="A3" s="7"/>
      <c r="B3" s="7"/>
      <c r="C3" s="8"/>
      <c r="D3" s="8"/>
      <c r="E3" s="8"/>
    </row>
    <row r="4" spans="1:5" ht="20.100000000000001" customHeight="1" x14ac:dyDescent="0.3">
      <c r="A4" s="8"/>
      <c r="B4" s="5" t="s">
        <v>2</v>
      </c>
      <c r="C4" s="7"/>
      <c r="D4" s="7"/>
      <c r="E4" s="8"/>
    </row>
    <row r="5" spans="1:5" ht="12.75" customHeight="1" x14ac:dyDescent="0.2">
      <c r="A5" s="8"/>
      <c r="B5" s="7" t="s">
        <v>3</v>
      </c>
      <c r="C5" s="7"/>
      <c r="D5" s="7"/>
      <c r="E5" s="8"/>
    </row>
    <row r="6" spans="1:5" ht="12.75" customHeight="1" x14ac:dyDescent="0.2">
      <c r="A6" s="8"/>
      <c r="B6" s="10" t="s">
        <v>4</v>
      </c>
      <c r="C6" s="13">
        <f>SUM(C10:C25)</f>
        <v>0</v>
      </c>
      <c r="D6" s="8"/>
      <c r="E6" s="8"/>
    </row>
    <row r="7" spans="1:5" ht="12.75" customHeight="1" x14ac:dyDescent="0.2">
      <c r="A7" s="8"/>
      <c r="B7" s="10" t="s">
        <v>5</v>
      </c>
      <c r="C7" s="13">
        <f>SUM(E10:E25)</f>
        <v>0</v>
      </c>
      <c r="D7" s="8"/>
      <c r="E7" s="8"/>
    </row>
    <row r="8" spans="1:5" ht="12.75" customHeight="1" x14ac:dyDescent="0.2">
      <c r="A8" s="12"/>
      <c r="B8" s="12"/>
      <c r="C8" s="12"/>
      <c r="D8" s="12"/>
      <c r="E8" s="12"/>
    </row>
    <row r="9" spans="1:5" ht="12.75" customHeight="1" x14ac:dyDescent="0.2">
      <c r="A9" s="11" t="s">
        <v>6</v>
      </c>
      <c r="B9" s="11" t="s">
        <v>7</v>
      </c>
      <c r="C9" s="11" t="s">
        <v>8</v>
      </c>
      <c r="D9" s="11" t="s">
        <v>9</v>
      </c>
      <c r="E9" s="11" t="s">
        <v>10</v>
      </c>
    </row>
    <row r="10" spans="1:5" ht="12.75" customHeight="1" x14ac:dyDescent="0.2">
      <c r="A10" s="23" t="s">
        <v>31</v>
      </c>
      <c r="B10" s="23" t="s">
        <v>32</v>
      </c>
      <c r="C10" s="24">
        <f>'D.1_D.1.2.1_PS 19-14-01'!I3</f>
        <v>0</v>
      </c>
      <c r="D10" s="24">
        <f>'D.1_D.1.2.1_PS 19-14-01'!O2</f>
        <v>0</v>
      </c>
      <c r="E10" s="24">
        <f t="shared" ref="E10:E25" si="0">C10+D10</f>
        <v>0</v>
      </c>
    </row>
    <row r="11" spans="1:5" ht="12.75" customHeight="1" x14ac:dyDescent="0.2">
      <c r="A11" s="23" t="s">
        <v>242</v>
      </c>
      <c r="B11" s="23" t="s">
        <v>243</v>
      </c>
      <c r="C11" s="24">
        <f>'D.1_D.1.2.2_PS 19-14-02'!I3</f>
        <v>0</v>
      </c>
      <c r="D11" s="24">
        <f>'D.1_D.1.2.2_PS 19-14-02'!O2</f>
        <v>0</v>
      </c>
      <c r="E11" s="24">
        <f t="shared" si="0"/>
        <v>0</v>
      </c>
    </row>
    <row r="12" spans="1:5" ht="12.75" customHeight="1" x14ac:dyDescent="0.2">
      <c r="A12" s="23" t="s">
        <v>327</v>
      </c>
      <c r="B12" s="23" t="s">
        <v>328</v>
      </c>
      <c r="C12" s="24">
        <f>'D.1_D.1.2.3_PS 19-14-03'!I3</f>
        <v>0</v>
      </c>
      <c r="D12" s="24">
        <f>'D.1_D.1.2.3_PS 19-14-03'!O2</f>
        <v>0</v>
      </c>
      <c r="E12" s="24">
        <f t="shared" si="0"/>
        <v>0</v>
      </c>
    </row>
    <row r="13" spans="1:5" ht="12.75" customHeight="1" x14ac:dyDescent="0.2">
      <c r="A13" s="23" t="s">
        <v>426</v>
      </c>
      <c r="B13" s="23" t="s">
        <v>427</v>
      </c>
      <c r="C13" s="24">
        <f>'D.1_D.1.2.4_PS 19-14-04'!I3</f>
        <v>0</v>
      </c>
      <c r="D13" s="24">
        <f>'D.1_D.1.2.4_PS 19-14-04'!O2</f>
        <v>0</v>
      </c>
      <c r="E13" s="24">
        <f t="shared" si="0"/>
        <v>0</v>
      </c>
    </row>
    <row r="14" spans="1:5" ht="12.75" customHeight="1" x14ac:dyDescent="0.2">
      <c r="A14" s="23" t="s">
        <v>567</v>
      </c>
      <c r="B14" s="23" t="s">
        <v>568</v>
      </c>
      <c r="C14" s="24">
        <f>'D.1_D.1.2.5_PS 19-14-05'!I3</f>
        <v>0</v>
      </c>
      <c r="D14" s="24">
        <f>'D.1_D.1.2.5_PS 19-14-05'!O2</f>
        <v>0</v>
      </c>
      <c r="E14" s="24">
        <f t="shared" si="0"/>
        <v>0</v>
      </c>
    </row>
    <row r="15" spans="1:5" ht="12.75" customHeight="1" x14ac:dyDescent="0.2">
      <c r="A15" s="23" t="s">
        <v>642</v>
      </c>
      <c r="B15" s="43" t="s">
        <v>2207</v>
      </c>
      <c r="C15" s="24">
        <f>'D.1_D.1.2.5_PS 19-14-06'!I3</f>
        <v>0</v>
      </c>
      <c r="D15" s="24">
        <f>'D.1_D.1.2.5_PS 19-14-06'!O2</f>
        <v>0</v>
      </c>
      <c r="E15" s="24">
        <f t="shared" si="0"/>
        <v>0</v>
      </c>
    </row>
    <row r="16" spans="1:5" ht="12.75" customHeight="1" x14ac:dyDescent="0.2">
      <c r="A16" s="23" t="s">
        <v>665</v>
      </c>
      <c r="B16" s="23" t="s">
        <v>666</v>
      </c>
      <c r="C16" s="24">
        <f>'D.1_D.1.2.6_PS 19-14-07'!I3</f>
        <v>0</v>
      </c>
      <c r="D16" s="24">
        <f>'D.1_D.1.2.6_PS 19-14-07'!O2</f>
        <v>0</v>
      </c>
      <c r="E16" s="24">
        <f t="shared" si="0"/>
        <v>0</v>
      </c>
    </row>
    <row r="17" spans="1:5" ht="12.75" customHeight="1" x14ac:dyDescent="0.2">
      <c r="A17" s="23" t="s">
        <v>755</v>
      </c>
      <c r="B17" s="23" t="s">
        <v>756</v>
      </c>
      <c r="C17" s="24">
        <f>'D.1_D.1.2.7_PS 19-14-08'!I3</f>
        <v>0</v>
      </c>
      <c r="D17" s="24">
        <f>'D.1_D.1.2.7_PS 19-14-08'!O2</f>
        <v>0</v>
      </c>
      <c r="E17" s="24">
        <f t="shared" si="0"/>
        <v>0</v>
      </c>
    </row>
    <row r="18" spans="1:5" ht="12.75" customHeight="1" x14ac:dyDescent="0.2">
      <c r="A18" s="23" t="s">
        <v>818</v>
      </c>
      <c r="B18" s="23" t="s">
        <v>819</v>
      </c>
      <c r="C18" s="24">
        <f>'D.1_D.1.2.8_PS 19-14-09'!I3</f>
        <v>0</v>
      </c>
      <c r="D18" s="24">
        <f>'D.1_D.1.2.8_PS 19-14-09'!O2</f>
        <v>0</v>
      </c>
      <c r="E18" s="24">
        <f t="shared" si="0"/>
        <v>0</v>
      </c>
    </row>
    <row r="19" spans="1:5" ht="12.75" customHeight="1" x14ac:dyDescent="0.2">
      <c r="A19" s="23" t="s">
        <v>861</v>
      </c>
      <c r="B19" s="23" t="s">
        <v>862</v>
      </c>
      <c r="C19" s="24">
        <f>'D.1_D.1.2.9_PS 19-14-10'!I3</f>
        <v>0</v>
      </c>
      <c r="D19" s="24">
        <f>'D.1_D.1.2.9_PS 19-14-10'!O2</f>
        <v>0</v>
      </c>
      <c r="E19" s="24">
        <f t="shared" si="0"/>
        <v>0</v>
      </c>
    </row>
    <row r="20" spans="1:5" ht="12.75" customHeight="1" x14ac:dyDescent="0.2">
      <c r="A20" s="23" t="s">
        <v>987</v>
      </c>
      <c r="B20" s="23" t="s">
        <v>988</v>
      </c>
      <c r="C20" s="24">
        <f>'D.2_D.2.1_D.2.1.9_SO 19-15-01'!I3</f>
        <v>0</v>
      </c>
      <c r="D20" s="24">
        <f>'D.2_D.2.1_D.2.1.9_SO 19-15-01'!O2</f>
        <v>0</v>
      </c>
      <c r="E20" s="24">
        <f t="shared" si="0"/>
        <v>0</v>
      </c>
    </row>
    <row r="21" spans="1:5" ht="12.75" customHeight="1" x14ac:dyDescent="0.2">
      <c r="A21" s="23" t="s">
        <v>1088</v>
      </c>
      <c r="B21" s="23" t="s">
        <v>1089</v>
      </c>
      <c r="C21" s="24">
        <f>'2.2.1_SO 19-15-02_SO 19-15-02.1'!I3</f>
        <v>0</v>
      </c>
      <c r="D21" s="24">
        <f>'2.2.1_SO 19-15-02_SO 19-15-02.1'!O2</f>
        <v>0</v>
      </c>
      <c r="E21" s="24">
        <f t="shared" si="0"/>
        <v>0</v>
      </c>
    </row>
    <row r="22" spans="1:5" ht="12.75" customHeight="1" x14ac:dyDescent="0.2">
      <c r="A22" s="23" t="s">
        <v>1716</v>
      </c>
      <c r="B22" s="23" t="s">
        <v>1717</v>
      </c>
      <c r="C22" s="24">
        <f>'2.2.1_SO 19-15-02_SO 19-15-02.2'!I3</f>
        <v>0</v>
      </c>
      <c r="D22" s="24">
        <f>'2.2.1_SO 19-15-02_SO 19-15-02.2'!O2</f>
        <v>0</v>
      </c>
      <c r="E22" s="24">
        <f t="shared" si="0"/>
        <v>0</v>
      </c>
    </row>
    <row r="23" spans="1:5" ht="12.75" customHeight="1" x14ac:dyDescent="0.2">
      <c r="A23" s="23" t="s">
        <v>1960</v>
      </c>
      <c r="B23" s="23" t="s">
        <v>1961</v>
      </c>
      <c r="C23" s="24">
        <f>'2.2.1_SO 19-15-02_SO 19-15-02.3'!I3</f>
        <v>0</v>
      </c>
      <c r="D23" s="24">
        <f>'2.2.1_SO 19-15-02_SO 19-15-02.3'!O2</f>
        <v>0</v>
      </c>
      <c r="E23" s="24">
        <f t="shared" si="0"/>
        <v>0</v>
      </c>
    </row>
    <row r="24" spans="1:5" ht="12.75" customHeight="1" x14ac:dyDescent="0.2">
      <c r="A24" s="23" t="s">
        <v>2114</v>
      </c>
      <c r="B24" s="23" t="s">
        <v>2115</v>
      </c>
      <c r="C24" s="24">
        <f>'2.2.1_SO 19-15-02_SO 19-15-02.5'!I3</f>
        <v>0</v>
      </c>
      <c r="D24" s="24">
        <f>'2.2.1_SO 19-15-02_SO 19-15-02.5'!O2</f>
        <v>0</v>
      </c>
      <c r="E24" s="24">
        <f t="shared" si="0"/>
        <v>0</v>
      </c>
    </row>
    <row r="25" spans="1:5" ht="12.75" customHeight="1" x14ac:dyDescent="0.2">
      <c r="A25" s="23" t="s">
        <v>2167</v>
      </c>
      <c r="B25" s="23" t="s">
        <v>2166</v>
      </c>
      <c r="C25" s="24">
        <f>'H_SO 98-98'!I3</f>
        <v>0</v>
      </c>
      <c r="D25" s="24">
        <f>'H_SO 98-98'!O2</f>
        <v>0</v>
      </c>
      <c r="E25" s="24">
        <f t="shared" si="0"/>
        <v>0</v>
      </c>
    </row>
  </sheetData>
  <mergeCells count="4">
    <mergeCell ref="A1:A3"/>
    <mergeCell ref="B2:B3"/>
    <mergeCell ref="B4:D4"/>
    <mergeCell ref="B5:D5"/>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47"/>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0+O10+O31</f>
        <v>0</v>
      </c>
      <c r="P2" t="s">
        <v>29</v>
      </c>
    </row>
    <row r="3" spans="1:18" ht="15" customHeight="1" x14ac:dyDescent="0.25">
      <c r="A3" t="s">
        <v>12</v>
      </c>
      <c r="B3" s="18" t="s">
        <v>14</v>
      </c>
      <c r="C3" s="4" t="s">
        <v>15</v>
      </c>
      <c r="D3" s="7"/>
      <c r="E3" s="19" t="s">
        <v>16</v>
      </c>
      <c r="F3" s="8"/>
      <c r="G3" s="15"/>
      <c r="H3" s="14" t="s">
        <v>818</v>
      </c>
      <c r="I3" s="41">
        <f>0+I10+I31</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816</v>
      </c>
      <c r="D5" s="7"/>
      <c r="E5" s="19" t="s">
        <v>817</v>
      </c>
      <c r="F5" s="8"/>
      <c r="G5" s="8"/>
      <c r="H5" s="8"/>
      <c r="I5" s="8"/>
      <c r="J5" s="8"/>
      <c r="O5" t="s">
        <v>28</v>
      </c>
      <c r="P5" t="s">
        <v>30</v>
      </c>
    </row>
    <row r="6" spans="1:18" ht="12.75" customHeight="1" x14ac:dyDescent="0.25">
      <c r="A6" t="s">
        <v>24</v>
      </c>
      <c r="B6" s="21" t="s">
        <v>25</v>
      </c>
      <c r="C6" s="3" t="s">
        <v>818</v>
      </c>
      <c r="D6" s="2"/>
      <c r="E6" s="22" t="s">
        <v>819</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0+I11+I15+I19+I23+I27</f>
        <v>0</v>
      </c>
      <c r="R10">
        <f>0+O11+O15+O19+O23+O27</f>
        <v>0</v>
      </c>
    </row>
    <row r="11" spans="1:18" ht="38.25" x14ac:dyDescent="0.2">
      <c r="A11" s="25" t="s">
        <v>55</v>
      </c>
      <c r="B11" s="30" t="s">
        <v>36</v>
      </c>
      <c r="C11" s="30" t="s">
        <v>56</v>
      </c>
      <c r="D11" s="25" t="s">
        <v>57</v>
      </c>
      <c r="E11" s="31" t="s">
        <v>757</v>
      </c>
      <c r="F11" s="32" t="s">
        <v>59</v>
      </c>
      <c r="G11" s="33">
        <v>0.08</v>
      </c>
      <c r="H11" s="34">
        <v>0</v>
      </c>
      <c r="I11" s="34">
        <f>ROUND(ROUND(H11,2)*ROUND(G11,3),2)</f>
        <v>0</v>
      </c>
      <c r="J11" s="32" t="s">
        <v>60</v>
      </c>
      <c r="O11">
        <f>(I11*21)/100</f>
        <v>0</v>
      </c>
      <c r="P11" t="s">
        <v>30</v>
      </c>
    </row>
    <row r="12" spans="1:18" x14ac:dyDescent="0.2">
      <c r="A12" s="35" t="s">
        <v>61</v>
      </c>
      <c r="E12" s="36" t="s">
        <v>71</v>
      </c>
    </row>
    <row r="13" spans="1:18" x14ac:dyDescent="0.2">
      <c r="A13" s="37" t="s">
        <v>63</v>
      </c>
      <c r="E13" s="38" t="s">
        <v>246</v>
      </c>
    </row>
    <row r="14" spans="1:18" ht="102" x14ac:dyDescent="0.2">
      <c r="A14" t="s">
        <v>65</v>
      </c>
      <c r="E14" s="36" t="s">
        <v>820</v>
      </c>
    </row>
    <row r="15" spans="1:18" ht="25.5" x14ac:dyDescent="0.2">
      <c r="A15" s="25" t="s">
        <v>55</v>
      </c>
      <c r="B15" s="30" t="s">
        <v>30</v>
      </c>
      <c r="C15" s="30" t="s">
        <v>67</v>
      </c>
      <c r="D15" s="25" t="s">
        <v>57</v>
      </c>
      <c r="E15" s="31" t="s">
        <v>821</v>
      </c>
      <c r="F15" s="32" t="s">
        <v>59</v>
      </c>
      <c r="G15" s="33">
        <v>0.09</v>
      </c>
      <c r="H15" s="34">
        <v>0</v>
      </c>
      <c r="I15" s="34">
        <f>ROUND(ROUND(H15,2)*ROUND(G15,3),2)</f>
        <v>0</v>
      </c>
      <c r="J15" s="32" t="s">
        <v>60</v>
      </c>
      <c r="O15">
        <f>(I15*21)/100</f>
        <v>0</v>
      </c>
      <c r="P15" t="s">
        <v>30</v>
      </c>
    </row>
    <row r="16" spans="1:18" x14ac:dyDescent="0.2">
      <c r="A16" s="35" t="s">
        <v>61</v>
      </c>
      <c r="E16" s="36" t="s">
        <v>71</v>
      </c>
    </row>
    <row r="17" spans="1:18" x14ac:dyDescent="0.2">
      <c r="A17" s="37" t="s">
        <v>63</v>
      </c>
      <c r="E17" s="38" t="s">
        <v>246</v>
      </c>
    </row>
    <row r="18" spans="1:18" ht="102" x14ac:dyDescent="0.2">
      <c r="A18" t="s">
        <v>65</v>
      </c>
      <c r="E18" s="36" t="s">
        <v>820</v>
      </c>
    </row>
    <row r="19" spans="1:18" ht="25.5" x14ac:dyDescent="0.2">
      <c r="A19" s="25" t="s">
        <v>55</v>
      </c>
      <c r="B19" s="30" t="s">
        <v>29</v>
      </c>
      <c r="C19" s="30" t="s">
        <v>69</v>
      </c>
      <c r="D19" s="25" t="s">
        <v>57</v>
      </c>
      <c r="E19" s="31" t="s">
        <v>70</v>
      </c>
      <c r="F19" s="32" t="s">
        <v>59</v>
      </c>
      <c r="G19" s="33">
        <v>0.03</v>
      </c>
      <c r="H19" s="34">
        <v>0</v>
      </c>
      <c r="I19" s="34">
        <f>ROUND(ROUND(H19,2)*ROUND(G19,3),2)</f>
        <v>0</v>
      </c>
      <c r="J19" s="32" t="s">
        <v>60</v>
      </c>
      <c r="O19">
        <f>(I19*21)/100</f>
        <v>0</v>
      </c>
      <c r="P19" t="s">
        <v>30</v>
      </c>
    </row>
    <row r="20" spans="1:18" x14ac:dyDescent="0.2">
      <c r="A20" s="35" t="s">
        <v>61</v>
      </c>
      <c r="E20" s="36" t="s">
        <v>71</v>
      </c>
    </row>
    <row r="21" spans="1:18" x14ac:dyDescent="0.2">
      <c r="A21" s="37" t="s">
        <v>63</v>
      </c>
      <c r="E21" s="38" t="s">
        <v>246</v>
      </c>
    </row>
    <row r="22" spans="1:18" ht="102" x14ac:dyDescent="0.2">
      <c r="A22" t="s">
        <v>65</v>
      </c>
      <c r="E22" s="36" t="s">
        <v>820</v>
      </c>
    </row>
    <row r="23" spans="1:18" ht="25.5" x14ac:dyDescent="0.2">
      <c r="A23" s="25" t="s">
        <v>55</v>
      </c>
      <c r="B23" s="30" t="s">
        <v>40</v>
      </c>
      <c r="C23" s="30" t="s">
        <v>417</v>
      </c>
      <c r="D23" s="25" t="s">
        <v>57</v>
      </c>
      <c r="E23" s="31" t="s">
        <v>418</v>
      </c>
      <c r="F23" s="32" t="s">
        <v>59</v>
      </c>
      <c r="G23" s="33">
        <v>0.02</v>
      </c>
      <c r="H23" s="34">
        <v>0</v>
      </c>
      <c r="I23" s="34">
        <f>ROUND(ROUND(H23,2)*ROUND(G23,3),2)</f>
        <v>0</v>
      </c>
      <c r="J23" s="32" t="s">
        <v>60</v>
      </c>
      <c r="O23">
        <f>(I23*21)/100</f>
        <v>0</v>
      </c>
      <c r="P23" t="s">
        <v>30</v>
      </c>
    </row>
    <row r="24" spans="1:18" x14ac:dyDescent="0.2">
      <c r="A24" s="35" t="s">
        <v>61</v>
      </c>
      <c r="E24" s="36" t="s">
        <v>71</v>
      </c>
    </row>
    <row r="25" spans="1:18" x14ac:dyDescent="0.2">
      <c r="A25" s="37" t="s">
        <v>63</v>
      </c>
      <c r="E25" s="38" t="s">
        <v>246</v>
      </c>
    </row>
    <row r="26" spans="1:18" ht="102" x14ac:dyDescent="0.2">
      <c r="A26" t="s">
        <v>65</v>
      </c>
      <c r="E26" s="36" t="s">
        <v>820</v>
      </c>
    </row>
    <row r="27" spans="1:18" ht="25.5" x14ac:dyDescent="0.2">
      <c r="A27" s="25" t="s">
        <v>55</v>
      </c>
      <c r="B27" s="30" t="s">
        <v>42</v>
      </c>
      <c r="C27" s="30" t="s">
        <v>72</v>
      </c>
      <c r="D27" s="25" t="s">
        <v>57</v>
      </c>
      <c r="E27" s="31" t="s">
        <v>73</v>
      </c>
      <c r="F27" s="32" t="s">
        <v>59</v>
      </c>
      <c r="G27" s="33">
        <v>0.04</v>
      </c>
      <c r="H27" s="34">
        <v>0</v>
      </c>
      <c r="I27" s="34">
        <f>ROUND(ROUND(H27,2)*ROUND(G27,3),2)</f>
        <v>0</v>
      </c>
      <c r="J27" s="32" t="s">
        <v>60</v>
      </c>
      <c r="O27">
        <f>(I27*21)/100</f>
        <v>0</v>
      </c>
      <c r="P27" t="s">
        <v>30</v>
      </c>
    </row>
    <row r="28" spans="1:18" x14ac:dyDescent="0.2">
      <c r="A28" s="35" t="s">
        <v>61</v>
      </c>
      <c r="E28" s="36" t="s">
        <v>71</v>
      </c>
    </row>
    <row r="29" spans="1:18" x14ac:dyDescent="0.2">
      <c r="A29" s="37" t="s">
        <v>63</v>
      </c>
      <c r="E29" s="38" t="s">
        <v>246</v>
      </c>
    </row>
    <row r="30" spans="1:18" ht="102" x14ac:dyDescent="0.2">
      <c r="A30" t="s">
        <v>65</v>
      </c>
      <c r="E30" s="36" t="s">
        <v>820</v>
      </c>
    </row>
    <row r="31" spans="1:18" ht="12.75" customHeight="1" x14ac:dyDescent="0.2">
      <c r="A31" s="12" t="s">
        <v>52</v>
      </c>
      <c r="B31" s="12"/>
      <c r="C31" s="39" t="s">
        <v>822</v>
      </c>
      <c r="D31" s="12"/>
      <c r="E31" s="28" t="s">
        <v>823</v>
      </c>
      <c r="F31" s="12"/>
      <c r="G31" s="12"/>
      <c r="H31" s="12"/>
      <c r="I31" s="40">
        <f>0+Q31</f>
        <v>0</v>
      </c>
      <c r="J31" s="12"/>
      <c r="O31">
        <f>0+R31</f>
        <v>0</v>
      </c>
      <c r="Q31">
        <f>0+I32+I36+I40+I44+I48+I52+I56+I60+I64+I68+I72+I76+I80+I84+I88+I92+I96+I100+I104+I108+I112+I116+I120+I124+I128+I132+I136+I140+I144</f>
        <v>0</v>
      </c>
      <c r="R31">
        <f>0+O32+O36+O40+O44+O48+O52+O56+O60+O64+O68+O72+O76+O80+O84+O88+O92+O96+O100+O104+O108+O112+O116+O120+O124+O128+O132+O136+O140+O144</f>
        <v>0</v>
      </c>
    </row>
    <row r="32" spans="1:18" x14ac:dyDescent="0.2">
      <c r="A32" s="25" t="s">
        <v>55</v>
      </c>
      <c r="B32" s="30" t="s">
        <v>44</v>
      </c>
      <c r="C32" s="30" t="s">
        <v>824</v>
      </c>
      <c r="D32" s="25" t="s">
        <v>64</v>
      </c>
      <c r="E32" s="31" t="s">
        <v>825</v>
      </c>
      <c r="F32" s="32" t="s">
        <v>563</v>
      </c>
      <c r="G32" s="33">
        <v>1</v>
      </c>
      <c r="H32" s="34">
        <v>0</v>
      </c>
      <c r="I32" s="34">
        <f>ROUND(ROUND(H32,2)*ROUND(G32,3),2)</f>
        <v>0</v>
      </c>
      <c r="J32" s="32" t="s">
        <v>79</v>
      </c>
      <c r="O32">
        <f>(I32*21)/100</f>
        <v>0</v>
      </c>
      <c r="P32" t="s">
        <v>30</v>
      </c>
    </row>
    <row r="33" spans="1:16" x14ac:dyDescent="0.2">
      <c r="A33" s="35" t="s">
        <v>61</v>
      </c>
      <c r="E33" s="36" t="s">
        <v>64</v>
      </c>
    </row>
    <row r="34" spans="1:16" x14ac:dyDescent="0.2">
      <c r="A34" s="37" t="s">
        <v>63</v>
      </c>
      <c r="E34" s="38" t="s">
        <v>246</v>
      </c>
    </row>
    <row r="35" spans="1:16" ht="102" x14ac:dyDescent="0.2">
      <c r="A35" t="s">
        <v>65</v>
      </c>
      <c r="E35" s="36" t="s">
        <v>826</v>
      </c>
    </row>
    <row r="36" spans="1:16" x14ac:dyDescent="0.2">
      <c r="A36" s="25" t="s">
        <v>55</v>
      </c>
      <c r="B36" s="30" t="s">
        <v>84</v>
      </c>
      <c r="C36" s="30" t="s">
        <v>429</v>
      </c>
      <c r="D36" s="25" t="s">
        <v>64</v>
      </c>
      <c r="E36" s="31" t="s">
        <v>430</v>
      </c>
      <c r="F36" s="32" t="s">
        <v>252</v>
      </c>
      <c r="G36" s="33">
        <v>2</v>
      </c>
      <c r="H36" s="34">
        <v>0</v>
      </c>
      <c r="I36" s="34">
        <f>ROUND(ROUND(H36,2)*ROUND(G36,3),2)</f>
        <v>0</v>
      </c>
      <c r="J36" s="32" t="s">
        <v>79</v>
      </c>
      <c r="O36">
        <f>(I36*21)/100</f>
        <v>0</v>
      </c>
      <c r="P36" t="s">
        <v>30</v>
      </c>
    </row>
    <row r="37" spans="1:16" x14ac:dyDescent="0.2">
      <c r="A37" s="35" t="s">
        <v>61</v>
      </c>
      <c r="E37" s="36" t="s">
        <v>64</v>
      </c>
    </row>
    <row r="38" spans="1:16" x14ac:dyDescent="0.2">
      <c r="A38" s="37" t="s">
        <v>63</v>
      </c>
      <c r="E38" s="38" t="s">
        <v>246</v>
      </c>
    </row>
    <row r="39" spans="1:16" ht="102" x14ac:dyDescent="0.2">
      <c r="A39" t="s">
        <v>65</v>
      </c>
      <c r="E39" s="36" t="s">
        <v>253</v>
      </c>
    </row>
    <row r="40" spans="1:16" ht="25.5" x14ac:dyDescent="0.2">
      <c r="A40" s="25" t="s">
        <v>55</v>
      </c>
      <c r="B40" s="30" t="s">
        <v>89</v>
      </c>
      <c r="C40" s="30" t="s">
        <v>441</v>
      </c>
      <c r="D40" s="25" t="s">
        <v>64</v>
      </c>
      <c r="E40" s="31" t="s">
        <v>442</v>
      </c>
      <c r="F40" s="32" t="s">
        <v>252</v>
      </c>
      <c r="G40" s="33">
        <v>2</v>
      </c>
      <c r="H40" s="34">
        <v>0</v>
      </c>
      <c r="I40" s="34">
        <f>ROUND(ROUND(H40,2)*ROUND(G40,3),2)</f>
        <v>0</v>
      </c>
      <c r="J40" s="32" t="s">
        <v>79</v>
      </c>
      <c r="O40">
        <f>(I40*21)/100</f>
        <v>0</v>
      </c>
      <c r="P40" t="s">
        <v>30</v>
      </c>
    </row>
    <row r="41" spans="1:16" x14ac:dyDescent="0.2">
      <c r="A41" s="35" t="s">
        <v>61</v>
      </c>
      <c r="E41" s="36" t="s">
        <v>64</v>
      </c>
    </row>
    <row r="42" spans="1:16" x14ac:dyDescent="0.2">
      <c r="A42" s="37" t="s">
        <v>63</v>
      </c>
      <c r="E42" s="38" t="s">
        <v>246</v>
      </c>
    </row>
    <row r="43" spans="1:16" ht="38.25" x14ac:dyDescent="0.2">
      <c r="A43" t="s">
        <v>65</v>
      </c>
      <c r="E43" s="36" t="s">
        <v>256</v>
      </c>
    </row>
    <row r="44" spans="1:16" x14ac:dyDescent="0.2">
      <c r="A44" s="25" t="s">
        <v>55</v>
      </c>
      <c r="B44" s="30" t="s">
        <v>47</v>
      </c>
      <c r="C44" s="30" t="s">
        <v>331</v>
      </c>
      <c r="D44" s="25" t="s">
        <v>64</v>
      </c>
      <c r="E44" s="31" t="s">
        <v>332</v>
      </c>
      <c r="F44" s="32" t="s">
        <v>252</v>
      </c>
      <c r="G44" s="33">
        <v>4</v>
      </c>
      <c r="H44" s="34">
        <v>0</v>
      </c>
      <c r="I44" s="34">
        <f>ROUND(ROUND(H44,2)*ROUND(G44,3),2)</f>
        <v>0</v>
      </c>
      <c r="J44" s="32" t="s">
        <v>79</v>
      </c>
      <c r="O44">
        <f>(I44*21)/100</f>
        <v>0</v>
      </c>
      <c r="P44" t="s">
        <v>30</v>
      </c>
    </row>
    <row r="45" spans="1:16" x14ac:dyDescent="0.2">
      <c r="A45" s="35" t="s">
        <v>61</v>
      </c>
      <c r="E45" s="36" t="s">
        <v>64</v>
      </c>
    </row>
    <row r="46" spans="1:16" x14ac:dyDescent="0.2">
      <c r="A46" s="37" t="s">
        <v>63</v>
      </c>
      <c r="E46" s="38" t="s">
        <v>246</v>
      </c>
    </row>
    <row r="47" spans="1:16" ht="38.25" x14ac:dyDescent="0.2">
      <c r="A47" t="s">
        <v>65</v>
      </c>
      <c r="E47" s="36" t="s">
        <v>256</v>
      </c>
    </row>
    <row r="48" spans="1:16" x14ac:dyDescent="0.2">
      <c r="A48" s="25" t="s">
        <v>55</v>
      </c>
      <c r="B48" s="30" t="s">
        <v>49</v>
      </c>
      <c r="C48" s="30" t="s">
        <v>670</v>
      </c>
      <c r="D48" s="25" t="s">
        <v>64</v>
      </c>
      <c r="E48" s="31" t="s">
        <v>671</v>
      </c>
      <c r="F48" s="32" t="s">
        <v>259</v>
      </c>
      <c r="G48" s="33">
        <v>30</v>
      </c>
      <c r="H48" s="34">
        <v>0</v>
      </c>
      <c r="I48" s="34">
        <f>ROUND(ROUND(H48,2)*ROUND(G48,3),2)</f>
        <v>0</v>
      </c>
      <c r="J48" s="32" t="s">
        <v>79</v>
      </c>
      <c r="O48">
        <f>(I48*21)/100</f>
        <v>0</v>
      </c>
      <c r="P48" t="s">
        <v>30</v>
      </c>
    </row>
    <row r="49" spans="1:16" x14ac:dyDescent="0.2">
      <c r="A49" s="35" t="s">
        <v>61</v>
      </c>
      <c r="E49" s="36" t="s">
        <v>64</v>
      </c>
    </row>
    <row r="50" spans="1:16" x14ac:dyDescent="0.2">
      <c r="A50" s="37" t="s">
        <v>63</v>
      </c>
      <c r="E50" s="38" t="s">
        <v>246</v>
      </c>
    </row>
    <row r="51" spans="1:16" ht="38.25" x14ac:dyDescent="0.2">
      <c r="A51" t="s">
        <v>65</v>
      </c>
      <c r="E51" s="36" t="s">
        <v>340</v>
      </c>
    </row>
    <row r="52" spans="1:16" x14ac:dyDescent="0.2">
      <c r="A52" s="25" t="s">
        <v>55</v>
      </c>
      <c r="B52" s="30" t="s">
        <v>51</v>
      </c>
      <c r="C52" s="30" t="s">
        <v>827</v>
      </c>
      <c r="D52" s="25" t="s">
        <v>64</v>
      </c>
      <c r="E52" s="31" t="s">
        <v>828</v>
      </c>
      <c r="F52" s="32" t="s">
        <v>87</v>
      </c>
      <c r="G52" s="33">
        <v>1</v>
      </c>
      <c r="H52" s="34">
        <v>0</v>
      </c>
      <c r="I52" s="34">
        <f>ROUND(ROUND(H52,2)*ROUND(G52,3),2)</f>
        <v>0</v>
      </c>
      <c r="J52" s="32" t="s">
        <v>79</v>
      </c>
      <c r="O52">
        <f>(I52*21)/100</f>
        <v>0</v>
      </c>
      <c r="P52" t="s">
        <v>30</v>
      </c>
    </row>
    <row r="53" spans="1:16" x14ac:dyDescent="0.2">
      <c r="A53" s="35" t="s">
        <v>61</v>
      </c>
      <c r="E53" s="36" t="s">
        <v>64</v>
      </c>
    </row>
    <row r="54" spans="1:16" x14ac:dyDescent="0.2">
      <c r="A54" s="37" t="s">
        <v>63</v>
      </c>
      <c r="E54" s="38" t="s">
        <v>246</v>
      </c>
    </row>
    <row r="55" spans="1:16" ht="102" x14ac:dyDescent="0.2">
      <c r="A55" t="s">
        <v>65</v>
      </c>
      <c r="E55" s="36" t="s">
        <v>679</v>
      </c>
    </row>
    <row r="56" spans="1:16" ht="25.5" x14ac:dyDescent="0.2">
      <c r="A56" s="25" t="s">
        <v>55</v>
      </c>
      <c r="B56" s="30" t="s">
        <v>102</v>
      </c>
      <c r="C56" s="30" t="s">
        <v>220</v>
      </c>
      <c r="D56" s="25" t="s">
        <v>64</v>
      </c>
      <c r="E56" s="31" t="s">
        <v>221</v>
      </c>
      <c r="F56" s="32" t="s">
        <v>252</v>
      </c>
      <c r="G56" s="33">
        <v>1</v>
      </c>
      <c r="H56" s="34">
        <v>0</v>
      </c>
      <c r="I56" s="34">
        <f>ROUND(ROUND(H56,2)*ROUND(G56,3),2)</f>
        <v>0</v>
      </c>
      <c r="J56" s="32" t="s">
        <v>79</v>
      </c>
      <c r="O56">
        <f>(I56*21)/100</f>
        <v>0</v>
      </c>
      <c r="P56" t="s">
        <v>30</v>
      </c>
    </row>
    <row r="57" spans="1:16" x14ac:dyDescent="0.2">
      <c r="A57" s="35" t="s">
        <v>61</v>
      </c>
      <c r="E57" s="36" t="s">
        <v>64</v>
      </c>
    </row>
    <row r="58" spans="1:16" x14ac:dyDescent="0.2">
      <c r="A58" s="37" t="s">
        <v>63</v>
      </c>
      <c r="E58" s="38" t="s">
        <v>246</v>
      </c>
    </row>
    <row r="59" spans="1:16" ht="114.75" x14ac:dyDescent="0.2">
      <c r="A59" t="s">
        <v>65</v>
      </c>
      <c r="E59" s="36" t="s">
        <v>682</v>
      </c>
    </row>
    <row r="60" spans="1:16" x14ac:dyDescent="0.2">
      <c r="A60" s="25" t="s">
        <v>55</v>
      </c>
      <c r="B60" s="30" t="s">
        <v>107</v>
      </c>
      <c r="C60" s="30" t="s">
        <v>274</v>
      </c>
      <c r="D60" s="25" t="s">
        <v>64</v>
      </c>
      <c r="E60" s="31" t="s">
        <v>275</v>
      </c>
      <c r="F60" s="32" t="s">
        <v>252</v>
      </c>
      <c r="G60" s="33">
        <v>1</v>
      </c>
      <c r="H60" s="34">
        <v>0</v>
      </c>
      <c r="I60" s="34">
        <f>ROUND(ROUND(H60,2)*ROUND(G60,3),2)</f>
        <v>0</v>
      </c>
      <c r="J60" s="32" t="s">
        <v>79</v>
      </c>
      <c r="O60">
        <f>(I60*21)/100</f>
        <v>0</v>
      </c>
      <c r="P60" t="s">
        <v>30</v>
      </c>
    </row>
    <row r="61" spans="1:16" x14ac:dyDescent="0.2">
      <c r="A61" s="35" t="s">
        <v>61</v>
      </c>
      <c r="E61" s="36" t="s">
        <v>64</v>
      </c>
    </row>
    <row r="62" spans="1:16" x14ac:dyDescent="0.2">
      <c r="A62" s="37" t="s">
        <v>63</v>
      </c>
      <c r="E62" s="38" t="s">
        <v>246</v>
      </c>
    </row>
    <row r="63" spans="1:16" ht="153" x14ac:dyDescent="0.2">
      <c r="A63" t="s">
        <v>65</v>
      </c>
      <c r="E63" s="36" t="s">
        <v>268</v>
      </c>
    </row>
    <row r="64" spans="1:16" x14ac:dyDescent="0.2">
      <c r="A64" s="25" t="s">
        <v>55</v>
      </c>
      <c r="B64" s="30" t="s">
        <v>112</v>
      </c>
      <c r="C64" s="30" t="s">
        <v>276</v>
      </c>
      <c r="D64" s="25" t="s">
        <v>64</v>
      </c>
      <c r="E64" s="31" t="s">
        <v>277</v>
      </c>
      <c r="F64" s="32" t="s">
        <v>252</v>
      </c>
      <c r="G64" s="33">
        <v>1</v>
      </c>
      <c r="H64" s="34">
        <v>0</v>
      </c>
      <c r="I64" s="34">
        <f>ROUND(ROUND(H64,2)*ROUND(G64,3),2)</f>
        <v>0</v>
      </c>
      <c r="J64" s="32" t="s">
        <v>79</v>
      </c>
      <c r="O64">
        <f>(I64*21)/100</f>
        <v>0</v>
      </c>
      <c r="P64" t="s">
        <v>30</v>
      </c>
    </row>
    <row r="65" spans="1:16" x14ac:dyDescent="0.2">
      <c r="A65" s="35" t="s">
        <v>61</v>
      </c>
      <c r="E65" s="36" t="s">
        <v>64</v>
      </c>
    </row>
    <row r="66" spans="1:16" x14ac:dyDescent="0.2">
      <c r="A66" s="37" t="s">
        <v>63</v>
      </c>
      <c r="E66" s="38" t="s">
        <v>246</v>
      </c>
    </row>
    <row r="67" spans="1:16" ht="127.5" x14ac:dyDescent="0.2">
      <c r="A67" t="s">
        <v>65</v>
      </c>
      <c r="E67" s="36" t="s">
        <v>269</v>
      </c>
    </row>
    <row r="68" spans="1:16" x14ac:dyDescent="0.2">
      <c r="A68" s="25" t="s">
        <v>55</v>
      </c>
      <c r="B68" s="30" t="s">
        <v>115</v>
      </c>
      <c r="C68" s="30" t="s">
        <v>282</v>
      </c>
      <c r="D68" s="25" t="s">
        <v>64</v>
      </c>
      <c r="E68" s="31" t="s">
        <v>283</v>
      </c>
      <c r="F68" s="32" t="s">
        <v>252</v>
      </c>
      <c r="G68" s="33">
        <v>0.8</v>
      </c>
      <c r="H68" s="34">
        <v>0</v>
      </c>
      <c r="I68" s="34">
        <f>ROUND(ROUND(H68,2)*ROUND(G68,3),2)</f>
        <v>0</v>
      </c>
      <c r="J68" s="32" t="s">
        <v>79</v>
      </c>
      <c r="O68">
        <f>(I68*21)/100</f>
        <v>0</v>
      </c>
      <c r="P68" t="s">
        <v>30</v>
      </c>
    </row>
    <row r="69" spans="1:16" x14ac:dyDescent="0.2">
      <c r="A69" s="35" t="s">
        <v>61</v>
      </c>
      <c r="E69" s="36" t="s">
        <v>64</v>
      </c>
    </row>
    <row r="70" spans="1:16" ht="25.5" x14ac:dyDescent="0.2">
      <c r="A70" s="37" t="s">
        <v>63</v>
      </c>
      <c r="E70" s="38" t="s">
        <v>829</v>
      </c>
    </row>
    <row r="71" spans="1:16" ht="165.75" x14ac:dyDescent="0.2">
      <c r="A71" t="s">
        <v>65</v>
      </c>
      <c r="E71" s="36" t="s">
        <v>284</v>
      </c>
    </row>
    <row r="72" spans="1:16" x14ac:dyDescent="0.2">
      <c r="A72" s="25" t="s">
        <v>55</v>
      </c>
      <c r="B72" s="30" t="s">
        <v>119</v>
      </c>
      <c r="C72" s="30" t="s">
        <v>285</v>
      </c>
      <c r="D72" s="25" t="s">
        <v>64</v>
      </c>
      <c r="E72" s="31" t="s">
        <v>286</v>
      </c>
      <c r="F72" s="32" t="s">
        <v>252</v>
      </c>
      <c r="G72" s="33">
        <v>0.8</v>
      </c>
      <c r="H72" s="34">
        <v>0</v>
      </c>
      <c r="I72" s="34">
        <f>ROUND(ROUND(H72,2)*ROUND(G72,3),2)</f>
        <v>0</v>
      </c>
      <c r="J72" s="32" t="s">
        <v>79</v>
      </c>
      <c r="O72">
        <f>(I72*21)/100</f>
        <v>0</v>
      </c>
      <c r="P72" t="s">
        <v>30</v>
      </c>
    </row>
    <row r="73" spans="1:16" x14ac:dyDescent="0.2">
      <c r="A73" s="35" t="s">
        <v>61</v>
      </c>
      <c r="E73" s="36" t="s">
        <v>64</v>
      </c>
    </row>
    <row r="74" spans="1:16" ht="25.5" x14ac:dyDescent="0.2">
      <c r="A74" s="37" t="s">
        <v>63</v>
      </c>
      <c r="E74" s="38" t="s">
        <v>830</v>
      </c>
    </row>
    <row r="75" spans="1:16" ht="127.5" x14ac:dyDescent="0.2">
      <c r="A75" t="s">
        <v>65</v>
      </c>
      <c r="E75" s="36" t="s">
        <v>287</v>
      </c>
    </row>
    <row r="76" spans="1:16" x14ac:dyDescent="0.2">
      <c r="A76" s="25" t="s">
        <v>55</v>
      </c>
      <c r="B76" s="30" t="s">
        <v>123</v>
      </c>
      <c r="C76" s="30" t="s">
        <v>238</v>
      </c>
      <c r="D76" s="25" t="s">
        <v>64</v>
      </c>
      <c r="E76" s="31" t="s">
        <v>239</v>
      </c>
      <c r="F76" s="32" t="s">
        <v>259</v>
      </c>
      <c r="G76" s="33">
        <v>30</v>
      </c>
      <c r="H76" s="34">
        <v>0</v>
      </c>
      <c r="I76" s="34">
        <f>ROUND(ROUND(H76,2)*ROUND(G76,3),2)</f>
        <v>0</v>
      </c>
      <c r="J76" s="32" t="s">
        <v>79</v>
      </c>
      <c r="O76">
        <f>(I76*21)/100</f>
        <v>0</v>
      </c>
      <c r="P76" t="s">
        <v>30</v>
      </c>
    </row>
    <row r="77" spans="1:16" x14ac:dyDescent="0.2">
      <c r="A77" s="35" t="s">
        <v>61</v>
      </c>
      <c r="E77" s="36" t="s">
        <v>64</v>
      </c>
    </row>
    <row r="78" spans="1:16" x14ac:dyDescent="0.2">
      <c r="A78" s="37" t="s">
        <v>63</v>
      </c>
      <c r="E78" s="38" t="s">
        <v>246</v>
      </c>
    </row>
    <row r="79" spans="1:16" ht="127.5" x14ac:dyDescent="0.2">
      <c r="A79" t="s">
        <v>65</v>
      </c>
      <c r="E79" s="36" t="s">
        <v>831</v>
      </c>
    </row>
    <row r="80" spans="1:16" x14ac:dyDescent="0.2">
      <c r="A80" s="25" t="s">
        <v>55</v>
      </c>
      <c r="B80" s="30" t="s">
        <v>127</v>
      </c>
      <c r="C80" s="30" t="s">
        <v>768</v>
      </c>
      <c r="D80" s="25" t="s">
        <v>64</v>
      </c>
      <c r="E80" s="31" t="s">
        <v>769</v>
      </c>
      <c r="F80" s="32" t="s">
        <v>252</v>
      </c>
      <c r="G80" s="33">
        <v>168</v>
      </c>
      <c r="H80" s="34">
        <v>0</v>
      </c>
      <c r="I80" s="34">
        <f>ROUND(ROUND(H80,2)*ROUND(G80,3),2)</f>
        <v>0</v>
      </c>
      <c r="J80" s="32" t="s">
        <v>79</v>
      </c>
      <c r="O80">
        <f>(I80*21)/100</f>
        <v>0</v>
      </c>
      <c r="P80" t="s">
        <v>30</v>
      </c>
    </row>
    <row r="81" spans="1:16" x14ac:dyDescent="0.2">
      <c r="A81" s="35" t="s">
        <v>61</v>
      </c>
      <c r="E81" s="36" t="s">
        <v>64</v>
      </c>
    </row>
    <row r="82" spans="1:16" ht="25.5" x14ac:dyDescent="0.2">
      <c r="A82" s="37" t="s">
        <v>63</v>
      </c>
      <c r="E82" s="38" t="s">
        <v>832</v>
      </c>
    </row>
    <row r="83" spans="1:16" ht="153" x14ac:dyDescent="0.2">
      <c r="A83" t="s">
        <v>65</v>
      </c>
      <c r="E83" s="36" t="s">
        <v>268</v>
      </c>
    </row>
    <row r="84" spans="1:16" x14ac:dyDescent="0.2">
      <c r="A84" s="25" t="s">
        <v>55</v>
      </c>
      <c r="B84" s="30" t="s">
        <v>131</v>
      </c>
      <c r="C84" s="30" t="s">
        <v>202</v>
      </c>
      <c r="D84" s="25" t="s">
        <v>64</v>
      </c>
      <c r="E84" s="31" t="s">
        <v>203</v>
      </c>
      <c r="F84" s="32" t="s">
        <v>87</v>
      </c>
      <c r="G84" s="33">
        <v>168</v>
      </c>
      <c r="H84" s="34">
        <v>0</v>
      </c>
      <c r="I84" s="34">
        <f>ROUND(ROUND(H84,2)*ROUND(G84,3),2)</f>
        <v>0</v>
      </c>
      <c r="J84" s="32" t="s">
        <v>79</v>
      </c>
      <c r="O84">
        <f>(I84*21)/100</f>
        <v>0</v>
      </c>
      <c r="P84" t="s">
        <v>30</v>
      </c>
    </row>
    <row r="85" spans="1:16" x14ac:dyDescent="0.2">
      <c r="A85" s="35" t="s">
        <v>61</v>
      </c>
      <c r="E85" s="36" t="s">
        <v>64</v>
      </c>
    </row>
    <row r="86" spans="1:16" ht="25.5" x14ac:dyDescent="0.2">
      <c r="A86" s="37" t="s">
        <v>63</v>
      </c>
      <c r="E86" s="38" t="s">
        <v>833</v>
      </c>
    </row>
    <row r="87" spans="1:16" ht="127.5" x14ac:dyDescent="0.2">
      <c r="A87" t="s">
        <v>65</v>
      </c>
      <c r="E87" s="36" t="s">
        <v>269</v>
      </c>
    </row>
    <row r="88" spans="1:16" x14ac:dyDescent="0.2">
      <c r="A88" s="25" t="s">
        <v>55</v>
      </c>
      <c r="B88" s="30" t="s">
        <v>135</v>
      </c>
      <c r="C88" s="30" t="s">
        <v>834</v>
      </c>
      <c r="D88" s="25" t="s">
        <v>64</v>
      </c>
      <c r="E88" s="31" t="s">
        <v>835</v>
      </c>
      <c r="F88" s="32" t="s">
        <v>87</v>
      </c>
      <c r="G88" s="33">
        <v>1</v>
      </c>
      <c r="H88" s="34">
        <v>0</v>
      </c>
      <c r="I88" s="34">
        <f>ROUND(ROUND(H88,2)*ROUND(G88,3),2)</f>
        <v>0</v>
      </c>
      <c r="J88" s="32" t="s">
        <v>79</v>
      </c>
      <c r="O88">
        <f>(I88*21)/100</f>
        <v>0</v>
      </c>
      <c r="P88" t="s">
        <v>30</v>
      </c>
    </row>
    <row r="89" spans="1:16" x14ac:dyDescent="0.2">
      <c r="A89" s="35" t="s">
        <v>61</v>
      </c>
      <c r="E89" s="36" t="s">
        <v>64</v>
      </c>
    </row>
    <row r="90" spans="1:16" ht="25.5" x14ac:dyDescent="0.2">
      <c r="A90" s="37" t="s">
        <v>63</v>
      </c>
      <c r="E90" s="38" t="s">
        <v>836</v>
      </c>
    </row>
    <row r="91" spans="1:16" ht="153" x14ac:dyDescent="0.2">
      <c r="A91" t="s">
        <v>65</v>
      </c>
      <c r="E91" s="36" t="s">
        <v>268</v>
      </c>
    </row>
    <row r="92" spans="1:16" x14ac:dyDescent="0.2">
      <c r="A92" s="25" t="s">
        <v>55</v>
      </c>
      <c r="B92" s="30" t="s">
        <v>140</v>
      </c>
      <c r="C92" s="30" t="s">
        <v>837</v>
      </c>
      <c r="D92" s="25" t="s">
        <v>64</v>
      </c>
      <c r="E92" s="31" t="s">
        <v>838</v>
      </c>
      <c r="F92" s="32" t="s">
        <v>87</v>
      </c>
      <c r="G92" s="33">
        <v>1</v>
      </c>
      <c r="H92" s="34">
        <v>0</v>
      </c>
      <c r="I92" s="34">
        <f>ROUND(ROUND(H92,2)*ROUND(G92,3),2)</f>
        <v>0</v>
      </c>
      <c r="J92" s="32" t="s">
        <v>79</v>
      </c>
      <c r="O92">
        <f>(I92*21)/100</f>
        <v>0</v>
      </c>
      <c r="P92" t="s">
        <v>30</v>
      </c>
    </row>
    <row r="93" spans="1:16" x14ac:dyDescent="0.2">
      <c r="A93" s="35" t="s">
        <v>61</v>
      </c>
      <c r="E93" s="36" t="s">
        <v>64</v>
      </c>
    </row>
    <row r="94" spans="1:16" ht="25.5" x14ac:dyDescent="0.2">
      <c r="A94" s="37" t="s">
        <v>63</v>
      </c>
      <c r="E94" s="38" t="s">
        <v>836</v>
      </c>
    </row>
    <row r="95" spans="1:16" ht="127.5" x14ac:dyDescent="0.2">
      <c r="A95" t="s">
        <v>65</v>
      </c>
      <c r="E95" s="36" t="s">
        <v>269</v>
      </c>
    </row>
    <row r="96" spans="1:16" x14ac:dyDescent="0.2">
      <c r="A96" s="25" t="s">
        <v>55</v>
      </c>
      <c r="B96" s="30" t="s">
        <v>144</v>
      </c>
      <c r="C96" s="30" t="s">
        <v>772</v>
      </c>
      <c r="D96" s="25" t="s">
        <v>64</v>
      </c>
      <c r="E96" s="31" t="s">
        <v>773</v>
      </c>
      <c r="F96" s="32" t="s">
        <v>252</v>
      </c>
      <c r="G96" s="33">
        <v>1</v>
      </c>
      <c r="H96" s="34">
        <v>0</v>
      </c>
      <c r="I96" s="34">
        <f>ROUND(ROUND(H96,2)*ROUND(G96,3),2)</f>
        <v>0</v>
      </c>
      <c r="J96" s="32" t="s">
        <v>79</v>
      </c>
      <c r="O96">
        <f>(I96*21)/100</f>
        <v>0</v>
      </c>
      <c r="P96" t="s">
        <v>30</v>
      </c>
    </row>
    <row r="97" spans="1:16" x14ac:dyDescent="0.2">
      <c r="A97" s="35" t="s">
        <v>61</v>
      </c>
      <c r="E97" s="36" t="s">
        <v>64</v>
      </c>
    </row>
    <row r="98" spans="1:16" x14ac:dyDescent="0.2">
      <c r="A98" s="37" t="s">
        <v>63</v>
      </c>
      <c r="E98" s="38" t="s">
        <v>246</v>
      </c>
    </row>
    <row r="99" spans="1:16" ht="153" x14ac:dyDescent="0.2">
      <c r="A99" t="s">
        <v>65</v>
      </c>
      <c r="E99" s="36" t="s">
        <v>268</v>
      </c>
    </row>
    <row r="100" spans="1:16" x14ac:dyDescent="0.2">
      <c r="A100" s="25" t="s">
        <v>55</v>
      </c>
      <c r="B100" s="30" t="s">
        <v>147</v>
      </c>
      <c r="C100" s="30" t="s">
        <v>774</v>
      </c>
      <c r="D100" s="25" t="s">
        <v>64</v>
      </c>
      <c r="E100" s="31" t="s">
        <v>775</v>
      </c>
      <c r="F100" s="32" t="s">
        <v>252</v>
      </c>
      <c r="G100" s="33">
        <v>1</v>
      </c>
      <c r="H100" s="34">
        <v>0</v>
      </c>
      <c r="I100" s="34">
        <f>ROUND(ROUND(H100,2)*ROUND(G100,3),2)</f>
        <v>0</v>
      </c>
      <c r="J100" s="32" t="s">
        <v>79</v>
      </c>
      <c r="O100">
        <f>(I100*21)/100</f>
        <v>0</v>
      </c>
      <c r="P100" t="s">
        <v>30</v>
      </c>
    </row>
    <row r="101" spans="1:16" x14ac:dyDescent="0.2">
      <c r="A101" s="35" t="s">
        <v>61</v>
      </c>
      <c r="E101" s="36" t="s">
        <v>64</v>
      </c>
    </row>
    <row r="102" spans="1:16" x14ac:dyDescent="0.2">
      <c r="A102" s="37" t="s">
        <v>63</v>
      </c>
      <c r="E102" s="38" t="s">
        <v>246</v>
      </c>
    </row>
    <row r="103" spans="1:16" ht="127.5" x14ac:dyDescent="0.2">
      <c r="A103" t="s">
        <v>65</v>
      </c>
      <c r="E103" s="36" t="s">
        <v>269</v>
      </c>
    </row>
    <row r="104" spans="1:16" x14ac:dyDescent="0.2">
      <c r="A104" s="25" t="s">
        <v>55</v>
      </c>
      <c r="B104" s="30" t="s">
        <v>150</v>
      </c>
      <c r="C104" s="30" t="s">
        <v>839</v>
      </c>
      <c r="D104" s="25" t="s">
        <v>64</v>
      </c>
      <c r="E104" s="31" t="s">
        <v>840</v>
      </c>
      <c r="F104" s="32" t="s">
        <v>87</v>
      </c>
      <c r="G104" s="33">
        <v>1</v>
      </c>
      <c r="H104" s="34">
        <v>0</v>
      </c>
      <c r="I104" s="34">
        <f>ROUND(ROUND(H104,2)*ROUND(G104,3),2)</f>
        <v>0</v>
      </c>
      <c r="J104" s="32" t="s">
        <v>79</v>
      </c>
      <c r="O104">
        <f>(I104*21)/100</f>
        <v>0</v>
      </c>
      <c r="P104" t="s">
        <v>30</v>
      </c>
    </row>
    <row r="105" spans="1:16" x14ac:dyDescent="0.2">
      <c r="A105" s="35" t="s">
        <v>61</v>
      </c>
      <c r="E105" s="36" t="s">
        <v>64</v>
      </c>
    </row>
    <row r="106" spans="1:16" x14ac:dyDescent="0.2">
      <c r="A106" s="37" t="s">
        <v>63</v>
      </c>
      <c r="E106" s="38" t="s">
        <v>246</v>
      </c>
    </row>
    <row r="107" spans="1:16" ht="153" x14ac:dyDescent="0.2">
      <c r="A107" t="s">
        <v>65</v>
      </c>
      <c r="E107" s="36" t="s">
        <v>268</v>
      </c>
    </row>
    <row r="108" spans="1:16" x14ac:dyDescent="0.2">
      <c r="A108" s="25" t="s">
        <v>55</v>
      </c>
      <c r="B108" s="30" t="s">
        <v>154</v>
      </c>
      <c r="C108" s="30" t="s">
        <v>841</v>
      </c>
      <c r="D108" s="25" t="s">
        <v>64</v>
      </c>
      <c r="E108" s="31" t="s">
        <v>842</v>
      </c>
      <c r="F108" s="32" t="s">
        <v>87</v>
      </c>
      <c r="G108" s="33">
        <v>1</v>
      </c>
      <c r="H108" s="34">
        <v>0</v>
      </c>
      <c r="I108" s="34">
        <f>ROUND(ROUND(H108,2)*ROUND(G108,3),2)</f>
        <v>0</v>
      </c>
      <c r="J108" s="32" t="s">
        <v>79</v>
      </c>
      <c r="O108">
        <f>(I108*21)/100</f>
        <v>0</v>
      </c>
      <c r="P108" t="s">
        <v>30</v>
      </c>
    </row>
    <row r="109" spans="1:16" x14ac:dyDescent="0.2">
      <c r="A109" s="35" t="s">
        <v>61</v>
      </c>
      <c r="E109" s="36" t="s">
        <v>64</v>
      </c>
    </row>
    <row r="110" spans="1:16" x14ac:dyDescent="0.2">
      <c r="A110" s="37" t="s">
        <v>63</v>
      </c>
      <c r="E110" s="38" t="s">
        <v>246</v>
      </c>
    </row>
    <row r="111" spans="1:16" ht="178.5" x14ac:dyDescent="0.2">
      <c r="A111" t="s">
        <v>65</v>
      </c>
      <c r="E111" s="36" t="s">
        <v>843</v>
      </c>
    </row>
    <row r="112" spans="1:16" x14ac:dyDescent="0.2">
      <c r="A112" s="25" t="s">
        <v>55</v>
      </c>
      <c r="B112" s="30" t="s">
        <v>157</v>
      </c>
      <c r="C112" s="30" t="s">
        <v>844</v>
      </c>
      <c r="D112" s="25" t="s">
        <v>64</v>
      </c>
      <c r="E112" s="31" t="s">
        <v>845</v>
      </c>
      <c r="F112" s="32" t="s">
        <v>87</v>
      </c>
      <c r="G112" s="33">
        <v>1</v>
      </c>
      <c r="H112" s="34">
        <v>0</v>
      </c>
      <c r="I112" s="34">
        <f>ROUND(ROUND(H112,2)*ROUND(G112,3),2)</f>
        <v>0</v>
      </c>
      <c r="J112" s="32" t="s">
        <v>79</v>
      </c>
      <c r="O112">
        <f>(I112*21)/100</f>
        <v>0</v>
      </c>
      <c r="P112" t="s">
        <v>30</v>
      </c>
    </row>
    <row r="113" spans="1:16" x14ac:dyDescent="0.2">
      <c r="A113" s="35" t="s">
        <v>61</v>
      </c>
      <c r="E113" s="36" t="s">
        <v>64</v>
      </c>
    </row>
    <row r="114" spans="1:16" x14ac:dyDescent="0.2">
      <c r="A114" s="37" t="s">
        <v>63</v>
      </c>
      <c r="E114" s="38" t="s">
        <v>246</v>
      </c>
    </row>
    <row r="115" spans="1:16" ht="127.5" x14ac:dyDescent="0.2">
      <c r="A115" t="s">
        <v>65</v>
      </c>
      <c r="E115" s="36" t="s">
        <v>269</v>
      </c>
    </row>
    <row r="116" spans="1:16" x14ac:dyDescent="0.2">
      <c r="A116" s="25" t="s">
        <v>55</v>
      </c>
      <c r="B116" s="30" t="s">
        <v>161</v>
      </c>
      <c r="C116" s="30" t="s">
        <v>846</v>
      </c>
      <c r="D116" s="25" t="s">
        <v>64</v>
      </c>
      <c r="E116" s="31" t="s">
        <v>847</v>
      </c>
      <c r="F116" s="32" t="s">
        <v>252</v>
      </c>
      <c r="G116" s="33">
        <v>1</v>
      </c>
      <c r="H116" s="34">
        <v>0</v>
      </c>
      <c r="I116" s="34">
        <f>ROUND(ROUND(H116,2)*ROUND(G116,3),2)</f>
        <v>0</v>
      </c>
      <c r="J116" s="32" t="s">
        <v>79</v>
      </c>
      <c r="O116">
        <f>(I116*21)/100</f>
        <v>0</v>
      </c>
      <c r="P116" t="s">
        <v>30</v>
      </c>
    </row>
    <row r="117" spans="1:16" x14ac:dyDescent="0.2">
      <c r="A117" s="35" t="s">
        <v>61</v>
      </c>
      <c r="E117" s="36" t="s">
        <v>64</v>
      </c>
    </row>
    <row r="118" spans="1:16" x14ac:dyDescent="0.2">
      <c r="A118" s="37" t="s">
        <v>63</v>
      </c>
      <c r="E118" s="38" t="s">
        <v>246</v>
      </c>
    </row>
    <row r="119" spans="1:16" ht="102" x14ac:dyDescent="0.2">
      <c r="A119" t="s">
        <v>65</v>
      </c>
      <c r="E119" s="36" t="s">
        <v>848</v>
      </c>
    </row>
    <row r="120" spans="1:16" ht="25.5" x14ac:dyDescent="0.2">
      <c r="A120" s="25" t="s">
        <v>55</v>
      </c>
      <c r="B120" s="30" t="s">
        <v>165</v>
      </c>
      <c r="C120" s="30" t="s">
        <v>849</v>
      </c>
      <c r="D120" s="25" t="s">
        <v>64</v>
      </c>
      <c r="E120" s="31" t="s">
        <v>850</v>
      </c>
      <c r="F120" s="32" t="s">
        <v>252</v>
      </c>
      <c r="G120" s="33">
        <v>1</v>
      </c>
      <c r="H120" s="34">
        <v>0</v>
      </c>
      <c r="I120" s="34">
        <f>ROUND(ROUND(H120,2)*ROUND(G120,3),2)</f>
        <v>0</v>
      </c>
      <c r="J120" s="32" t="s">
        <v>79</v>
      </c>
      <c r="O120">
        <f>(I120*21)/100</f>
        <v>0</v>
      </c>
      <c r="P120" t="s">
        <v>30</v>
      </c>
    </row>
    <row r="121" spans="1:16" x14ac:dyDescent="0.2">
      <c r="A121" s="35" t="s">
        <v>61</v>
      </c>
      <c r="E121" s="36" t="s">
        <v>64</v>
      </c>
    </row>
    <row r="122" spans="1:16" x14ac:dyDescent="0.2">
      <c r="A122" s="37" t="s">
        <v>63</v>
      </c>
      <c r="E122" s="38" t="s">
        <v>246</v>
      </c>
    </row>
    <row r="123" spans="1:16" ht="153" x14ac:dyDescent="0.2">
      <c r="A123" t="s">
        <v>65</v>
      </c>
      <c r="E123" s="36" t="s">
        <v>268</v>
      </c>
    </row>
    <row r="124" spans="1:16" x14ac:dyDescent="0.2">
      <c r="A124" s="25" t="s">
        <v>55</v>
      </c>
      <c r="B124" s="30" t="s">
        <v>170</v>
      </c>
      <c r="C124" s="30" t="s">
        <v>415</v>
      </c>
      <c r="D124" s="25" t="s">
        <v>64</v>
      </c>
      <c r="E124" s="31" t="s">
        <v>416</v>
      </c>
      <c r="F124" s="32" t="s">
        <v>252</v>
      </c>
      <c r="G124" s="33">
        <v>1</v>
      </c>
      <c r="H124" s="34">
        <v>0</v>
      </c>
      <c r="I124" s="34">
        <f>ROUND(ROUND(H124,2)*ROUND(G124,3),2)</f>
        <v>0</v>
      </c>
      <c r="J124" s="32" t="s">
        <v>79</v>
      </c>
      <c r="O124">
        <f>(I124*21)/100</f>
        <v>0</v>
      </c>
      <c r="P124" t="s">
        <v>30</v>
      </c>
    </row>
    <row r="125" spans="1:16" x14ac:dyDescent="0.2">
      <c r="A125" s="35" t="s">
        <v>61</v>
      </c>
      <c r="E125" s="36" t="s">
        <v>64</v>
      </c>
    </row>
    <row r="126" spans="1:16" x14ac:dyDescent="0.2">
      <c r="A126" s="37" t="s">
        <v>63</v>
      </c>
      <c r="E126" s="38" t="s">
        <v>246</v>
      </c>
    </row>
    <row r="127" spans="1:16" ht="140.25" x14ac:dyDescent="0.2">
      <c r="A127" t="s">
        <v>65</v>
      </c>
      <c r="E127" s="36" t="s">
        <v>392</v>
      </c>
    </row>
    <row r="128" spans="1:16" x14ac:dyDescent="0.2">
      <c r="A128" s="25" t="s">
        <v>55</v>
      </c>
      <c r="B128" s="30" t="s">
        <v>175</v>
      </c>
      <c r="C128" s="30" t="s">
        <v>814</v>
      </c>
      <c r="D128" s="25" t="s">
        <v>64</v>
      </c>
      <c r="E128" s="31" t="s">
        <v>815</v>
      </c>
      <c r="F128" s="32" t="s">
        <v>252</v>
      </c>
      <c r="G128" s="33">
        <v>1</v>
      </c>
      <c r="H128" s="34">
        <v>0</v>
      </c>
      <c r="I128" s="34">
        <f>ROUND(ROUND(H128,2)*ROUND(G128,3),2)</f>
        <v>0</v>
      </c>
      <c r="J128" s="32" t="s">
        <v>79</v>
      </c>
      <c r="O128">
        <f>(I128*21)/100</f>
        <v>0</v>
      </c>
      <c r="P128" t="s">
        <v>30</v>
      </c>
    </row>
    <row r="129" spans="1:16" x14ac:dyDescent="0.2">
      <c r="A129" s="35" t="s">
        <v>61</v>
      </c>
      <c r="E129" s="36" t="s">
        <v>64</v>
      </c>
    </row>
    <row r="130" spans="1:16" x14ac:dyDescent="0.2">
      <c r="A130" s="37" t="s">
        <v>63</v>
      </c>
      <c r="E130" s="38" t="s">
        <v>246</v>
      </c>
    </row>
    <row r="131" spans="1:16" ht="153" x14ac:dyDescent="0.2">
      <c r="A131" t="s">
        <v>65</v>
      </c>
      <c r="E131" s="36" t="s">
        <v>371</v>
      </c>
    </row>
    <row r="132" spans="1:16" ht="25.5" x14ac:dyDescent="0.2">
      <c r="A132" s="25" t="s">
        <v>55</v>
      </c>
      <c r="B132" s="30" t="s">
        <v>178</v>
      </c>
      <c r="C132" s="30" t="s">
        <v>851</v>
      </c>
      <c r="D132" s="25" t="s">
        <v>64</v>
      </c>
      <c r="E132" s="31" t="s">
        <v>852</v>
      </c>
      <c r="F132" s="32" t="s">
        <v>252</v>
      </c>
      <c r="G132" s="33">
        <v>2</v>
      </c>
      <c r="H132" s="34">
        <v>0</v>
      </c>
      <c r="I132" s="34">
        <f>ROUND(ROUND(H132,2)*ROUND(G132,3),2)</f>
        <v>0</v>
      </c>
      <c r="J132" s="32" t="s">
        <v>79</v>
      </c>
      <c r="O132">
        <f>(I132*21)/100</f>
        <v>0</v>
      </c>
      <c r="P132" t="s">
        <v>30</v>
      </c>
    </row>
    <row r="133" spans="1:16" x14ac:dyDescent="0.2">
      <c r="A133" s="35" t="s">
        <v>61</v>
      </c>
      <c r="E133" s="36" t="s">
        <v>64</v>
      </c>
    </row>
    <row r="134" spans="1:16" ht="25.5" x14ac:dyDescent="0.2">
      <c r="A134" s="37" t="s">
        <v>63</v>
      </c>
      <c r="E134" s="38" t="s">
        <v>853</v>
      </c>
    </row>
    <row r="135" spans="1:16" ht="153" x14ac:dyDescent="0.2">
      <c r="A135" t="s">
        <v>65</v>
      </c>
      <c r="E135" s="36" t="s">
        <v>268</v>
      </c>
    </row>
    <row r="136" spans="1:16" x14ac:dyDescent="0.2">
      <c r="A136" s="25" t="s">
        <v>55</v>
      </c>
      <c r="B136" s="30" t="s">
        <v>182</v>
      </c>
      <c r="C136" s="30" t="s">
        <v>854</v>
      </c>
      <c r="D136" s="25" t="s">
        <v>64</v>
      </c>
      <c r="E136" s="31" t="s">
        <v>464</v>
      </c>
      <c r="F136" s="32" t="s">
        <v>87</v>
      </c>
      <c r="G136" s="33">
        <v>2</v>
      </c>
      <c r="H136" s="34">
        <v>0</v>
      </c>
      <c r="I136" s="34">
        <f>ROUND(ROUND(H136,2)*ROUND(G136,3),2)</f>
        <v>0</v>
      </c>
      <c r="J136" s="32" t="s">
        <v>79</v>
      </c>
      <c r="O136">
        <f>(I136*21)/100</f>
        <v>0</v>
      </c>
      <c r="P136" t="s">
        <v>30</v>
      </c>
    </row>
    <row r="137" spans="1:16" x14ac:dyDescent="0.2">
      <c r="A137" s="35" t="s">
        <v>61</v>
      </c>
      <c r="E137" s="36" t="s">
        <v>64</v>
      </c>
    </row>
    <row r="138" spans="1:16" ht="25.5" x14ac:dyDescent="0.2">
      <c r="A138" s="37" t="s">
        <v>63</v>
      </c>
      <c r="E138" s="38" t="s">
        <v>833</v>
      </c>
    </row>
    <row r="139" spans="1:16" ht="140.25" x14ac:dyDescent="0.2">
      <c r="A139" t="s">
        <v>65</v>
      </c>
      <c r="E139" s="36" t="s">
        <v>392</v>
      </c>
    </row>
    <row r="140" spans="1:16" x14ac:dyDescent="0.2">
      <c r="A140" s="25" t="s">
        <v>55</v>
      </c>
      <c r="B140" s="30" t="s">
        <v>186</v>
      </c>
      <c r="C140" s="30" t="s">
        <v>855</v>
      </c>
      <c r="D140" s="25" t="s">
        <v>64</v>
      </c>
      <c r="E140" s="31" t="s">
        <v>856</v>
      </c>
      <c r="F140" s="32" t="s">
        <v>87</v>
      </c>
      <c r="G140" s="33">
        <v>2</v>
      </c>
      <c r="H140" s="34">
        <v>0</v>
      </c>
      <c r="I140" s="34">
        <f>ROUND(ROUND(H140,2)*ROUND(G140,3),2)</f>
        <v>0</v>
      </c>
      <c r="J140" s="32" t="s">
        <v>79</v>
      </c>
      <c r="O140">
        <f>(I140*21)/100</f>
        <v>0</v>
      </c>
      <c r="P140" t="s">
        <v>30</v>
      </c>
    </row>
    <row r="141" spans="1:16" x14ac:dyDescent="0.2">
      <c r="A141" s="35" t="s">
        <v>61</v>
      </c>
      <c r="E141" s="36" t="s">
        <v>64</v>
      </c>
    </row>
    <row r="142" spans="1:16" ht="25.5" x14ac:dyDescent="0.2">
      <c r="A142" s="37" t="s">
        <v>63</v>
      </c>
      <c r="E142" s="38" t="s">
        <v>857</v>
      </c>
    </row>
    <row r="143" spans="1:16" ht="153" x14ac:dyDescent="0.2">
      <c r="A143" t="s">
        <v>65</v>
      </c>
      <c r="E143" s="36" t="s">
        <v>371</v>
      </c>
    </row>
    <row r="144" spans="1:16" x14ac:dyDescent="0.2">
      <c r="A144" s="25" t="s">
        <v>55</v>
      </c>
      <c r="B144" s="30" t="s">
        <v>189</v>
      </c>
      <c r="C144" s="30" t="s">
        <v>561</v>
      </c>
      <c r="D144" s="25" t="s">
        <v>64</v>
      </c>
      <c r="E144" s="31" t="s">
        <v>562</v>
      </c>
      <c r="F144" s="32" t="s">
        <v>563</v>
      </c>
      <c r="G144" s="33">
        <v>1</v>
      </c>
      <c r="H144" s="34">
        <v>0</v>
      </c>
      <c r="I144" s="34">
        <f>ROUND(ROUND(H144,2)*ROUND(G144,3),2)</f>
        <v>0</v>
      </c>
      <c r="J144" s="32" t="s">
        <v>79</v>
      </c>
      <c r="O144">
        <f>(I144*21)/100</f>
        <v>0</v>
      </c>
      <c r="P144" t="s">
        <v>30</v>
      </c>
    </row>
    <row r="145" spans="1:5" x14ac:dyDescent="0.2">
      <c r="A145" s="35" t="s">
        <v>61</v>
      </c>
      <c r="E145" s="36" t="s">
        <v>64</v>
      </c>
    </row>
    <row r="146" spans="1:5" x14ac:dyDescent="0.2">
      <c r="A146" s="37" t="s">
        <v>63</v>
      </c>
      <c r="E146" s="38" t="s">
        <v>246</v>
      </c>
    </row>
    <row r="147" spans="1:5" ht="76.5" x14ac:dyDescent="0.2">
      <c r="A147" t="s">
        <v>65</v>
      </c>
      <c r="E147" s="36" t="s">
        <v>858</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253"/>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0+O10+O19+O40+O209</f>
        <v>0</v>
      </c>
      <c r="P2" t="s">
        <v>29</v>
      </c>
    </row>
    <row r="3" spans="1:18" ht="15" customHeight="1" x14ac:dyDescent="0.25">
      <c r="A3" t="s">
        <v>12</v>
      </c>
      <c r="B3" s="18" t="s">
        <v>14</v>
      </c>
      <c r="C3" s="4" t="s">
        <v>15</v>
      </c>
      <c r="D3" s="7"/>
      <c r="E3" s="19" t="s">
        <v>16</v>
      </c>
      <c r="F3" s="8"/>
      <c r="G3" s="15"/>
      <c r="H3" s="14" t="s">
        <v>861</v>
      </c>
      <c r="I3" s="41">
        <f>0+I10+I19+I40+I209</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859</v>
      </c>
      <c r="D5" s="7"/>
      <c r="E5" s="19" t="s">
        <v>860</v>
      </c>
      <c r="F5" s="8"/>
      <c r="G5" s="8"/>
      <c r="H5" s="8"/>
      <c r="I5" s="8"/>
      <c r="J5" s="8"/>
      <c r="O5" t="s">
        <v>28</v>
      </c>
      <c r="P5" t="s">
        <v>30</v>
      </c>
    </row>
    <row r="6" spans="1:18" ht="12.75" customHeight="1" x14ac:dyDescent="0.25">
      <c r="A6" t="s">
        <v>24</v>
      </c>
      <c r="B6" s="21" t="s">
        <v>25</v>
      </c>
      <c r="C6" s="3" t="s">
        <v>861</v>
      </c>
      <c r="D6" s="2"/>
      <c r="E6" s="22" t="s">
        <v>862</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0+I11+I15</f>
        <v>0</v>
      </c>
      <c r="R10">
        <f>0+O11+O15</f>
        <v>0</v>
      </c>
    </row>
    <row r="11" spans="1:18" ht="38.25" x14ac:dyDescent="0.2">
      <c r="A11" s="25" t="s">
        <v>55</v>
      </c>
      <c r="B11" s="30" t="s">
        <v>36</v>
      </c>
      <c r="C11" s="30" t="s">
        <v>863</v>
      </c>
      <c r="D11" s="25" t="s">
        <v>57</v>
      </c>
      <c r="E11" s="31" t="s">
        <v>864</v>
      </c>
      <c r="F11" s="32" t="s">
        <v>59</v>
      </c>
      <c r="G11" s="33">
        <v>0.02</v>
      </c>
      <c r="H11" s="34">
        <v>0</v>
      </c>
      <c r="I11" s="34">
        <f>ROUND(ROUND(H11,2)*ROUND(G11,3),2)</f>
        <v>0</v>
      </c>
      <c r="J11" s="32" t="s">
        <v>60</v>
      </c>
      <c r="O11">
        <f>(I11*21)/100</f>
        <v>0</v>
      </c>
      <c r="P11" t="s">
        <v>30</v>
      </c>
    </row>
    <row r="12" spans="1:18" x14ac:dyDescent="0.2">
      <c r="A12" s="35" t="s">
        <v>61</v>
      </c>
      <c r="E12" s="36" t="s">
        <v>71</v>
      </c>
    </row>
    <row r="13" spans="1:18" x14ac:dyDescent="0.2">
      <c r="A13" s="37" t="s">
        <v>63</v>
      </c>
      <c r="E13" s="38" t="s">
        <v>865</v>
      </c>
    </row>
    <row r="14" spans="1:18" ht="102" x14ac:dyDescent="0.2">
      <c r="A14" t="s">
        <v>65</v>
      </c>
      <c r="E14" s="36" t="s">
        <v>866</v>
      </c>
    </row>
    <row r="15" spans="1:18" ht="25.5" x14ac:dyDescent="0.2">
      <c r="A15" s="25" t="s">
        <v>55</v>
      </c>
      <c r="B15" s="30" t="s">
        <v>30</v>
      </c>
      <c r="C15" s="30" t="s">
        <v>67</v>
      </c>
      <c r="D15" s="25" t="s">
        <v>57</v>
      </c>
      <c r="E15" s="31" t="s">
        <v>68</v>
      </c>
      <c r="F15" s="32" t="s">
        <v>59</v>
      </c>
      <c r="G15" s="33">
        <v>0.02</v>
      </c>
      <c r="H15" s="34">
        <v>0</v>
      </c>
      <c r="I15" s="34">
        <f>ROUND(ROUND(H15,2)*ROUND(G15,3),2)</f>
        <v>0</v>
      </c>
      <c r="J15" s="32" t="s">
        <v>60</v>
      </c>
      <c r="O15">
        <f>(I15*21)/100</f>
        <v>0</v>
      </c>
      <c r="P15" t="s">
        <v>30</v>
      </c>
    </row>
    <row r="16" spans="1:18" x14ac:dyDescent="0.2">
      <c r="A16" s="35" t="s">
        <v>61</v>
      </c>
      <c r="E16" s="36" t="s">
        <v>71</v>
      </c>
    </row>
    <row r="17" spans="1:18" x14ac:dyDescent="0.2">
      <c r="A17" s="37" t="s">
        <v>63</v>
      </c>
      <c r="E17" s="38" t="s">
        <v>246</v>
      </c>
    </row>
    <row r="18" spans="1:18" ht="102" x14ac:dyDescent="0.2">
      <c r="A18" t="s">
        <v>65</v>
      </c>
      <c r="E18" s="36" t="s">
        <v>866</v>
      </c>
    </row>
    <row r="19" spans="1:18" ht="12.75" customHeight="1" x14ac:dyDescent="0.2">
      <c r="A19" s="12" t="s">
        <v>52</v>
      </c>
      <c r="B19" s="12"/>
      <c r="C19" s="39" t="s">
        <v>867</v>
      </c>
      <c r="D19" s="12"/>
      <c r="E19" s="28" t="s">
        <v>868</v>
      </c>
      <c r="F19" s="12"/>
      <c r="G19" s="12"/>
      <c r="H19" s="12"/>
      <c r="I19" s="40">
        <f>0+Q19</f>
        <v>0</v>
      </c>
      <c r="J19" s="12"/>
      <c r="O19">
        <f>0+R19</f>
        <v>0</v>
      </c>
      <c r="Q19">
        <f>0+I20+I24+I28+I32+I36</f>
        <v>0</v>
      </c>
      <c r="R19">
        <f>0+O20+O24+O28+O32+O36</f>
        <v>0</v>
      </c>
    </row>
    <row r="20" spans="1:18" x14ac:dyDescent="0.2">
      <c r="A20" s="25" t="s">
        <v>55</v>
      </c>
      <c r="B20" s="30" t="s">
        <v>29</v>
      </c>
      <c r="C20" s="30" t="s">
        <v>869</v>
      </c>
      <c r="D20" s="25" t="s">
        <v>64</v>
      </c>
      <c r="E20" s="31" t="s">
        <v>870</v>
      </c>
      <c r="F20" s="32" t="s">
        <v>252</v>
      </c>
      <c r="G20" s="33">
        <v>1</v>
      </c>
      <c r="H20" s="34">
        <v>0</v>
      </c>
      <c r="I20" s="34">
        <f>ROUND(ROUND(H20,2)*ROUND(G20,3),2)</f>
        <v>0</v>
      </c>
      <c r="J20" s="32" t="s">
        <v>79</v>
      </c>
      <c r="O20">
        <f>(I20*21)/100</f>
        <v>0</v>
      </c>
      <c r="P20" t="s">
        <v>30</v>
      </c>
    </row>
    <row r="21" spans="1:18" x14ac:dyDescent="0.2">
      <c r="A21" s="35" t="s">
        <v>61</v>
      </c>
      <c r="E21" s="36" t="s">
        <v>64</v>
      </c>
    </row>
    <row r="22" spans="1:18" x14ac:dyDescent="0.2">
      <c r="A22" s="37" t="s">
        <v>63</v>
      </c>
      <c r="E22" s="38" t="s">
        <v>871</v>
      </c>
    </row>
    <row r="23" spans="1:18" ht="153" x14ac:dyDescent="0.2">
      <c r="A23" t="s">
        <v>65</v>
      </c>
      <c r="E23" s="36" t="s">
        <v>371</v>
      </c>
    </row>
    <row r="24" spans="1:18" x14ac:dyDescent="0.2">
      <c r="A24" s="25" t="s">
        <v>55</v>
      </c>
      <c r="B24" s="30" t="s">
        <v>40</v>
      </c>
      <c r="C24" s="30" t="s">
        <v>872</v>
      </c>
      <c r="D24" s="25" t="s">
        <v>64</v>
      </c>
      <c r="E24" s="31" t="s">
        <v>873</v>
      </c>
      <c r="F24" s="32" t="s">
        <v>252</v>
      </c>
      <c r="G24" s="33">
        <v>1</v>
      </c>
      <c r="H24" s="34">
        <v>0</v>
      </c>
      <c r="I24" s="34">
        <f>ROUND(ROUND(H24,2)*ROUND(G24,3),2)</f>
        <v>0</v>
      </c>
      <c r="J24" s="32" t="s">
        <v>79</v>
      </c>
      <c r="O24">
        <f>(I24*21)/100</f>
        <v>0</v>
      </c>
      <c r="P24" t="s">
        <v>30</v>
      </c>
    </row>
    <row r="25" spans="1:18" x14ac:dyDescent="0.2">
      <c r="A25" s="35" t="s">
        <v>61</v>
      </c>
      <c r="E25" s="36" t="s">
        <v>64</v>
      </c>
    </row>
    <row r="26" spans="1:18" x14ac:dyDescent="0.2">
      <c r="A26" s="37" t="s">
        <v>63</v>
      </c>
      <c r="E26" s="38" t="s">
        <v>871</v>
      </c>
    </row>
    <row r="27" spans="1:18" ht="153" x14ac:dyDescent="0.2">
      <c r="A27" t="s">
        <v>65</v>
      </c>
      <c r="E27" s="36" t="s">
        <v>371</v>
      </c>
    </row>
    <row r="28" spans="1:18" x14ac:dyDescent="0.2">
      <c r="A28" s="25" t="s">
        <v>55</v>
      </c>
      <c r="B28" s="30" t="s">
        <v>42</v>
      </c>
      <c r="C28" s="30" t="s">
        <v>874</v>
      </c>
      <c r="D28" s="25" t="s">
        <v>64</v>
      </c>
      <c r="E28" s="31" t="s">
        <v>875</v>
      </c>
      <c r="F28" s="32" t="s">
        <v>252</v>
      </c>
      <c r="G28" s="33">
        <v>1</v>
      </c>
      <c r="H28" s="34">
        <v>0</v>
      </c>
      <c r="I28" s="34">
        <f>ROUND(ROUND(H28,2)*ROUND(G28,3),2)</f>
        <v>0</v>
      </c>
      <c r="J28" s="32" t="s">
        <v>79</v>
      </c>
      <c r="O28">
        <f>(I28*21)/100</f>
        <v>0</v>
      </c>
      <c r="P28" t="s">
        <v>30</v>
      </c>
    </row>
    <row r="29" spans="1:18" x14ac:dyDescent="0.2">
      <c r="A29" s="35" t="s">
        <v>61</v>
      </c>
      <c r="E29" s="36" t="s">
        <v>64</v>
      </c>
    </row>
    <row r="30" spans="1:18" x14ac:dyDescent="0.2">
      <c r="A30" s="37" t="s">
        <v>63</v>
      </c>
      <c r="E30" s="38" t="s">
        <v>871</v>
      </c>
    </row>
    <row r="31" spans="1:18" ht="153" x14ac:dyDescent="0.2">
      <c r="A31" t="s">
        <v>65</v>
      </c>
      <c r="E31" s="36" t="s">
        <v>371</v>
      </c>
    </row>
    <row r="32" spans="1:18" x14ac:dyDescent="0.2">
      <c r="A32" s="25" t="s">
        <v>55</v>
      </c>
      <c r="B32" s="30" t="s">
        <v>44</v>
      </c>
      <c r="C32" s="30" t="s">
        <v>876</v>
      </c>
      <c r="D32" s="25" t="s">
        <v>64</v>
      </c>
      <c r="E32" s="31" t="s">
        <v>877</v>
      </c>
      <c r="F32" s="32" t="s">
        <v>252</v>
      </c>
      <c r="G32" s="33">
        <v>1</v>
      </c>
      <c r="H32" s="34">
        <v>0</v>
      </c>
      <c r="I32" s="34">
        <f>ROUND(ROUND(H32,2)*ROUND(G32,3),2)</f>
        <v>0</v>
      </c>
      <c r="J32" s="32" t="s">
        <v>79</v>
      </c>
      <c r="O32">
        <f>(I32*21)/100</f>
        <v>0</v>
      </c>
      <c r="P32" t="s">
        <v>30</v>
      </c>
    </row>
    <row r="33" spans="1:18" x14ac:dyDescent="0.2">
      <c r="A33" s="35" t="s">
        <v>61</v>
      </c>
      <c r="E33" s="36" t="s">
        <v>64</v>
      </c>
    </row>
    <row r="34" spans="1:18" ht="25.5" x14ac:dyDescent="0.2">
      <c r="A34" s="37" t="s">
        <v>63</v>
      </c>
      <c r="E34" s="38" t="s">
        <v>878</v>
      </c>
    </row>
    <row r="35" spans="1:18" ht="153" x14ac:dyDescent="0.2">
      <c r="A35" t="s">
        <v>65</v>
      </c>
      <c r="E35" s="36" t="s">
        <v>371</v>
      </c>
    </row>
    <row r="36" spans="1:18" x14ac:dyDescent="0.2">
      <c r="A36" s="25" t="s">
        <v>55</v>
      </c>
      <c r="B36" s="30" t="s">
        <v>84</v>
      </c>
      <c r="C36" s="30" t="s">
        <v>879</v>
      </c>
      <c r="D36" s="25" t="s">
        <v>64</v>
      </c>
      <c r="E36" s="31" t="s">
        <v>880</v>
      </c>
      <c r="F36" s="32" t="s">
        <v>259</v>
      </c>
      <c r="G36" s="33">
        <v>30</v>
      </c>
      <c r="H36" s="34">
        <v>0</v>
      </c>
      <c r="I36" s="34">
        <f>ROUND(ROUND(H36,2)*ROUND(G36,3),2)</f>
        <v>0</v>
      </c>
      <c r="J36" s="32" t="s">
        <v>79</v>
      </c>
      <c r="O36">
        <f>(I36*21)/100</f>
        <v>0</v>
      </c>
      <c r="P36" t="s">
        <v>30</v>
      </c>
    </row>
    <row r="37" spans="1:18" x14ac:dyDescent="0.2">
      <c r="A37" s="35" t="s">
        <v>61</v>
      </c>
      <c r="E37" s="36" t="s">
        <v>64</v>
      </c>
    </row>
    <row r="38" spans="1:18" ht="25.5" x14ac:dyDescent="0.2">
      <c r="A38" s="37" t="s">
        <v>63</v>
      </c>
      <c r="E38" s="38" t="s">
        <v>881</v>
      </c>
    </row>
    <row r="39" spans="1:18" ht="153" x14ac:dyDescent="0.2">
      <c r="A39" t="s">
        <v>65</v>
      </c>
      <c r="E39" s="36" t="s">
        <v>351</v>
      </c>
    </row>
    <row r="40" spans="1:18" ht="12.75" customHeight="1" x14ac:dyDescent="0.2">
      <c r="A40" s="12" t="s">
        <v>52</v>
      </c>
      <c r="B40" s="12"/>
      <c r="C40" s="39" t="s">
        <v>882</v>
      </c>
      <c r="D40" s="12"/>
      <c r="E40" s="28" t="s">
        <v>883</v>
      </c>
      <c r="F40" s="12"/>
      <c r="G40" s="12"/>
      <c r="H40" s="12"/>
      <c r="I40" s="40">
        <f>0+Q40</f>
        <v>0</v>
      </c>
      <c r="J40" s="12"/>
      <c r="O40">
        <f>0+R40</f>
        <v>0</v>
      </c>
      <c r="Q40">
        <f>0+I41+I45+I49+I53+I57+I61+I65+I69+I73+I77+I81+I85+I89+I93+I97+I101+I105+I109+I113+I117+I121+I125+I129+I133+I137+I141+I145+I149+I153+I157+I161+I165+I169+I173+I177+I181+I185+I189+I193+I197+I201+I205</f>
        <v>0</v>
      </c>
      <c r="R40">
        <f>0+O41+O45+O49+O53+O57+O61+O65+O69+O73+O77+O81+O85+O89+O93+O97+O101+O105+O109+O113+O117+O121+O125+O129+O133+O137+O141+O145+O149+O153+O157+O161+O165+O169+O173+O177+O181+O185+O189+O193+O197+O201+O205</f>
        <v>0</v>
      </c>
    </row>
    <row r="41" spans="1:18" ht="25.5" x14ac:dyDescent="0.2">
      <c r="A41" s="25" t="s">
        <v>55</v>
      </c>
      <c r="B41" s="30" t="s">
        <v>89</v>
      </c>
      <c r="C41" s="30" t="s">
        <v>884</v>
      </c>
      <c r="D41" s="25" t="s">
        <v>64</v>
      </c>
      <c r="E41" s="31" t="s">
        <v>885</v>
      </c>
      <c r="F41" s="32" t="s">
        <v>259</v>
      </c>
      <c r="G41" s="33">
        <v>10</v>
      </c>
      <c r="H41" s="34">
        <v>0</v>
      </c>
      <c r="I41" s="34">
        <f>ROUND(ROUND(H41,2)*ROUND(G41,3),2)</f>
        <v>0</v>
      </c>
      <c r="J41" s="32" t="s">
        <v>79</v>
      </c>
      <c r="O41">
        <f>(I41*21)/100</f>
        <v>0</v>
      </c>
      <c r="P41" t="s">
        <v>30</v>
      </c>
    </row>
    <row r="42" spans="1:18" x14ac:dyDescent="0.2">
      <c r="A42" s="35" t="s">
        <v>61</v>
      </c>
      <c r="E42" s="36" t="s">
        <v>64</v>
      </c>
    </row>
    <row r="43" spans="1:18" x14ac:dyDescent="0.2">
      <c r="A43" s="37" t="s">
        <v>63</v>
      </c>
      <c r="E43" s="38" t="s">
        <v>865</v>
      </c>
    </row>
    <row r="44" spans="1:18" ht="140.25" x14ac:dyDescent="0.2">
      <c r="A44" t="s">
        <v>65</v>
      </c>
      <c r="E44" s="36" t="s">
        <v>337</v>
      </c>
    </row>
    <row r="45" spans="1:18" x14ac:dyDescent="0.2">
      <c r="A45" s="25" t="s">
        <v>55</v>
      </c>
      <c r="B45" s="30" t="s">
        <v>47</v>
      </c>
      <c r="C45" s="30" t="s">
        <v>677</v>
      </c>
      <c r="D45" s="25" t="s">
        <v>64</v>
      </c>
      <c r="E45" s="31" t="s">
        <v>678</v>
      </c>
      <c r="F45" s="32" t="s">
        <v>252</v>
      </c>
      <c r="G45" s="33">
        <v>1</v>
      </c>
      <c r="H45" s="34">
        <v>0</v>
      </c>
      <c r="I45" s="34">
        <f>ROUND(ROUND(H45,2)*ROUND(G45,3),2)</f>
        <v>0</v>
      </c>
      <c r="J45" s="32" t="s">
        <v>79</v>
      </c>
      <c r="O45">
        <f>(I45*21)/100</f>
        <v>0</v>
      </c>
      <c r="P45" t="s">
        <v>30</v>
      </c>
    </row>
    <row r="46" spans="1:18" x14ac:dyDescent="0.2">
      <c r="A46" s="35" t="s">
        <v>61</v>
      </c>
      <c r="E46" s="36" t="s">
        <v>64</v>
      </c>
    </row>
    <row r="47" spans="1:18" x14ac:dyDescent="0.2">
      <c r="A47" s="37" t="s">
        <v>63</v>
      </c>
      <c r="E47" s="38" t="s">
        <v>865</v>
      </c>
    </row>
    <row r="48" spans="1:18" ht="102" x14ac:dyDescent="0.2">
      <c r="A48" t="s">
        <v>65</v>
      </c>
      <c r="E48" s="36" t="s">
        <v>679</v>
      </c>
    </row>
    <row r="49" spans="1:16" x14ac:dyDescent="0.2">
      <c r="A49" s="25" t="s">
        <v>55</v>
      </c>
      <c r="B49" s="30" t="s">
        <v>49</v>
      </c>
      <c r="C49" s="30" t="s">
        <v>886</v>
      </c>
      <c r="D49" s="25" t="s">
        <v>64</v>
      </c>
      <c r="E49" s="31" t="s">
        <v>887</v>
      </c>
      <c r="F49" s="32" t="s">
        <v>252</v>
      </c>
      <c r="G49" s="33">
        <v>1</v>
      </c>
      <c r="H49" s="34">
        <v>0</v>
      </c>
      <c r="I49" s="34">
        <f>ROUND(ROUND(H49,2)*ROUND(G49,3),2)</f>
        <v>0</v>
      </c>
      <c r="J49" s="32" t="s">
        <v>79</v>
      </c>
      <c r="O49">
        <f>(I49*21)/100</f>
        <v>0</v>
      </c>
      <c r="P49" t="s">
        <v>30</v>
      </c>
    </row>
    <row r="50" spans="1:16" x14ac:dyDescent="0.2">
      <c r="A50" s="35" t="s">
        <v>61</v>
      </c>
      <c r="E50" s="36" t="s">
        <v>64</v>
      </c>
    </row>
    <row r="51" spans="1:16" x14ac:dyDescent="0.2">
      <c r="A51" s="37" t="s">
        <v>63</v>
      </c>
      <c r="E51" s="38" t="s">
        <v>865</v>
      </c>
    </row>
    <row r="52" spans="1:16" ht="38.25" x14ac:dyDescent="0.2">
      <c r="A52" t="s">
        <v>65</v>
      </c>
      <c r="E52" s="36" t="s">
        <v>888</v>
      </c>
    </row>
    <row r="53" spans="1:16" x14ac:dyDescent="0.2">
      <c r="A53" s="25" t="s">
        <v>55</v>
      </c>
      <c r="B53" s="30" t="s">
        <v>51</v>
      </c>
      <c r="C53" s="30" t="s">
        <v>889</v>
      </c>
      <c r="D53" s="25" t="s">
        <v>64</v>
      </c>
      <c r="E53" s="31" t="s">
        <v>890</v>
      </c>
      <c r="F53" s="32" t="s">
        <v>252</v>
      </c>
      <c r="G53" s="33">
        <v>1</v>
      </c>
      <c r="H53" s="34">
        <v>0</v>
      </c>
      <c r="I53" s="34">
        <f>ROUND(ROUND(H53,2)*ROUND(G53,3),2)</f>
        <v>0</v>
      </c>
      <c r="J53" s="32" t="s">
        <v>79</v>
      </c>
      <c r="O53">
        <f>(I53*21)/100</f>
        <v>0</v>
      </c>
      <c r="P53" t="s">
        <v>30</v>
      </c>
    </row>
    <row r="54" spans="1:16" x14ac:dyDescent="0.2">
      <c r="A54" s="35" t="s">
        <v>61</v>
      </c>
      <c r="E54" s="36" t="s">
        <v>64</v>
      </c>
    </row>
    <row r="55" spans="1:16" x14ac:dyDescent="0.2">
      <c r="A55" s="37" t="s">
        <v>63</v>
      </c>
      <c r="E55" s="38" t="s">
        <v>865</v>
      </c>
    </row>
    <row r="56" spans="1:16" ht="153" x14ac:dyDescent="0.2">
      <c r="A56" t="s">
        <v>65</v>
      </c>
      <c r="E56" s="36" t="s">
        <v>371</v>
      </c>
    </row>
    <row r="57" spans="1:16" x14ac:dyDescent="0.2">
      <c r="A57" s="25" t="s">
        <v>55</v>
      </c>
      <c r="B57" s="30" t="s">
        <v>102</v>
      </c>
      <c r="C57" s="30" t="s">
        <v>274</v>
      </c>
      <c r="D57" s="25" t="s">
        <v>64</v>
      </c>
      <c r="E57" s="31" t="s">
        <v>275</v>
      </c>
      <c r="F57" s="32" t="s">
        <v>252</v>
      </c>
      <c r="G57" s="33">
        <v>1</v>
      </c>
      <c r="H57" s="34">
        <v>0</v>
      </c>
      <c r="I57" s="34">
        <f>ROUND(ROUND(H57,2)*ROUND(G57,3),2)</f>
        <v>0</v>
      </c>
      <c r="J57" s="32" t="s">
        <v>79</v>
      </c>
      <c r="O57">
        <f>(I57*21)/100</f>
        <v>0</v>
      </c>
      <c r="P57" t="s">
        <v>30</v>
      </c>
    </row>
    <row r="58" spans="1:16" x14ac:dyDescent="0.2">
      <c r="A58" s="35" t="s">
        <v>61</v>
      </c>
      <c r="E58" s="36" t="s">
        <v>64</v>
      </c>
    </row>
    <row r="59" spans="1:16" x14ac:dyDescent="0.2">
      <c r="A59" s="37" t="s">
        <v>63</v>
      </c>
      <c r="E59" s="38" t="s">
        <v>865</v>
      </c>
    </row>
    <row r="60" spans="1:16" ht="153" x14ac:dyDescent="0.2">
      <c r="A60" t="s">
        <v>65</v>
      </c>
      <c r="E60" s="36" t="s">
        <v>268</v>
      </c>
    </row>
    <row r="61" spans="1:16" x14ac:dyDescent="0.2">
      <c r="A61" s="25" t="s">
        <v>55</v>
      </c>
      <c r="B61" s="30" t="s">
        <v>107</v>
      </c>
      <c r="C61" s="30" t="s">
        <v>276</v>
      </c>
      <c r="D61" s="25" t="s">
        <v>64</v>
      </c>
      <c r="E61" s="31" t="s">
        <v>277</v>
      </c>
      <c r="F61" s="32" t="s">
        <v>252</v>
      </c>
      <c r="G61" s="33">
        <v>1</v>
      </c>
      <c r="H61" s="34">
        <v>0</v>
      </c>
      <c r="I61" s="34">
        <f>ROUND(ROUND(H61,2)*ROUND(G61,3),2)</f>
        <v>0</v>
      </c>
      <c r="J61" s="32" t="s">
        <v>79</v>
      </c>
      <c r="O61">
        <f>(I61*21)/100</f>
        <v>0</v>
      </c>
      <c r="P61" t="s">
        <v>30</v>
      </c>
    </row>
    <row r="62" spans="1:16" x14ac:dyDescent="0.2">
      <c r="A62" s="35" t="s">
        <v>61</v>
      </c>
      <c r="E62" s="36" t="s">
        <v>64</v>
      </c>
    </row>
    <row r="63" spans="1:16" x14ac:dyDescent="0.2">
      <c r="A63" s="37" t="s">
        <v>63</v>
      </c>
      <c r="E63" s="38" t="s">
        <v>865</v>
      </c>
    </row>
    <row r="64" spans="1:16" ht="127.5" x14ac:dyDescent="0.2">
      <c r="A64" t="s">
        <v>65</v>
      </c>
      <c r="E64" s="36" t="s">
        <v>269</v>
      </c>
    </row>
    <row r="65" spans="1:16" x14ac:dyDescent="0.2">
      <c r="A65" s="25" t="s">
        <v>55</v>
      </c>
      <c r="B65" s="30" t="s">
        <v>112</v>
      </c>
      <c r="C65" s="30" t="s">
        <v>224</v>
      </c>
      <c r="D65" s="25" t="s">
        <v>64</v>
      </c>
      <c r="E65" s="31" t="s">
        <v>225</v>
      </c>
      <c r="F65" s="32" t="s">
        <v>252</v>
      </c>
      <c r="G65" s="33">
        <v>1</v>
      </c>
      <c r="H65" s="34">
        <v>0</v>
      </c>
      <c r="I65" s="34">
        <f>ROUND(ROUND(H65,2)*ROUND(G65,3),2)</f>
        <v>0</v>
      </c>
      <c r="J65" s="32" t="s">
        <v>79</v>
      </c>
      <c r="O65">
        <f>(I65*21)/100</f>
        <v>0</v>
      </c>
      <c r="P65" t="s">
        <v>30</v>
      </c>
    </row>
    <row r="66" spans="1:16" x14ac:dyDescent="0.2">
      <c r="A66" s="35" t="s">
        <v>61</v>
      </c>
      <c r="E66" s="36" t="s">
        <v>64</v>
      </c>
    </row>
    <row r="67" spans="1:16" x14ac:dyDescent="0.2">
      <c r="A67" s="37" t="s">
        <v>63</v>
      </c>
      <c r="E67" s="38" t="s">
        <v>865</v>
      </c>
    </row>
    <row r="68" spans="1:16" ht="153" x14ac:dyDescent="0.2">
      <c r="A68" t="s">
        <v>65</v>
      </c>
      <c r="E68" s="36" t="s">
        <v>268</v>
      </c>
    </row>
    <row r="69" spans="1:16" x14ac:dyDescent="0.2">
      <c r="A69" s="25" t="s">
        <v>55</v>
      </c>
      <c r="B69" s="30" t="s">
        <v>115</v>
      </c>
      <c r="C69" s="30" t="s">
        <v>227</v>
      </c>
      <c r="D69" s="25" t="s">
        <v>64</v>
      </c>
      <c r="E69" s="31" t="s">
        <v>228</v>
      </c>
      <c r="F69" s="32" t="s">
        <v>252</v>
      </c>
      <c r="G69" s="33">
        <v>1</v>
      </c>
      <c r="H69" s="34">
        <v>0</v>
      </c>
      <c r="I69" s="34">
        <f>ROUND(ROUND(H69,2)*ROUND(G69,3),2)</f>
        <v>0</v>
      </c>
      <c r="J69" s="32" t="s">
        <v>79</v>
      </c>
      <c r="O69">
        <f>(I69*21)/100</f>
        <v>0</v>
      </c>
      <c r="P69" t="s">
        <v>30</v>
      </c>
    </row>
    <row r="70" spans="1:16" x14ac:dyDescent="0.2">
      <c r="A70" s="35" t="s">
        <v>61</v>
      </c>
      <c r="E70" s="36" t="s">
        <v>64</v>
      </c>
    </row>
    <row r="71" spans="1:16" x14ac:dyDescent="0.2">
      <c r="A71" s="37" t="s">
        <v>63</v>
      </c>
      <c r="E71" s="38" t="s">
        <v>865</v>
      </c>
    </row>
    <row r="72" spans="1:16" ht="127.5" x14ac:dyDescent="0.2">
      <c r="A72" t="s">
        <v>65</v>
      </c>
      <c r="E72" s="36" t="s">
        <v>269</v>
      </c>
    </row>
    <row r="73" spans="1:16" x14ac:dyDescent="0.2">
      <c r="A73" s="25" t="s">
        <v>55</v>
      </c>
      <c r="B73" s="30" t="s">
        <v>119</v>
      </c>
      <c r="C73" s="30" t="s">
        <v>230</v>
      </c>
      <c r="D73" s="25" t="s">
        <v>64</v>
      </c>
      <c r="E73" s="31" t="s">
        <v>231</v>
      </c>
      <c r="F73" s="32" t="s">
        <v>252</v>
      </c>
      <c r="G73" s="33">
        <v>1</v>
      </c>
      <c r="H73" s="34">
        <v>0</v>
      </c>
      <c r="I73" s="34">
        <f>ROUND(ROUND(H73,2)*ROUND(G73,3),2)</f>
        <v>0</v>
      </c>
      <c r="J73" s="32" t="s">
        <v>79</v>
      </c>
      <c r="O73">
        <f>(I73*21)/100</f>
        <v>0</v>
      </c>
      <c r="P73" t="s">
        <v>30</v>
      </c>
    </row>
    <row r="74" spans="1:16" x14ac:dyDescent="0.2">
      <c r="A74" s="35" t="s">
        <v>61</v>
      </c>
      <c r="E74" s="36" t="s">
        <v>64</v>
      </c>
    </row>
    <row r="75" spans="1:16" x14ac:dyDescent="0.2">
      <c r="A75" s="37" t="s">
        <v>63</v>
      </c>
      <c r="E75" s="38" t="s">
        <v>865</v>
      </c>
    </row>
    <row r="76" spans="1:16" ht="153" x14ac:dyDescent="0.2">
      <c r="A76" t="s">
        <v>65</v>
      </c>
      <c r="E76" s="36" t="s">
        <v>268</v>
      </c>
    </row>
    <row r="77" spans="1:16" x14ac:dyDescent="0.2">
      <c r="A77" s="25" t="s">
        <v>55</v>
      </c>
      <c r="B77" s="30" t="s">
        <v>123</v>
      </c>
      <c r="C77" s="30" t="s">
        <v>233</v>
      </c>
      <c r="D77" s="25" t="s">
        <v>64</v>
      </c>
      <c r="E77" s="31" t="s">
        <v>234</v>
      </c>
      <c r="F77" s="32" t="s">
        <v>252</v>
      </c>
      <c r="G77" s="33">
        <v>1</v>
      </c>
      <c r="H77" s="34">
        <v>0</v>
      </c>
      <c r="I77" s="34">
        <f>ROUND(ROUND(H77,2)*ROUND(G77,3),2)</f>
        <v>0</v>
      </c>
      <c r="J77" s="32" t="s">
        <v>79</v>
      </c>
      <c r="O77">
        <f>(I77*21)/100</f>
        <v>0</v>
      </c>
      <c r="P77" t="s">
        <v>30</v>
      </c>
    </row>
    <row r="78" spans="1:16" x14ac:dyDescent="0.2">
      <c r="A78" s="35" t="s">
        <v>61</v>
      </c>
      <c r="E78" s="36" t="s">
        <v>64</v>
      </c>
    </row>
    <row r="79" spans="1:16" x14ac:dyDescent="0.2">
      <c r="A79" s="37" t="s">
        <v>63</v>
      </c>
      <c r="E79" s="38" t="s">
        <v>865</v>
      </c>
    </row>
    <row r="80" spans="1:16" ht="127.5" x14ac:dyDescent="0.2">
      <c r="A80" t="s">
        <v>65</v>
      </c>
      <c r="E80" s="36" t="s">
        <v>269</v>
      </c>
    </row>
    <row r="81" spans="1:16" x14ac:dyDescent="0.2">
      <c r="A81" s="25" t="s">
        <v>55</v>
      </c>
      <c r="B81" s="30" t="s">
        <v>127</v>
      </c>
      <c r="C81" s="30" t="s">
        <v>891</v>
      </c>
      <c r="D81" s="25" t="s">
        <v>64</v>
      </c>
      <c r="E81" s="31" t="s">
        <v>892</v>
      </c>
      <c r="F81" s="32" t="s">
        <v>252</v>
      </c>
      <c r="G81" s="33">
        <v>1</v>
      </c>
      <c r="H81" s="34">
        <v>0</v>
      </c>
      <c r="I81" s="34">
        <f>ROUND(ROUND(H81,2)*ROUND(G81,3),2)</f>
        <v>0</v>
      </c>
      <c r="J81" s="32" t="s">
        <v>79</v>
      </c>
      <c r="O81">
        <f>(I81*21)/100</f>
        <v>0</v>
      </c>
      <c r="P81" t="s">
        <v>30</v>
      </c>
    </row>
    <row r="82" spans="1:16" x14ac:dyDescent="0.2">
      <c r="A82" s="35" t="s">
        <v>61</v>
      </c>
      <c r="E82" s="36" t="s">
        <v>64</v>
      </c>
    </row>
    <row r="83" spans="1:16" x14ac:dyDescent="0.2">
      <c r="A83" s="37" t="s">
        <v>63</v>
      </c>
      <c r="E83" s="38" t="s">
        <v>865</v>
      </c>
    </row>
    <row r="84" spans="1:16" ht="153" x14ac:dyDescent="0.2">
      <c r="A84" t="s">
        <v>65</v>
      </c>
      <c r="E84" s="36" t="s">
        <v>371</v>
      </c>
    </row>
    <row r="85" spans="1:16" x14ac:dyDescent="0.2">
      <c r="A85" s="25" t="s">
        <v>55</v>
      </c>
      <c r="B85" s="30" t="s">
        <v>131</v>
      </c>
      <c r="C85" s="30" t="s">
        <v>345</v>
      </c>
      <c r="D85" s="25" t="s">
        <v>64</v>
      </c>
      <c r="E85" s="31" t="s">
        <v>346</v>
      </c>
      <c r="F85" s="32" t="s">
        <v>259</v>
      </c>
      <c r="G85" s="33">
        <v>10</v>
      </c>
      <c r="H85" s="34">
        <v>0</v>
      </c>
      <c r="I85" s="34">
        <f>ROUND(ROUND(H85,2)*ROUND(G85,3),2)</f>
        <v>0</v>
      </c>
      <c r="J85" s="32" t="s">
        <v>79</v>
      </c>
      <c r="O85">
        <f>(I85*21)/100</f>
        <v>0</v>
      </c>
      <c r="P85" t="s">
        <v>30</v>
      </c>
    </row>
    <row r="86" spans="1:16" x14ac:dyDescent="0.2">
      <c r="A86" s="35" t="s">
        <v>61</v>
      </c>
      <c r="E86" s="36" t="s">
        <v>64</v>
      </c>
    </row>
    <row r="87" spans="1:16" x14ac:dyDescent="0.2">
      <c r="A87" s="37" t="s">
        <v>63</v>
      </c>
      <c r="E87" s="38" t="s">
        <v>865</v>
      </c>
    </row>
    <row r="88" spans="1:16" ht="165.75" x14ac:dyDescent="0.2">
      <c r="A88" t="s">
        <v>65</v>
      </c>
      <c r="E88" s="36" t="s">
        <v>284</v>
      </c>
    </row>
    <row r="89" spans="1:16" x14ac:dyDescent="0.2">
      <c r="A89" s="25" t="s">
        <v>55</v>
      </c>
      <c r="B89" s="30" t="s">
        <v>135</v>
      </c>
      <c r="C89" s="30" t="s">
        <v>359</v>
      </c>
      <c r="D89" s="25" t="s">
        <v>64</v>
      </c>
      <c r="E89" s="31" t="s">
        <v>360</v>
      </c>
      <c r="F89" s="32" t="s">
        <v>252</v>
      </c>
      <c r="G89" s="33">
        <v>1</v>
      </c>
      <c r="H89" s="34">
        <v>0</v>
      </c>
      <c r="I89" s="34">
        <f>ROUND(ROUND(H89,2)*ROUND(G89,3),2)</f>
        <v>0</v>
      </c>
      <c r="J89" s="32" t="s">
        <v>79</v>
      </c>
      <c r="O89">
        <f>(I89*21)/100</f>
        <v>0</v>
      </c>
      <c r="P89" t="s">
        <v>30</v>
      </c>
    </row>
    <row r="90" spans="1:16" x14ac:dyDescent="0.2">
      <c r="A90" s="35" t="s">
        <v>61</v>
      </c>
      <c r="E90" s="36" t="s">
        <v>64</v>
      </c>
    </row>
    <row r="91" spans="1:16" ht="38.25" x14ac:dyDescent="0.2">
      <c r="A91" s="37" t="s">
        <v>63</v>
      </c>
      <c r="E91" s="38" t="s">
        <v>893</v>
      </c>
    </row>
    <row r="92" spans="1:16" ht="153" x14ac:dyDescent="0.2">
      <c r="A92" t="s">
        <v>65</v>
      </c>
      <c r="E92" s="36" t="s">
        <v>268</v>
      </c>
    </row>
    <row r="93" spans="1:16" x14ac:dyDescent="0.2">
      <c r="A93" s="25" t="s">
        <v>55</v>
      </c>
      <c r="B93" s="30" t="s">
        <v>140</v>
      </c>
      <c r="C93" s="30" t="s">
        <v>361</v>
      </c>
      <c r="D93" s="25" t="s">
        <v>64</v>
      </c>
      <c r="E93" s="31" t="s">
        <v>362</v>
      </c>
      <c r="F93" s="32" t="s">
        <v>252</v>
      </c>
      <c r="G93" s="33">
        <v>1</v>
      </c>
      <c r="H93" s="34">
        <v>0</v>
      </c>
      <c r="I93" s="34">
        <f>ROUND(ROUND(H93,2)*ROUND(G93,3),2)</f>
        <v>0</v>
      </c>
      <c r="J93" s="32" t="s">
        <v>79</v>
      </c>
      <c r="O93">
        <f>(I93*21)/100</f>
        <v>0</v>
      </c>
      <c r="P93" t="s">
        <v>30</v>
      </c>
    </row>
    <row r="94" spans="1:16" x14ac:dyDescent="0.2">
      <c r="A94" s="35" t="s">
        <v>61</v>
      </c>
      <c r="E94" s="36" t="s">
        <v>64</v>
      </c>
    </row>
    <row r="95" spans="1:16" x14ac:dyDescent="0.2">
      <c r="A95" s="37" t="s">
        <v>63</v>
      </c>
      <c r="E95" s="38" t="s">
        <v>865</v>
      </c>
    </row>
    <row r="96" spans="1:16" ht="127.5" x14ac:dyDescent="0.2">
      <c r="A96" t="s">
        <v>65</v>
      </c>
      <c r="E96" s="36" t="s">
        <v>269</v>
      </c>
    </row>
    <row r="97" spans="1:16" x14ac:dyDescent="0.2">
      <c r="A97" s="25" t="s">
        <v>55</v>
      </c>
      <c r="B97" s="30" t="s">
        <v>144</v>
      </c>
      <c r="C97" s="30" t="s">
        <v>772</v>
      </c>
      <c r="D97" s="25" t="s">
        <v>64</v>
      </c>
      <c r="E97" s="31" t="s">
        <v>773</v>
      </c>
      <c r="F97" s="32" t="s">
        <v>252</v>
      </c>
      <c r="G97" s="33">
        <v>1</v>
      </c>
      <c r="H97" s="34">
        <v>0</v>
      </c>
      <c r="I97" s="34">
        <f>ROUND(ROUND(H97,2)*ROUND(G97,3),2)</f>
        <v>0</v>
      </c>
      <c r="J97" s="32" t="s">
        <v>79</v>
      </c>
      <c r="O97">
        <f>(I97*21)/100</f>
        <v>0</v>
      </c>
      <c r="P97" t="s">
        <v>30</v>
      </c>
    </row>
    <row r="98" spans="1:16" x14ac:dyDescent="0.2">
      <c r="A98" s="35" t="s">
        <v>61</v>
      </c>
      <c r="E98" s="36" t="s">
        <v>64</v>
      </c>
    </row>
    <row r="99" spans="1:16" x14ac:dyDescent="0.2">
      <c r="A99" s="37" t="s">
        <v>63</v>
      </c>
      <c r="E99" s="38" t="s">
        <v>894</v>
      </c>
    </row>
    <row r="100" spans="1:16" ht="153" x14ac:dyDescent="0.2">
      <c r="A100" t="s">
        <v>65</v>
      </c>
      <c r="E100" s="36" t="s">
        <v>268</v>
      </c>
    </row>
    <row r="101" spans="1:16" x14ac:dyDescent="0.2">
      <c r="A101" s="25" t="s">
        <v>55</v>
      </c>
      <c r="B101" s="30" t="s">
        <v>147</v>
      </c>
      <c r="C101" s="30" t="s">
        <v>456</v>
      </c>
      <c r="D101" s="25" t="s">
        <v>64</v>
      </c>
      <c r="E101" s="31" t="s">
        <v>457</v>
      </c>
      <c r="F101" s="32" t="s">
        <v>252</v>
      </c>
      <c r="G101" s="33">
        <v>1</v>
      </c>
      <c r="H101" s="34">
        <v>0</v>
      </c>
      <c r="I101" s="34">
        <f>ROUND(ROUND(H101,2)*ROUND(G101,3),2)</f>
        <v>0</v>
      </c>
      <c r="J101" s="32" t="s">
        <v>79</v>
      </c>
      <c r="O101">
        <f>(I101*21)/100</f>
        <v>0</v>
      </c>
      <c r="P101" t="s">
        <v>30</v>
      </c>
    </row>
    <row r="102" spans="1:16" x14ac:dyDescent="0.2">
      <c r="A102" s="35" t="s">
        <v>61</v>
      </c>
      <c r="E102" s="36" t="s">
        <v>64</v>
      </c>
    </row>
    <row r="103" spans="1:16" x14ac:dyDescent="0.2">
      <c r="A103" s="37" t="s">
        <v>63</v>
      </c>
      <c r="E103" s="38" t="s">
        <v>865</v>
      </c>
    </row>
    <row r="104" spans="1:16" ht="153" x14ac:dyDescent="0.2">
      <c r="A104" t="s">
        <v>65</v>
      </c>
      <c r="E104" s="36" t="s">
        <v>268</v>
      </c>
    </row>
    <row r="105" spans="1:16" x14ac:dyDescent="0.2">
      <c r="A105" s="25" t="s">
        <v>55</v>
      </c>
      <c r="B105" s="30" t="s">
        <v>150</v>
      </c>
      <c r="C105" s="30" t="s">
        <v>895</v>
      </c>
      <c r="D105" s="25" t="s">
        <v>64</v>
      </c>
      <c r="E105" s="31" t="s">
        <v>896</v>
      </c>
      <c r="F105" s="32" t="s">
        <v>87</v>
      </c>
      <c r="G105" s="33">
        <v>1</v>
      </c>
      <c r="H105" s="34">
        <v>0</v>
      </c>
      <c r="I105" s="34">
        <f>ROUND(ROUND(H105,2)*ROUND(G105,3),2)</f>
        <v>0</v>
      </c>
      <c r="J105" s="32" t="s">
        <v>79</v>
      </c>
      <c r="O105">
        <f>(I105*21)/100</f>
        <v>0</v>
      </c>
      <c r="P105" t="s">
        <v>30</v>
      </c>
    </row>
    <row r="106" spans="1:16" x14ac:dyDescent="0.2">
      <c r="A106" s="35" t="s">
        <v>61</v>
      </c>
      <c r="E106" s="36" t="s">
        <v>64</v>
      </c>
    </row>
    <row r="107" spans="1:16" x14ac:dyDescent="0.2">
      <c r="A107" s="37" t="s">
        <v>63</v>
      </c>
      <c r="E107" s="38" t="s">
        <v>865</v>
      </c>
    </row>
    <row r="108" spans="1:16" ht="127.5" x14ac:dyDescent="0.2">
      <c r="A108" t="s">
        <v>65</v>
      </c>
      <c r="E108" s="36" t="s">
        <v>269</v>
      </c>
    </row>
    <row r="109" spans="1:16" x14ac:dyDescent="0.2">
      <c r="A109" s="25" t="s">
        <v>55</v>
      </c>
      <c r="B109" s="30" t="s">
        <v>154</v>
      </c>
      <c r="C109" s="30" t="s">
        <v>897</v>
      </c>
      <c r="D109" s="25" t="s">
        <v>64</v>
      </c>
      <c r="E109" s="31" t="s">
        <v>898</v>
      </c>
      <c r="F109" s="32" t="s">
        <v>252</v>
      </c>
      <c r="G109" s="33">
        <v>1</v>
      </c>
      <c r="H109" s="34">
        <v>0</v>
      </c>
      <c r="I109" s="34">
        <f>ROUND(ROUND(H109,2)*ROUND(G109,3),2)</f>
        <v>0</v>
      </c>
      <c r="J109" s="32" t="s">
        <v>79</v>
      </c>
      <c r="O109">
        <f>(I109*21)/100</f>
        <v>0</v>
      </c>
      <c r="P109" t="s">
        <v>30</v>
      </c>
    </row>
    <row r="110" spans="1:16" x14ac:dyDescent="0.2">
      <c r="A110" s="35" t="s">
        <v>61</v>
      </c>
      <c r="E110" s="36" t="s">
        <v>64</v>
      </c>
    </row>
    <row r="111" spans="1:16" x14ac:dyDescent="0.2">
      <c r="A111" s="37" t="s">
        <v>63</v>
      </c>
      <c r="E111" s="38" t="s">
        <v>865</v>
      </c>
    </row>
    <row r="112" spans="1:16" ht="38.25" x14ac:dyDescent="0.2">
      <c r="A112" t="s">
        <v>65</v>
      </c>
      <c r="E112" s="36" t="s">
        <v>888</v>
      </c>
    </row>
    <row r="113" spans="1:16" x14ac:dyDescent="0.2">
      <c r="A113" s="25" t="s">
        <v>55</v>
      </c>
      <c r="B113" s="30" t="s">
        <v>157</v>
      </c>
      <c r="C113" s="30" t="s">
        <v>899</v>
      </c>
      <c r="D113" s="25" t="s">
        <v>64</v>
      </c>
      <c r="E113" s="31" t="s">
        <v>900</v>
      </c>
      <c r="F113" s="32" t="s">
        <v>252</v>
      </c>
      <c r="G113" s="33">
        <v>2</v>
      </c>
      <c r="H113" s="34">
        <v>0</v>
      </c>
      <c r="I113" s="34">
        <f>ROUND(ROUND(H113,2)*ROUND(G113,3),2)</f>
        <v>0</v>
      </c>
      <c r="J113" s="32" t="s">
        <v>79</v>
      </c>
      <c r="O113">
        <f>(I113*21)/100</f>
        <v>0</v>
      </c>
      <c r="P113" t="s">
        <v>30</v>
      </c>
    </row>
    <row r="114" spans="1:16" x14ac:dyDescent="0.2">
      <c r="A114" s="35" t="s">
        <v>61</v>
      </c>
      <c r="E114" s="36" t="s">
        <v>64</v>
      </c>
    </row>
    <row r="115" spans="1:16" x14ac:dyDescent="0.2">
      <c r="A115" s="37" t="s">
        <v>63</v>
      </c>
      <c r="E115" s="38" t="s">
        <v>865</v>
      </c>
    </row>
    <row r="116" spans="1:16" ht="191.25" x14ac:dyDescent="0.2">
      <c r="A116" t="s">
        <v>65</v>
      </c>
      <c r="E116" s="36" t="s">
        <v>901</v>
      </c>
    </row>
    <row r="117" spans="1:16" ht="25.5" x14ac:dyDescent="0.2">
      <c r="A117" s="25" t="s">
        <v>55</v>
      </c>
      <c r="B117" s="30" t="s">
        <v>161</v>
      </c>
      <c r="C117" s="30" t="s">
        <v>902</v>
      </c>
      <c r="D117" s="25" t="s">
        <v>64</v>
      </c>
      <c r="E117" s="31" t="s">
        <v>903</v>
      </c>
      <c r="F117" s="32" t="s">
        <v>252</v>
      </c>
      <c r="G117" s="33">
        <v>1</v>
      </c>
      <c r="H117" s="34">
        <v>0</v>
      </c>
      <c r="I117" s="34">
        <f>ROUND(ROUND(H117,2)*ROUND(G117,3),2)</f>
        <v>0</v>
      </c>
      <c r="J117" s="32" t="s">
        <v>79</v>
      </c>
      <c r="O117">
        <f>(I117*21)/100</f>
        <v>0</v>
      </c>
      <c r="P117" t="s">
        <v>30</v>
      </c>
    </row>
    <row r="118" spans="1:16" x14ac:dyDescent="0.2">
      <c r="A118" s="35" t="s">
        <v>61</v>
      </c>
      <c r="E118" s="36" t="s">
        <v>64</v>
      </c>
    </row>
    <row r="119" spans="1:16" ht="25.5" x14ac:dyDescent="0.2">
      <c r="A119" s="37" t="s">
        <v>63</v>
      </c>
      <c r="E119" s="38" t="s">
        <v>904</v>
      </c>
    </row>
    <row r="120" spans="1:16" ht="153" x14ac:dyDescent="0.2">
      <c r="A120" t="s">
        <v>65</v>
      </c>
      <c r="E120" s="36" t="s">
        <v>268</v>
      </c>
    </row>
    <row r="121" spans="1:16" x14ac:dyDescent="0.2">
      <c r="A121" s="25" t="s">
        <v>55</v>
      </c>
      <c r="B121" s="30" t="s">
        <v>165</v>
      </c>
      <c r="C121" s="30" t="s">
        <v>905</v>
      </c>
      <c r="D121" s="25" t="s">
        <v>64</v>
      </c>
      <c r="E121" s="31" t="s">
        <v>906</v>
      </c>
      <c r="F121" s="32" t="s">
        <v>252</v>
      </c>
      <c r="G121" s="33">
        <v>1</v>
      </c>
      <c r="H121" s="34">
        <v>0</v>
      </c>
      <c r="I121" s="34">
        <f>ROUND(ROUND(H121,2)*ROUND(G121,3),2)</f>
        <v>0</v>
      </c>
      <c r="J121" s="32" t="s">
        <v>79</v>
      </c>
      <c r="O121">
        <f>(I121*21)/100</f>
        <v>0</v>
      </c>
      <c r="P121" t="s">
        <v>30</v>
      </c>
    </row>
    <row r="122" spans="1:16" x14ac:dyDescent="0.2">
      <c r="A122" s="35" t="s">
        <v>61</v>
      </c>
      <c r="E122" s="36" t="s">
        <v>64</v>
      </c>
    </row>
    <row r="123" spans="1:16" x14ac:dyDescent="0.2">
      <c r="A123" s="37" t="s">
        <v>63</v>
      </c>
      <c r="E123" s="38" t="s">
        <v>865</v>
      </c>
    </row>
    <row r="124" spans="1:16" ht="140.25" x14ac:dyDescent="0.2">
      <c r="A124" t="s">
        <v>65</v>
      </c>
      <c r="E124" s="36" t="s">
        <v>392</v>
      </c>
    </row>
    <row r="125" spans="1:16" x14ac:dyDescent="0.2">
      <c r="A125" s="25" t="s">
        <v>55</v>
      </c>
      <c r="B125" s="30" t="s">
        <v>170</v>
      </c>
      <c r="C125" s="30" t="s">
        <v>907</v>
      </c>
      <c r="D125" s="25" t="s">
        <v>64</v>
      </c>
      <c r="E125" s="31" t="s">
        <v>908</v>
      </c>
      <c r="F125" s="32" t="s">
        <v>252</v>
      </c>
      <c r="G125" s="33">
        <v>1</v>
      </c>
      <c r="H125" s="34">
        <v>0</v>
      </c>
      <c r="I125" s="34">
        <f>ROUND(ROUND(H125,2)*ROUND(G125,3),2)</f>
        <v>0</v>
      </c>
      <c r="J125" s="32" t="s">
        <v>79</v>
      </c>
      <c r="O125">
        <f>(I125*21)/100</f>
        <v>0</v>
      </c>
      <c r="P125" t="s">
        <v>30</v>
      </c>
    </row>
    <row r="126" spans="1:16" x14ac:dyDescent="0.2">
      <c r="A126" s="35" t="s">
        <v>61</v>
      </c>
      <c r="E126" s="36" t="s">
        <v>64</v>
      </c>
    </row>
    <row r="127" spans="1:16" x14ac:dyDescent="0.2">
      <c r="A127" s="37" t="s">
        <v>63</v>
      </c>
      <c r="E127" s="38" t="s">
        <v>909</v>
      </c>
    </row>
    <row r="128" spans="1:16" ht="153" x14ac:dyDescent="0.2">
      <c r="A128" t="s">
        <v>65</v>
      </c>
      <c r="E128" s="36" t="s">
        <v>371</v>
      </c>
    </row>
    <row r="129" spans="1:16" x14ac:dyDescent="0.2">
      <c r="A129" s="25" t="s">
        <v>55</v>
      </c>
      <c r="B129" s="30" t="s">
        <v>175</v>
      </c>
      <c r="C129" s="30" t="s">
        <v>910</v>
      </c>
      <c r="D129" s="25" t="s">
        <v>64</v>
      </c>
      <c r="E129" s="31" t="s">
        <v>911</v>
      </c>
      <c r="F129" s="32" t="s">
        <v>252</v>
      </c>
      <c r="G129" s="33">
        <v>1</v>
      </c>
      <c r="H129" s="34">
        <v>0</v>
      </c>
      <c r="I129" s="34">
        <f>ROUND(ROUND(H129,2)*ROUND(G129,3),2)</f>
        <v>0</v>
      </c>
      <c r="J129" s="32" t="s">
        <v>79</v>
      </c>
      <c r="O129">
        <f>(I129*21)/100</f>
        <v>0</v>
      </c>
      <c r="P129" t="s">
        <v>30</v>
      </c>
    </row>
    <row r="130" spans="1:16" x14ac:dyDescent="0.2">
      <c r="A130" s="35" t="s">
        <v>61</v>
      </c>
      <c r="E130" s="36" t="s">
        <v>64</v>
      </c>
    </row>
    <row r="131" spans="1:16" x14ac:dyDescent="0.2">
      <c r="A131" s="37" t="s">
        <v>63</v>
      </c>
      <c r="E131" s="38" t="s">
        <v>865</v>
      </c>
    </row>
    <row r="132" spans="1:16" ht="153" x14ac:dyDescent="0.2">
      <c r="A132" t="s">
        <v>65</v>
      </c>
      <c r="E132" s="36" t="s">
        <v>268</v>
      </c>
    </row>
    <row r="133" spans="1:16" x14ac:dyDescent="0.2">
      <c r="A133" s="25" t="s">
        <v>55</v>
      </c>
      <c r="B133" s="30" t="s">
        <v>178</v>
      </c>
      <c r="C133" s="30" t="s">
        <v>912</v>
      </c>
      <c r="D133" s="25" t="s">
        <v>64</v>
      </c>
      <c r="E133" s="31" t="s">
        <v>913</v>
      </c>
      <c r="F133" s="32" t="s">
        <v>252</v>
      </c>
      <c r="G133" s="33">
        <v>1</v>
      </c>
      <c r="H133" s="34">
        <v>0</v>
      </c>
      <c r="I133" s="34">
        <f>ROUND(ROUND(H133,2)*ROUND(G133,3),2)</f>
        <v>0</v>
      </c>
      <c r="J133" s="32" t="s">
        <v>79</v>
      </c>
      <c r="O133">
        <f>(I133*21)/100</f>
        <v>0</v>
      </c>
      <c r="P133" t="s">
        <v>30</v>
      </c>
    </row>
    <row r="134" spans="1:16" x14ac:dyDescent="0.2">
      <c r="A134" s="35" t="s">
        <v>61</v>
      </c>
      <c r="E134" s="36" t="s">
        <v>64</v>
      </c>
    </row>
    <row r="135" spans="1:16" x14ac:dyDescent="0.2">
      <c r="A135" s="37" t="s">
        <v>63</v>
      </c>
      <c r="E135" s="38" t="s">
        <v>865</v>
      </c>
    </row>
    <row r="136" spans="1:16" ht="140.25" x14ac:dyDescent="0.2">
      <c r="A136" t="s">
        <v>65</v>
      </c>
      <c r="E136" s="36" t="s">
        <v>392</v>
      </c>
    </row>
    <row r="137" spans="1:16" x14ac:dyDescent="0.2">
      <c r="A137" s="25" t="s">
        <v>55</v>
      </c>
      <c r="B137" s="30" t="s">
        <v>182</v>
      </c>
      <c r="C137" s="30" t="s">
        <v>914</v>
      </c>
      <c r="D137" s="25" t="s">
        <v>64</v>
      </c>
      <c r="E137" s="31" t="s">
        <v>915</v>
      </c>
      <c r="F137" s="32" t="s">
        <v>252</v>
      </c>
      <c r="G137" s="33">
        <v>1</v>
      </c>
      <c r="H137" s="34">
        <v>0</v>
      </c>
      <c r="I137" s="34">
        <f>ROUND(ROUND(H137,2)*ROUND(G137,3),2)</f>
        <v>0</v>
      </c>
      <c r="J137" s="32" t="s">
        <v>79</v>
      </c>
      <c r="O137">
        <f>(I137*21)/100</f>
        <v>0</v>
      </c>
      <c r="P137" t="s">
        <v>30</v>
      </c>
    </row>
    <row r="138" spans="1:16" x14ac:dyDescent="0.2">
      <c r="A138" s="35" t="s">
        <v>61</v>
      </c>
      <c r="E138" s="36" t="s">
        <v>64</v>
      </c>
    </row>
    <row r="139" spans="1:16" x14ac:dyDescent="0.2">
      <c r="A139" s="37" t="s">
        <v>63</v>
      </c>
      <c r="E139" s="38" t="s">
        <v>909</v>
      </c>
    </row>
    <row r="140" spans="1:16" ht="153" x14ac:dyDescent="0.2">
      <c r="A140" t="s">
        <v>65</v>
      </c>
      <c r="E140" s="36" t="s">
        <v>371</v>
      </c>
    </row>
    <row r="141" spans="1:16" x14ac:dyDescent="0.2">
      <c r="A141" s="25" t="s">
        <v>55</v>
      </c>
      <c r="B141" s="30" t="s">
        <v>186</v>
      </c>
      <c r="C141" s="30" t="s">
        <v>916</v>
      </c>
      <c r="D141" s="25" t="s">
        <v>64</v>
      </c>
      <c r="E141" s="31" t="s">
        <v>917</v>
      </c>
      <c r="F141" s="32" t="s">
        <v>252</v>
      </c>
      <c r="G141" s="33">
        <v>1</v>
      </c>
      <c r="H141" s="34">
        <v>0</v>
      </c>
      <c r="I141" s="34">
        <f>ROUND(ROUND(H141,2)*ROUND(G141,3),2)</f>
        <v>0</v>
      </c>
      <c r="J141" s="32" t="s">
        <v>79</v>
      </c>
      <c r="O141">
        <f>(I141*21)/100</f>
        <v>0</v>
      </c>
      <c r="P141" t="s">
        <v>30</v>
      </c>
    </row>
    <row r="142" spans="1:16" x14ac:dyDescent="0.2">
      <c r="A142" s="35" t="s">
        <v>61</v>
      </c>
      <c r="E142" s="36" t="s">
        <v>64</v>
      </c>
    </row>
    <row r="143" spans="1:16" x14ac:dyDescent="0.2">
      <c r="A143" s="37" t="s">
        <v>63</v>
      </c>
      <c r="E143" s="38" t="s">
        <v>865</v>
      </c>
    </row>
    <row r="144" spans="1:16" ht="153" x14ac:dyDescent="0.2">
      <c r="A144" t="s">
        <v>65</v>
      </c>
      <c r="E144" s="36" t="s">
        <v>268</v>
      </c>
    </row>
    <row r="145" spans="1:16" x14ac:dyDescent="0.2">
      <c r="A145" s="25" t="s">
        <v>55</v>
      </c>
      <c r="B145" s="30" t="s">
        <v>189</v>
      </c>
      <c r="C145" s="30" t="s">
        <v>918</v>
      </c>
      <c r="D145" s="25" t="s">
        <v>64</v>
      </c>
      <c r="E145" s="31" t="s">
        <v>919</v>
      </c>
      <c r="F145" s="32" t="s">
        <v>252</v>
      </c>
      <c r="G145" s="33">
        <v>1</v>
      </c>
      <c r="H145" s="34">
        <v>0</v>
      </c>
      <c r="I145" s="34">
        <f>ROUND(ROUND(H145,2)*ROUND(G145,3),2)</f>
        <v>0</v>
      </c>
      <c r="J145" s="32" t="s">
        <v>79</v>
      </c>
      <c r="O145">
        <f>(I145*21)/100</f>
        <v>0</v>
      </c>
      <c r="P145" t="s">
        <v>30</v>
      </c>
    </row>
    <row r="146" spans="1:16" x14ac:dyDescent="0.2">
      <c r="A146" s="35" t="s">
        <v>61</v>
      </c>
      <c r="E146" s="36" t="s">
        <v>64</v>
      </c>
    </row>
    <row r="147" spans="1:16" ht="25.5" x14ac:dyDescent="0.2">
      <c r="A147" s="37" t="s">
        <v>63</v>
      </c>
      <c r="E147" s="38" t="s">
        <v>920</v>
      </c>
    </row>
    <row r="148" spans="1:16" ht="140.25" x14ac:dyDescent="0.2">
      <c r="A148" t="s">
        <v>65</v>
      </c>
      <c r="E148" s="36" t="s">
        <v>392</v>
      </c>
    </row>
    <row r="149" spans="1:16" x14ac:dyDescent="0.2">
      <c r="A149" s="25" t="s">
        <v>55</v>
      </c>
      <c r="B149" s="30" t="s">
        <v>193</v>
      </c>
      <c r="C149" s="30" t="s">
        <v>921</v>
      </c>
      <c r="D149" s="25" t="s">
        <v>64</v>
      </c>
      <c r="E149" s="31" t="s">
        <v>922</v>
      </c>
      <c r="F149" s="32" t="s">
        <v>252</v>
      </c>
      <c r="G149" s="33">
        <v>1</v>
      </c>
      <c r="H149" s="34">
        <v>0</v>
      </c>
      <c r="I149" s="34">
        <f>ROUND(ROUND(H149,2)*ROUND(G149,3),2)</f>
        <v>0</v>
      </c>
      <c r="J149" s="32" t="s">
        <v>79</v>
      </c>
      <c r="O149">
        <f>(I149*21)/100</f>
        <v>0</v>
      </c>
      <c r="P149" t="s">
        <v>30</v>
      </c>
    </row>
    <row r="150" spans="1:16" x14ac:dyDescent="0.2">
      <c r="A150" s="35" t="s">
        <v>61</v>
      </c>
      <c r="E150" s="36" t="s">
        <v>64</v>
      </c>
    </row>
    <row r="151" spans="1:16" x14ac:dyDescent="0.2">
      <c r="A151" s="37" t="s">
        <v>63</v>
      </c>
      <c r="E151" s="38" t="s">
        <v>909</v>
      </c>
    </row>
    <row r="152" spans="1:16" ht="153" x14ac:dyDescent="0.2">
      <c r="A152" t="s">
        <v>65</v>
      </c>
      <c r="E152" s="36" t="s">
        <v>371</v>
      </c>
    </row>
    <row r="153" spans="1:16" x14ac:dyDescent="0.2">
      <c r="A153" s="25" t="s">
        <v>55</v>
      </c>
      <c r="B153" s="30" t="s">
        <v>198</v>
      </c>
      <c r="C153" s="30" t="s">
        <v>923</v>
      </c>
      <c r="D153" s="25" t="s">
        <v>64</v>
      </c>
      <c r="E153" s="31" t="s">
        <v>924</v>
      </c>
      <c r="F153" s="32" t="s">
        <v>252</v>
      </c>
      <c r="G153" s="33">
        <v>1</v>
      </c>
      <c r="H153" s="34">
        <v>0</v>
      </c>
      <c r="I153" s="34">
        <f>ROUND(ROUND(H153,2)*ROUND(G153,3),2)</f>
        <v>0</v>
      </c>
      <c r="J153" s="32" t="s">
        <v>79</v>
      </c>
      <c r="O153">
        <f>(I153*21)/100</f>
        <v>0</v>
      </c>
      <c r="P153" t="s">
        <v>30</v>
      </c>
    </row>
    <row r="154" spans="1:16" x14ac:dyDescent="0.2">
      <c r="A154" s="35" t="s">
        <v>61</v>
      </c>
      <c r="E154" s="36" t="s">
        <v>64</v>
      </c>
    </row>
    <row r="155" spans="1:16" x14ac:dyDescent="0.2">
      <c r="A155" s="37" t="s">
        <v>63</v>
      </c>
      <c r="E155" s="38" t="s">
        <v>925</v>
      </c>
    </row>
    <row r="156" spans="1:16" ht="153" x14ac:dyDescent="0.2">
      <c r="A156" t="s">
        <v>65</v>
      </c>
      <c r="E156" s="36" t="s">
        <v>268</v>
      </c>
    </row>
    <row r="157" spans="1:16" x14ac:dyDescent="0.2">
      <c r="A157" s="25" t="s">
        <v>55</v>
      </c>
      <c r="B157" s="30" t="s">
        <v>201</v>
      </c>
      <c r="C157" s="30" t="s">
        <v>926</v>
      </c>
      <c r="D157" s="25" t="s">
        <v>64</v>
      </c>
      <c r="E157" s="31" t="s">
        <v>927</v>
      </c>
      <c r="F157" s="32" t="s">
        <v>252</v>
      </c>
      <c r="G157" s="33">
        <v>1</v>
      </c>
      <c r="H157" s="34">
        <v>0</v>
      </c>
      <c r="I157" s="34">
        <f>ROUND(ROUND(H157,2)*ROUND(G157,3),2)</f>
        <v>0</v>
      </c>
      <c r="J157" s="32" t="s">
        <v>79</v>
      </c>
      <c r="O157">
        <f>(I157*21)/100</f>
        <v>0</v>
      </c>
      <c r="P157" t="s">
        <v>30</v>
      </c>
    </row>
    <row r="158" spans="1:16" x14ac:dyDescent="0.2">
      <c r="A158" s="35" t="s">
        <v>61</v>
      </c>
      <c r="E158" s="36" t="s">
        <v>64</v>
      </c>
    </row>
    <row r="159" spans="1:16" x14ac:dyDescent="0.2">
      <c r="A159" s="37" t="s">
        <v>63</v>
      </c>
      <c r="E159" s="38" t="s">
        <v>865</v>
      </c>
    </row>
    <row r="160" spans="1:16" ht="127.5" x14ac:dyDescent="0.2">
      <c r="A160" t="s">
        <v>65</v>
      </c>
      <c r="E160" s="36" t="s">
        <v>928</v>
      </c>
    </row>
    <row r="161" spans="1:16" x14ac:dyDescent="0.2">
      <c r="A161" s="25" t="s">
        <v>55</v>
      </c>
      <c r="B161" s="30" t="s">
        <v>206</v>
      </c>
      <c r="C161" s="30" t="s">
        <v>929</v>
      </c>
      <c r="D161" s="25" t="s">
        <v>64</v>
      </c>
      <c r="E161" s="31" t="s">
        <v>930</v>
      </c>
      <c r="F161" s="32" t="s">
        <v>252</v>
      </c>
      <c r="G161" s="33">
        <v>1</v>
      </c>
      <c r="H161" s="34">
        <v>0</v>
      </c>
      <c r="I161" s="34">
        <f>ROUND(ROUND(H161,2)*ROUND(G161,3),2)</f>
        <v>0</v>
      </c>
      <c r="J161" s="32" t="s">
        <v>79</v>
      </c>
      <c r="O161">
        <f>(I161*21)/100</f>
        <v>0</v>
      </c>
      <c r="P161" t="s">
        <v>30</v>
      </c>
    </row>
    <row r="162" spans="1:16" x14ac:dyDescent="0.2">
      <c r="A162" s="35" t="s">
        <v>61</v>
      </c>
      <c r="E162" s="36" t="s">
        <v>64</v>
      </c>
    </row>
    <row r="163" spans="1:16" x14ac:dyDescent="0.2">
      <c r="A163" s="37" t="s">
        <v>63</v>
      </c>
      <c r="E163" s="38" t="s">
        <v>865</v>
      </c>
    </row>
    <row r="164" spans="1:16" ht="140.25" x14ac:dyDescent="0.2">
      <c r="A164" t="s">
        <v>65</v>
      </c>
      <c r="E164" s="36" t="s">
        <v>392</v>
      </c>
    </row>
    <row r="165" spans="1:16" x14ac:dyDescent="0.2">
      <c r="A165" s="25" t="s">
        <v>55</v>
      </c>
      <c r="B165" s="30" t="s">
        <v>211</v>
      </c>
      <c r="C165" s="30" t="s">
        <v>931</v>
      </c>
      <c r="D165" s="25" t="s">
        <v>64</v>
      </c>
      <c r="E165" s="31" t="s">
        <v>932</v>
      </c>
      <c r="F165" s="32" t="s">
        <v>252</v>
      </c>
      <c r="G165" s="33">
        <v>1</v>
      </c>
      <c r="H165" s="34">
        <v>0</v>
      </c>
      <c r="I165" s="34">
        <f>ROUND(ROUND(H165,2)*ROUND(G165,3),2)</f>
        <v>0</v>
      </c>
      <c r="J165" s="32" t="s">
        <v>79</v>
      </c>
      <c r="O165">
        <f>(I165*21)/100</f>
        <v>0</v>
      </c>
      <c r="P165" t="s">
        <v>30</v>
      </c>
    </row>
    <row r="166" spans="1:16" x14ac:dyDescent="0.2">
      <c r="A166" s="35" t="s">
        <v>61</v>
      </c>
      <c r="E166" s="36" t="s">
        <v>64</v>
      </c>
    </row>
    <row r="167" spans="1:16" x14ac:dyDescent="0.2">
      <c r="A167" s="37" t="s">
        <v>63</v>
      </c>
      <c r="E167" s="38" t="s">
        <v>909</v>
      </c>
    </row>
    <row r="168" spans="1:16" ht="153" x14ac:dyDescent="0.2">
      <c r="A168" t="s">
        <v>65</v>
      </c>
      <c r="E168" s="36" t="s">
        <v>371</v>
      </c>
    </row>
    <row r="169" spans="1:16" x14ac:dyDescent="0.2">
      <c r="A169" s="25" t="s">
        <v>55</v>
      </c>
      <c r="B169" s="30" t="s">
        <v>215</v>
      </c>
      <c r="C169" s="30" t="s">
        <v>933</v>
      </c>
      <c r="D169" s="25" t="s">
        <v>64</v>
      </c>
      <c r="E169" s="31" t="s">
        <v>934</v>
      </c>
      <c r="F169" s="32" t="s">
        <v>259</v>
      </c>
      <c r="G169" s="33">
        <v>30</v>
      </c>
      <c r="H169" s="34">
        <v>0</v>
      </c>
      <c r="I169" s="34">
        <f>ROUND(ROUND(H169,2)*ROUND(G169,3),2)</f>
        <v>0</v>
      </c>
      <c r="J169" s="32" t="s">
        <v>79</v>
      </c>
      <c r="O169">
        <f>(I169*21)/100</f>
        <v>0</v>
      </c>
      <c r="P169" t="s">
        <v>30</v>
      </c>
    </row>
    <row r="170" spans="1:16" x14ac:dyDescent="0.2">
      <c r="A170" s="35" t="s">
        <v>61</v>
      </c>
      <c r="E170" s="36" t="s">
        <v>64</v>
      </c>
    </row>
    <row r="171" spans="1:16" ht="25.5" x14ac:dyDescent="0.2">
      <c r="A171" s="37" t="s">
        <v>63</v>
      </c>
      <c r="E171" s="38" t="s">
        <v>935</v>
      </c>
    </row>
    <row r="172" spans="1:16" ht="165.75" x14ac:dyDescent="0.2">
      <c r="A172" t="s">
        <v>65</v>
      </c>
      <c r="E172" s="36" t="s">
        <v>936</v>
      </c>
    </row>
    <row r="173" spans="1:16" x14ac:dyDescent="0.2">
      <c r="A173" s="25" t="s">
        <v>55</v>
      </c>
      <c r="B173" s="30" t="s">
        <v>219</v>
      </c>
      <c r="C173" s="30" t="s">
        <v>937</v>
      </c>
      <c r="D173" s="25" t="s">
        <v>64</v>
      </c>
      <c r="E173" s="31" t="s">
        <v>938</v>
      </c>
      <c r="F173" s="32" t="s">
        <v>259</v>
      </c>
      <c r="G173" s="33">
        <v>30</v>
      </c>
      <c r="H173" s="34">
        <v>0</v>
      </c>
      <c r="I173" s="34">
        <f>ROUND(ROUND(H173,2)*ROUND(G173,3),2)</f>
        <v>0</v>
      </c>
      <c r="J173" s="32" t="s">
        <v>79</v>
      </c>
      <c r="O173">
        <f>(I173*21)/100</f>
        <v>0</v>
      </c>
      <c r="P173" t="s">
        <v>30</v>
      </c>
    </row>
    <row r="174" spans="1:16" x14ac:dyDescent="0.2">
      <c r="A174" s="35" t="s">
        <v>61</v>
      </c>
      <c r="E174" s="36" t="s">
        <v>64</v>
      </c>
    </row>
    <row r="175" spans="1:16" x14ac:dyDescent="0.2">
      <c r="A175" s="37" t="s">
        <v>63</v>
      </c>
      <c r="E175" s="38" t="s">
        <v>865</v>
      </c>
    </row>
    <row r="176" spans="1:16" ht="127.5" x14ac:dyDescent="0.2">
      <c r="A176" t="s">
        <v>65</v>
      </c>
      <c r="E176" s="36" t="s">
        <v>831</v>
      </c>
    </row>
    <row r="177" spans="1:16" x14ac:dyDescent="0.2">
      <c r="A177" s="25" t="s">
        <v>55</v>
      </c>
      <c r="B177" s="30" t="s">
        <v>223</v>
      </c>
      <c r="C177" s="30" t="s">
        <v>939</v>
      </c>
      <c r="D177" s="25" t="s">
        <v>64</v>
      </c>
      <c r="E177" s="31" t="s">
        <v>940</v>
      </c>
      <c r="F177" s="32" t="s">
        <v>259</v>
      </c>
      <c r="G177" s="33">
        <v>30</v>
      </c>
      <c r="H177" s="34">
        <v>0</v>
      </c>
      <c r="I177" s="34">
        <f>ROUND(ROUND(H177,2)*ROUND(G177,3),2)</f>
        <v>0</v>
      </c>
      <c r="J177" s="32" t="s">
        <v>79</v>
      </c>
      <c r="O177">
        <f>(I177*21)/100</f>
        <v>0</v>
      </c>
      <c r="P177" t="s">
        <v>30</v>
      </c>
    </row>
    <row r="178" spans="1:16" x14ac:dyDescent="0.2">
      <c r="A178" s="35" t="s">
        <v>61</v>
      </c>
      <c r="E178" s="36" t="s">
        <v>64</v>
      </c>
    </row>
    <row r="179" spans="1:16" x14ac:dyDescent="0.2">
      <c r="A179" s="37" t="s">
        <v>63</v>
      </c>
      <c r="E179" s="38" t="s">
        <v>865</v>
      </c>
    </row>
    <row r="180" spans="1:16" ht="153" x14ac:dyDescent="0.2">
      <c r="A180" t="s">
        <v>65</v>
      </c>
      <c r="E180" s="36" t="s">
        <v>351</v>
      </c>
    </row>
    <row r="181" spans="1:16" ht="25.5" x14ac:dyDescent="0.2">
      <c r="A181" s="25" t="s">
        <v>55</v>
      </c>
      <c r="B181" s="30" t="s">
        <v>226</v>
      </c>
      <c r="C181" s="30" t="s">
        <v>941</v>
      </c>
      <c r="D181" s="25" t="s">
        <v>36</v>
      </c>
      <c r="E181" s="31" t="s">
        <v>942</v>
      </c>
      <c r="F181" s="32" t="s">
        <v>252</v>
      </c>
      <c r="G181" s="33">
        <v>1</v>
      </c>
      <c r="H181" s="34">
        <v>0</v>
      </c>
      <c r="I181" s="34">
        <f>ROUND(ROUND(H181,2)*ROUND(G181,3),2)</f>
        <v>0</v>
      </c>
      <c r="J181" s="32" t="s">
        <v>79</v>
      </c>
      <c r="O181">
        <f>(I181*21)/100</f>
        <v>0</v>
      </c>
      <c r="P181" t="s">
        <v>30</v>
      </c>
    </row>
    <row r="182" spans="1:16" x14ac:dyDescent="0.2">
      <c r="A182" s="35" t="s">
        <v>61</v>
      </c>
      <c r="E182" s="36" t="s">
        <v>64</v>
      </c>
    </row>
    <row r="183" spans="1:16" ht="38.25" x14ac:dyDescent="0.2">
      <c r="A183" s="37" t="s">
        <v>63</v>
      </c>
      <c r="E183" s="38" t="s">
        <v>943</v>
      </c>
    </row>
    <row r="184" spans="1:16" ht="191.25" x14ac:dyDescent="0.2">
      <c r="A184" t="s">
        <v>65</v>
      </c>
      <c r="E184" s="36" t="s">
        <v>944</v>
      </c>
    </row>
    <row r="185" spans="1:16" ht="25.5" x14ac:dyDescent="0.2">
      <c r="A185" s="25" t="s">
        <v>55</v>
      </c>
      <c r="B185" s="30" t="s">
        <v>229</v>
      </c>
      <c r="C185" s="30" t="s">
        <v>941</v>
      </c>
      <c r="D185" s="25" t="s">
        <v>30</v>
      </c>
      <c r="E185" s="31" t="s">
        <v>942</v>
      </c>
      <c r="F185" s="32" t="s">
        <v>252</v>
      </c>
      <c r="G185" s="33">
        <v>1</v>
      </c>
      <c r="H185" s="34">
        <v>0</v>
      </c>
      <c r="I185" s="34">
        <f>ROUND(ROUND(H185,2)*ROUND(G185,3),2)</f>
        <v>0</v>
      </c>
      <c r="J185" s="32" t="s">
        <v>79</v>
      </c>
      <c r="O185">
        <f>(I185*21)/100</f>
        <v>0</v>
      </c>
      <c r="P185" t="s">
        <v>30</v>
      </c>
    </row>
    <row r="186" spans="1:16" x14ac:dyDescent="0.2">
      <c r="A186" s="35" t="s">
        <v>61</v>
      </c>
      <c r="E186" s="36" t="s">
        <v>64</v>
      </c>
    </row>
    <row r="187" spans="1:16" ht="25.5" x14ac:dyDescent="0.2">
      <c r="A187" s="37" t="s">
        <v>63</v>
      </c>
      <c r="E187" s="38" t="s">
        <v>945</v>
      </c>
    </row>
    <row r="188" spans="1:16" ht="191.25" x14ac:dyDescent="0.2">
      <c r="A188" t="s">
        <v>65</v>
      </c>
      <c r="E188" s="36" t="s">
        <v>944</v>
      </c>
    </row>
    <row r="189" spans="1:16" ht="25.5" x14ac:dyDescent="0.2">
      <c r="A189" s="25" t="s">
        <v>55</v>
      </c>
      <c r="B189" s="30" t="s">
        <v>232</v>
      </c>
      <c r="C189" s="30" t="s">
        <v>941</v>
      </c>
      <c r="D189" s="25" t="s">
        <v>29</v>
      </c>
      <c r="E189" s="31" t="s">
        <v>942</v>
      </c>
      <c r="F189" s="32" t="s">
        <v>252</v>
      </c>
      <c r="G189" s="33">
        <v>1</v>
      </c>
      <c r="H189" s="34">
        <v>0</v>
      </c>
      <c r="I189" s="34">
        <f>ROUND(ROUND(H189,2)*ROUND(G189,3),2)</f>
        <v>0</v>
      </c>
      <c r="J189" s="32" t="s">
        <v>79</v>
      </c>
      <c r="O189">
        <f>(I189*21)/100</f>
        <v>0</v>
      </c>
      <c r="P189" t="s">
        <v>30</v>
      </c>
    </row>
    <row r="190" spans="1:16" x14ac:dyDescent="0.2">
      <c r="A190" s="35" t="s">
        <v>61</v>
      </c>
      <c r="E190" s="36" t="s">
        <v>64</v>
      </c>
    </row>
    <row r="191" spans="1:16" ht="25.5" x14ac:dyDescent="0.2">
      <c r="A191" s="37" t="s">
        <v>63</v>
      </c>
      <c r="E191" s="38" t="s">
        <v>946</v>
      </c>
    </row>
    <row r="192" spans="1:16" ht="191.25" x14ac:dyDescent="0.2">
      <c r="A192" t="s">
        <v>65</v>
      </c>
      <c r="E192" s="36" t="s">
        <v>944</v>
      </c>
    </row>
    <row r="193" spans="1:16" x14ac:dyDescent="0.2">
      <c r="A193" s="25" t="s">
        <v>55</v>
      </c>
      <c r="B193" s="30" t="s">
        <v>235</v>
      </c>
      <c r="C193" s="30" t="s">
        <v>947</v>
      </c>
      <c r="D193" s="25" t="s">
        <v>64</v>
      </c>
      <c r="E193" s="31" t="s">
        <v>948</v>
      </c>
      <c r="F193" s="32" t="s">
        <v>252</v>
      </c>
      <c r="G193" s="33">
        <v>1</v>
      </c>
      <c r="H193" s="34">
        <v>0</v>
      </c>
      <c r="I193" s="34">
        <f>ROUND(ROUND(H193,2)*ROUND(G193,3),2)</f>
        <v>0</v>
      </c>
      <c r="J193" s="32" t="s">
        <v>79</v>
      </c>
      <c r="O193">
        <f>(I193*21)/100</f>
        <v>0</v>
      </c>
      <c r="P193" t="s">
        <v>30</v>
      </c>
    </row>
    <row r="194" spans="1:16" x14ac:dyDescent="0.2">
      <c r="A194" s="35" t="s">
        <v>61</v>
      </c>
      <c r="E194" s="36" t="s">
        <v>64</v>
      </c>
    </row>
    <row r="195" spans="1:16" x14ac:dyDescent="0.2">
      <c r="A195" s="37" t="s">
        <v>63</v>
      </c>
      <c r="E195" s="38" t="s">
        <v>865</v>
      </c>
    </row>
    <row r="196" spans="1:16" ht="38.25" x14ac:dyDescent="0.2">
      <c r="A196" t="s">
        <v>65</v>
      </c>
      <c r="E196" s="36" t="s">
        <v>888</v>
      </c>
    </row>
    <row r="197" spans="1:16" x14ac:dyDescent="0.2">
      <c r="A197" s="25" t="s">
        <v>55</v>
      </c>
      <c r="B197" s="30" t="s">
        <v>237</v>
      </c>
      <c r="C197" s="30" t="s">
        <v>949</v>
      </c>
      <c r="D197" s="25" t="s">
        <v>64</v>
      </c>
      <c r="E197" s="31" t="s">
        <v>950</v>
      </c>
      <c r="F197" s="32" t="s">
        <v>252</v>
      </c>
      <c r="G197" s="33">
        <v>1</v>
      </c>
      <c r="H197" s="34">
        <v>0</v>
      </c>
      <c r="I197" s="34">
        <f>ROUND(ROUND(H197,2)*ROUND(G197,3),2)</f>
        <v>0</v>
      </c>
      <c r="J197" s="32" t="s">
        <v>79</v>
      </c>
      <c r="O197">
        <f>(I197*21)/100</f>
        <v>0</v>
      </c>
      <c r="P197" t="s">
        <v>30</v>
      </c>
    </row>
    <row r="198" spans="1:16" x14ac:dyDescent="0.2">
      <c r="A198" s="35" t="s">
        <v>61</v>
      </c>
      <c r="E198" s="36" t="s">
        <v>64</v>
      </c>
    </row>
    <row r="199" spans="1:16" x14ac:dyDescent="0.2">
      <c r="A199" s="37" t="s">
        <v>63</v>
      </c>
      <c r="E199" s="38" t="s">
        <v>865</v>
      </c>
    </row>
    <row r="200" spans="1:16" ht="76.5" x14ac:dyDescent="0.2">
      <c r="A200" t="s">
        <v>65</v>
      </c>
      <c r="E200" s="36" t="s">
        <v>951</v>
      </c>
    </row>
    <row r="201" spans="1:16" x14ac:dyDescent="0.2">
      <c r="A201" s="25" t="s">
        <v>55</v>
      </c>
      <c r="B201" s="30" t="s">
        <v>421</v>
      </c>
      <c r="C201" s="30" t="s">
        <v>952</v>
      </c>
      <c r="D201" s="25" t="s">
        <v>64</v>
      </c>
      <c r="E201" s="31" t="s">
        <v>953</v>
      </c>
      <c r="F201" s="32" t="s">
        <v>252</v>
      </c>
      <c r="G201" s="33">
        <v>1</v>
      </c>
      <c r="H201" s="34">
        <v>0</v>
      </c>
      <c r="I201" s="34">
        <f>ROUND(ROUND(H201,2)*ROUND(G201,3),2)</f>
        <v>0</v>
      </c>
      <c r="J201" s="32" t="s">
        <v>79</v>
      </c>
      <c r="O201">
        <f>(I201*21)/100</f>
        <v>0</v>
      </c>
      <c r="P201" t="s">
        <v>30</v>
      </c>
    </row>
    <row r="202" spans="1:16" x14ac:dyDescent="0.2">
      <c r="A202" s="35" t="s">
        <v>61</v>
      </c>
      <c r="E202" s="36" t="s">
        <v>64</v>
      </c>
    </row>
    <row r="203" spans="1:16" x14ac:dyDescent="0.2">
      <c r="A203" s="37" t="s">
        <v>63</v>
      </c>
      <c r="E203" s="38" t="s">
        <v>909</v>
      </c>
    </row>
    <row r="204" spans="1:16" ht="153" x14ac:dyDescent="0.2">
      <c r="A204" t="s">
        <v>65</v>
      </c>
      <c r="E204" s="36" t="s">
        <v>268</v>
      </c>
    </row>
    <row r="205" spans="1:16" x14ac:dyDescent="0.2">
      <c r="A205" s="25" t="s">
        <v>55</v>
      </c>
      <c r="B205" s="30" t="s">
        <v>530</v>
      </c>
      <c r="C205" s="30" t="s">
        <v>954</v>
      </c>
      <c r="D205" s="25" t="s">
        <v>64</v>
      </c>
      <c r="E205" s="31" t="s">
        <v>955</v>
      </c>
      <c r="F205" s="32" t="s">
        <v>252</v>
      </c>
      <c r="G205" s="33">
        <v>1</v>
      </c>
      <c r="H205" s="34">
        <v>0</v>
      </c>
      <c r="I205" s="34">
        <f>ROUND(ROUND(H205,2)*ROUND(G205,3),2)</f>
        <v>0</v>
      </c>
      <c r="J205" s="32" t="s">
        <v>79</v>
      </c>
      <c r="O205">
        <f>(I205*21)/100</f>
        <v>0</v>
      </c>
      <c r="P205" t="s">
        <v>30</v>
      </c>
    </row>
    <row r="206" spans="1:16" x14ac:dyDescent="0.2">
      <c r="A206" s="35" t="s">
        <v>61</v>
      </c>
      <c r="E206" s="36" t="s">
        <v>64</v>
      </c>
    </row>
    <row r="207" spans="1:16" x14ac:dyDescent="0.2">
      <c r="A207" s="37" t="s">
        <v>63</v>
      </c>
      <c r="E207" s="38" t="s">
        <v>865</v>
      </c>
    </row>
    <row r="208" spans="1:16" ht="140.25" x14ac:dyDescent="0.2">
      <c r="A208" t="s">
        <v>65</v>
      </c>
      <c r="E208" s="36" t="s">
        <v>392</v>
      </c>
    </row>
    <row r="209" spans="1:18" ht="12.75" customHeight="1" x14ac:dyDescent="0.2">
      <c r="A209" s="12" t="s">
        <v>52</v>
      </c>
      <c r="B209" s="12"/>
      <c r="C209" s="39" t="s">
        <v>956</v>
      </c>
      <c r="D209" s="12"/>
      <c r="E209" s="28" t="s">
        <v>957</v>
      </c>
      <c r="F209" s="12"/>
      <c r="G209" s="12"/>
      <c r="H209" s="12"/>
      <c r="I209" s="40">
        <f>0+Q209</f>
        <v>0</v>
      </c>
      <c r="J209" s="12"/>
      <c r="O209">
        <f>0+R209</f>
        <v>0</v>
      </c>
      <c r="Q209">
        <f>0+I210+I214+I218+I222+I226+I230+I234+I238+I242+I246+I250</f>
        <v>0</v>
      </c>
      <c r="R209">
        <f>0+O210+O214+O218+O222+O226+O230+O234+O238+O242+O246+O250</f>
        <v>0</v>
      </c>
    </row>
    <row r="210" spans="1:18" x14ac:dyDescent="0.2">
      <c r="A210" s="25" t="s">
        <v>55</v>
      </c>
      <c r="B210" s="30" t="s">
        <v>533</v>
      </c>
      <c r="C210" s="30" t="s">
        <v>207</v>
      </c>
      <c r="D210" s="25" t="s">
        <v>64</v>
      </c>
      <c r="E210" s="31" t="s">
        <v>208</v>
      </c>
      <c r="F210" s="32" t="s">
        <v>209</v>
      </c>
      <c r="G210" s="33">
        <v>0.7</v>
      </c>
      <c r="H210" s="34">
        <v>0</v>
      </c>
      <c r="I210" s="34">
        <f>ROUND(ROUND(H210,2)*ROUND(G210,3),2)</f>
        <v>0</v>
      </c>
      <c r="J210" s="32" t="s">
        <v>79</v>
      </c>
      <c r="O210">
        <f>(I210*21)/100</f>
        <v>0</v>
      </c>
      <c r="P210" t="s">
        <v>30</v>
      </c>
    </row>
    <row r="211" spans="1:18" x14ac:dyDescent="0.2">
      <c r="A211" s="35" t="s">
        <v>61</v>
      </c>
      <c r="E211" s="36" t="s">
        <v>64</v>
      </c>
    </row>
    <row r="212" spans="1:18" x14ac:dyDescent="0.2">
      <c r="A212" s="37" t="s">
        <v>63</v>
      </c>
      <c r="E212" s="38" t="s">
        <v>958</v>
      </c>
    </row>
    <row r="213" spans="1:18" ht="63.75" x14ac:dyDescent="0.2">
      <c r="A213" t="s">
        <v>65</v>
      </c>
      <c r="E213" s="36" t="s">
        <v>959</v>
      </c>
    </row>
    <row r="214" spans="1:18" x14ac:dyDescent="0.2">
      <c r="A214" s="25" t="s">
        <v>55</v>
      </c>
      <c r="B214" s="30" t="s">
        <v>538</v>
      </c>
      <c r="C214" s="30" t="s">
        <v>250</v>
      </c>
      <c r="D214" s="25" t="s">
        <v>64</v>
      </c>
      <c r="E214" s="31" t="s">
        <v>251</v>
      </c>
      <c r="F214" s="32" t="s">
        <v>252</v>
      </c>
      <c r="G214" s="33">
        <v>1</v>
      </c>
      <c r="H214" s="34">
        <v>0</v>
      </c>
      <c r="I214" s="34">
        <f>ROUND(ROUND(H214,2)*ROUND(G214,3),2)</f>
        <v>0</v>
      </c>
      <c r="J214" s="32" t="s">
        <v>79</v>
      </c>
      <c r="O214">
        <f>(I214*21)/100</f>
        <v>0</v>
      </c>
      <c r="P214" t="s">
        <v>30</v>
      </c>
    </row>
    <row r="215" spans="1:18" x14ac:dyDescent="0.2">
      <c r="A215" s="35" t="s">
        <v>61</v>
      </c>
      <c r="E215" s="36" t="s">
        <v>64</v>
      </c>
    </row>
    <row r="216" spans="1:18" x14ac:dyDescent="0.2">
      <c r="A216" s="37" t="s">
        <v>63</v>
      </c>
      <c r="E216" s="38" t="s">
        <v>865</v>
      </c>
    </row>
    <row r="217" spans="1:18" ht="102" x14ac:dyDescent="0.2">
      <c r="A217" t="s">
        <v>65</v>
      </c>
      <c r="E217" s="36" t="s">
        <v>253</v>
      </c>
    </row>
    <row r="218" spans="1:18" ht="25.5" x14ac:dyDescent="0.2">
      <c r="A218" s="25" t="s">
        <v>55</v>
      </c>
      <c r="B218" s="30" t="s">
        <v>542</v>
      </c>
      <c r="C218" s="30" t="s">
        <v>884</v>
      </c>
      <c r="D218" s="25" t="s">
        <v>64</v>
      </c>
      <c r="E218" s="31" t="s">
        <v>885</v>
      </c>
      <c r="F218" s="32" t="s">
        <v>259</v>
      </c>
      <c r="G218" s="33">
        <v>10</v>
      </c>
      <c r="H218" s="34">
        <v>0</v>
      </c>
      <c r="I218" s="34">
        <f>ROUND(ROUND(H218,2)*ROUND(G218,3),2)</f>
        <v>0</v>
      </c>
      <c r="J218" s="32" t="s">
        <v>79</v>
      </c>
      <c r="O218">
        <f>(I218*21)/100</f>
        <v>0</v>
      </c>
      <c r="P218" t="s">
        <v>30</v>
      </c>
    </row>
    <row r="219" spans="1:18" x14ac:dyDescent="0.2">
      <c r="A219" s="35" t="s">
        <v>61</v>
      </c>
      <c r="E219" s="36" t="s">
        <v>64</v>
      </c>
    </row>
    <row r="220" spans="1:18" x14ac:dyDescent="0.2">
      <c r="A220" s="37" t="s">
        <v>63</v>
      </c>
      <c r="E220" s="38" t="s">
        <v>960</v>
      </c>
    </row>
    <row r="221" spans="1:18" ht="140.25" x14ac:dyDescent="0.2">
      <c r="A221" t="s">
        <v>65</v>
      </c>
      <c r="E221" s="36" t="s">
        <v>337</v>
      </c>
    </row>
    <row r="222" spans="1:18" x14ac:dyDescent="0.2">
      <c r="A222" s="25" t="s">
        <v>55</v>
      </c>
      <c r="B222" s="30" t="s">
        <v>545</v>
      </c>
      <c r="C222" s="30" t="s">
        <v>961</v>
      </c>
      <c r="D222" s="25" t="s">
        <v>64</v>
      </c>
      <c r="E222" s="31" t="s">
        <v>962</v>
      </c>
      <c r="F222" s="32" t="s">
        <v>259</v>
      </c>
      <c r="G222" s="33">
        <v>15</v>
      </c>
      <c r="H222" s="34">
        <v>0</v>
      </c>
      <c r="I222" s="34">
        <f>ROUND(ROUND(H222,2)*ROUND(G222,3),2)</f>
        <v>0</v>
      </c>
      <c r="J222" s="32" t="s">
        <v>79</v>
      </c>
      <c r="O222">
        <f>(I222*21)/100</f>
        <v>0</v>
      </c>
      <c r="P222" t="s">
        <v>30</v>
      </c>
    </row>
    <row r="223" spans="1:18" x14ac:dyDescent="0.2">
      <c r="A223" s="35" t="s">
        <v>61</v>
      </c>
      <c r="E223" s="36" t="s">
        <v>64</v>
      </c>
    </row>
    <row r="224" spans="1:18" x14ac:dyDescent="0.2">
      <c r="A224" s="37" t="s">
        <v>63</v>
      </c>
      <c r="E224" s="38" t="s">
        <v>963</v>
      </c>
    </row>
    <row r="225" spans="1:16" ht="114.75" x14ac:dyDescent="0.2">
      <c r="A225" t="s">
        <v>65</v>
      </c>
      <c r="E225" s="36" t="s">
        <v>964</v>
      </c>
    </row>
    <row r="226" spans="1:16" ht="25.5" x14ac:dyDescent="0.2">
      <c r="A226" s="25" t="s">
        <v>55</v>
      </c>
      <c r="B226" s="30" t="s">
        <v>548</v>
      </c>
      <c r="C226" s="30" t="s">
        <v>441</v>
      </c>
      <c r="D226" s="25" t="s">
        <v>64</v>
      </c>
      <c r="E226" s="31" t="s">
        <v>442</v>
      </c>
      <c r="F226" s="32" t="s">
        <v>252</v>
      </c>
      <c r="G226" s="33">
        <v>1</v>
      </c>
      <c r="H226" s="34">
        <v>0</v>
      </c>
      <c r="I226" s="34">
        <f>ROUND(ROUND(H226,2)*ROUND(G226,3),2)</f>
        <v>0</v>
      </c>
      <c r="J226" s="32" t="s">
        <v>79</v>
      </c>
      <c r="O226">
        <f>(I226*21)/100</f>
        <v>0</v>
      </c>
      <c r="P226" t="s">
        <v>30</v>
      </c>
    </row>
    <row r="227" spans="1:16" x14ac:dyDescent="0.2">
      <c r="A227" s="35" t="s">
        <v>61</v>
      </c>
      <c r="E227" s="36" t="s">
        <v>64</v>
      </c>
    </row>
    <row r="228" spans="1:16" x14ac:dyDescent="0.2">
      <c r="A228" s="37" t="s">
        <v>63</v>
      </c>
      <c r="E228" s="38" t="s">
        <v>865</v>
      </c>
    </row>
    <row r="229" spans="1:16" ht="38.25" x14ac:dyDescent="0.2">
      <c r="A229" t="s">
        <v>65</v>
      </c>
      <c r="E229" s="36" t="s">
        <v>256</v>
      </c>
    </row>
    <row r="230" spans="1:16" x14ac:dyDescent="0.2">
      <c r="A230" s="25" t="s">
        <v>55</v>
      </c>
      <c r="B230" s="30" t="s">
        <v>552</v>
      </c>
      <c r="C230" s="30" t="s">
        <v>965</v>
      </c>
      <c r="D230" s="25" t="s">
        <v>64</v>
      </c>
      <c r="E230" s="31" t="s">
        <v>966</v>
      </c>
      <c r="F230" s="32" t="s">
        <v>259</v>
      </c>
      <c r="G230" s="33">
        <v>10</v>
      </c>
      <c r="H230" s="34">
        <v>0</v>
      </c>
      <c r="I230" s="34">
        <f>ROUND(ROUND(H230,2)*ROUND(G230,3),2)</f>
        <v>0</v>
      </c>
      <c r="J230" s="32" t="s">
        <v>79</v>
      </c>
      <c r="O230">
        <f>(I230*21)/100</f>
        <v>0</v>
      </c>
      <c r="P230" t="s">
        <v>30</v>
      </c>
    </row>
    <row r="231" spans="1:16" x14ac:dyDescent="0.2">
      <c r="A231" s="35" t="s">
        <v>61</v>
      </c>
      <c r="E231" s="36" t="s">
        <v>64</v>
      </c>
    </row>
    <row r="232" spans="1:16" x14ac:dyDescent="0.2">
      <c r="A232" s="37" t="s">
        <v>63</v>
      </c>
      <c r="E232" s="38" t="s">
        <v>865</v>
      </c>
    </row>
    <row r="233" spans="1:16" ht="89.25" x14ac:dyDescent="0.2">
      <c r="A233" t="s">
        <v>65</v>
      </c>
      <c r="E233" s="36" t="s">
        <v>261</v>
      </c>
    </row>
    <row r="234" spans="1:16" x14ac:dyDescent="0.2">
      <c r="A234" s="25" t="s">
        <v>55</v>
      </c>
      <c r="B234" s="30" t="s">
        <v>556</v>
      </c>
      <c r="C234" s="30" t="s">
        <v>352</v>
      </c>
      <c r="D234" s="25" t="s">
        <v>64</v>
      </c>
      <c r="E234" s="31" t="s">
        <v>353</v>
      </c>
      <c r="F234" s="32" t="s">
        <v>354</v>
      </c>
      <c r="G234" s="33">
        <v>0.12</v>
      </c>
      <c r="H234" s="34">
        <v>0</v>
      </c>
      <c r="I234" s="34">
        <f>ROUND(ROUND(H234,2)*ROUND(G234,3),2)</f>
        <v>0</v>
      </c>
      <c r="J234" s="32" t="s">
        <v>79</v>
      </c>
      <c r="O234">
        <f>(I234*21)/100</f>
        <v>0</v>
      </c>
      <c r="P234" t="s">
        <v>30</v>
      </c>
    </row>
    <row r="235" spans="1:16" x14ac:dyDescent="0.2">
      <c r="A235" s="35" t="s">
        <v>61</v>
      </c>
      <c r="E235" s="36" t="s">
        <v>64</v>
      </c>
    </row>
    <row r="236" spans="1:16" x14ac:dyDescent="0.2">
      <c r="A236" s="37" t="s">
        <v>63</v>
      </c>
      <c r="E236" s="38" t="s">
        <v>967</v>
      </c>
    </row>
    <row r="237" spans="1:16" ht="165.75" x14ac:dyDescent="0.2">
      <c r="A237" t="s">
        <v>65</v>
      </c>
      <c r="E237" s="36" t="s">
        <v>355</v>
      </c>
    </row>
    <row r="238" spans="1:16" x14ac:dyDescent="0.2">
      <c r="A238" s="25" t="s">
        <v>55</v>
      </c>
      <c r="B238" s="30" t="s">
        <v>560</v>
      </c>
      <c r="C238" s="30" t="s">
        <v>356</v>
      </c>
      <c r="D238" s="25" t="s">
        <v>64</v>
      </c>
      <c r="E238" s="31" t="s">
        <v>357</v>
      </c>
      <c r="F238" s="32" t="s">
        <v>354</v>
      </c>
      <c r="G238" s="33">
        <v>0.12</v>
      </c>
      <c r="H238" s="34">
        <v>0</v>
      </c>
      <c r="I238" s="34">
        <f>ROUND(ROUND(H238,2)*ROUND(G238,3),2)</f>
        <v>0</v>
      </c>
      <c r="J238" s="32" t="s">
        <v>79</v>
      </c>
      <c r="O238">
        <f>(I238*21)/100</f>
        <v>0</v>
      </c>
      <c r="P238" t="s">
        <v>30</v>
      </c>
    </row>
    <row r="239" spans="1:16" x14ac:dyDescent="0.2">
      <c r="A239" s="35" t="s">
        <v>61</v>
      </c>
      <c r="E239" s="36" t="s">
        <v>64</v>
      </c>
    </row>
    <row r="240" spans="1:16" x14ac:dyDescent="0.2">
      <c r="A240" s="37" t="s">
        <v>63</v>
      </c>
      <c r="E240" s="38" t="s">
        <v>968</v>
      </c>
    </row>
    <row r="241" spans="1:16" ht="127.5" x14ac:dyDescent="0.2">
      <c r="A241" t="s">
        <v>65</v>
      </c>
      <c r="E241" s="36" t="s">
        <v>358</v>
      </c>
    </row>
    <row r="242" spans="1:16" x14ac:dyDescent="0.2">
      <c r="A242" s="25" t="s">
        <v>55</v>
      </c>
      <c r="B242" s="30" t="s">
        <v>969</v>
      </c>
      <c r="C242" s="30" t="s">
        <v>970</v>
      </c>
      <c r="D242" s="25" t="s">
        <v>64</v>
      </c>
      <c r="E242" s="31" t="s">
        <v>971</v>
      </c>
      <c r="F242" s="32" t="s">
        <v>252</v>
      </c>
      <c r="G242" s="33">
        <v>2</v>
      </c>
      <c r="H242" s="34">
        <v>0</v>
      </c>
      <c r="I242" s="34">
        <f>ROUND(ROUND(H242,2)*ROUND(G242,3),2)</f>
        <v>0</v>
      </c>
      <c r="J242" s="32" t="s">
        <v>79</v>
      </c>
      <c r="O242">
        <f>(I242*21)/100</f>
        <v>0</v>
      </c>
      <c r="P242" t="s">
        <v>30</v>
      </c>
    </row>
    <row r="243" spans="1:16" x14ac:dyDescent="0.2">
      <c r="A243" s="35" t="s">
        <v>61</v>
      </c>
      <c r="E243" s="36" t="s">
        <v>64</v>
      </c>
    </row>
    <row r="244" spans="1:16" ht="25.5" x14ac:dyDescent="0.2">
      <c r="A244" s="37" t="s">
        <v>63</v>
      </c>
      <c r="E244" s="38" t="s">
        <v>972</v>
      </c>
    </row>
    <row r="245" spans="1:16" ht="153" x14ac:dyDescent="0.2">
      <c r="A245" t="s">
        <v>65</v>
      </c>
      <c r="E245" s="36" t="s">
        <v>268</v>
      </c>
    </row>
    <row r="246" spans="1:16" x14ac:dyDescent="0.2">
      <c r="A246" s="25" t="s">
        <v>55</v>
      </c>
      <c r="B246" s="30" t="s">
        <v>973</v>
      </c>
      <c r="C246" s="30" t="s">
        <v>974</v>
      </c>
      <c r="D246" s="25" t="s">
        <v>64</v>
      </c>
      <c r="E246" s="31" t="s">
        <v>975</v>
      </c>
      <c r="F246" s="32" t="s">
        <v>252</v>
      </c>
      <c r="G246" s="33">
        <v>1</v>
      </c>
      <c r="H246" s="34">
        <v>0</v>
      </c>
      <c r="I246" s="34">
        <f>ROUND(ROUND(H246,2)*ROUND(G246,3),2)</f>
        <v>0</v>
      </c>
      <c r="J246" s="32" t="s">
        <v>60</v>
      </c>
      <c r="O246">
        <f>(I246*21)/100</f>
        <v>0</v>
      </c>
      <c r="P246" t="s">
        <v>30</v>
      </c>
    </row>
    <row r="247" spans="1:16" x14ac:dyDescent="0.2">
      <c r="A247" s="35" t="s">
        <v>61</v>
      </c>
      <c r="E247" s="36" t="s">
        <v>64</v>
      </c>
    </row>
    <row r="248" spans="1:16" x14ac:dyDescent="0.2">
      <c r="A248" s="37" t="s">
        <v>63</v>
      </c>
      <c r="E248" s="38" t="s">
        <v>865</v>
      </c>
    </row>
    <row r="249" spans="1:16" ht="38.25" x14ac:dyDescent="0.2">
      <c r="A249" t="s">
        <v>65</v>
      </c>
      <c r="E249" s="36" t="s">
        <v>976</v>
      </c>
    </row>
    <row r="250" spans="1:16" x14ac:dyDescent="0.2">
      <c r="A250" s="25" t="s">
        <v>55</v>
      </c>
      <c r="B250" s="30" t="s">
        <v>977</v>
      </c>
      <c r="C250" s="30" t="s">
        <v>978</v>
      </c>
      <c r="D250" s="25" t="s">
        <v>64</v>
      </c>
      <c r="E250" s="31" t="s">
        <v>979</v>
      </c>
      <c r="F250" s="32" t="s">
        <v>252</v>
      </c>
      <c r="G250" s="33">
        <v>1</v>
      </c>
      <c r="H250" s="34">
        <v>0</v>
      </c>
      <c r="I250" s="34">
        <f>ROUND(ROUND(H250,2)*ROUND(G250,3),2)</f>
        <v>0</v>
      </c>
      <c r="J250" s="32" t="s">
        <v>60</v>
      </c>
      <c r="O250">
        <f>(I250*21)/100</f>
        <v>0</v>
      </c>
      <c r="P250" t="s">
        <v>30</v>
      </c>
    </row>
    <row r="251" spans="1:16" x14ac:dyDescent="0.2">
      <c r="A251" s="35" t="s">
        <v>61</v>
      </c>
      <c r="E251" s="36" t="s">
        <v>64</v>
      </c>
    </row>
    <row r="252" spans="1:16" x14ac:dyDescent="0.2">
      <c r="A252" s="37" t="s">
        <v>63</v>
      </c>
      <c r="E252" s="38" t="s">
        <v>865</v>
      </c>
    </row>
    <row r="253" spans="1:16" ht="76.5" x14ac:dyDescent="0.2">
      <c r="A253" t="s">
        <v>65</v>
      </c>
      <c r="E253" s="36" t="s">
        <v>951</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6"/>
  <sheetViews>
    <sheetView workbookViewId="0">
      <pane ySplit="10" topLeftCell="A11" activePane="bottomLeft" state="frozen"/>
      <selection pane="bottomLeft" activeCell="A11" sqref="A11"/>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0+O11+O32+O37+O46+O63+O80+O85+O94</f>
        <v>0</v>
      </c>
      <c r="P2" t="s">
        <v>29</v>
      </c>
    </row>
    <row r="3" spans="1:18" ht="15" customHeight="1" x14ac:dyDescent="0.25">
      <c r="A3" t="s">
        <v>12</v>
      </c>
      <c r="B3" s="18" t="s">
        <v>14</v>
      </c>
      <c r="C3" s="4" t="s">
        <v>15</v>
      </c>
      <c r="D3" s="7"/>
      <c r="E3" s="19" t="s">
        <v>16</v>
      </c>
      <c r="F3" s="8"/>
      <c r="G3" s="15"/>
      <c r="H3" s="14" t="s">
        <v>987</v>
      </c>
      <c r="I3" s="41">
        <f>0+I11+I32+I37+I46+I63+I80+I85+I94</f>
        <v>0</v>
      </c>
      <c r="J3" s="16"/>
      <c r="O3" t="s">
        <v>26</v>
      </c>
      <c r="P3" t="s">
        <v>30</v>
      </c>
    </row>
    <row r="4" spans="1:18" ht="15" customHeight="1" x14ac:dyDescent="0.25">
      <c r="A4" t="s">
        <v>17</v>
      </c>
      <c r="B4" s="18" t="s">
        <v>18</v>
      </c>
      <c r="C4" s="4" t="s">
        <v>980</v>
      </c>
      <c r="D4" s="7"/>
      <c r="E4" s="19" t="s">
        <v>981</v>
      </c>
      <c r="F4" s="8"/>
      <c r="G4" s="8"/>
      <c r="H4" s="17"/>
      <c r="I4" s="17"/>
      <c r="J4" s="8"/>
      <c r="O4" t="s">
        <v>27</v>
      </c>
      <c r="P4" t="s">
        <v>30</v>
      </c>
    </row>
    <row r="5" spans="1:18" ht="12.75" customHeight="1" x14ac:dyDescent="0.25">
      <c r="A5" t="s">
        <v>21</v>
      </c>
      <c r="B5" s="18" t="s">
        <v>18</v>
      </c>
      <c r="C5" s="4" t="s">
        <v>982</v>
      </c>
      <c r="D5" s="7"/>
      <c r="E5" s="19" t="s">
        <v>983</v>
      </c>
      <c r="F5" s="8"/>
      <c r="G5" s="8"/>
      <c r="H5" s="8"/>
      <c r="I5" s="8"/>
      <c r="J5" s="8"/>
      <c r="O5" t="s">
        <v>28</v>
      </c>
      <c r="P5" t="s">
        <v>30</v>
      </c>
    </row>
    <row r="6" spans="1:18" ht="12.75" customHeight="1" x14ac:dyDescent="0.25">
      <c r="A6" t="s">
        <v>24</v>
      </c>
      <c r="B6" s="18" t="s">
        <v>18</v>
      </c>
      <c r="C6" s="4" t="s">
        <v>984</v>
      </c>
      <c r="D6" s="7"/>
      <c r="E6" s="19" t="s">
        <v>985</v>
      </c>
      <c r="F6" s="8"/>
      <c r="G6" s="8"/>
      <c r="H6" s="8"/>
      <c r="I6" s="8"/>
      <c r="J6" s="8"/>
    </row>
    <row r="7" spans="1:18" ht="12.75" customHeight="1" x14ac:dyDescent="0.25">
      <c r="A7" t="s">
        <v>986</v>
      </c>
      <c r="B7" s="21" t="s">
        <v>25</v>
      </c>
      <c r="C7" s="3" t="s">
        <v>987</v>
      </c>
      <c r="D7" s="2"/>
      <c r="E7" s="22" t="s">
        <v>988</v>
      </c>
      <c r="F7" s="12"/>
      <c r="G7" s="12"/>
      <c r="H7" s="12"/>
      <c r="I7" s="12"/>
      <c r="J7" s="12"/>
    </row>
    <row r="8" spans="1:18" ht="12.75" customHeight="1" x14ac:dyDescent="0.2">
      <c r="A8" s="1" t="s">
        <v>33</v>
      </c>
      <c r="B8" s="1" t="s">
        <v>35</v>
      </c>
      <c r="C8" s="1" t="s">
        <v>37</v>
      </c>
      <c r="D8" s="1" t="s">
        <v>38</v>
      </c>
      <c r="E8" s="1" t="s">
        <v>39</v>
      </c>
      <c r="F8" s="1" t="s">
        <v>41</v>
      </c>
      <c r="G8" s="1" t="s">
        <v>43</v>
      </c>
      <c r="H8" s="1" t="s">
        <v>45</v>
      </c>
      <c r="I8" s="1"/>
      <c r="J8" s="1" t="s">
        <v>50</v>
      </c>
    </row>
    <row r="9" spans="1:18" ht="12.75" customHeight="1" x14ac:dyDescent="0.2">
      <c r="A9" s="1"/>
      <c r="B9" s="1"/>
      <c r="C9" s="1"/>
      <c r="D9" s="1"/>
      <c r="E9" s="1"/>
      <c r="F9" s="1"/>
      <c r="G9" s="1"/>
      <c r="H9" s="20" t="s">
        <v>46</v>
      </c>
      <c r="I9" s="20" t="s">
        <v>48</v>
      </c>
      <c r="J9" s="1"/>
    </row>
    <row r="10" spans="1:18" ht="12.75" customHeight="1" x14ac:dyDescent="0.2">
      <c r="A10" s="20" t="s">
        <v>34</v>
      </c>
      <c r="B10" s="20" t="s">
        <v>36</v>
      </c>
      <c r="C10" s="20" t="s">
        <v>30</v>
      </c>
      <c r="D10" s="20" t="s">
        <v>29</v>
      </c>
      <c r="E10" s="20" t="s">
        <v>40</v>
      </c>
      <c r="F10" s="20" t="s">
        <v>42</v>
      </c>
      <c r="G10" s="20" t="s">
        <v>44</v>
      </c>
      <c r="H10" s="20" t="s">
        <v>47</v>
      </c>
      <c r="I10" s="20" t="s">
        <v>49</v>
      </c>
      <c r="J10" s="20" t="s">
        <v>51</v>
      </c>
    </row>
    <row r="11" spans="1:18" ht="12.75" customHeight="1" x14ac:dyDescent="0.2">
      <c r="A11" s="26" t="s">
        <v>52</v>
      </c>
      <c r="B11" s="26"/>
      <c r="C11" s="27" t="s">
        <v>49</v>
      </c>
      <c r="D11" s="26"/>
      <c r="E11" s="28" t="s">
        <v>631</v>
      </c>
      <c r="F11" s="26"/>
      <c r="G11" s="26"/>
      <c r="H11" s="26"/>
      <c r="I11" s="29">
        <f>0+Q11</f>
        <v>0</v>
      </c>
      <c r="J11" s="26"/>
      <c r="O11">
        <f>0+R11</f>
        <v>0</v>
      </c>
      <c r="Q11">
        <f>0+I12+I16+I20+I24+I28</f>
        <v>0</v>
      </c>
      <c r="R11">
        <f>0+O12+O16+O20+O24+O28</f>
        <v>0</v>
      </c>
    </row>
    <row r="12" spans="1:18" x14ac:dyDescent="0.2">
      <c r="A12" s="25" t="s">
        <v>55</v>
      </c>
      <c r="B12" s="30" t="s">
        <v>36</v>
      </c>
      <c r="C12" s="30" t="s">
        <v>989</v>
      </c>
      <c r="D12" s="25" t="s">
        <v>64</v>
      </c>
      <c r="E12" s="31" t="s">
        <v>990</v>
      </c>
      <c r="F12" s="32" t="s">
        <v>634</v>
      </c>
      <c r="G12" s="33">
        <v>58.533999999999999</v>
      </c>
      <c r="H12" s="34">
        <v>0</v>
      </c>
      <c r="I12" s="34">
        <f>ROUND(ROUND(H12,2)*ROUND(G12,3),2)</f>
        <v>0</v>
      </c>
      <c r="J12" s="32" t="s">
        <v>79</v>
      </c>
      <c r="O12">
        <f>(I12*21)/100</f>
        <v>0</v>
      </c>
      <c r="P12" t="s">
        <v>30</v>
      </c>
    </row>
    <row r="13" spans="1:18" x14ac:dyDescent="0.2">
      <c r="A13" s="35" t="s">
        <v>61</v>
      </c>
      <c r="E13" s="36" t="s">
        <v>64</v>
      </c>
    </row>
    <row r="14" spans="1:18" ht="102" x14ac:dyDescent="0.2">
      <c r="A14" s="37" t="s">
        <v>63</v>
      </c>
      <c r="E14" s="38" t="s">
        <v>991</v>
      </c>
    </row>
    <row r="15" spans="1:18" ht="318.75" x14ac:dyDescent="0.2">
      <c r="A15" t="s">
        <v>65</v>
      </c>
      <c r="E15" s="36" t="s">
        <v>992</v>
      </c>
    </row>
    <row r="16" spans="1:18" x14ac:dyDescent="0.2">
      <c r="A16" s="25" t="s">
        <v>55</v>
      </c>
      <c r="B16" s="30" t="s">
        <v>30</v>
      </c>
      <c r="C16" s="30" t="s">
        <v>993</v>
      </c>
      <c r="D16" s="25" t="s">
        <v>64</v>
      </c>
      <c r="E16" s="31" t="s">
        <v>994</v>
      </c>
      <c r="F16" s="32" t="s">
        <v>634</v>
      </c>
      <c r="G16" s="33">
        <v>307.26600000000002</v>
      </c>
      <c r="H16" s="34">
        <v>0</v>
      </c>
      <c r="I16" s="34">
        <f>ROUND(ROUND(H16,2)*ROUND(G16,3),2)</f>
        <v>0</v>
      </c>
      <c r="J16" s="32" t="s">
        <v>79</v>
      </c>
      <c r="O16">
        <f>(I16*21)/100</f>
        <v>0</v>
      </c>
      <c r="P16" t="s">
        <v>30</v>
      </c>
    </row>
    <row r="17" spans="1:18" x14ac:dyDescent="0.2">
      <c r="A17" s="35" t="s">
        <v>61</v>
      </c>
      <c r="E17" s="36" t="s">
        <v>64</v>
      </c>
    </row>
    <row r="18" spans="1:18" ht="114.75" x14ac:dyDescent="0.2">
      <c r="A18" s="37" t="s">
        <v>63</v>
      </c>
      <c r="E18" s="38" t="s">
        <v>995</v>
      </c>
    </row>
    <row r="19" spans="1:18" ht="318.75" x14ac:dyDescent="0.2">
      <c r="A19" t="s">
        <v>65</v>
      </c>
      <c r="E19" s="36" t="s">
        <v>992</v>
      </c>
    </row>
    <row r="20" spans="1:18" x14ac:dyDescent="0.2">
      <c r="A20" s="25" t="s">
        <v>55</v>
      </c>
      <c r="B20" s="30" t="s">
        <v>29</v>
      </c>
      <c r="C20" s="30" t="s">
        <v>996</v>
      </c>
      <c r="D20" s="25" t="s">
        <v>64</v>
      </c>
      <c r="E20" s="31" t="s">
        <v>997</v>
      </c>
      <c r="F20" s="32" t="s">
        <v>634</v>
      </c>
      <c r="G20" s="33">
        <v>231.24100000000001</v>
      </c>
      <c r="H20" s="34">
        <v>0</v>
      </c>
      <c r="I20" s="34">
        <f>ROUND(ROUND(H20,2)*ROUND(G20,3),2)</f>
        <v>0</v>
      </c>
      <c r="J20" s="32" t="s">
        <v>79</v>
      </c>
      <c r="O20">
        <f>(I20*21)/100</f>
        <v>0</v>
      </c>
      <c r="P20" t="s">
        <v>30</v>
      </c>
    </row>
    <row r="21" spans="1:18" x14ac:dyDescent="0.2">
      <c r="A21" s="35" t="s">
        <v>61</v>
      </c>
      <c r="E21" s="36" t="s">
        <v>64</v>
      </c>
    </row>
    <row r="22" spans="1:18" ht="153" x14ac:dyDescent="0.2">
      <c r="A22" s="37" t="s">
        <v>63</v>
      </c>
      <c r="E22" s="38" t="s">
        <v>998</v>
      </c>
    </row>
    <row r="23" spans="1:18" ht="229.5" x14ac:dyDescent="0.2">
      <c r="A23" t="s">
        <v>65</v>
      </c>
      <c r="E23" s="36" t="s">
        <v>999</v>
      </c>
    </row>
    <row r="24" spans="1:18" x14ac:dyDescent="0.2">
      <c r="A24" s="25" t="s">
        <v>55</v>
      </c>
      <c r="B24" s="30" t="s">
        <v>40</v>
      </c>
      <c r="C24" s="30" t="s">
        <v>1000</v>
      </c>
      <c r="D24" s="25" t="s">
        <v>64</v>
      </c>
      <c r="E24" s="31" t="s">
        <v>1001</v>
      </c>
      <c r="F24" s="32" t="s">
        <v>563</v>
      </c>
      <c r="G24" s="33">
        <v>419.90800000000002</v>
      </c>
      <c r="H24" s="34">
        <v>0</v>
      </c>
      <c r="I24" s="34">
        <f>ROUND(ROUND(H24,2)*ROUND(G24,3),2)</f>
        <v>0</v>
      </c>
      <c r="J24" s="32" t="s">
        <v>79</v>
      </c>
      <c r="O24">
        <f>(I24*21)/100</f>
        <v>0</v>
      </c>
      <c r="P24" t="s">
        <v>30</v>
      </c>
    </row>
    <row r="25" spans="1:18" x14ac:dyDescent="0.2">
      <c r="A25" s="35" t="s">
        <v>61</v>
      </c>
      <c r="E25" s="36" t="s">
        <v>64</v>
      </c>
    </row>
    <row r="26" spans="1:18" ht="191.25" x14ac:dyDescent="0.2">
      <c r="A26" s="37" t="s">
        <v>63</v>
      </c>
      <c r="E26" s="38" t="s">
        <v>1002</v>
      </c>
    </row>
    <row r="27" spans="1:18" ht="25.5" x14ac:dyDescent="0.2">
      <c r="A27" t="s">
        <v>65</v>
      </c>
      <c r="E27" s="36" t="s">
        <v>1003</v>
      </c>
    </row>
    <row r="28" spans="1:18" ht="38.25" x14ac:dyDescent="0.2">
      <c r="A28" s="25" t="s">
        <v>55</v>
      </c>
      <c r="B28" s="30" t="s">
        <v>42</v>
      </c>
      <c r="C28" s="30" t="s">
        <v>1004</v>
      </c>
      <c r="D28" s="25" t="s">
        <v>64</v>
      </c>
      <c r="E28" s="31" t="s">
        <v>1005</v>
      </c>
      <c r="F28" s="32" t="s">
        <v>634</v>
      </c>
      <c r="G28" s="33">
        <v>219.41399999999999</v>
      </c>
      <c r="H28" s="34">
        <v>0</v>
      </c>
      <c r="I28" s="34">
        <f>ROUND(ROUND(H28,2)*ROUND(G28,3),2)</f>
        <v>0</v>
      </c>
      <c r="J28" s="32" t="s">
        <v>60</v>
      </c>
      <c r="O28">
        <f>(I28*21)/100</f>
        <v>0</v>
      </c>
      <c r="P28" t="s">
        <v>30</v>
      </c>
    </row>
    <row r="29" spans="1:18" x14ac:dyDescent="0.2">
      <c r="A29" s="35" t="s">
        <v>61</v>
      </c>
      <c r="E29" s="36" t="s">
        <v>64</v>
      </c>
    </row>
    <row r="30" spans="1:18" ht="140.25" x14ac:dyDescent="0.2">
      <c r="A30" s="37" t="s">
        <v>63</v>
      </c>
      <c r="E30" s="38" t="s">
        <v>1006</v>
      </c>
    </row>
    <row r="31" spans="1:18" ht="331.5" x14ac:dyDescent="0.2">
      <c r="A31" t="s">
        <v>65</v>
      </c>
      <c r="E31" s="36" t="s">
        <v>1007</v>
      </c>
    </row>
    <row r="32" spans="1:18" ht="12.75" customHeight="1" x14ac:dyDescent="0.2">
      <c r="A32" s="12" t="s">
        <v>52</v>
      </c>
      <c r="B32" s="12"/>
      <c r="C32" s="39" t="s">
        <v>175</v>
      </c>
      <c r="D32" s="12"/>
      <c r="E32" s="28" t="s">
        <v>1008</v>
      </c>
      <c r="F32" s="12"/>
      <c r="G32" s="12"/>
      <c r="H32" s="12"/>
      <c r="I32" s="40">
        <f>0+Q32</f>
        <v>0</v>
      </c>
      <c r="J32" s="12"/>
      <c r="O32">
        <f>0+R32</f>
        <v>0</v>
      </c>
      <c r="Q32">
        <f>0+I33</f>
        <v>0</v>
      </c>
      <c r="R32">
        <f>0+O33</f>
        <v>0</v>
      </c>
    </row>
    <row r="33" spans="1:18" ht="38.25" x14ac:dyDescent="0.2">
      <c r="A33" s="25" t="s">
        <v>55</v>
      </c>
      <c r="B33" s="30" t="s">
        <v>44</v>
      </c>
      <c r="C33" s="30" t="s">
        <v>1009</v>
      </c>
      <c r="D33" s="25" t="s">
        <v>64</v>
      </c>
      <c r="E33" s="31" t="s">
        <v>1010</v>
      </c>
      <c r="F33" s="32" t="s">
        <v>259</v>
      </c>
      <c r="G33" s="33">
        <v>443.7</v>
      </c>
      <c r="H33" s="34">
        <v>0</v>
      </c>
      <c r="I33" s="34">
        <f>ROUND(ROUND(H33,2)*ROUND(G33,3),2)</f>
        <v>0</v>
      </c>
      <c r="J33" s="32" t="s">
        <v>60</v>
      </c>
      <c r="O33">
        <f>(I33*21)/100</f>
        <v>0</v>
      </c>
      <c r="P33" t="s">
        <v>30</v>
      </c>
    </row>
    <row r="34" spans="1:18" x14ac:dyDescent="0.2">
      <c r="A34" s="35" t="s">
        <v>61</v>
      </c>
      <c r="E34" s="36" t="s">
        <v>64</v>
      </c>
    </row>
    <row r="35" spans="1:18" ht="114.75" x14ac:dyDescent="0.2">
      <c r="A35" s="37" t="s">
        <v>63</v>
      </c>
      <c r="E35" s="38" t="s">
        <v>1011</v>
      </c>
    </row>
    <row r="36" spans="1:18" ht="38.25" x14ac:dyDescent="0.2">
      <c r="A36" t="s">
        <v>65</v>
      </c>
      <c r="E36" s="36" t="s">
        <v>1012</v>
      </c>
    </row>
    <row r="37" spans="1:18" ht="12.75" customHeight="1" x14ac:dyDescent="0.2">
      <c r="A37" s="12" t="s">
        <v>52</v>
      </c>
      <c r="B37" s="12"/>
      <c r="C37" s="39" t="s">
        <v>215</v>
      </c>
      <c r="D37" s="12"/>
      <c r="E37" s="28" t="s">
        <v>1013</v>
      </c>
      <c r="F37" s="12"/>
      <c r="G37" s="12"/>
      <c r="H37" s="12"/>
      <c r="I37" s="40">
        <f>0+Q37</f>
        <v>0</v>
      </c>
      <c r="J37" s="12"/>
      <c r="O37">
        <f>0+R37</f>
        <v>0</v>
      </c>
      <c r="Q37">
        <f>0+I38+I42</f>
        <v>0</v>
      </c>
      <c r="R37">
        <f>0+O38+O42</f>
        <v>0</v>
      </c>
    </row>
    <row r="38" spans="1:18" x14ac:dyDescent="0.2">
      <c r="A38" s="25" t="s">
        <v>55</v>
      </c>
      <c r="B38" s="30" t="s">
        <v>84</v>
      </c>
      <c r="C38" s="30" t="s">
        <v>1014</v>
      </c>
      <c r="D38" s="25" t="s">
        <v>64</v>
      </c>
      <c r="E38" s="31" t="s">
        <v>1015</v>
      </c>
      <c r="F38" s="32" t="s">
        <v>634</v>
      </c>
      <c r="G38" s="33">
        <v>0.16200000000000001</v>
      </c>
      <c r="H38" s="34">
        <v>0</v>
      </c>
      <c r="I38" s="34">
        <f>ROUND(ROUND(H38,2)*ROUND(G38,3),2)</f>
        <v>0</v>
      </c>
      <c r="J38" s="32" t="s">
        <v>79</v>
      </c>
      <c r="O38">
        <f>(I38*21)/100</f>
        <v>0</v>
      </c>
      <c r="P38" t="s">
        <v>30</v>
      </c>
    </row>
    <row r="39" spans="1:18" x14ac:dyDescent="0.2">
      <c r="A39" s="35" t="s">
        <v>61</v>
      </c>
      <c r="E39" s="36" t="s">
        <v>64</v>
      </c>
    </row>
    <row r="40" spans="1:18" ht="63.75" x14ac:dyDescent="0.2">
      <c r="A40" s="37" t="s">
        <v>63</v>
      </c>
      <c r="E40" s="38" t="s">
        <v>1016</v>
      </c>
    </row>
    <row r="41" spans="1:18" ht="369.75" x14ac:dyDescent="0.2">
      <c r="A41" t="s">
        <v>65</v>
      </c>
      <c r="E41" s="36" t="s">
        <v>1017</v>
      </c>
    </row>
    <row r="42" spans="1:18" x14ac:dyDescent="0.2">
      <c r="A42" s="25" t="s">
        <v>55</v>
      </c>
      <c r="B42" s="30" t="s">
        <v>89</v>
      </c>
      <c r="C42" s="30" t="s">
        <v>1018</v>
      </c>
      <c r="D42" s="25" t="s">
        <v>64</v>
      </c>
      <c r="E42" s="31" t="s">
        <v>1019</v>
      </c>
      <c r="F42" s="32" t="s">
        <v>634</v>
      </c>
      <c r="G42" s="33">
        <v>36.811</v>
      </c>
      <c r="H42" s="34">
        <v>0</v>
      </c>
      <c r="I42" s="34">
        <f>ROUND(ROUND(H42,2)*ROUND(G42,3),2)</f>
        <v>0</v>
      </c>
      <c r="J42" s="32" t="s">
        <v>79</v>
      </c>
      <c r="O42">
        <f>(I42*21)/100</f>
        <v>0</v>
      </c>
      <c r="P42" t="s">
        <v>30</v>
      </c>
    </row>
    <row r="43" spans="1:18" x14ac:dyDescent="0.2">
      <c r="A43" s="35" t="s">
        <v>61</v>
      </c>
      <c r="E43" s="36" t="s">
        <v>64</v>
      </c>
    </row>
    <row r="44" spans="1:18" ht="140.25" x14ac:dyDescent="0.2">
      <c r="A44" s="37" t="s">
        <v>63</v>
      </c>
      <c r="E44" s="38" t="s">
        <v>1020</v>
      </c>
    </row>
    <row r="45" spans="1:18" ht="38.25" x14ac:dyDescent="0.2">
      <c r="A45" t="s">
        <v>65</v>
      </c>
      <c r="E45" s="36" t="s">
        <v>1021</v>
      </c>
    </row>
    <row r="46" spans="1:18" ht="12.75" customHeight="1" x14ac:dyDescent="0.2">
      <c r="A46" s="12" t="s">
        <v>52</v>
      </c>
      <c r="B46" s="12"/>
      <c r="C46" s="39" t="s">
        <v>533</v>
      </c>
      <c r="D46" s="12"/>
      <c r="E46" s="28" t="s">
        <v>1022</v>
      </c>
      <c r="F46" s="12"/>
      <c r="G46" s="12"/>
      <c r="H46" s="12"/>
      <c r="I46" s="40">
        <f>0+Q46</f>
        <v>0</v>
      </c>
      <c r="J46" s="12"/>
      <c r="O46">
        <f>0+R46</f>
        <v>0</v>
      </c>
      <c r="Q46">
        <f>0+I47+I51+I55+I59</f>
        <v>0</v>
      </c>
      <c r="R46">
        <f>0+O47+O51+O55+O59</f>
        <v>0</v>
      </c>
    </row>
    <row r="47" spans="1:18" x14ac:dyDescent="0.2">
      <c r="A47" s="25" t="s">
        <v>55</v>
      </c>
      <c r="B47" s="30" t="s">
        <v>47</v>
      </c>
      <c r="C47" s="30" t="s">
        <v>1023</v>
      </c>
      <c r="D47" s="25" t="s">
        <v>64</v>
      </c>
      <c r="E47" s="31" t="s">
        <v>1024</v>
      </c>
      <c r="F47" s="32" t="s">
        <v>563</v>
      </c>
      <c r="G47" s="33">
        <v>527.46699999999998</v>
      </c>
      <c r="H47" s="34">
        <v>0</v>
      </c>
      <c r="I47" s="34">
        <f>ROUND(ROUND(H47,2)*ROUND(G47,3),2)</f>
        <v>0</v>
      </c>
      <c r="J47" s="32" t="s">
        <v>79</v>
      </c>
      <c r="O47">
        <f>(I47*21)/100</f>
        <v>0</v>
      </c>
      <c r="P47" t="s">
        <v>30</v>
      </c>
    </row>
    <row r="48" spans="1:18" x14ac:dyDescent="0.2">
      <c r="A48" s="35" t="s">
        <v>61</v>
      </c>
      <c r="E48" s="36" t="s">
        <v>64</v>
      </c>
    </row>
    <row r="49" spans="1:18" ht="51" x14ac:dyDescent="0.2">
      <c r="A49" s="37" t="s">
        <v>63</v>
      </c>
      <c r="E49" s="38" t="s">
        <v>1025</v>
      </c>
    </row>
    <row r="50" spans="1:18" ht="51" x14ac:dyDescent="0.2">
      <c r="A50" t="s">
        <v>65</v>
      </c>
      <c r="E50" s="36" t="s">
        <v>1026</v>
      </c>
    </row>
    <row r="51" spans="1:18" x14ac:dyDescent="0.2">
      <c r="A51" s="25" t="s">
        <v>55</v>
      </c>
      <c r="B51" s="30" t="s">
        <v>49</v>
      </c>
      <c r="C51" s="30" t="s">
        <v>1027</v>
      </c>
      <c r="D51" s="25" t="s">
        <v>64</v>
      </c>
      <c r="E51" s="31" t="s">
        <v>1028</v>
      </c>
      <c r="F51" s="32" t="s">
        <v>563</v>
      </c>
      <c r="G51" s="33">
        <v>6.8</v>
      </c>
      <c r="H51" s="34">
        <v>0</v>
      </c>
      <c r="I51" s="34">
        <f>ROUND(ROUND(H51,2)*ROUND(G51,3),2)</f>
        <v>0</v>
      </c>
      <c r="J51" s="32" t="s">
        <v>79</v>
      </c>
      <c r="O51">
        <f>(I51*21)/100</f>
        <v>0</v>
      </c>
      <c r="P51" t="s">
        <v>30</v>
      </c>
    </row>
    <row r="52" spans="1:18" x14ac:dyDescent="0.2">
      <c r="A52" s="35" t="s">
        <v>61</v>
      </c>
      <c r="E52" s="36" t="s">
        <v>64</v>
      </c>
    </row>
    <row r="53" spans="1:18" ht="51" x14ac:dyDescent="0.2">
      <c r="A53" s="37" t="s">
        <v>63</v>
      </c>
      <c r="E53" s="38" t="s">
        <v>1029</v>
      </c>
    </row>
    <row r="54" spans="1:18" ht="178.5" x14ac:dyDescent="0.2">
      <c r="A54" t="s">
        <v>65</v>
      </c>
      <c r="E54" s="36" t="s">
        <v>1030</v>
      </c>
    </row>
    <row r="55" spans="1:18" x14ac:dyDescent="0.2">
      <c r="A55" s="25" t="s">
        <v>55</v>
      </c>
      <c r="B55" s="30" t="s">
        <v>51</v>
      </c>
      <c r="C55" s="30" t="s">
        <v>1031</v>
      </c>
      <c r="D55" s="25" t="s">
        <v>64</v>
      </c>
      <c r="E55" s="31" t="s">
        <v>1032</v>
      </c>
      <c r="F55" s="32" t="s">
        <v>563</v>
      </c>
      <c r="G55" s="33">
        <v>52.747</v>
      </c>
      <c r="H55" s="34">
        <v>0</v>
      </c>
      <c r="I55" s="34">
        <f>ROUND(ROUND(H55,2)*ROUND(G55,3),2)</f>
        <v>0</v>
      </c>
      <c r="J55" s="32" t="s">
        <v>79</v>
      </c>
      <c r="O55">
        <f>(I55*21)/100</f>
        <v>0</v>
      </c>
      <c r="P55" t="s">
        <v>30</v>
      </c>
    </row>
    <row r="56" spans="1:18" x14ac:dyDescent="0.2">
      <c r="A56" s="35" t="s">
        <v>61</v>
      </c>
      <c r="E56" s="36" t="s">
        <v>64</v>
      </c>
    </row>
    <row r="57" spans="1:18" ht="51" x14ac:dyDescent="0.2">
      <c r="A57" s="37" t="s">
        <v>63</v>
      </c>
      <c r="E57" s="38" t="s">
        <v>1033</v>
      </c>
    </row>
    <row r="58" spans="1:18" ht="165.75" x14ac:dyDescent="0.2">
      <c r="A58" t="s">
        <v>65</v>
      </c>
      <c r="E58" s="36" t="s">
        <v>1034</v>
      </c>
    </row>
    <row r="59" spans="1:18" x14ac:dyDescent="0.2">
      <c r="A59" s="25" t="s">
        <v>55</v>
      </c>
      <c r="B59" s="30" t="s">
        <v>102</v>
      </c>
      <c r="C59" s="30" t="s">
        <v>1035</v>
      </c>
      <c r="D59" s="25" t="s">
        <v>64</v>
      </c>
      <c r="E59" s="31" t="s">
        <v>1036</v>
      </c>
      <c r="F59" s="32" t="s">
        <v>563</v>
      </c>
      <c r="G59" s="33">
        <v>527.46699999999998</v>
      </c>
      <c r="H59" s="34">
        <v>0</v>
      </c>
      <c r="I59" s="34">
        <f>ROUND(ROUND(H59,2)*ROUND(G59,3),2)</f>
        <v>0</v>
      </c>
      <c r="J59" s="32" t="s">
        <v>79</v>
      </c>
      <c r="O59">
        <f>(I59*21)/100</f>
        <v>0</v>
      </c>
      <c r="P59" t="s">
        <v>30</v>
      </c>
    </row>
    <row r="60" spans="1:18" x14ac:dyDescent="0.2">
      <c r="A60" s="35" t="s">
        <v>61</v>
      </c>
      <c r="E60" s="36" t="s">
        <v>64</v>
      </c>
    </row>
    <row r="61" spans="1:18" ht="63.75" x14ac:dyDescent="0.2">
      <c r="A61" s="37" t="s">
        <v>63</v>
      </c>
      <c r="E61" s="38" t="s">
        <v>1037</v>
      </c>
    </row>
    <row r="62" spans="1:18" ht="102" x14ac:dyDescent="0.2">
      <c r="A62" t="s">
        <v>65</v>
      </c>
      <c r="E62" s="36" t="s">
        <v>1038</v>
      </c>
    </row>
    <row r="63" spans="1:18" ht="12.75" customHeight="1" x14ac:dyDescent="0.2">
      <c r="A63" s="12" t="s">
        <v>52</v>
      </c>
      <c r="B63" s="12"/>
      <c r="C63" s="39" t="s">
        <v>1039</v>
      </c>
      <c r="D63" s="12"/>
      <c r="E63" s="28" t="s">
        <v>1040</v>
      </c>
      <c r="F63" s="12"/>
      <c r="G63" s="12"/>
      <c r="H63" s="12"/>
      <c r="I63" s="40">
        <f>0+Q63</f>
        <v>0</v>
      </c>
      <c r="J63" s="12"/>
      <c r="O63">
        <f>0+R63</f>
        <v>0</v>
      </c>
      <c r="Q63">
        <f>0+I64+I68+I72+I76</f>
        <v>0</v>
      </c>
      <c r="R63">
        <f>0+O64+O68+O72+O76</f>
        <v>0</v>
      </c>
    </row>
    <row r="64" spans="1:18" x14ac:dyDescent="0.2">
      <c r="A64" s="25" t="s">
        <v>55</v>
      </c>
      <c r="B64" s="30" t="s">
        <v>107</v>
      </c>
      <c r="C64" s="30" t="s">
        <v>1041</v>
      </c>
      <c r="D64" s="25" t="s">
        <v>64</v>
      </c>
      <c r="E64" s="31" t="s">
        <v>1042</v>
      </c>
      <c r="F64" s="32" t="s">
        <v>259</v>
      </c>
      <c r="G64" s="33">
        <v>147.6</v>
      </c>
      <c r="H64" s="34">
        <v>0</v>
      </c>
      <c r="I64" s="34">
        <f>ROUND(ROUND(H64,2)*ROUND(G64,3),2)</f>
        <v>0</v>
      </c>
      <c r="J64" s="32" t="s">
        <v>79</v>
      </c>
      <c r="O64">
        <f>(I64*21)/100</f>
        <v>0</v>
      </c>
      <c r="P64" t="s">
        <v>30</v>
      </c>
    </row>
    <row r="65" spans="1:18" x14ac:dyDescent="0.2">
      <c r="A65" s="35" t="s">
        <v>61</v>
      </c>
      <c r="E65" s="36" t="s">
        <v>64</v>
      </c>
    </row>
    <row r="66" spans="1:18" ht="51" x14ac:dyDescent="0.2">
      <c r="A66" s="37" t="s">
        <v>63</v>
      </c>
      <c r="E66" s="38" t="s">
        <v>1043</v>
      </c>
    </row>
    <row r="67" spans="1:18" ht="242.25" x14ac:dyDescent="0.2">
      <c r="A67" t="s">
        <v>65</v>
      </c>
      <c r="E67" s="36" t="s">
        <v>1044</v>
      </c>
    </row>
    <row r="68" spans="1:18" x14ac:dyDescent="0.2">
      <c r="A68" s="25" t="s">
        <v>55</v>
      </c>
      <c r="B68" s="30" t="s">
        <v>112</v>
      </c>
      <c r="C68" s="30" t="s">
        <v>1045</v>
      </c>
      <c r="D68" s="25" t="s">
        <v>64</v>
      </c>
      <c r="E68" s="31" t="s">
        <v>1046</v>
      </c>
      <c r="F68" s="32" t="s">
        <v>634</v>
      </c>
      <c r="G68" s="33">
        <v>2.52</v>
      </c>
      <c r="H68" s="34">
        <v>0</v>
      </c>
      <c r="I68" s="34">
        <f>ROUND(ROUND(H68,2)*ROUND(G68,3),2)</f>
        <v>0</v>
      </c>
      <c r="J68" s="32" t="s">
        <v>79</v>
      </c>
      <c r="O68">
        <f>(I68*21)/100</f>
        <v>0</v>
      </c>
      <c r="P68" t="s">
        <v>30</v>
      </c>
    </row>
    <row r="69" spans="1:18" x14ac:dyDescent="0.2">
      <c r="A69" s="35" t="s">
        <v>61</v>
      </c>
      <c r="E69" s="36" t="s">
        <v>64</v>
      </c>
    </row>
    <row r="70" spans="1:18" ht="51" x14ac:dyDescent="0.2">
      <c r="A70" s="37" t="s">
        <v>63</v>
      </c>
      <c r="E70" s="38" t="s">
        <v>1047</v>
      </c>
    </row>
    <row r="71" spans="1:18" ht="369.75" x14ac:dyDescent="0.2">
      <c r="A71" t="s">
        <v>65</v>
      </c>
      <c r="E71" s="36" t="s">
        <v>1017</v>
      </c>
    </row>
    <row r="72" spans="1:18" x14ac:dyDescent="0.2">
      <c r="A72" s="25" t="s">
        <v>55</v>
      </c>
      <c r="B72" s="30" t="s">
        <v>115</v>
      </c>
      <c r="C72" s="30" t="s">
        <v>1048</v>
      </c>
      <c r="D72" s="25" t="s">
        <v>64</v>
      </c>
      <c r="E72" s="31" t="s">
        <v>1049</v>
      </c>
      <c r="F72" s="32" t="s">
        <v>634</v>
      </c>
      <c r="G72" s="33">
        <v>3.3210000000000002</v>
      </c>
      <c r="H72" s="34">
        <v>0</v>
      </c>
      <c r="I72" s="34">
        <f>ROUND(ROUND(H72,2)*ROUND(G72,3),2)</f>
        <v>0</v>
      </c>
      <c r="J72" s="32" t="s">
        <v>79</v>
      </c>
      <c r="O72">
        <f>(I72*21)/100</f>
        <v>0</v>
      </c>
      <c r="P72" t="s">
        <v>30</v>
      </c>
    </row>
    <row r="73" spans="1:18" x14ac:dyDescent="0.2">
      <c r="A73" s="35" t="s">
        <v>61</v>
      </c>
      <c r="E73" s="36" t="s">
        <v>64</v>
      </c>
    </row>
    <row r="74" spans="1:18" ht="63.75" x14ac:dyDescent="0.2">
      <c r="A74" s="37" t="s">
        <v>63</v>
      </c>
      <c r="E74" s="38" t="s">
        <v>1050</v>
      </c>
    </row>
    <row r="75" spans="1:18" ht="408" x14ac:dyDescent="0.2">
      <c r="A75" t="s">
        <v>65</v>
      </c>
      <c r="E75" s="36" t="s">
        <v>1051</v>
      </c>
    </row>
    <row r="76" spans="1:18" ht="38.25" x14ac:dyDescent="0.2">
      <c r="A76" s="25" t="s">
        <v>55</v>
      </c>
      <c r="B76" s="30" t="s">
        <v>119</v>
      </c>
      <c r="C76" s="30" t="s">
        <v>1052</v>
      </c>
      <c r="D76" s="25" t="s">
        <v>64</v>
      </c>
      <c r="E76" s="31" t="s">
        <v>1053</v>
      </c>
      <c r="F76" s="32" t="s">
        <v>252</v>
      </c>
      <c r="G76" s="33">
        <v>5</v>
      </c>
      <c r="H76" s="34">
        <v>0</v>
      </c>
      <c r="I76" s="34">
        <f>ROUND(ROUND(H76,2)*ROUND(G76,3),2)</f>
        <v>0</v>
      </c>
      <c r="J76" s="32" t="s">
        <v>60</v>
      </c>
      <c r="O76">
        <f>(I76*21)/100</f>
        <v>0</v>
      </c>
      <c r="P76" t="s">
        <v>30</v>
      </c>
    </row>
    <row r="77" spans="1:18" x14ac:dyDescent="0.2">
      <c r="A77" s="35" t="s">
        <v>61</v>
      </c>
      <c r="E77" s="36" t="s">
        <v>64</v>
      </c>
    </row>
    <row r="78" spans="1:18" ht="102" x14ac:dyDescent="0.2">
      <c r="A78" s="37" t="s">
        <v>63</v>
      </c>
      <c r="E78" s="38" t="s">
        <v>1054</v>
      </c>
    </row>
    <row r="79" spans="1:18" ht="331.5" x14ac:dyDescent="0.2">
      <c r="A79" t="s">
        <v>65</v>
      </c>
      <c r="E79" s="36" t="s">
        <v>1055</v>
      </c>
    </row>
    <row r="80" spans="1:18" ht="12.75" customHeight="1" x14ac:dyDescent="0.2">
      <c r="A80" s="12" t="s">
        <v>52</v>
      </c>
      <c r="B80" s="12"/>
      <c r="C80" s="39" t="s">
        <v>57</v>
      </c>
      <c r="D80" s="12"/>
      <c r="E80" s="28" t="s">
        <v>1056</v>
      </c>
      <c r="F80" s="12"/>
      <c r="G80" s="12"/>
      <c r="H80" s="12"/>
      <c r="I80" s="40">
        <f>0+Q80</f>
        <v>0</v>
      </c>
      <c r="J80" s="12"/>
      <c r="O80">
        <f>0+R80</f>
        <v>0</v>
      </c>
      <c r="Q80">
        <f>0+I81</f>
        <v>0</v>
      </c>
      <c r="R80">
        <f>0+O81</f>
        <v>0</v>
      </c>
    </row>
    <row r="81" spans="1:18" x14ac:dyDescent="0.2">
      <c r="A81" s="25" t="s">
        <v>55</v>
      </c>
      <c r="B81" s="30" t="s">
        <v>123</v>
      </c>
      <c r="C81" s="30" t="s">
        <v>1057</v>
      </c>
      <c r="D81" s="25" t="s">
        <v>64</v>
      </c>
      <c r="E81" s="31" t="s">
        <v>1058</v>
      </c>
      <c r="F81" s="32" t="s">
        <v>252</v>
      </c>
      <c r="G81" s="33">
        <v>150</v>
      </c>
      <c r="H81" s="34">
        <v>0</v>
      </c>
      <c r="I81" s="34">
        <f>ROUND(ROUND(H81,2)*ROUND(G81,3),2)</f>
        <v>0</v>
      </c>
      <c r="J81" s="32" t="s">
        <v>60</v>
      </c>
      <c r="O81">
        <f>(I81*21)/100</f>
        <v>0</v>
      </c>
      <c r="P81" t="s">
        <v>30</v>
      </c>
    </row>
    <row r="82" spans="1:18" x14ac:dyDescent="0.2">
      <c r="A82" s="35" t="s">
        <v>61</v>
      </c>
      <c r="E82" s="36" t="s">
        <v>64</v>
      </c>
    </row>
    <row r="83" spans="1:18" ht="76.5" x14ac:dyDescent="0.2">
      <c r="A83" s="37" t="s">
        <v>63</v>
      </c>
      <c r="E83" s="38" t="s">
        <v>1059</v>
      </c>
    </row>
    <row r="84" spans="1:18" ht="63.75" x14ac:dyDescent="0.2">
      <c r="A84" t="s">
        <v>65</v>
      </c>
      <c r="E84" s="36" t="s">
        <v>1060</v>
      </c>
    </row>
    <row r="85" spans="1:18" ht="12.75" customHeight="1" x14ac:dyDescent="0.2">
      <c r="A85" s="12" t="s">
        <v>52</v>
      </c>
      <c r="B85" s="12"/>
      <c r="C85" s="39" t="s">
        <v>1061</v>
      </c>
      <c r="D85" s="12"/>
      <c r="E85" s="28" t="s">
        <v>1062</v>
      </c>
      <c r="F85" s="12"/>
      <c r="G85" s="12"/>
      <c r="H85" s="12"/>
      <c r="I85" s="40">
        <f>0+Q85</f>
        <v>0</v>
      </c>
      <c r="J85" s="12"/>
      <c r="O85">
        <f>0+R85</f>
        <v>0</v>
      </c>
      <c r="Q85">
        <f>0+I86+I90</f>
        <v>0</v>
      </c>
      <c r="R85">
        <f>0+O86+O90</f>
        <v>0</v>
      </c>
    </row>
    <row r="86" spans="1:18" x14ac:dyDescent="0.2">
      <c r="A86" s="25" t="s">
        <v>55</v>
      </c>
      <c r="B86" s="30" t="s">
        <v>127</v>
      </c>
      <c r="C86" s="30" t="s">
        <v>1063</v>
      </c>
      <c r="D86" s="25" t="s">
        <v>64</v>
      </c>
      <c r="E86" s="31" t="s">
        <v>1064</v>
      </c>
      <c r="F86" s="32" t="s">
        <v>634</v>
      </c>
      <c r="G86" s="33">
        <v>5</v>
      </c>
      <c r="H86" s="34">
        <v>0</v>
      </c>
      <c r="I86" s="34">
        <f>ROUND(ROUND(H86,2)*ROUND(G86,3),2)</f>
        <v>0</v>
      </c>
      <c r="J86" s="32" t="s">
        <v>79</v>
      </c>
      <c r="O86">
        <f>(I86*21)/100</f>
        <v>0</v>
      </c>
      <c r="P86" t="s">
        <v>30</v>
      </c>
    </row>
    <row r="87" spans="1:18" x14ac:dyDescent="0.2">
      <c r="A87" s="35" t="s">
        <v>61</v>
      </c>
      <c r="E87" s="36" t="s">
        <v>64</v>
      </c>
    </row>
    <row r="88" spans="1:18" ht="38.25" x14ac:dyDescent="0.2">
      <c r="A88" s="37" t="s">
        <v>63</v>
      </c>
      <c r="E88" s="38" t="s">
        <v>1065</v>
      </c>
    </row>
    <row r="89" spans="1:18" ht="114.75" x14ac:dyDescent="0.2">
      <c r="A89" t="s">
        <v>65</v>
      </c>
      <c r="E89" s="36" t="s">
        <v>1066</v>
      </c>
    </row>
    <row r="90" spans="1:18" x14ac:dyDescent="0.2">
      <c r="A90" s="25" t="s">
        <v>55</v>
      </c>
      <c r="B90" s="30" t="s">
        <v>131</v>
      </c>
      <c r="C90" s="30" t="s">
        <v>1067</v>
      </c>
      <c r="D90" s="25" t="s">
        <v>64</v>
      </c>
      <c r="E90" s="31" t="s">
        <v>1068</v>
      </c>
      <c r="F90" s="32" t="s">
        <v>634</v>
      </c>
      <c r="G90" s="33">
        <v>0.24399999999999999</v>
      </c>
      <c r="H90" s="34">
        <v>0</v>
      </c>
      <c r="I90" s="34">
        <f>ROUND(ROUND(H90,2)*ROUND(G90,3),2)</f>
        <v>0</v>
      </c>
      <c r="J90" s="32" t="s">
        <v>79</v>
      </c>
      <c r="O90">
        <f>(I90*21)/100</f>
        <v>0</v>
      </c>
      <c r="P90" t="s">
        <v>30</v>
      </c>
    </row>
    <row r="91" spans="1:18" x14ac:dyDescent="0.2">
      <c r="A91" s="35" t="s">
        <v>61</v>
      </c>
      <c r="E91" s="36" t="s">
        <v>64</v>
      </c>
    </row>
    <row r="92" spans="1:18" ht="63.75" x14ac:dyDescent="0.2">
      <c r="A92" s="37" t="s">
        <v>63</v>
      </c>
      <c r="E92" s="38" t="s">
        <v>1069</v>
      </c>
    </row>
    <row r="93" spans="1:18" ht="89.25" x14ac:dyDescent="0.2">
      <c r="A93" t="s">
        <v>65</v>
      </c>
      <c r="E93" s="36" t="s">
        <v>1070</v>
      </c>
    </row>
    <row r="94" spans="1:18" ht="12.75" customHeight="1" x14ac:dyDescent="0.2">
      <c r="A94" s="12" t="s">
        <v>52</v>
      </c>
      <c r="B94" s="12"/>
      <c r="C94" s="39" t="s">
        <v>53</v>
      </c>
      <c r="D94" s="12"/>
      <c r="E94" s="28" t="s">
        <v>54</v>
      </c>
      <c r="F94" s="12"/>
      <c r="G94" s="12"/>
      <c r="H94" s="12"/>
      <c r="I94" s="40">
        <f>0+Q94</f>
        <v>0</v>
      </c>
      <c r="J94" s="12"/>
      <c r="O94">
        <f>0+R94</f>
        <v>0</v>
      </c>
      <c r="Q94">
        <f>0+I95+I99+I103</f>
        <v>0</v>
      </c>
      <c r="R94">
        <f>0+O95+O99+O103</f>
        <v>0</v>
      </c>
    </row>
    <row r="95" spans="1:18" ht="38.25" x14ac:dyDescent="0.2">
      <c r="A95" s="25" t="s">
        <v>55</v>
      </c>
      <c r="B95" s="30" t="s">
        <v>135</v>
      </c>
      <c r="C95" s="30" t="s">
        <v>1071</v>
      </c>
      <c r="D95" s="25" t="s">
        <v>57</v>
      </c>
      <c r="E95" s="31" t="s">
        <v>1072</v>
      </c>
      <c r="F95" s="32" t="s">
        <v>59</v>
      </c>
      <c r="G95" s="33">
        <v>486.51400000000001</v>
      </c>
      <c r="H95" s="34">
        <v>0</v>
      </c>
      <c r="I95" s="34">
        <f>ROUND(ROUND(H95,2)*ROUND(G95,3),2)</f>
        <v>0</v>
      </c>
      <c r="J95" s="32" t="s">
        <v>60</v>
      </c>
      <c r="O95">
        <f>(I95*21)/100</f>
        <v>0</v>
      </c>
      <c r="P95" t="s">
        <v>30</v>
      </c>
    </row>
    <row r="96" spans="1:18" x14ac:dyDescent="0.2">
      <c r="A96" s="35" t="s">
        <v>61</v>
      </c>
      <c r="E96" s="36" t="s">
        <v>71</v>
      </c>
    </row>
    <row r="97" spans="1:16" ht="63.75" x14ac:dyDescent="0.2">
      <c r="A97" s="37" t="s">
        <v>63</v>
      </c>
      <c r="E97" s="38" t="s">
        <v>1073</v>
      </c>
    </row>
    <row r="98" spans="1:16" ht="89.25" x14ac:dyDescent="0.2">
      <c r="A98" t="s">
        <v>65</v>
      </c>
      <c r="E98" s="36" t="s">
        <v>1074</v>
      </c>
    </row>
    <row r="99" spans="1:16" ht="38.25" x14ac:dyDescent="0.2">
      <c r="A99" s="25" t="s">
        <v>55</v>
      </c>
      <c r="B99" s="30" t="s">
        <v>140</v>
      </c>
      <c r="C99" s="30" t="s">
        <v>1075</v>
      </c>
      <c r="D99" s="25" t="s">
        <v>57</v>
      </c>
      <c r="E99" s="31" t="s">
        <v>1076</v>
      </c>
      <c r="F99" s="32" t="s">
        <v>59</v>
      </c>
      <c r="G99" s="33">
        <v>11.586</v>
      </c>
      <c r="H99" s="34">
        <v>0</v>
      </c>
      <c r="I99" s="34">
        <f>ROUND(ROUND(H99,2)*ROUND(G99,3),2)</f>
        <v>0</v>
      </c>
      <c r="J99" s="32" t="s">
        <v>60</v>
      </c>
      <c r="O99">
        <f>(I99*21)/100</f>
        <v>0</v>
      </c>
      <c r="P99" t="s">
        <v>30</v>
      </c>
    </row>
    <row r="100" spans="1:16" x14ac:dyDescent="0.2">
      <c r="A100" s="35" t="s">
        <v>61</v>
      </c>
      <c r="E100" s="36" t="s">
        <v>71</v>
      </c>
    </row>
    <row r="101" spans="1:16" ht="63.75" x14ac:dyDescent="0.2">
      <c r="A101" s="37" t="s">
        <v>63</v>
      </c>
      <c r="E101" s="38" t="s">
        <v>1077</v>
      </c>
    </row>
    <row r="102" spans="1:16" x14ac:dyDescent="0.2">
      <c r="A102" t="s">
        <v>65</v>
      </c>
      <c r="E102" s="36" t="s">
        <v>64</v>
      </c>
    </row>
    <row r="103" spans="1:16" ht="25.5" x14ac:dyDescent="0.2">
      <c r="A103" s="25" t="s">
        <v>55</v>
      </c>
      <c r="B103" s="30" t="s">
        <v>144</v>
      </c>
      <c r="C103" s="30" t="s">
        <v>1078</v>
      </c>
      <c r="D103" s="25" t="s">
        <v>57</v>
      </c>
      <c r="E103" s="31" t="s">
        <v>1079</v>
      </c>
      <c r="F103" s="32" t="s">
        <v>59</v>
      </c>
      <c r="G103" s="33">
        <v>208.506</v>
      </c>
      <c r="H103" s="34">
        <v>0</v>
      </c>
      <c r="I103" s="34">
        <f>ROUND(ROUND(H103,2)*ROUND(G103,3),2)</f>
        <v>0</v>
      </c>
      <c r="J103" s="32" t="s">
        <v>60</v>
      </c>
      <c r="O103">
        <f>(I103*21)/100</f>
        <v>0</v>
      </c>
      <c r="P103" t="s">
        <v>30</v>
      </c>
    </row>
    <row r="104" spans="1:16" x14ac:dyDescent="0.2">
      <c r="A104" s="35" t="s">
        <v>61</v>
      </c>
      <c r="E104" s="36" t="s">
        <v>71</v>
      </c>
    </row>
    <row r="105" spans="1:16" ht="63.75" x14ac:dyDescent="0.2">
      <c r="A105" s="37" t="s">
        <v>63</v>
      </c>
      <c r="E105" s="38" t="s">
        <v>1080</v>
      </c>
    </row>
    <row r="106" spans="1:16" x14ac:dyDescent="0.2">
      <c r="A106" t="s">
        <v>65</v>
      </c>
      <c r="E106" s="36" t="s">
        <v>64</v>
      </c>
    </row>
  </sheetData>
  <mergeCells count="14">
    <mergeCell ref="F8:F9"/>
    <mergeCell ref="G8:G9"/>
    <mergeCell ref="H8:I8"/>
    <mergeCell ref="J8:J9"/>
    <mergeCell ref="A8:A9"/>
    <mergeCell ref="B8:B9"/>
    <mergeCell ref="C8:C9"/>
    <mergeCell ref="D8:D9"/>
    <mergeCell ref="E8:E9"/>
    <mergeCell ref="C3:D3"/>
    <mergeCell ref="C4:D4"/>
    <mergeCell ref="C5:D5"/>
    <mergeCell ref="C6:D6"/>
    <mergeCell ref="C7: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733"/>
  <sheetViews>
    <sheetView workbookViewId="0">
      <pane ySplit="11" topLeftCell="A12" activePane="bottomLeft" state="frozen"/>
      <selection pane="bottomLeft" activeCell="A12" sqref="A12"/>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0+O12+O53+O114+O163+O168+O213+O242+O263+O284+O333+O378+O431+O488+O513+O578+O707+O716+O729</f>
        <v>0</v>
      </c>
      <c r="P2" t="s">
        <v>29</v>
      </c>
    </row>
    <row r="3" spans="1:18" ht="15" customHeight="1" x14ac:dyDescent="0.25">
      <c r="A3" t="s">
        <v>12</v>
      </c>
      <c r="B3" s="18" t="s">
        <v>14</v>
      </c>
      <c r="C3" s="4" t="s">
        <v>15</v>
      </c>
      <c r="D3" s="7"/>
      <c r="E3" s="19" t="s">
        <v>16</v>
      </c>
      <c r="F3" s="8"/>
      <c r="G3" s="15"/>
      <c r="H3" s="14" t="s">
        <v>1088</v>
      </c>
      <c r="I3" s="41">
        <f>0+I12+I53+I114+I163+I168+I213+I242+I263+I284+I333+I378+I431+I488+I513+I578+I707+I716+I729</f>
        <v>0</v>
      </c>
      <c r="J3" s="16"/>
      <c r="O3" t="s">
        <v>26</v>
      </c>
      <c r="P3" t="s">
        <v>30</v>
      </c>
    </row>
    <row r="4" spans="1:18" ht="15" customHeight="1" x14ac:dyDescent="0.25">
      <c r="A4" t="s">
        <v>17</v>
      </c>
      <c r="B4" s="18" t="s">
        <v>18</v>
      </c>
      <c r="C4" s="4" t="s">
        <v>980</v>
      </c>
      <c r="D4" s="7"/>
      <c r="E4" s="19" t="s">
        <v>981</v>
      </c>
      <c r="F4" s="8"/>
      <c r="G4" s="8"/>
      <c r="H4" s="17"/>
      <c r="I4" s="17"/>
      <c r="J4" s="8"/>
      <c r="O4" t="s">
        <v>27</v>
      </c>
      <c r="P4" t="s">
        <v>30</v>
      </c>
    </row>
    <row r="5" spans="1:18" ht="12.75" customHeight="1" x14ac:dyDescent="0.25">
      <c r="A5" t="s">
        <v>21</v>
      </c>
      <c r="B5" s="18" t="s">
        <v>18</v>
      </c>
      <c r="C5" s="4" t="s">
        <v>1081</v>
      </c>
      <c r="D5" s="7"/>
      <c r="E5" s="19" t="s">
        <v>1082</v>
      </c>
      <c r="F5" s="8"/>
      <c r="G5" s="8"/>
      <c r="H5" s="8"/>
      <c r="I5" s="8"/>
      <c r="J5" s="8"/>
      <c r="O5" t="s">
        <v>28</v>
      </c>
      <c r="P5" t="s">
        <v>30</v>
      </c>
    </row>
    <row r="6" spans="1:18" ht="12.75" customHeight="1" x14ac:dyDescent="0.25">
      <c r="A6" t="s">
        <v>24</v>
      </c>
      <c r="B6" s="18" t="s">
        <v>18</v>
      </c>
      <c r="C6" s="4" t="s">
        <v>1083</v>
      </c>
      <c r="D6" s="7"/>
      <c r="E6" s="19" t="s">
        <v>1084</v>
      </c>
      <c r="F6" s="8"/>
      <c r="G6" s="8"/>
      <c r="H6" s="8"/>
      <c r="I6" s="8"/>
      <c r="J6" s="8"/>
    </row>
    <row r="7" spans="1:18" ht="12.75" customHeight="1" x14ac:dyDescent="0.25">
      <c r="A7" t="s">
        <v>986</v>
      </c>
      <c r="B7" s="18" t="s">
        <v>18</v>
      </c>
      <c r="C7" s="4" t="s">
        <v>1085</v>
      </c>
      <c r="D7" s="7"/>
      <c r="E7" s="19" t="s">
        <v>1086</v>
      </c>
      <c r="F7" s="8"/>
      <c r="G7" s="8"/>
      <c r="H7" s="8"/>
      <c r="I7" s="8"/>
      <c r="J7" s="8"/>
    </row>
    <row r="8" spans="1:18" ht="12.75" customHeight="1" x14ac:dyDescent="0.25">
      <c r="A8" t="s">
        <v>1087</v>
      </c>
      <c r="B8" s="21" t="s">
        <v>25</v>
      </c>
      <c r="C8" s="3" t="s">
        <v>1088</v>
      </c>
      <c r="D8" s="2"/>
      <c r="E8" s="22" t="s">
        <v>1089</v>
      </c>
      <c r="F8" s="12"/>
      <c r="G8" s="12"/>
      <c r="H8" s="12"/>
      <c r="I8" s="12"/>
      <c r="J8" s="12"/>
    </row>
    <row r="9" spans="1:18" ht="12.75" customHeight="1" x14ac:dyDescent="0.2">
      <c r="A9" s="1" t="s">
        <v>33</v>
      </c>
      <c r="B9" s="1" t="s">
        <v>35</v>
      </c>
      <c r="C9" s="1" t="s">
        <v>37</v>
      </c>
      <c r="D9" s="1" t="s">
        <v>38</v>
      </c>
      <c r="E9" s="1" t="s">
        <v>39</v>
      </c>
      <c r="F9" s="1" t="s">
        <v>41</v>
      </c>
      <c r="G9" s="1" t="s">
        <v>43</v>
      </c>
      <c r="H9" s="1" t="s">
        <v>45</v>
      </c>
      <c r="I9" s="1"/>
      <c r="J9" s="1" t="s">
        <v>50</v>
      </c>
    </row>
    <row r="10" spans="1:18" ht="12.75" customHeight="1" x14ac:dyDescent="0.2">
      <c r="A10" s="1"/>
      <c r="B10" s="1"/>
      <c r="C10" s="1"/>
      <c r="D10" s="1"/>
      <c r="E10" s="1"/>
      <c r="F10" s="1"/>
      <c r="G10" s="1"/>
      <c r="H10" s="20" t="s">
        <v>46</v>
      </c>
      <c r="I10" s="20" t="s">
        <v>48</v>
      </c>
      <c r="J10" s="1"/>
    </row>
    <row r="11" spans="1:18" ht="12.75" customHeight="1" x14ac:dyDescent="0.2">
      <c r="A11" s="20" t="s">
        <v>34</v>
      </c>
      <c r="B11" s="20" t="s">
        <v>36</v>
      </c>
      <c r="C11" s="20" t="s">
        <v>30</v>
      </c>
      <c r="D11" s="20" t="s">
        <v>29</v>
      </c>
      <c r="E11" s="20" t="s">
        <v>40</v>
      </c>
      <c r="F11" s="20" t="s">
        <v>42</v>
      </c>
      <c r="G11" s="20" t="s">
        <v>44</v>
      </c>
      <c r="H11" s="20" t="s">
        <v>47</v>
      </c>
      <c r="I11" s="20" t="s">
        <v>49</v>
      </c>
      <c r="J11" s="20" t="s">
        <v>51</v>
      </c>
    </row>
    <row r="12" spans="1:18" ht="12.75" customHeight="1" x14ac:dyDescent="0.2">
      <c r="A12" s="26" t="s">
        <v>52</v>
      </c>
      <c r="B12" s="26"/>
      <c r="C12" s="27" t="s">
        <v>36</v>
      </c>
      <c r="D12" s="26"/>
      <c r="E12" s="28" t="s">
        <v>631</v>
      </c>
      <c r="F12" s="26"/>
      <c r="G12" s="26"/>
      <c r="H12" s="26"/>
      <c r="I12" s="29">
        <f>0+Q12</f>
        <v>0</v>
      </c>
      <c r="J12" s="26"/>
      <c r="O12">
        <f>0+R12</f>
        <v>0</v>
      </c>
      <c r="Q12">
        <f>0+I13+I17+I21+I25+I29+I33+I37+I41+I45+I49</f>
        <v>0</v>
      </c>
      <c r="R12">
        <f>0+O13+O17+O21+O25+O29+O33+O37+O41+O45+O49</f>
        <v>0</v>
      </c>
    </row>
    <row r="13" spans="1:18" ht="25.5" x14ac:dyDescent="0.2">
      <c r="A13" s="25" t="s">
        <v>55</v>
      </c>
      <c r="B13" s="30" t="s">
        <v>36</v>
      </c>
      <c r="C13" s="30" t="s">
        <v>1090</v>
      </c>
      <c r="D13" s="25" t="s">
        <v>64</v>
      </c>
      <c r="E13" s="31" t="s">
        <v>1091</v>
      </c>
      <c r="F13" s="32" t="s">
        <v>634</v>
      </c>
      <c r="G13" s="33">
        <v>23.68</v>
      </c>
      <c r="H13" s="34">
        <v>0</v>
      </c>
      <c r="I13" s="34">
        <f>ROUND(ROUND(H13,2)*ROUND(G13,3),2)</f>
        <v>0</v>
      </c>
      <c r="J13" s="32" t="s">
        <v>1092</v>
      </c>
      <c r="O13">
        <f>(I13*21)/100</f>
        <v>0</v>
      </c>
      <c r="P13" t="s">
        <v>30</v>
      </c>
    </row>
    <row r="14" spans="1:18" ht="38.25" x14ac:dyDescent="0.2">
      <c r="A14" s="35" t="s">
        <v>61</v>
      </c>
      <c r="E14" s="36" t="s">
        <v>1093</v>
      </c>
    </row>
    <row r="15" spans="1:18" ht="76.5" x14ac:dyDescent="0.2">
      <c r="A15" s="37" t="s">
        <v>63</v>
      </c>
      <c r="E15" s="38" t="s">
        <v>1094</v>
      </c>
    </row>
    <row r="16" spans="1:18" x14ac:dyDescent="0.2">
      <c r="A16" t="s">
        <v>65</v>
      </c>
      <c r="E16" s="36" t="s">
        <v>64</v>
      </c>
    </row>
    <row r="17" spans="1:16" ht="25.5" x14ac:dyDescent="0.2">
      <c r="A17" s="25" t="s">
        <v>55</v>
      </c>
      <c r="B17" s="30" t="s">
        <v>30</v>
      </c>
      <c r="C17" s="30" t="s">
        <v>1095</v>
      </c>
      <c r="D17" s="25" t="s">
        <v>64</v>
      </c>
      <c r="E17" s="31" t="s">
        <v>1096</v>
      </c>
      <c r="F17" s="32" t="s">
        <v>634</v>
      </c>
      <c r="G17" s="33">
        <v>3.52</v>
      </c>
      <c r="H17" s="34">
        <v>0</v>
      </c>
      <c r="I17" s="34">
        <f>ROUND(ROUND(H17,2)*ROUND(G17,3),2)</f>
        <v>0</v>
      </c>
      <c r="J17" s="32" t="s">
        <v>1092</v>
      </c>
      <c r="O17">
        <f>(I17*21)/100</f>
        <v>0</v>
      </c>
      <c r="P17" t="s">
        <v>30</v>
      </c>
    </row>
    <row r="18" spans="1:16" ht="25.5" x14ac:dyDescent="0.2">
      <c r="A18" s="35" t="s">
        <v>61</v>
      </c>
      <c r="E18" s="36" t="s">
        <v>1096</v>
      </c>
    </row>
    <row r="19" spans="1:16" ht="89.25" x14ac:dyDescent="0.2">
      <c r="A19" s="37" t="s">
        <v>63</v>
      </c>
      <c r="E19" s="38" t="s">
        <v>1097</v>
      </c>
    </row>
    <row r="20" spans="1:16" x14ac:dyDescent="0.2">
      <c r="A20" t="s">
        <v>65</v>
      </c>
      <c r="E20" s="36" t="s">
        <v>64</v>
      </c>
    </row>
    <row r="21" spans="1:16" ht="38.25" x14ac:dyDescent="0.2">
      <c r="A21" s="25" t="s">
        <v>55</v>
      </c>
      <c r="B21" s="30" t="s">
        <v>29</v>
      </c>
      <c r="C21" s="30" t="s">
        <v>1098</v>
      </c>
      <c r="D21" s="25" t="s">
        <v>64</v>
      </c>
      <c r="E21" s="31" t="s">
        <v>1099</v>
      </c>
      <c r="F21" s="32" t="s">
        <v>634</v>
      </c>
      <c r="G21" s="33">
        <v>3.24</v>
      </c>
      <c r="H21" s="34">
        <v>0</v>
      </c>
      <c r="I21" s="34">
        <f>ROUND(ROUND(H21,2)*ROUND(G21,3),2)</f>
        <v>0</v>
      </c>
      <c r="J21" s="32" t="s">
        <v>1092</v>
      </c>
      <c r="O21">
        <f>(I21*21)/100</f>
        <v>0</v>
      </c>
      <c r="P21" t="s">
        <v>30</v>
      </c>
    </row>
    <row r="22" spans="1:16" ht="38.25" x14ac:dyDescent="0.2">
      <c r="A22" s="35" t="s">
        <v>61</v>
      </c>
      <c r="E22" s="36" t="s">
        <v>1100</v>
      </c>
    </row>
    <row r="23" spans="1:16" ht="76.5" x14ac:dyDescent="0.2">
      <c r="A23" s="37" t="s">
        <v>63</v>
      </c>
      <c r="E23" s="38" t="s">
        <v>1101</v>
      </c>
    </row>
    <row r="24" spans="1:16" x14ac:dyDescent="0.2">
      <c r="A24" t="s">
        <v>65</v>
      </c>
      <c r="E24" s="36" t="s">
        <v>64</v>
      </c>
    </row>
    <row r="25" spans="1:16" ht="38.25" x14ac:dyDescent="0.2">
      <c r="A25" s="25" t="s">
        <v>55</v>
      </c>
      <c r="B25" s="30" t="s">
        <v>40</v>
      </c>
      <c r="C25" s="30" t="s">
        <v>1102</v>
      </c>
      <c r="D25" s="25" t="s">
        <v>64</v>
      </c>
      <c r="E25" s="31" t="s">
        <v>1103</v>
      </c>
      <c r="F25" s="32" t="s">
        <v>634</v>
      </c>
      <c r="G25" s="33">
        <v>20.576000000000001</v>
      </c>
      <c r="H25" s="34">
        <v>0</v>
      </c>
      <c r="I25" s="34">
        <f>ROUND(ROUND(H25,2)*ROUND(G25,3),2)</f>
        <v>0</v>
      </c>
      <c r="J25" s="32" t="s">
        <v>1092</v>
      </c>
      <c r="O25">
        <f>(I25*21)/100</f>
        <v>0</v>
      </c>
      <c r="P25" t="s">
        <v>30</v>
      </c>
    </row>
    <row r="26" spans="1:16" ht="38.25" x14ac:dyDescent="0.2">
      <c r="A26" s="35" t="s">
        <v>61</v>
      </c>
      <c r="E26" s="36" t="s">
        <v>1104</v>
      </c>
    </row>
    <row r="27" spans="1:16" ht="344.25" x14ac:dyDescent="0.2">
      <c r="A27" s="37" t="s">
        <v>63</v>
      </c>
      <c r="E27" s="38" t="s">
        <v>1105</v>
      </c>
    </row>
    <row r="28" spans="1:16" x14ac:dyDescent="0.2">
      <c r="A28" t="s">
        <v>65</v>
      </c>
      <c r="E28" s="36" t="s">
        <v>64</v>
      </c>
    </row>
    <row r="29" spans="1:16" ht="38.25" x14ac:dyDescent="0.2">
      <c r="A29" s="25" t="s">
        <v>55</v>
      </c>
      <c r="B29" s="30" t="s">
        <v>42</v>
      </c>
      <c r="C29" s="30" t="s">
        <v>1106</v>
      </c>
      <c r="D29" s="25" t="s">
        <v>64</v>
      </c>
      <c r="E29" s="31" t="s">
        <v>1103</v>
      </c>
      <c r="F29" s="32" t="s">
        <v>634</v>
      </c>
      <c r="G29" s="33">
        <v>16.911999999999999</v>
      </c>
      <c r="H29" s="34">
        <v>0</v>
      </c>
      <c r="I29" s="34">
        <f>ROUND(ROUND(H29,2)*ROUND(G29,3),2)</f>
        <v>0</v>
      </c>
      <c r="J29" s="32" t="s">
        <v>1092</v>
      </c>
      <c r="O29">
        <f>(I29*21)/100</f>
        <v>0</v>
      </c>
      <c r="P29" t="s">
        <v>30</v>
      </c>
    </row>
    <row r="30" spans="1:16" ht="38.25" x14ac:dyDescent="0.2">
      <c r="A30" s="35" t="s">
        <v>61</v>
      </c>
      <c r="E30" s="36" t="s">
        <v>1107</v>
      </c>
    </row>
    <row r="31" spans="1:16" ht="127.5" x14ac:dyDescent="0.2">
      <c r="A31" s="37" t="s">
        <v>63</v>
      </c>
      <c r="E31" s="38" t="s">
        <v>1108</v>
      </c>
    </row>
    <row r="32" spans="1:16" x14ac:dyDescent="0.2">
      <c r="A32" t="s">
        <v>65</v>
      </c>
      <c r="E32" s="36" t="s">
        <v>64</v>
      </c>
    </row>
    <row r="33" spans="1:16" ht="38.25" x14ac:dyDescent="0.2">
      <c r="A33" s="25" t="s">
        <v>55</v>
      </c>
      <c r="B33" s="30" t="s">
        <v>44</v>
      </c>
      <c r="C33" s="30" t="s">
        <v>1109</v>
      </c>
      <c r="D33" s="25" t="s">
        <v>64</v>
      </c>
      <c r="E33" s="31" t="s">
        <v>1103</v>
      </c>
      <c r="F33" s="32" t="s">
        <v>634</v>
      </c>
      <c r="G33" s="33">
        <v>169.12</v>
      </c>
      <c r="H33" s="34">
        <v>0</v>
      </c>
      <c r="I33" s="34">
        <f>ROUND(ROUND(H33,2)*ROUND(G33,3),2)</f>
        <v>0</v>
      </c>
      <c r="J33" s="32" t="s">
        <v>1092</v>
      </c>
      <c r="O33">
        <f>(I33*21)/100</f>
        <v>0</v>
      </c>
      <c r="P33" t="s">
        <v>30</v>
      </c>
    </row>
    <row r="34" spans="1:16" ht="51" x14ac:dyDescent="0.2">
      <c r="A34" s="35" t="s">
        <v>61</v>
      </c>
      <c r="E34" s="36" t="s">
        <v>1110</v>
      </c>
    </row>
    <row r="35" spans="1:16" ht="140.25" x14ac:dyDescent="0.2">
      <c r="A35" s="37" t="s">
        <v>63</v>
      </c>
      <c r="E35" s="38" t="s">
        <v>1111</v>
      </c>
    </row>
    <row r="36" spans="1:16" x14ac:dyDescent="0.2">
      <c r="A36" t="s">
        <v>65</v>
      </c>
      <c r="E36" s="36" t="s">
        <v>64</v>
      </c>
    </row>
    <row r="37" spans="1:16" ht="25.5" x14ac:dyDescent="0.2">
      <c r="A37" s="25" t="s">
        <v>55</v>
      </c>
      <c r="B37" s="30" t="s">
        <v>84</v>
      </c>
      <c r="C37" s="30" t="s">
        <v>1112</v>
      </c>
      <c r="D37" s="25" t="s">
        <v>64</v>
      </c>
      <c r="E37" s="31" t="s">
        <v>1113</v>
      </c>
      <c r="F37" s="32" t="s">
        <v>634</v>
      </c>
      <c r="G37" s="33">
        <v>10.288</v>
      </c>
      <c r="H37" s="34">
        <v>0</v>
      </c>
      <c r="I37" s="34">
        <f>ROUND(ROUND(H37,2)*ROUND(G37,3),2)</f>
        <v>0</v>
      </c>
      <c r="J37" s="32" t="s">
        <v>1092</v>
      </c>
      <c r="O37">
        <f>(I37*21)/100</f>
        <v>0</v>
      </c>
      <c r="P37" t="s">
        <v>30</v>
      </c>
    </row>
    <row r="38" spans="1:16" ht="25.5" x14ac:dyDescent="0.2">
      <c r="A38" s="35" t="s">
        <v>61</v>
      </c>
      <c r="E38" s="36" t="s">
        <v>1113</v>
      </c>
    </row>
    <row r="39" spans="1:16" ht="178.5" x14ac:dyDescent="0.2">
      <c r="A39" s="37" t="s">
        <v>63</v>
      </c>
      <c r="E39" s="38" t="s">
        <v>1114</v>
      </c>
    </row>
    <row r="40" spans="1:16" x14ac:dyDescent="0.2">
      <c r="A40" t="s">
        <v>65</v>
      </c>
      <c r="E40" s="36" t="s">
        <v>64</v>
      </c>
    </row>
    <row r="41" spans="1:16" ht="25.5" x14ac:dyDescent="0.2">
      <c r="A41" s="25" t="s">
        <v>55</v>
      </c>
      <c r="B41" s="30" t="s">
        <v>89</v>
      </c>
      <c r="C41" s="30" t="s">
        <v>1115</v>
      </c>
      <c r="D41" s="25" t="s">
        <v>64</v>
      </c>
      <c r="E41" s="31" t="s">
        <v>1116</v>
      </c>
      <c r="F41" s="32" t="s">
        <v>634</v>
      </c>
      <c r="G41" s="33">
        <v>10.288</v>
      </c>
      <c r="H41" s="34">
        <v>0</v>
      </c>
      <c r="I41" s="34">
        <f>ROUND(ROUND(H41,2)*ROUND(G41,3),2)</f>
        <v>0</v>
      </c>
      <c r="J41" s="32" t="s">
        <v>1092</v>
      </c>
      <c r="O41">
        <f>(I41*21)/100</f>
        <v>0</v>
      </c>
      <c r="P41" t="s">
        <v>30</v>
      </c>
    </row>
    <row r="42" spans="1:16" ht="25.5" x14ac:dyDescent="0.2">
      <c r="A42" s="35" t="s">
        <v>61</v>
      </c>
      <c r="E42" s="36" t="s">
        <v>1116</v>
      </c>
    </row>
    <row r="43" spans="1:16" ht="178.5" x14ac:dyDescent="0.2">
      <c r="A43" s="37" t="s">
        <v>63</v>
      </c>
      <c r="E43" s="38" t="s">
        <v>1117</v>
      </c>
    </row>
    <row r="44" spans="1:16" x14ac:dyDescent="0.2">
      <c r="A44" t="s">
        <v>65</v>
      </c>
      <c r="E44" s="36" t="s">
        <v>64</v>
      </c>
    </row>
    <row r="45" spans="1:16" ht="25.5" x14ac:dyDescent="0.2">
      <c r="A45" s="25" t="s">
        <v>55</v>
      </c>
      <c r="B45" s="30" t="s">
        <v>47</v>
      </c>
      <c r="C45" s="30" t="s">
        <v>1118</v>
      </c>
      <c r="D45" s="25" t="s">
        <v>64</v>
      </c>
      <c r="E45" s="31" t="s">
        <v>1119</v>
      </c>
      <c r="F45" s="32" t="s">
        <v>634</v>
      </c>
      <c r="G45" s="33">
        <v>10.288</v>
      </c>
      <c r="H45" s="34">
        <v>0</v>
      </c>
      <c r="I45" s="34">
        <f>ROUND(ROUND(H45,2)*ROUND(G45,3),2)</f>
        <v>0</v>
      </c>
      <c r="J45" s="32" t="s">
        <v>1092</v>
      </c>
      <c r="O45">
        <f>(I45*21)/100</f>
        <v>0</v>
      </c>
      <c r="P45" t="s">
        <v>30</v>
      </c>
    </row>
    <row r="46" spans="1:16" ht="25.5" x14ac:dyDescent="0.2">
      <c r="A46" s="35" t="s">
        <v>61</v>
      </c>
      <c r="E46" s="36" t="s">
        <v>1119</v>
      </c>
    </row>
    <row r="47" spans="1:16" ht="178.5" x14ac:dyDescent="0.2">
      <c r="A47" s="37" t="s">
        <v>63</v>
      </c>
      <c r="E47" s="38" t="s">
        <v>1117</v>
      </c>
    </row>
    <row r="48" spans="1:16" x14ac:dyDescent="0.2">
      <c r="A48" t="s">
        <v>65</v>
      </c>
      <c r="E48" s="36" t="s">
        <v>64</v>
      </c>
    </row>
    <row r="49" spans="1:18" ht="25.5" x14ac:dyDescent="0.2">
      <c r="A49" s="25" t="s">
        <v>55</v>
      </c>
      <c r="B49" s="30" t="s">
        <v>49</v>
      </c>
      <c r="C49" s="30" t="s">
        <v>1120</v>
      </c>
      <c r="D49" s="25" t="s">
        <v>64</v>
      </c>
      <c r="E49" s="31" t="s">
        <v>1121</v>
      </c>
      <c r="F49" s="32" t="s">
        <v>563</v>
      </c>
      <c r="G49" s="33">
        <v>26.36</v>
      </c>
      <c r="H49" s="34">
        <v>0</v>
      </c>
      <c r="I49" s="34">
        <f>ROUND(ROUND(H49,2)*ROUND(G49,3),2)</f>
        <v>0</v>
      </c>
      <c r="J49" s="32" t="s">
        <v>1092</v>
      </c>
      <c r="O49">
        <f>(I49*21)/100</f>
        <v>0</v>
      </c>
      <c r="P49" t="s">
        <v>30</v>
      </c>
    </row>
    <row r="50" spans="1:18" ht="25.5" x14ac:dyDescent="0.2">
      <c r="A50" s="35" t="s">
        <v>61</v>
      </c>
      <c r="E50" s="36" t="s">
        <v>1121</v>
      </c>
    </row>
    <row r="51" spans="1:18" ht="102" x14ac:dyDescent="0.2">
      <c r="A51" s="37" t="s">
        <v>63</v>
      </c>
      <c r="E51" s="38" t="s">
        <v>1122</v>
      </c>
    </row>
    <row r="52" spans="1:18" x14ac:dyDescent="0.2">
      <c r="A52" t="s">
        <v>65</v>
      </c>
      <c r="E52" s="36" t="s">
        <v>64</v>
      </c>
    </row>
    <row r="53" spans="1:18" ht="12.75" customHeight="1" x14ac:dyDescent="0.2">
      <c r="A53" s="12" t="s">
        <v>52</v>
      </c>
      <c r="B53" s="12"/>
      <c r="C53" s="39" t="s">
        <v>30</v>
      </c>
      <c r="D53" s="12"/>
      <c r="E53" s="28" t="s">
        <v>1123</v>
      </c>
      <c r="F53" s="12"/>
      <c r="G53" s="12"/>
      <c r="H53" s="12"/>
      <c r="I53" s="40">
        <f>0+Q53</f>
        <v>0</v>
      </c>
      <c r="J53" s="12"/>
      <c r="O53">
        <f>0+R53</f>
        <v>0</v>
      </c>
      <c r="Q53">
        <f>0+I54+I58+I62+I66+I70+I74+I78+I82+I86+I90+I94+I98+I102+I106+I110</f>
        <v>0</v>
      </c>
      <c r="R53">
        <f>0+O54+O58+O62+O66+O70+O74+O78+O82+O86+O90+O94+O98+O102+O106+O110</f>
        <v>0</v>
      </c>
    </row>
    <row r="54" spans="1:18" x14ac:dyDescent="0.2">
      <c r="A54" s="25" t="s">
        <v>55</v>
      </c>
      <c r="B54" s="30" t="s">
        <v>51</v>
      </c>
      <c r="C54" s="30" t="s">
        <v>1124</v>
      </c>
      <c r="D54" s="25" t="s">
        <v>64</v>
      </c>
      <c r="E54" s="31" t="s">
        <v>1125</v>
      </c>
      <c r="F54" s="32" t="s">
        <v>634</v>
      </c>
      <c r="G54" s="33">
        <v>0.29799999999999999</v>
      </c>
      <c r="H54" s="34">
        <v>0</v>
      </c>
      <c r="I54" s="34">
        <f>ROUND(ROUND(H54,2)*ROUND(G54,3),2)</f>
        <v>0</v>
      </c>
      <c r="J54" s="32" t="s">
        <v>1092</v>
      </c>
      <c r="O54">
        <f>(I54*21)/100</f>
        <v>0</v>
      </c>
      <c r="P54" t="s">
        <v>30</v>
      </c>
    </row>
    <row r="55" spans="1:18" x14ac:dyDescent="0.2">
      <c r="A55" s="35" t="s">
        <v>61</v>
      </c>
      <c r="E55" s="36" t="s">
        <v>1125</v>
      </c>
    </row>
    <row r="56" spans="1:18" ht="63.75" x14ac:dyDescent="0.2">
      <c r="A56" s="37" t="s">
        <v>63</v>
      </c>
      <c r="E56" s="38" t="s">
        <v>1126</v>
      </c>
    </row>
    <row r="57" spans="1:18" x14ac:dyDescent="0.2">
      <c r="A57" t="s">
        <v>65</v>
      </c>
      <c r="E57" s="36" t="s">
        <v>64</v>
      </c>
    </row>
    <row r="58" spans="1:18" ht="25.5" x14ac:dyDescent="0.2">
      <c r="A58" s="25" t="s">
        <v>55</v>
      </c>
      <c r="B58" s="30" t="s">
        <v>102</v>
      </c>
      <c r="C58" s="30" t="s">
        <v>1127</v>
      </c>
      <c r="D58" s="25" t="s">
        <v>64</v>
      </c>
      <c r="E58" s="31" t="s">
        <v>1128</v>
      </c>
      <c r="F58" s="32" t="s">
        <v>634</v>
      </c>
      <c r="G58" s="33">
        <v>0.74399999999999999</v>
      </c>
      <c r="H58" s="34">
        <v>0</v>
      </c>
      <c r="I58" s="34">
        <f>ROUND(ROUND(H58,2)*ROUND(G58,3),2)</f>
        <v>0</v>
      </c>
      <c r="J58" s="32" t="s">
        <v>1092</v>
      </c>
      <c r="O58">
        <f>(I58*21)/100</f>
        <v>0</v>
      </c>
      <c r="P58" t="s">
        <v>30</v>
      </c>
    </row>
    <row r="59" spans="1:18" ht="25.5" x14ac:dyDescent="0.2">
      <c r="A59" s="35" t="s">
        <v>61</v>
      </c>
      <c r="E59" s="36" t="s">
        <v>1128</v>
      </c>
    </row>
    <row r="60" spans="1:18" ht="63.75" x14ac:dyDescent="0.2">
      <c r="A60" s="37" t="s">
        <v>63</v>
      </c>
      <c r="E60" s="38" t="s">
        <v>1129</v>
      </c>
    </row>
    <row r="61" spans="1:18" x14ac:dyDescent="0.2">
      <c r="A61" t="s">
        <v>65</v>
      </c>
      <c r="E61" s="36" t="s">
        <v>64</v>
      </c>
    </row>
    <row r="62" spans="1:18" x14ac:dyDescent="0.2">
      <c r="A62" s="25" t="s">
        <v>55</v>
      </c>
      <c r="B62" s="30" t="s">
        <v>107</v>
      </c>
      <c r="C62" s="30" t="s">
        <v>1130</v>
      </c>
      <c r="D62" s="25" t="s">
        <v>64</v>
      </c>
      <c r="E62" s="31" t="s">
        <v>1131</v>
      </c>
      <c r="F62" s="32" t="s">
        <v>563</v>
      </c>
      <c r="G62" s="33">
        <v>1.72</v>
      </c>
      <c r="H62" s="34">
        <v>0</v>
      </c>
      <c r="I62" s="34">
        <f>ROUND(ROUND(H62,2)*ROUND(G62,3),2)</f>
        <v>0</v>
      </c>
      <c r="J62" s="32" t="s">
        <v>1092</v>
      </c>
      <c r="O62">
        <f>(I62*21)/100</f>
        <v>0</v>
      </c>
      <c r="P62" t="s">
        <v>30</v>
      </c>
    </row>
    <row r="63" spans="1:18" x14ac:dyDescent="0.2">
      <c r="A63" s="35" t="s">
        <v>61</v>
      </c>
      <c r="E63" s="36" t="s">
        <v>1131</v>
      </c>
    </row>
    <row r="64" spans="1:18" ht="63.75" x14ac:dyDescent="0.2">
      <c r="A64" s="37" t="s">
        <v>63</v>
      </c>
      <c r="E64" s="38" t="s">
        <v>1132</v>
      </c>
    </row>
    <row r="65" spans="1:16" x14ac:dyDescent="0.2">
      <c r="A65" t="s">
        <v>65</v>
      </c>
      <c r="E65" s="36" t="s">
        <v>64</v>
      </c>
    </row>
    <row r="66" spans="1:16" x14ac:dyDescent="0.2">
      <c r="A66" s="25" t="s">
        <v>55</v>
      </c>
      <c r="B66" s="30" t="s">
        <v>112</v>
      </c>
      <c r="C66" s="30" t="s">
        <v>1133</v>
      </c>
      <c r="D66" s="25" t="s">
        <v>64</v>
      </c>
      <c r="E66" s="31" t="s">
        <v>1134</v>
      </c>
      <c r="F66" s="32" t="s">
        <v>563</v>
      </c>
      <c r="G66" s="33">
        <v>1.72</v>
      </c>
      <c r="H66" s="34">
        <v>0</v>
      </c>
      <c r="I66" s="34">
        <f>ROUND(ROUND(H66,2)*ROUND(G66,3),2)</f>
        <v>0</v>
      </c>
      <c r="J66" s="32" t="s">
        <v>1092</v>
      </c>
      <c r="O66">
        <f>(I66*21)/100</f>
        <v>0</v>
      </c>
      <c r="P66" t="s">
        <v>30</v>
      </c>
    </row>
    <row r="67" spans="1:16" x14ac:dyDescent="0.2">
      <c r="A67" s="35" t="s">
        <v>61</v>
      </c>
      <c r="E67" s="36" t="s">
        <v>1134</v>
      </c>
    </row>
    <row r="68" spans="1:16" ht="63.75" x14ac:dyDescent="0.2">
      <c r="A68" s="37" t="s">
        <v>63</v>
      </c>
      <c r="E68" s="38" t="s">
        <v>1132</v>
      </c>
    </row>
    <row r="69" spans="1:16" x14ac:dyDescent="0.2">
      <c r="A69" t="s">
        <v>65</v>
      </c>
      <c r="E69" s="36" t="s">
        <v>64</v>
      </c>
    </row>
    <row r="70" spans="1:16" x14ac:dyDescent="0.2">
      <c r="A70" s="25" t="s">
        <v>55</v>
      </c>
      <c r="B70" s="30" t="s">
        <v>115</v>
      </c>
      <c r="C70" s="30" t="s">
        <v>1135</v>
      </c>
      <c r="D70" s="25" t="s">
        <v>64</v>
      </c>
      <c r="E70" s="31" t="s">
        <v>1136</v>
      </c>
      <c r="F70" s="32" t="s">
        <v>59</v>
      </c>
      <c r="G70" s="33">
        <v>2.3E-2</v>
      </c>
      <c r="H70" s="34">
        <v>0</v>
      </c>
      <c r="I70" s="34">
        <f>ROUND(ROUND(H70,2)*ROUND(G70,3),2)</f>
        <v>0</v>
      </c>
      <c r="J70" s="32" t="s">
        <v>1092</v>
      </c>
      <c r="O70">
        <f>(I70*21)/100</f>
        <v>0</v>
      </c>
      <c r="P70" t="s">
        <v>30</v>
      </c>
    </row>
    <row r="71" spans="1:16" x14ac:dyDescent="0.2">
      <c r="A71" s="35" t="s">
        <v>61</v>
      </c>
      <c r="E71" s="36" t="s">
        <v>1136</v>
      </c>
    </row>
    <row r="72" spans="1:16" ht="63.75" x14ac:dyDescent="0.2">
      <c r="A72" s="37" t="s">
        <v>63</v>
      </c>
      <c r="E72" s="38" t="s">
        <v>1137</v>
      </c>
    </row>
    <row r="73" spans="1:16" x14ac:dyDescent="0.2">
      <c r="A73" t="s">
        <v>65</v>
      </c>
      <c r="E73" s="36" t="s">
        <v>64</v>
      </c>
    </row>
    <row r="74" spans="1:16" x14ac:dyDescent="0.2">
      <c r="A74" s="25" t="s">
        <v>55</v>
      </c>
      <c r="B74" s="30" t="s">
        <v>119</v>
      </c>
      <c r="C74" s="30" t="s">
        <v>1138</v>
      </c>
      <c r="D74" s="25" t="s">
        <v>64</v>
      </c>
      <c r="E74" s="31" t="s">
        <v>1139</v>
      </c>
      <c r="F74" s="32" t="s">
        <v>634</v>
      </c>
      <c r="G74" s="33">
        <v>2.3679999999999999</v>
      </c>
      <c r="H74" s="34">
        <v>0</v>
      </c>
      <c r="I74" s="34">
        <f>ROUND(ROUND(H74,2)*ROUND(G74,3),2)</f>
        <v>0</v>
      </c>
      <c r="J74" s="32" t="s">
        <v>1092</v>
      </c>
      <c r="O74">
        <f>(I74*21)/100</f>
        <v>0</v>
      </c>
      <c r="P74" t="s">
        <v>30</v>
      </c>
    </row>
    <row r="75" spans="1:16" x14ac:dyDescent="0.2">
      <c r="A75" s="35" t="s">
        <v>61</v>
      </c>
      <c r="E75" s="36" t="s">
        <v>1139</v>
      </c>
    </row>
    <row r="76" spans="1:16" ht="76.5" x14ac:dyDescent="0.2">
      <c r="A76" s="37" t="s">
        <v>63</v>
      </c>
      <c r="E76" s="38" t="s">
        <v>1140</v>
      </c>
    </row>
    <row r="77" spans="1:16" x14ac:dyDescent="0.2">
      <c r="A77" t="s">
        <v>65</v>
      </c>
      <c r="E77" s="36" t="s">
        <v>64</v>
      </c>
    </row>
    <row r="78" spans="1:16" ht="25.5" x14ac:dyDescent="0.2">
      <c r="A78" s="25" t="s">
        <v>55</v>
      </c>
      <c r="B78" s="30" t="s">
        <v>123</v>
      </c>
      <c r="C78" s="30" t="s">
        <v>1141</v>
      </c>
      <c r="D78" s="25" t="s">
        <v>64</v>
      </c>
      <c r="E78" s="31" t="s">
        <v>1142</v>
      </c>
      <c r="F78" s="32" t="s">
        <v>634</v>
      </c>
      <c r="G78" s="33">
        <v>12.2</v>
      </c>
      <c r="H78" s="34">
        <v>0</v>
      </c>
      <c r="I78" s="34">
        <f>ROUND(ROUND(H78,2)*ROUND(G78,3),2)</f>
        <v>0</v>
      </c>
      <c r="J78" s="32" t="s">
        <v>1092</v>
      </c>
      <c r="O78">
        <f>(I78*21)/100</f>
        <v>0</v>
      </c>
      <c r="P78" t="s">
        <v>30</v>
      </c>
    </row>
    <row r="79" spans="1:16" ht="25.5" x14ac:dyDescent="0.2">
      <c r="A79" s="35" t="s">
        <v>61</v>
      </c>
      <c r="E79" s="36" t="s">
        <v>1142</v>
      </c>
    </row>
    <row r="80" spans="1:16" ht="76.5" x14ac:dyDescent="0.2">
      <c r="A80" s="37" t="s">
        <v>63</v>
      </c>
      <c r="E80" s="38" t="s">
        <v>1143</v>
      </c>
    </row>
    <row r="81" spans="1:16" x14ac:dyDescent="0.2">
      <c r="A81" t="s">
        <v>65</v>
      </c>
      <c r="E81" s="36" t="s">
        <v>64</v>
      </c>
    </row>
    <row r="82" spans="1:16" x14ac:dyDescent="0.2">
      <c r="A82" s="25" t="s">
        <v>55</v>
      </c>
      <c r="B82" s="30" t="s">
        <v>127</v>
      </c>
      <c r="C82" s="30" t="s">
        <v>1144</v>
      </c>
      <c r="D82" s="25" t="s">
        <v>64</v>
      </c>
      <c r="E82" s="31" t="s">
        <v>1145</v>
      </c>
      <c r="F82" s="32" t="s">
        <v>563</v>
      </c>
      <c r="G82" s="33">
        <v>57.6</v>
      </c>
      <c r="H82" s="34">
        <v>0</v>
      </c>
      <c r="I82" s="34">
        <f>ROUND(ROUND(H82,2)*ROUND(G82,3),2)</f>
        <v>0</v>
      </c>
      <c r="J82" s="32" t="s">
        <v>1092</v>
      </c>
      <c r="O82">
        <f>(I82*21)/100</f>
        <v>0</v>
      </c>
      <c r="P82" t="s">
        <v>30</v>
      </c>
    </row>
    <row r="83" spans="1:16" x14ac:dyDescent="0.2">
      <c r="A83" s="35" t="s">
        <v>61</v>
      </c>
      <c r="E83" s="36" t="s">
        <v>1145</v>
      </c>
    </row>
    <row r="84" spans="1:16" ht="76.5" x14ac:dyDescent="0.2">
      <c r="A84" s="37" t="s">
        <v>63</v>
      </c>
      <c r="E84" s="38" t="s">
        <v>1146</v>
      </c>
    </row>
    <row r="85" spans="1:16" x14ac:dyDescent="0.2">
      <c r="A85" t="s">
        <v>65</v>
      </c>
      <c r="E85" s="36" t="s">
        <v>64</v>
      </c>
    </row>
    <row r="86" spans="1:16" x14ac:dyDescent="0.2">
      <c r="A86" s="25" t="s">
        <v>55</v>
      </c>
      <c r="B86" s="30" t="s">
        <v>131</v>
      </c>
      <c r="C86" s="30" t="s">
        <v>1147</v>
      </c>
      <c r="D86" s="25" t="s">
        <v>64</v>
      </c>
      <c r="E86" s="31" t="s">
        <v>1148</v>
      </c>
      <c r="F86" s="32" t="s">
        <v>563</v>
      </c>
      <c r="G86" s="33">
        <v>57.6</v>
      </c>
      <c r="H86" s="34">
        <v>0</v>
      </c>
      <c r="I86" s="34">
        <f>ROUND(ROUND(H86,2)*ROUND(G86,3),2)</f>
        <v>0</v>
      </c>
      <c r="J86" s="32" t="s">
        <v>1092</v>
      </c>
      <c r="O86">
        <f>(I86*21)/100</f>
        <v>0</v>
      </c>
      <c r="P86" t="s">
        <v>30</v>
      </c>
    </row>
    <row r="87" spans="1:16" x14ac:dyDescent="0.2">
      <c r="A87" s="35" t="s">
        <v>61</v>
      </c>
      <c r="E87" s="36" t="s">
        <v>1148</v>
      </c>
    </row>
    <row r="88" spans="1:16" ht="76.5" x14ac:dyDescent="0.2">
      <c r="A88" s="37" t="s">
        <v>63</v>
      </c>
      <c r="E88" s="38" t="s">
        <v>1146</v>
      </c>
    </row>
    <row r="89" spans="1:16" x14ac:dyDescent="0.2">
      <c r="A89" t="s">
        <v>65</v>
      </c>
      <c r="E89" s="36" t="s">
        <v>64</v>
      </c>
    </row>
    <row r="90" spans="1:16" x14ac:dyDescent="0.2">
      <c r="A90" s="25" t="s">
        <v>55</v>
      </c>
      <c r="B90" s="30" t="s">
        <v>135</v>
      </c>
      <c r="C90" s="30" t="s">
        <v>1149</v>
      </c>
      <c r="D90" s="25" t="s">
        <v>64</v>
      </c>
      <c r="E90" s="31" t="s">
        <v>1150</v>
      </c>
      <c r="F90" s="32" t="s">
        <v>59</v>
      </c>
      <c r="G90" s="33">
        <v>1.07</v>
      </c>
      <c r="H90" s="34">
        <v>0</v>
      </c>
      <c r="I90" s="34">
        <f>ROUND(ROUND(H90,2)*ROUND(G90,3),2)</f>
        <v>0</v>
      </c>
      <c r="J90" s="32" t="s">
        <v>1092</v>
      </c>
      <c r="O90">
        <f>(I90*21)/100</f>
        <v>0</v>
      </c>
      <c r="P90" t="s">
        <v>30</v>
      </c>
    </row>
    <row r="91" spans="1:16" x14ac:dyDescent="0.2">
      <c r="A91" s="35" t="s">
        <v>61</v>
      </c>
      <c r="E91" s="36" t="s">
        <v>1150</v>
      </c>
    </row>
    <row r="92" spans="1:16" ht="63.75" x14ac:dyDescent="0.2">
      <c r="A92" s="37" t="s">
        <v>63</v>
      </c>
      <c r="E92" s="38" t="s">
        <v>1151</v>
      </c>
    </row>
    <row r="93" spans="1:16" x14ac:dyDescent="0.2">
      <c r="A93" t="s">
        <v>65</v>
      </c>
      <c r="E93" s="36" t="s">
        <v>64</v>
      </c>
    </row>
    <row r="94" spans="1:16" ht="25.5" x14ac:dyDescent="0.2">
      <c r="A94" s="25" t="s">
        <v>55</v>
      </c>
      <c r="B94" s="30" t="s">
        <v>140</v>
      </c>
      <c r="C94" s="30" t="s">
        <v>1152</v>
      </c>
      <c r="D94" s="25" t="s">
        <v>64</v>
      </c>
      <c r="E94" s="31" t="s">
        <v>1153</v>
      </c>
      <c r="F94" s="32" t="s">
        <v>634</v>
      </c>
      <c r="G94" s="33">
        <v>0.46400000000000002</v>
      </c>
      <c r="H94" s="34">
        <v>0</v>
      </c>
      <c r="I94" s="34">
        <f>ROUND(ROUND(H94,2)*ROUND(G94,3),2)</f>
        <v>0</v>
      </c>
      <c r="J94" s="32" t="s">
        <v>1092</v>
      </c>
      <c r="O94">
        <f>(I94*21)/100</f>
        <v>0</v>
      </c>
      <c r="P94" t="s">
        <v>30</v>
      </c>
    </row>
    <row r="95" spans="1:16" ht="25.5" x14ac:dyDescent="0.2">
      <c r="A95" s="35" t="s">
        <v>61</v>
      </c>
      <c r="E95" s="36" t="s">
        <v>1153</v>
      </c>
    </row>
    <row r="96" spans="1:16" ht="102" x14ac:dyDescent="0.2">
      <c r="A96" s="37" t="s">
        <v>63</v>
      </c>
      <c r="E96" s="38" t="s">
        <v>1154</v>
      </c>
    </row>
    <row r="97" spans="1:16" x14ac:dyDescent="0.2">
      <c r="A97" t="s">
        <v>65</v>
      </c>
      <c r="E97" s="36" t="s">
        <v>64</v>
      </c>
    </row>
    <row r="98" spans="1:16" ht="25.5" x14ac:dyDescent="0.2">
      <c r="A98" s="25" t="s">
        <v>55</v>
      </c>
      <c r="B98" s="30" t="s">
        <v>144</v>
      </c>
      <c r="C98" s="30" t="s">
        <v>1155</v>
      </c>
      <c r="D98" s="25" t="s">
        <v>64</v>
      </c>
      <c r="E98" s="31" t="s">
        <v>1156</v>
      </c>
      <c r="F98" s="32" t="s">
        <v>634</v>
      </c>
      <c r="G98" s="33">
        <v>2.1760000000000002</v>
      </c>
      <c r="H98" s="34">
        <v>0</v>
      </c>
      <c r="I98" s="34">
        <f>ROUND(ROUND(H98,2)*ROUND(G98,3),2)</f>
        <v>0</v>
      </c>
      <c r="J98" s="32" t="s">
        <v>1092</v>
      </c>
      <c r="O98">
        <f>(I98*21)/100</f>
        <v>0</v>
      </c>
      <c r="P98" t="s">
        <v>30</v>
      </c>
    </row>
    <row r="99" spans="1:16" ht="25.5" x14ac:dyDescent="0.2">
      <c r="A99" s="35" t="s">
        <v>61</v>
      </c>
      <c r="E99" s="36" t="s">
        <v>1156</v>
      </c>
    </row>
    <row r="100" spans="1:16" ht="89.25" x14ac:dyDescent="0.2">
      <c r="A100" s="37" t="s">
        <v>63</v>
      </c>
      <c r="E100" s="38" t="s">
        <v>1157</v>
      </c>
    </row>
    <row r="101" spans="1:16" x14ac:dyDescent="0.2">
      <c r="A101" t="s">
        <v>65</v>
      </c>
      <c r="E101" s="36" t="s">
        <v>64</v>
      </c>
    </row>
    <row r="102" spans="1:16" x14ac:dyDescent="0.2">
      <c r="A102" s="25" t="s">
        <v>55</v>
      </c>
      <c r="B102" s="30" t="s">
        <v>147</v>
      </c>
      <c r="C102" s="30" t="s">
        <v>1158</v>
      </c>
      <c r="D102" s="25" t="s">
        <v>64</v>
      </c>
      <c r="E102" s="31" t="s">
        <v>1159</v>
      </c>
      <c r="F102" s="32" t="s">
        <v>563</v>
      </c>
      <c r="G102" s="33">
        <v>10.52</v>
      </c>
      <c r="H102" s="34">
        <v>0</v>
      </c>
      <c r="I102" s="34">
        <f>ROUND(ROUND(H102,2)*ROUND(G102,3),2)</f>
        <v>0</v>
      </c>
      <c r="J102" s="32" t="s">
        <v>1092</v>
      </c>
      <c r="O102">
        <f>(I102*21)/100</f>
        <v>0</v>
      </c>
      <c r="P102" t="s">
        <v>30</v>
      </c>
    </row>
    <row r="103" spans="1:16" x14ac:dyDescent="0.2">
      <c r="A103" s="35" t="s">
        <v>61</v>
      </c>
      <c r="E103" s="36" t="s">
        <v>1159</v>
      </c>
    </row>
    <row r="104" spans="1:16" ht="89.25" x14ac:dyDescent="0.2">
      <c r="A104" s="37" t="s">
        <v>63</v>
      </c>
      <c r="E104" s="38" t="s">
        <v>1160</v>
      </c>
    </row>
    <row r="105" spans="1:16" x14ac:dyDescent="0.2">
      <c r="A105" t="s">
        <v>65</v>
      </c>
      <c r="E105" s="36" t="s">
        <v>64</v>
      </c>
    </row>
    <row r="106" spans="1:16" x14ac:dyDescent="0.2">
      <c r="A106" s="25" t="s">
        <v>55</v>
      </c>
      <c r="B106" s="30" t="s">
        <v>150</v>
      </c>
      <c r="C106" s="30" t="s">
        <v>1161</v>
      </c>
      <c r="D106" s="25" t="s">
        <v>64</v>
      </c>
      <c r="E106" s="31" t="s">
        <v>1162</v>
      </c>
      <c r="F106" s="32" t="s">
        <v>563</v>
      </c>
      <c r="G106" s="33">
        <v>10.52</v>
      </c>
      <c r="H106" s="34">
        <v>0</v>
      </c>
      <c r="I106" s="34">
        <f>ROUND(ROUND(H106,2)*ROUND(G106,3),2)</f>
        <v>0</v>
      </c>
      <c r="J106" s="32" t="s">
        <v>1092</v>
      </c>
      <c r="O106">
        <f>(I106*21)/100</f>
        <v>0</v>
      </c>
      <c r="P106" t="s">
        <v>30</v>
      </c>
    </row>
    <row r="107" spans="1:16" x14ac:dyDescent="0.2">
      <c r="A107" s="35" t="s">
        <v>61</v>
      </c>
      <c r="E107" s="36" t="s">
        <v>1162</v>
      </c>
    </row>
    <row r="108" spans="1:16" ht="89.25" x14ac:dyDescent="0.2">
      <c r="A108" s="37" t="s">
        <v>63</v>
      </c>
      <c r="E108" s="38" t="s">
        <v>1160</v>
      </c>
    </row>
    <row r="109" spans="1:16" x14ac:dyDescent="0.2">
      <c r="A109" t="s">
        <v>65</v>
      </c>
      <c r="E109" s="36" t="s">
        <v>64</v>
      </c>
    </row>
    <row r="110" spans="1:16" x14ac:dyDescent="0.2">
      <c r="A110" s="25" t="s">
        <v>55</v>
      </c>
      <c r="B110" s="30" t="s">
        <v>154</v>
      </c>
      <c r="C110" s="30" t="s">
        <v>1163</v>
      </c>
      <c r="D110" s="25" t="s">
        <v>64</v>
      </c>
      <c r="E110" s="31" t="s">
        <v>1164</v>
      </c>
      <c r="F110" s="32" t="s">
        <v>59</v>
      </c>
      <c r="G110" s="33">
        <v>0.192</v>
      </c>
      <c r="H110" s="34">
        <v>0</v>
      </c>
      <c r="I110" s="34">
        <f>ROUND(ROUND(H110,2)*ROUND(G110,3),2)</f>
        <v>0</v>
      </c>
      <c r="J110" s="32" t="s">
        <v>1092</v>
      </c>
      <c r="O110">
        <f>(I110*21)/100</f>
        <v>0</v>
      </c>
      <c r="P110" t="s">
        <v>30</v>
      </c>
    </row>
    <row r="111" spans="1:16" x14ac:dyDescent="0.2">
      <c r="A111" s="35" t="s">
        <v>61</v>
      </c>
      <c r="E111" s="36" t="s">
        <v>1164</v>
      </c>
    </row>
    <row r="112" spans="1:16" ht="89.25" x14ac:dyDescent="0.2">
      <c r="A112" s="37" t="s">
        <v>63</v>
      </c>
      <c r="E112" s="38" t="s">
        <v>1165</v>
      </c>
    </row>
    <row r="113" spans="1:18" x14ac:dyDescent="0.2">
      <c r="A113" t="s">
        <v>65</v>
      </c>
      <c r="E113" s="36" t="s">
        <v>64</v>
      </c>
    </row>
    <row r="114" spans="1:18" ht="12.75" customHeight="1" x14ac:dyDescent="0.2">
      <c r="A114" s="12" t="s">
        <v>52</v>
      </c>
      <c r="B114" s="12"/>
      <c r="C114" s="39" t="s">
        <v>29</v>
      </c>
      <c r="D114" s="12"/>
      <c r="E114" s="28" t="s">
        <v>1166</v>
      </c>
      <c r="F114" s="12"/>
      <c r="G114" s="12"/>
      <c r="H114" s="12"/>
      <c r="I114" s="40">
        <f>0+Q114</f>
        <v>0</v>
      </c>
      <c r="J114" s="12"/>
      <c r="O114">
        <f>0+R114</f>
        <v>0</v>
      </c>
      <c r="Q114">
        <f>0+I115+I119+I123+I127+I131+I135+I139+I143+I147+I151+I155+I159</f>
        <v>0</v>
      </c>
      <c r="R114">
        <f>0+O115+O119+O123+O127+O131+O135+O139+O143+O147+O151+O155+O159</f>
        <v>0</v>
      </c>
    </row>
    <row r="115" spans="1:18" ht="25.5" x14ac:dyDescent="0.2">
      <c r="A115" s="25" t="s">
        <v>55</v>
      </c>
      <c r="B115" s="30" t="s">
        <v>157</v>
      </c>
      <c r="C115" s="30" t="s">
        <v>1167</v>
      </c>
      <c r="D115" s="25" t="s">
        <v>64</v>
      </c>
      <c r="E115" s="31" t="s">
        <v>1168</v>
      </c>
      <c r="F115" s="32" t="s">
        <v>634</v>
      </c>
      <c r="G115" s="33">
        <v>0.9</v>
      </c>
      <c r="H115" s="34">
        <v>0</v>
      </c>
      <c r="I115" s="34">
        <f>ROUND(ROUND(H115,2)*ROUND(G115,3),2)</f>
        <v>0</v>
      </c>
      <c r="J115" s="32" t="s">
        <v>1092</v>
      </c>
      <c r="O115">
        <f>(I115*21)/100</f>
        <v>0</v>
      </c>
      <c r="P115" t="s">
        <v>30</v>
      </c>
    </row>
    <row r="116" spans="1:18" ht="25.5" x14ac:dyDescent="0.2">
      <c r="A116" s="35" t="s">
        <v>61</v>
      </c>
      <c r="E116" s="36" t="s">
        <v>1168</v>
      </c>
    </row>
    <row r="117" spans="1:18" ht="51" x14ac:dyDescent="0.2">
      <c r="A117" s="37" t="s">
        <v>63</v>
      </c>
      <c r="E117" s="38" t="s">
        <v>1169</v>
      </c>
    </row>
    <row r="118" spans="1:18" x14ac:dyDescent="0.2">
      <c r="A118" t="s">
        <v>65</v>
      </c>
      <c r="E118" s="36" t="s">
        <v>64</v>
      </c>
    </row>
    <row r="119" spans="1:18" ht="25.5" x14ac:dyDescent="0.2">
      <c r="A119" s="25" t="s">
        <v>55</v>
      </c>
      <c r="B119" s="30" t="s">
        <v>161</v>
      </c>
      <c r="C119" s="30" t="s">
        <v>1170</v>
      </c>
      <c r="D119" s="25" t="s">
        <v>64</v>
      </c>
      <c r="E119" s="31" t="s">
        <v>1171</v>
      </c>
      <c r="F119" s="32" t="s">
        <v>634</v>
      </c>
      <c r="G119" s="33">
        <v>2.988</v>
      </c>
      <c r="H119" s="34">
        <v>0</v>
      </c>
      <c r="I119" s="34">
        <f>ROUND(ROUND(H119,2)*ROUND(G119,3),2)</f>
        <v>0</v>
      </c>
      <c r="J119" s="32" t="s">
        <v>1092</v>
      </c>
      <c r="O119">
        <f>(I119*21)/100</f>
        <v>0</v>
      </c>
      <c r="P119" t="s">
        <v>30</v>
      </c>
    </row>
    <row r="120" spans="1:18" ht="25.5" x14ac:dyDescent="0.2">
      <c r="A120" s="35" t="s">
        <v>61</v>
      </c>
      <c r="E120" s="36" t="s">
        <v>1171</v>
      </c>
    </row>
    <row r="121" spans="1:18" ht="114.75" x14ac:dyDescent="0.2">
      <c r="A121" s="37" t="s">
        <v>63</v>
      </c>
      <c r="E121" s="38" t="s">
        <v>1172</v>
      </c>
    </row>
    <row r="122" spans="1:18" x14ac:dyDescent="0.2">
      <c r="A122" t="s">
        <v>65</v>
      </c>
      <c r="E122" s="36" t="s">
        <v>64</v>
      </c>
    </row>
    <row r="123" spans="1:18" x14ac:dyDescent="0.2">
      <c r="A123" s="25" t="s">
        <v>55</v>
      </c>
      <c r="B123" s="30" t="s">
        <v>165</v>
      </c>
      <c r="C123" s="30" t="s">
        <v>1173</v>
      </c>
      <c r="D123" s="25" t="s">
        <v>64</v>
      </c>
      <c r="E123" s="31" t="s">
        <v>1174</v>
      </c>
      <c r="F123" s="32" t="s">
        <v>563</v>
      </c>
      <c r="G123" s="33">
        <v>20.687999999999999</v>
      </c>
      <c r="H123" s="34">
        <v>0</v>
      </c>
      <c r="I123" s="34">
        <f>ROUND(ROUND(H123,2)*ROUND(G123,3),2)</f>
        <v>0</v>
      </c>
      <c r="J123" s="32" t="s">
        <v>1092</v>
      </c>
      <c r="O123">
        <f>(I123*21)/100</f>
        <v>0</v>
      </c>
      <c r="P123" t="s">
        <v>30</v>
      </c>
    </row>
    <row r="124" spans="1:18" x14ac:dyDescent="0.2">
      <c r="A124" s="35" t="s">
        <v>61</v>
      </c>
      <c r="E124" s="36" t="s">
        <v>1174</v>
      </c>
    </row>
    <row r="125" spans="1:18" ht="102" x14ac:dyDescent="0.2">
      <c r="A125" s="37" t="s">
        <v>63</v>
      </c>
      <c r="E125" s="38" t="s">
        <v>1175</v>
      </c>
    </row>
    <row r="126" spans="1:18" x14ac:dyDescent="0.2">
      <c r="A126" t="s">
        <v>65</v>
      </c>
      <c r="E126" s="36" t="s">
        <v>64</v>
      </c>
    </row>
    <row r="127" spans="1:18" ht="25.5" x14ac:dyDescent="0.2">
      <c r="A127" s="25" t="s">
        <v>55</v>
      </c>
      <c r="B127" s="30" t="s">
        <v>170</v>
      </c>
      <c r="C127" s="30" t="s">
        <v>1176</v>
      </c>
      <c r="D127" s="25" t="s">
        <v>64</v>
      </c>
      <c r="E127" s="31" t="s">
        <v>1177</v>
      </c>
      <c r="F127" s="32" t="s">
        <v>563</v>
      </c>
      <c r="G127" s="33">
        <v>20.687999999999999</v>
      </c>
      <c r="H127" s="34">
        <v>0</v>
      </c>
      <c r="I127" s="34">
        <f>ROUND(ROUND(H127,2)*ROUND(G127,3),2)</f>
        <v>0</v>
      </c>
      <c r="J127" s="32" t="s">
        <v>1092</v>
      </c>
      <c r="O127">
        <f>(I127*21)/100</f>
        <v>0</v>
      </c>
      <c r="P127" t="s">
        <v>30</v>
      </c>
    </row>
    <row r="128" spans="1:18" ht="25.5" x14ac:dyDescent="0.2">
      <c r="A128" s="35" t="s">
        <v>61</v>
      </c>
      <c r="E128" s="36" t="s">
        <v>1177</v>
      </c>
    </row>
    <row r="129" spans="1:16" ht="102" x14ac:dyDescent="0.2">
      <c r="A129" s="37" t="s">
        <v>63</v>
      </c>
      <c r="E129" s="38" t="s">
        <v>1175</v>
      </c>
    </row>
    <row r="130" spans="1:16" x14ac:dyDescent="0.2">
      <c r="A130" t="s">
        <v>65</v>
      </c>
      <c r="E130" s="36" t="s">
        <v>64</v>
      </c>
    </row>
    <row r="131" spans="1:16" ht="25.5" x14ac:dyDescent="0.2">
      <c r="A131" s="25" t="s">
        <v>55</v>
      </c>
      <c r="B131" s="30" t="s">
        <v>175</v>
      </c>
      <c r="C131" s="30" t="s">
        <v>1178</v>
      </c>
      <c r="D131" s="25" t="s">
        <v>64</v>
      </c>
      <c r="E131" s="31" t="s">
        <v>1179</v>
      </c>
      <c r="F131" s="32" t="s">
        <v>563</v>
      </c>
      <c r="G131" s="33">
        <v>20.687999999999999</v>
      </c>
      <c r="H131" s="34">
        <v>0</v>
      </c>
      <c r="I131" s="34">
        <f>ROUND(ROUND(H131,2)*ROUND(G131,3),2)</f>
        <v>0</v>
      </c>
      <c r="J131" s="32" t="s">
        <v>1092</v>
      </c>
      <c r="O131">
        <f>(I131*21)/100</f>
        <v>0</v>
      </c>
      <c r="P131" t="s">
        <v>30</v>
      </c>
    </row>
    <row r="132" spans="1:16" ht="25.5" x14ac:dyDescent="0.2">
      <c r="A132" s="35" t="s">
        <v>61</v>
      </c>
      <c r="E132" s="36" t="s">
        <v>1179</v>
      </c>
    </row>
    <row r="133" spans="1:16" ht="102" x14ac:dyDescent="0.2">
      <c r="A133" s="37" t="s">
        <v>63</v>
      </c>
      <c r="E133" s="38" t="s">
        <v>1175</v>
      </c>
    </row>
    <row r="134" spans="1:16" x14ac:dyDescent="0.2">
      <c r="A134" t="s">
        <v>65</v>
      </c>
      <c r="E134" s="36" t="s">
        <v>64</v>
      </c>
    </row>
    <row r="135" spans="1:16" ht="25.5" x14ac:dyDescent="0.2">
      <c r="A135" s="25" t="s">
        <v>55</v>
      </c>
      <c r="B135" s="30" t="s">
        <v>178</v>
      </c>
      <c r="C135" s="30" t="s">
        <v>1180</v>
      </c>
      <c r="D135" s="25" t="s">
        <v>64</v>
      </c>
      <c r="E135" s="31" t="s">
        <v>1181</v>
      </c>
      <c r="F135" s="32" t="s">
        <v>87</v>
      </c>
      <c r="G135" s="33">
        <v>1</v>
      </c>
      <c r="H135" s="34">
        <v>0</v>
      </c>
      <c r="I135" s="34">
        <f>ROUND(ROUND(H135,2)*ROUND(G135,3),2)</f>
        <v>0</v>
      </c>
      <c r="J135" s="32" t="s">
        <v>1092</v>
      </c>
      <c r="O135">
        <f>(I135*21)/100</f>
        <v>0</v>
      </c>
      <c r="P135" t="s">
        <v>30</v>
      </c>
    </row>
    <row r="136" spans="1:16" ht="25.5" x14ac:dyDescent="0.2">
      <c r="A136" s="35" t="s">
        <v>61</v>
      </c>
      <c r="E136" s="36" t="s">
        <v>1181</v>
      </c>
    </row>
    <row r="137" spans="1:16" ht="51" x14ac:dyDescent="0.2">
      <c r="A137" s="37" t="s">
        <v>63</v>
      </c>
      <c r="E137" s="38" t="s">
        <v>1182</v>
      </c>
    </row>
    <row r="138" spans="1:16" x14ac:dyDescent="0.2">
      <c r="A138" t="s">
        <v>65</v>
      </c>
      <c r="E138" s="36" t="s">
        <v>64</v>
      </c>
    </row>
    <row r="139" spans="1:16" x14ac:dyDescent="0.2">
      <c r="A139" s="25" t="s">
        <v>55</v>
      </c>
      <c r="B139" s="30" t="s">
        <v>182</v>
      </c>
      <c r="C139" s="30" t="s">
        <v>1183</v>
      </c>
      <c r="D139" s="25" t="s">
        <v>64</v>
      </c>
      <c r="E139" s="31" t="s">
        <v>1184</v>
      </c>
      <c r="F139" s="32" t="s">
        <v>634</v>
      </c>
      <c r="G139" s="33">
        <v>0.16700000000000001</v>
      </c>
      <c r="H139" s="34">
        <v>0</v>
      </c>
      <c r="I139" s="34">
        <f>ROUND(ROUND(H139,2)*ROUND(G139,3),2)</f>
        <v>0</v>
      </c>
      <c r="J139" s="32" t="s">
        <v>1092</v>
      </c>
      <c r="O139">
        <f>(I139*21)/100</f>
        <v>0</v>
      </c>
      <c r="P139" t="s">
        <v>30</v>
      </c>
    </row>
    <row r="140" spans="1:16" x14ac:dyDescent="0.2">
      <c r="A140" s="35" t="s">
        <v>61</v>
      </c>
      <c r="E140" s="36" t="s">
        <v>1184</v>
      </c>
    </row>
    <row r="141" spans="1:16" ht="140.25" x14ac:dyDescent="0.2">
      <c r="A141" s="37" t="s">
        <v>63</v>
      </c>
      <c r="E141" s="38" t="s">
        <v>1185</v>
      </c>
    </row>
    <row r="142" spans="1:16" ht="89.25" x14ac:dyDescent="0.2">
      <c r="A142" t="s">
        <v>65</v>
      </c>
      <c r="E142" s="36" t="s">
        <v>1186</v>
      </c>
    </row>
    <row r="143" spans="1:16" ht="25.5" x14ac:dyDescent="0.2">
      <c r="A143" s="25" t="s">
        <v>55</v>
      </c>
      <c r="B143" s="30" t="s">
        <v>186</v>
      </c>
      <c r="C143" s="30" t="s">
        <v>1187</v>
      </c>
      <c r="D143" s="25" t="s">
        <v>64</v>
      </c>
      <c r="E143" s="31" t="s">
        <v>1188</v>
      </c>
      <c r="F143" s="32" t="s">
        <v>59</v>
      </c>
      <c r="G143" s="33">
        <v>1.2999999999999999E-2</v>
      </c>
      <c r="H143" s="34">
        <v>0</v>
      </c>
      <c r="I143" s="34">
        <f>ROUND(ROUND(H143,2)*ROUND(G143,3),2)</f>
        <v>0</v>
      </c>
      <c r="J143" s="32" t="s">
        <v>1092</v>
      </c>
      <c r="O143">
        <f>(I143*21)/100</f>
        <v>0</v>
      </c>
      <c r="P143" t="s">
        <v>30</v>
      </c>
    </row>
    <row r="144" spans="1:16" ht="25.5" x14ac:dyDescent="0.2">
      <c r="A144" s="35" t="s">
        <v>61</v>
      </c>
      <c r="E144" s="36" t="s">
        <v>1188</v>
      </c>
    </row>
    <row r="145" spans="1:16" ht="114.75" x14ac:dyDescent="0.2">
      <c r="A145" s="37" t="s">
        <v>63</v>
      </c>
      <c r="E145" s="38" t="s">
        <v>1189</v>
      </c>
    </row>
    <row r="146" spans="1:16" ht="25.5" x14ac:dyDescent="0.2">
      <c r="A146" t="s">
        <v>65</v>
      </c>
      <c r="E146" s="36" t="s">
        <v>1190</v>
      </c>
    </row>
    <row r="147" spans="1:16" ht="25.5" x14ac:dyDescent="0.2">
      <c r="A147" s="25" t="s">
        <v>55</v>
      </c>
      <c r="B147" s="30" t="s">
        <v>189</v>
      </c>
      <c r="C147" s="30" t="s">
        <v>1191</v>
      </c>
      <c r="D147" s="25" t="s">
        <v>64</v>
      </c>
      <c r="E147" s="31" t="s">
        <v>1192</v>
      </c>
      <c r="F147" s="32" t="s">
        <v>59</v>
      </c>
      <c r="G147" s="33">
        <v>5.3999999999999999E-2</v>
      </c>
      <c r="H147" s="34">
        <v>0</v>
      </c>
      <c r="I147" s="34">
        <f>ROUND(ROUND(H147,2)*ROUND(G147,3),2)</f>
        <v>0</v>
      </c>
      <c r="J147" s="32" t="s">
        <v>1092</v>
      </c>
      <c r="O147">
        <f>(I147*21)/100</f>
        <v>0</v>
      </c>
      <c r="P147" t="s">
        <v>30</v>
      </c>
    </row>
    <row r="148" spans="1:16" ht="25.5" x14ac:dyDescent="0.2">
      <c r="A148" s="35" t="s">
        <v>61</v>
      </c>
      <c r="E148" s="36" t="s">
        <v>1192</v>
      </c>
    </row>
    <row r="149" spans="1:16" ht="63.75" x14ac:dyDescent="0.2">
      <c r="A149" s="37" t="s">
        <v>63</v>
      </c>
      <c r="E149" s="38" t="s">
        <v>1193</v>
      </c>
    </row>
    <row r="150" spans="1:16" ht="25.5" x14ac:dyDescent="0.2">
      <c r="A150" t="s">
        <v>65</v>
      </c>
      <c r="E150" s="36" t="s">
        <v>1190</v>
      </c>
    </row>
    <row r="151" spans="1:16" ht="25.5" x14ac:dyDescent="0.2">
      <c r="A151" s="25" t="s">
        <v>55</v>
      </c>
      <c r="B151" s="30" t="s">
        <v>193</v>
      </c>
      <c r="C151" s="30" t="s">
        <v>1194</v>
      </c>
      <c r="D151" s="25" t="s">
        <v>64</v>
      </c>
      <c r="E151" s="31" t="s">
        <v>1195</v>
      </c>
      <c r="F151" s="32" t="s">
        <v>563</v>
      </c>
      <c r="G151" s="33">
        <v>6.9829999999999997</v>
      </c>
      <c r="H151" s="34">
        <v>0</v>
      </c>
      <c r="I151" s="34">
        <f>ROUND(ROUND(H151,2)*ROUND(G151,3),2)</f>
        <v>0</v>
      </c>
      <c r="J151" s="32" t="s">
        <v>1092</v>
      </c>
      <c r="O151">
        <f>(I151*21)/100</f>
        <v>0</v>
      </c>
      <c r="P151" t="s">
        <v>30</v>
      </c>
    </row>
    <row r="152" spans="1:16" ht="25.5" x14ac:dyDescent="0.2">
      <c r="A152" s="35" t="s">
        <v>61</v>
      </c>
      <c r="E152" s="36" t="s">
        <v>1195</v>
      </c>
    </row>
    <row r="153" spans="1:16" ht="51" x14ac:dyDescent="0.2">
      <c r="A153" s="37" t="s">
        <v>63</v>
      </c>
      <c r="E153" s="38" t="s">
        <v>1196</v>
      </c>
    </row>
    <row r="154" spans="1:16" x14ac:dyDescent="0.2">
      <c r="A154" t="s">
        <v>65</v>
      </c>
      <c r="E154" s="36" t="s">
        <v>64</v>
      </c>
    </row>
    <row r="155" spans="1:16" x14ac:dyDescent="0.2">
      <c r="A155" s="25" t="s">
        <v>55</v>
      </c>
      <c r="B155" s="30" t="s">
        <v>198</v>
      </c>
      <c r="C155" s="30" t="s">
        <v>1197</v>
      </c>
      <c r="D155" s="25" t="s">
        <v>64</v>
      </c>
      <c r="E155" s="31" t="s">
        <v>1198</v>
      </c>
      <c r="F155" s="32" t="s">
        <v>78</v>
      </c>
      <c r="G155" s="33">
        <v>10.97</v>
      </c>
      <c r="H155" s="34">
        <v>0</v>
      </c>
      <c r="I155" s="34">
        <f>ROUND(ROUND(H155,2)*ROUND(G155,3),2)</f>
        <v>0</v>
      </c>
      <c r="J155" s="32" t="s">
        <v>1092</v>
      </c>
      <c r="O155">
        <f>(I155*21)/100</f>
        <v>0</v>
      </c>
      <c r="P155" t="s">
        <v>30</v>
      </c>
    </row>
    <row r="156" spans="1:16" x14ac:dyDescent="0.2">
      <c r="A156" s="35" t="s">
        <v>61</v>
      </c>
      <c r="E156" s="36" t="s">
        <v>1198</v>
      </c>
    </row>
    <row r="157" spans="1:16" ht="51" x14ac:dyDescent="0.2">
      <c r="A157" s="37" t="s">
        <v>63</v>
      </c>
      <c r="E157" s="38" t="s">
        <v>1199</v>
      </c>
    </row>
    <row r="158" spans="1:16" ht="63.75" x14ac:dyDescent="0.2">
      <c r="A158" t="s">
        <v>65</v>
      </c>
      <c r="E158" s="36" t="s">
        <v>1200</v>
      </c>
    </row>
    <row r="159" spans="1:16" ht="25.5" x14ac:dyDescent="0.2">
      <c r="A159" s="25" t="s">
        <v>55</v>
      </c>
      <c r="B159" s="30" t="s">
        <v>201</v>
      </c>
      <c r="C159" s="30" t="s">
        <v>1201</v>
      </c>
      <c r="D159" s="25" t="s">
        <v>64</v>
      </c>
      <c r="E159" s="31" t="s">
        <v>1202</v>
      </c>
      <c r="F159" s="32" t="s">
        <v>563</v>
      </c>
      <c r="G159" s="33">
        <v>0.56000000000000005</v>
      </c>
      <c r="H159" s="34">
        <v>0</v>
      </c>
      <c r="I159" s="34">
        <f>ROUND(ROUND(H159,2)*ROUND(G159,3),2)</f>
        <v>0</v>
      </c>
      <c r="J159" s="32" t="s">
        <v>1092</v>
      </c>
      <c r="O159">
        <f>(I159*21)/100</f>
        <v>0</v>
      </c>
      <c r="P159" t="s">
        <v>30</v>
      </c>
    </row>
    <row r="160" spans="1:16" ht="25.5" x14ac:dyDescent="0.2">
      <c r="A160" s="35" t="s">
        <v>61</v>
      </c>
      <c r="E160" s="36" t="s">
        <v>1202</v>
      </c>
    </row>
    <row r="161" spans="1:18" ht="63.75" x14ac:dyDescent="0.2">
      <c r="A161" s="37" t="s">
        <v>63</v>
      </c>
      <c r="E161" s="38" t="s">
        <v>1203</v>
      </c>
    </row>
    <row r="162" spans="1:18" x14ac:dyDescent="0.2">
      <c r="A162" t="s">
        <v>65</v>
      </c>
      <c r="E162" s="36" t="s">
        <v>64</v>
      </c>
    </row>
    <row r="163" spans="1:18" ht="12.75" customHeight="1" x14ac:dyDescent="0.2">
      <c r="A163" s="12" t="s">
        <v>52</v>
      </c>
      <c r="B163" s="12"/>
      <c r="C163" s="39" t="s">
        <v>42</v>
      </c>
      <c r="D163" s="12"/>
      <c r="E163" s="28" t="s">
        <v>1204</v>
      </c>
      <c r="F163" s="12"/>
      <c r="G163" s="12"/>
      <c r="H163" s="12"/>
      <c r="I163" s="40">
        <f>0+Q163</f>
        <v>0</v>
      </c>
      <c r="J163" s="12"/>
      <c r="O163">
        <f>0+R163</f>
        <v>0</v>
      </c>
      <c r="Q163">
        <f>0+I164</f>
        <v>0</v>
      </c>
      <c r="R163">
        <f>0+O164</f>
        <v>0</v>
      </c>
    </row>
    <row r="164" spans="1:18" ht="25.5" x14ac:dyDescent="0.2">
      <c r="A164" s="25" t="s">
        <v>55</v>
      </c>
      <c r="B164" s="30" t="s">
        <v>206</v>
      </c>
      <c r="C164" s="30" t="s">
        <v>1205</v>
      </c>
      <c r="D164" s="25" t="s">
        <v>64</v>
      </c>
      <c r="E164" s="31" t="s">
        <v>1206</v>
      </c>
      <c r="F164" s="32" t="s">
        <v>563</v>
      </c>
      <c r="G164" s="33">
        <v>31.175999999999998</v>
      </c>
      <c r="H164" s="34">
        <v>0</v>
      </c>
      <c r="I164" s="34">
        <f>ROUND(ROUND(H164,2)*ROUND(G164,3),2)</f>
        <v>0</v>
      </c>
      <c r="J164" s="32" t="s">
        <v>1092</v>
      </c>
      <c r="O164">
        <f>(I164*21)/100</f>
        <v>0</v>
      </c>
      <c r="P164" t="s">
        <v>30</v>
      </c>
    </row>
    <row r="165" spans="1:18" ht="25.5" x14ac:dyDescent="0.2">
      <c r="A165" s="35" t="s">
        <v>61</v>
      </c>
      <c r="E165" s="36" t="s">
        <v>1206</v>
      </c>
    </row>
    <row r="166" spans="1:18" ht="76.5" x14ac:dyDescent="0.2">
      <c r="A166" s="37" t="s">
        <v>63</v>
      </c>
      <c r="E166" s="38" t="s">
        <v>1207</v>
      </c>
    </row>
    <row r="167" spans="1:18" x14ac:dyDescent="0.2">
      <c r="A167" t="s">
        <v>65</v>
      </c>
      <c r="E167" s="36" t="s">
        <v>64</v>
      </c>
    </row>
    <row r="168" spans="1:18" ht="12.75" customHeight="1" x14ac:dyDescent="0.2">
      <c r="A168" s="12" t="s">
        <v>52</v>
      </c>
      <c r="B168" s="12"/>
      <c r="C168" s="39" t="s">
        <v>44</v>
      </c>
      <c r="D168" s="12"/>
      <c r="E168" s="28" t="s">
        <v>1208</v>
      </c>
      <c r="F168" s="12"/>
      <c r="G168" s="12"/>
      <c r="H168" s="12"/>
      <c r="I168" s="40">
        <f>0+Q168</f>
        <v>0</v>
      </c>
      <c r="J168" s="12"/>
      <c r="O168">
        <f>0+R168</f>
        <v>0</v>
      </c>
      <c r="Q168">
        <f>0+I169+I173+I177+I181+I185+I189+I193+I197+I201+I205+I209</f>
        <v>0</v>
      </c>
      <c r="R168">
        <f>0+O169+O173+O177+O181+O185+O189+O193+O197+O201+O205+O209</f>
        <v>0</v>
      </c>
    </row>
    <row r="169" spans="1:18" ht="25.5" x14ac:dyDescent="0.2">
      <c r="A169" s="25" t="s">
        <v>55</v>
      </c>
      <c r="B169" s="30" t="s">
        <v>211</v>
      </c>
      <c r="C169" s="30" t="s">
        <v>1209</v>
      </c>
      <c r="D169" s="25" t="s">
        <v>64</v>
      </c>
      <c r="E169" s="31" t="s">
        <v>1210</v>
      </c>
      <c r="F169" s="32" t="s">
        <v>87</v>
      </c>
      <c r="G169" s="33">
        <v>1</v>
      </c>
      <c r="H169" s="34">
        <v>0</v>
      </c>
      <c r="I169" s="34">
        <f>ROUND(ROUND(H169,2)*ROUND(G169,3),2)</f>
        <v>0</v>
      </c>
      <c r="J169" s="32" t="s">
        <v>1092</v>
      </c>
      <c r="O169">
        <f>(I169*21)/100</f>
        <v>0</v>
      </c>
      <c r="P169" t="s">
        <v>30</v>
      </c>
    </row>
    <row r="170" spans="1:18" ht="25.5" x14ac:dyDescent="0.2">
      <c r="A170" s="35" t="s">
        <v>61</v>
      </c>
      <c r="E170" s="36" t="s">
        <v>1210</v>
      </c>
    </row>
    <row r="171" spans="1:18" x14ac:dyDescent="0.2">
      <c r="A171" s="37" t="s">
        <v>63</v>
      </c>
      <c r="E171" s="38" t="s">
        <v>64</v>
      </c>
    </row>
    <row r="172" spans="1:18" x14ac:dyDescent="0.2">
      <c r="A172" t="s">
        <v>65</v>
      </c>
      <c r="E172" s="36" t="s">
        <v>64</v>
      </c>
    </row>
    <row r="173" spans="1:18" ht="25.5" x14ac:dyDescent="0.2">
      <c r="A173" s="25" t="s">
        <v>55</v>
      </c>
      <c r="B173" s="30" t="s">
        <v>215</v>
      </c>
      <c r="C173" s="30" t="s">
        <v>1211</v>
      </c>
      <c r="D173" s="25" t="s">
        <v>64</v>
      </c>
      <c r="E173" s="31" t="s">
        <v>1212</v>
      </c>
      <c r="F173" s="32" t="s">
        <v>563</v>
      </c>
      <c r="G173" s="33">
        <v>25.675000000000001</v>
      </c>
      <c r="H173" s="34">
        <v>0</v>
      </c>
      <c r="I173" s="34">
        <f>ROUND(ROUND(H173,2)*ROUND(G173,3),2)</f>
        <v>0</v>
      </c>
      <c r="J173" s="32" t="s">
        <v>1092</v>
      </c>
      <c r="O173">
        <f>(I173*21)/100</f>
        <v>0</v>
      </c>
      <c r="P173" t="s">
        <v>30</v>
      </c>
    </row>
    <row r="174" spans="1:18" ht="25.5" x14ac:dyDescent="0.2">
      <c r="A174" s="35" t="s">
        <v>61</v>
      </c>
      <c r="E174" s="36" t="s">
        <v>1212</v>
      </c>
    </row>
    <row r="175" spans="1:18" ht="63.75" x14ac:dyDescent="0.2">
      <c r="A175" s="37" t="s">
        <v>63</v>
      </c>
      <c r="E175" s="38" t="s">
        <v>1213</v>
      </c>
    </row>
    <row r="176" spans="1:18" x14ac:dyDescent="0.2">
      <c r="A176" t="s">
        <v>65</v>
      </c>
      <c r="E176" s="36" t="s">
        <v>64</v>
      </c>
    </row>
    <row r="177" spans="1:16" ht="38.25" x14ac:dyDescent="0.2">
      <c r="A177" s="25" t="s">
        <v>55</v>
      </c>
      <c r="B177" s="30" t="s">
        <v>219</v>
      </c>
      <c r="C177" s="30" t="s">
        <v>1214</v>
      </c>
      <c r="D177" s="25" t="s">
        <v>64</v>
      </c>
      <c r="E177" s="31" t="s">
        <v>1215</v>
      </c>
      <c r="F177" s="32" t="s">
        <v>563</v>
      </c>
      <c r="G177" s="33">
        <v>25.675000000000001</v>
      </c>
      <c r="H177" s="34">
        <v>0</v>
      </c>
      <c r="I177" s="34">
        <f>ROUND(ROUND(H177,2)*ROUND(G177,3),2)</f>
        <v>0</v>
      </c>
      <c r="J177" s="32" t="s">
        <v>1092</v>
      </c>
      <c r="O177">
        <f>(I177*21)/100</f>
        <v>0</v>
      </c>
      <c r="P177" t="s">
        <v>30</v>
      </c>
    </row>
    <row r="178" spans="1:16" ht="38.25" x14ac:dyDescent="0.2">
      <c r="A178" s="35" t="s">
        <v>61</v>
      </c>
      <c r="E178" s="36" t="s">
        <v>1216</v>
      </c>
    </row>
    <row r="179" spans="1:16" ht="63.75" x14ac:dyDescent="0.2">
      <c r="A179" s="37" t="s">
        <v>63</v>
      </c>
      <c r="E179" s="38" t="s">
        <v>1213</v>
      </c>
    </row>
    <row r="180" spans="1:16" x14ac:dyDescent="0.2">
      <c r="A180" t="s">
        <v>65</v>
      </c>
      <c r="E180" s="36" t="s">
        <v>64</v>
      </c>
    </row>
    <row r="181" spans="1:16" ht="25.5" x14ac:dyDescent="0.2">
      <c r="A181" s="25" t="s">
        <v>55</v>
      </c>
      <c r="B181" s="30" t="s">
        <v>223</v>
      </c>
      <c r="C181" s="30" t="s">
        <v>1217</v>
      </c>
      <c r="D181" s="25" t="s">
        <v>64</v>
      </c>
      <c r="E181" s="31" t="s">
        <v>1218</v>
      </c>
      <c r="F181" s="32" t="s">
        <v>87</v>
      </c>
      <c r="G181" s="33">
        <v>30</v>
      </c>
      <c r="H181" s="34">
        <v>0</v>
      </c>
      <c r="I181" s="34">
        <f>ROUND(ROUND(H181,2)*ROUND(G181,3),2)</f>
        <v>0</v>
      </c>
      <c r="J181" s="32" t="s">
        <v>1092</v>
      </c>
      <c r="O181">
        <f>(I181*21)/100</f>
        <v>0</v>
      </c>
      <c r="P181" t="s">
        <v>30</v>
      </c>
    </row>
    <row r="182" spans="1:16" ht="25.5" x14ac:dyDescent="0.2">
      <c r="A182" s="35" t="s">
        <v>61</v>
      </c>
      <c r="E182" s="36" t="s">
        <v>1218</v>
      </c>
    </row>
    <row r="183" spans="1:16" ht="63.75" x14ac:dyDescent="0.2">
      <c r="A183" s="37" t="s">
        <v>63</v>
      </c>
      <c r="E183" s="38" t="s">
        <v>1219</v>
      </c>
    </row>
    <row r="184" spans="1:16" x14ac:dyDescent="0.2">
      <c r="A184" t="s">
        <v>65</v>
      </c>
      <c r="E184" s="36" t="s">
        <v>64</v>
      </c>
    </row>
    <row r="185" spans="1:16" ht="25.5" x14ac:dyDescent="0.2">
      <c r="A185" s="25" t="s">
        <v>55</v>
      </c>
      <c r="B185" s="30" t="s">
        <v>226</v>
      </c>
      <c r="C185" s="30" t="s">
        <v>1220</v>
      </c>
      <c r="D185" s="25" t="s">
        <v>64</v>
      </c>
      <c r="E185" s="31" t="s">
        <v>1221</v>
      </c>
      <c r="F185" s="32" t="s">
        <v>563</v>
      </c>
      <c r="G185" s="33">
        <v>69.474000000000004</v>
      </c>
      <c r="H185" s="34">
        <v>0</v>
      </c>
      <c r="I185" s="34">
        <f>ROUND(ROUND(H185,2)*ROUND(G185,3),2)</f>
        <v>0</v>
      </c>
      <c r="J185" s="32" t="s">
        <v>1092</v>
      </c>
      <c r="O185">
        <f>(I185*21)/100</f>
        <v>0</v>
      </c>
      <c r="P185" t="s">
        <v>30</v>
      </c>
    </row>
    <row r="186" spans="1:16" ht="25.5" x14ac:dyDescent="0.2">
      <c r="A186" s="35" t="s">
        <v>61</v>
      </c>
      <c r="E186" s="36" t="s">
        <v>1221</v>
      </c>
    </row>
    <row r="187" spans="1:16" ht="102" x14ac:dyDescent="0.2">
      <c r="A187" s="37" t="s">
        <v>63</v>
      </c>
      <c r="E187" s="38" t="s">
        <v>1222</v>
      </c>
    </row>
    <row r="188" spans="1:16" x14ac:dyDescent="0.2">
      <c r="A188" t="s">
        <v>65</v>
      </c>
      <c r="E188" s="36" t="s">
        <v>64</v>
      </c>
    </row>
    <row r="189" spans="1:16" ht="25.5" x14ac:dyDescent="0.2">
      <c r="A189" s="25" t="s">
        <v>55</v>
      </c>
      <c r="B189" s="30" t="s">
        <v>229</v>
      </c>
      <c r="C189" s="30" t="s">
        <v>1223</v>
      </c>
      <c r="D189" s="25" t="s">
        <v>64</v>
      </c>
      <c r="E189" s="31" t="s">
        <v>1224</v>
      </c>
      <c r="F189" s="32" t="s">
        <v>563</v>
      </c>
      <c r="G189" s="33">
        <v>13.965</v>
      </c>
      <c r="H189" s="34">
        <v>0</v>
      </c>
      <c r="I189" s="34">
        <f>ROUND(ROUND(H189,2)*ROUND(G189,3),2)</f>
        <v>0</v>
      </c>
      <c r="J189" s="32" t="s">
        <v>1092</v>
      </c>
      <c r="O189">
        <f>(I189*21)/100</f>
        <v>0</v>
      </c>
      <c r="P189" t="s">
        <v>30</v>
      </c>
    </row>
    <row r="190" spans="1:16" ht="25.5" x14ac:dyDescent="0.2">
      <c r="A190" s="35" t="s">
        <v>61</v>
      </c>
      <c r="E190" s="36" t="s">
        <v>1224</v>
      </c>
    </row>
    <row r="191" spans="1:16" ht="63.75" x14ac:dyDescent="0.2">
      <c r="A191" s="37" t="s">
        <v>63</v>
      </c>
      <c r="E191" s="38" t="s">
        <v>1225</v>
      </c>
    </row>
    <row r="192" spans="1:16" x14ac:dyDescent="0.2">
      <c r="A192" t="s">
        <v>65</v>
      </c>
      <c r="E192" s="36" t="s">
        <v>64</v>
      </c>
    </row>
    <row r="193" spans="1:16" ht="25.5" x14ac:dyDescent="0.2">
      <c r="A193" s="25" t="s">
        <v>55</v>
      </c>
      <c r="B193" s="30" t="s">
        <v>232</v>
      </c>
      <c r="C193" s="30" t="s">
        <v>1226</v>
      </c>
      <c r="D193" s="25" t="s">
        <v>64</v>
      </c>
      <c r="E193" s="31" t="s">
        <v>1227</v>
      </c>
      <c r="F193" s="32" t="s">
        <v>563</v>
      </c>
      <c r="G193" s="33">
        <v>47.234000000000002</v>
      </c>
      <c r="H193" s="34">
        <v>0</v>
      </c>
      <c r="I193" s="34">
        <f>ROUND(ROUND(H193,2)*ROUND(G193,3),2)</f>
        <v>0</v>
      </c>
      <c r="J193" s="32" t="s">
        <v>1092</v>
      </c>
      <c r="O193">
        <f>(I193*21)/100</f>
        <v>0</v>
      </c>
      <c r="P193" t="s">
        <v>30</v>
      </c>
    </row>
    <row r="194" spans="1:16" ht="25.5" x14ac:dyDescent="0.2">
      <c r="A194" s="35" t="s">
        <v>61</v>
      </c>
      <c r="E194" s="36" t="s">
        <v>1227</v>
      </c>
    </row>
    <row r="195" spans="1:16" ht="114.75" x14ac:dyDescent="0.2">
      <c r="A195" s="37" t="s">
        <v>63</v>
      </c>
      <c r="E195" s="38" t="s">
        <v>1228</v>
      </c>
    </row>
    <row r="196" spans="1:16" x14ac:dyDescent="0.2">
      <c r="A196" t="s">
        <v>65</v>
      </c>
      <c r="E196" s="36" t="s">
        <v>64</v>
      </c>
    </row>
    <row r="197" spans="1:16" ht="25.5" x14ac:dyDescent="0.2">
      <c r="A197" s="25" t="s">
        <v>55</v>
      </c>
      <c r="B197" s="30" t="s">
        <v>235</v>
      </c>
      <c r="C197" s="30" t="s">
        <v>1229</v>
      </c>
      <c r="D197" s="25" t="s">
        <v>64</v>
      </c>
      <c r="E197" s="31" t="s">
        <v>1230</v>
      </c>
      <c r="F197" s="32" t="s">
        <v>87</v>
      </c>
      <c r="G197" s="33">
        <v>5</v>
      </c>
      <c r="H197" s="34">
        <v>0</v>
      </c>
      <c r="I197" s="34">
        <f>ROUND(ROUND(H197,2)*ROUND(G197,3),2)</f>
        <v>0</v>
      </c>
      <c r="J197" s="32" t="s">
        <v>1092</v>
      </c>
      <c r="O197">
        <f>(I197*21)/100</f>
        <v>0</v>
      </c>
      <c r="P197" t="s">
        <v>30</v>
      </c>
    </row>
    <row r="198" spans="1:16" ht="25.5" x14ac:dyDescent="0.2">
      <c r="A198" s="35" t="s">
        <v>61</v>
      </c>
      <c r="E198" s="36" t="s">
        <v>1230</v>
      </c>
    </row>
    <row r="199" spans="1:16" ht="63.75" x14ac:dyDescent="0.2">
      <c r="A199" s="37" t="s">
        <v>63</v>
      </c>
      <c r="E199" s="38" t="s">
        <v>1231</v>
      </c>
    </row>
    <row r="200" spans="1:16" x14ac:dyDescent="0.2">
      <c r="A200" t="s">
        <v>65</v>
      </c>
      <c r="E200" s="36" t="s">
        <v>64</v>
      </c>
    </row>
    <row r="201" spans="1:16" ht="25.5" x14ac:dyDescent="0.2">
      <c r="A201" s="25" t="s">
        <v>55</v>
      </c>
      <c r="B201" s="30" t="s">
        <v>237</v>
      </c>
      <c r="C201" s="30" t="s">
        <v>1232</v>
      </c>
      <c r="D201" s="25" t="s">
        <v>64</v>
      </c>
      <c r="E201" s="31" t="s">
        <v>1233</v>
      </c>
      <c r="F201" s="32" t="s">
        <v>563</v>
      </c>
      <c r="G201" s="33">
        <v>54.88</v>
      </c>
      <c r="H201" s="34">
        <v>0</v>
      </c>
      <c r="I201" s="34">
        <f>ROUND(ROUND(H201,2)*ROUND(G201,3),2)</f>
        <v>0</v>
      </c>
      <c r="J201" s="32" t="s">
        <v>1092</v>
      </c>
      <c r="O201">
        <f>(I201*21)/100</f>
        <v>0</v>
      </c>
      <c r="P201" t="s">
        <v>30</v>
      </c>
    </row>
    <row r="202" spans="1:16" ht="25.5" x14ac:dyDescent="0.2">
      <c r="A202" s="35" t="s">
        <v>61</v>
      </c>
      <c r="E202" s="36" t="s">
        <v>1233</v>
      </c>
    </row>
    <row r="203" spans="1:16" ht="114.75" x14ac:dyDescent="0.2">
      <c r="A203" s="37" t="s">
        <v>63</v>
      </c>
      <c r="E203" s="38" t="s">
        <v>1234</v>
      </c>
    </row>
    <row r="204" spans="1:16" x14ac:dyDescent="0.2">
      <c r="A204" t="s">
        <v>65</v>
      </c>
      <c r="E204" s="36" t="s">
        <v>64</v>
      </c>
    </row>
    <row r="205" spans="1:16" ht="25.5" x14ac:dyDescent="0.2">
      <c r="A205" s="25" t="s">
        <v>55</v>
      </c>
      <c r="B205" s="30" t="s">
        <v>421</v>
      </c>
      <c r="C205" s="30" t="s">
        <v>1235</v>
      </c>
      <c r="D205" s="25" t="s">
        <v>64</v>
      </c>
      <c r="E205" s="31" t="s">
        <v>1236</v>
      </c>
      <c r="F205" s="32" t="s">
        <v>87</v>
      </c>
      <c r="G205" s="33">
        <v>1</v>
      </c>
      <c r="H205" s="34">
        <v>0</v>
      </c>
      <c r="I205" s="34">
        <f>ROUND(ROUND(H205,2)*ROUND(G205,3),2)</f>
        <v>0</v>
      </c>
      <c r="J205" s="32" t="s">
        <v>1092</v>
      </c>
      <c r="O205">
        <f>(I205*21)/100</f>
        <v>0</v>
      </c>
      <c r="P205" t="s">
        <v>30</v>
      </c>
    </row>
    <row r="206" spans="1:16" ht="25.5" x14ac:dyDescent="0.2">
      <c r="A206" s="35" t="s">
        <v>61</v>
      </c>
      <c r="E206" s="36" t="s">
        <v>1236</v>
      </c>
    </row>
    <row r="207" spans="1:16" ht="63.75" x14ac:dyDescent="0.2">
      <c r="A207" s="37" t="s">
        <v>63</v>
      </c>
      <c r="E207" s="38" t="s">
        <v>1237</v>
      </c>
    </row>
    <row r="208" spans="1:16" x14ac:dyDescent="0.2">
      <c r="A208" t="s">
        <v>65</v>
      </c>
      <c r="E208" s="36" t="s">
        <v>64</v>
      </c>
    </row>
    <row r="209" spans="1:18" x14ac:dyDescent="0.2">
      <c r="A209" s="25" t="s">
        <v>55</v>
      </c>
      <c r="B209" s="30" t="s">
        <v>530</v>
      </c>
      <c r="C209" s="30" t="s">
        <v>1238</v>
      </c>
      <c r="D209" s="25" t="s">
        <v>64</v>
      </c>
      <c r="E209" s="31" t="s">
        <v>1239</v>
      </c>
      <c r="F209" s="32" t="s">
        <v>87</v>
      </c>
      <c r="G209" s="33">
        <v>1</v>
      </c>
      <c r="H209" s="34">
        <v>0</v>
      </c>
      <c r="I209" s="34">
        <f>ROUND(ROUND(H209,2)*ROUND(G209,3),2)</f>
        <v>0</v>
      </c>
      <c r="J209" s="32" t="s">
        <v>60</v>
      </c>
      <c r="O209">
        <f>(I209*21)/100</f>
        <v>0</v>
      </c>
      <c r="P209" t="s">
        <v>30</v>
      </c>
    </row>
    <row r="210" spans="1:18" x14ac:dyDescent="0.2">
      <c r="A210" s="35" t="s">
        <v>61</v>
      </c>
      <c r="E210" s="36" t="s">
        <v>1239</v>
      </c>
    </row>
    <row r="211" spans="1:18" ht="51" x14ac:dyDescent="0.2">
      <c r="A211" s="37" t="s">
        <v>63</v>
      </c>
      <c r="E211" s="38" t="s">
        <v>1240</v>
      </c>
    </row>
    <row r="212" spans="1:18" x14ac:dyDescent="0.2">
      <c r="A212" t="s">
        <v>65</v>
      </c>
      <c r="E212" s="36" t="s">
        <v>64</v>
      </c>
    </row>
    <row r="213" spans="1:18" ht="12.75" customHeight="1" x14ac:dyDescent="0.2">
      <c r="A213" s="12" t="s">
        <v>52</v>
      </c>
      <c r="B213" s="12"/>
      <c r="C213" s="39" t="s">
        <v>1241</v>
      </c>
      <c r="D213" s="12"/>
      <c r="E213" s="28" t="s">
        <v>1242</v>
      </c>
      <c r="F213" s="12"/>
      <c r="G213" s="12"/>
      <c r="H213" s="12"/>
      <c r="I213" s="40">
        <f>0+Q213</f>
        <v>0</v>
      </c>
      <c r="J213" s="12"/>
      <c r="O213">
        <f>0+R213</f>
        <v>0</v>
      </c>
      <c r="Q213">
        <f>0+I214+I218+I222+I226+I230+I234+I238</f>
        <v>0</v>
      </c>
      <c r="R213">
        <f>0+O214+O218+O222+O226+O230+O234+O238</f>
        <v>0</v>
      </c>
    </row>
    <row r="214" spans="1:18" x14ac:dyDescent="0.2">
      <c r="A214" s="25" t="s">
        <v>55</v>
      </c>
      <c r="B214" s="30" t="s">
        <v>533</v>
      </c>
      <c r="C214" s="30" t="s">
        <v>1243</v>
      </c>
      <c r="D214" s="25" t="s">
        <v>64</v>
      </c>
      <c r="E214" s="31" t="s">
        <v>1244</v>
      </c>
      <c r="F214" s="32" t="s">
        <v>1245</v>
      </c>
      <c r="G214" s="33">
        <v>1.488</v>
      </c>
      <c r="H214" s="34">
        <v>0</v>
      </c>
      <c r="I214" s="34">
        <f>ROUND(ROUND(H214,2)*ROUND(G214,3),2)</f>
        <v>0</v>
      </c>
      <c r="J214" s="32" t="s">
        <v>1092</v>
      </c>
      <c r="O214">
        <f>(I214*21)/100</f>
        <v>0</v>
      </c>
      <c r="P214" t="s">
        <v>30</v>
      </c>
    </row>
    <row r="215" spans="1:18" x14ac:dyDescent="0.2">
      <c r="A215" s="35" t="s">
        <v>61</v>
      </c>
      <c r="E215" s="36" t="s">
        <v>1244</v>
      </c>
    </row>
    <row r="216" spans="1:18" x14ac:dyDescent="0.2">
      <c r="A216" s="37" t="s">
        <v>63</v>
      </c>
      <c r="E216" s="38" t="s">
        <v>64</v>
      </c>
    </row>
    <row r="217" spans="1:18" x14ac:dyDescent="0.2">
      <c r="A217" t="s">
        <v>65</v>
      </c>
      <c r="E217" s="36" t="s">
        <v>64</v>
      </c>
    </row>
    <row r="218" spans="1:18" ht="38.25" x14ac:dyDescent="0.2">
      <c r="A218" s="25" t="s">
        <v>55</v>
      </c>
      <c r="B218" s="30" t="s">
        <v>538</v>
      </c>
      <c r="C218" s="30" t="s">
        <v>1246</v>
      </c>
      <c r="D218" s="25" t="s">
        <v>64</v>
      </c>
      <c r="E218" s="31" t="s">
        <v>1247</v>
      </c>
      <c r="F218" s="32" t="s">
        <v>563</v>
      </c>
      <c r="G218" s="33">
        <v>4.3360000000000003</v>
      </c>
      <c r="H218" s="34">
        <v>0</v>
      </c>
      <c r="I218" s="34">
        <f>ROUND(ROUND(H218,2)*ROUND(G218,3),2)</f>
        <v>0</v>
      </c>
      <c r="J218" s="32" t="s">
        <v>1092</v>
      </c>
      <c r="O218">
        <f>(I218*21)/100</f>
        <v>0</v>
      </c>
      <c r="P218" t="s">
        <v>30</v>
      </c>
    </row>
    <row r="219" spans="1:18" ht="38.25" x14ac:dyDescent="0.2">
      <c r="A219" s="35" t="s">
        <v>61</v>
      </c>
      <c r="E219" s="36" t="s">
        <v>1247</v>
      </c>
    </row>
    <row r="220" spans="1:18" x14ac:dyDescent="0.2">
      <c r="A220" s="37" t="s">
        <v>63</v>
      </c>
      <c r="E220" s="38" t="s">
        <v>64</v>
      </c>
    </row>
    <row r="221" spans="1:18" x14ac:dyDescent="0.2">
      <c r="A221" t="s">
        <v>65</v>
      </c>
      <c r="E221" s="36" t="s">
        <v>64</v>
      </c>
    </row>
    <row r="222" spans="1:18" ht="25.5" x14ac:dyDescent="0.2">
      <c r="A222" s="25" t="s">
        <v>55</v>
      </c>
      <c r="B222" s="30" t="s">
        <v>542</v>
      </c>
      <c r="C222" s="30" t="s">
        <v>1248</v>
      </c>
      <c r="D222" s="25" t="s">
        <v>64</v>
      </c>
      <c r="E222" s="31" t="s">
        <v>1249</v>
      </c>
      <c r="F222" s="32" t="s">
        <v>563</v>
      </c>
      <c r="G222" s="33">
        <v>3.72</v>
      </c>
      <c r="H222" s="34">
        <v>0</v>
      </c>
      <c r="I222" s="34">
        <f>ROUND(ROUND(H222,2)*ROUND(G222,3),2)</f>
        <v>0</v>
      </c>
      <c r="J222" s="32" t="s">
        <v>1092</v>
      </c>
      <c r="O222">
        <f>(I222*21)/100</f>
        <v>0</v>
      </c>
      <c r="P222" t="s">
        <v>30</v>
      </c>
    </row>
    <row r="223" spans="1:18" ht="25.5" x14ac:dyDescent="0.2">
      <c r="A223" s="35" t="s">
        <v>61</v>
      </c>
      <c r="E223" s="36" t="s">
        <v>1249</v>
      </c>
    </row>
    <row r="224" spans="1:18" ht="63.75" x14ac:dyDescent="0.2">
      <c r="A224" s="37" t="s">
        <v>63</v>
      </c>
      <c r="E224" s="38" t="s">
        <v>1250</v>
      </c>
    </row>
    <row r="225" spans="1:16" x14ac:dyDescent="0.2">
      <c r="A225" t="s">
        <v>65</v>
      </c>
      <c r="E225" s="36" t="s">
        <v>64</v>
      </c>
    </row>
    <row r="226" spans="1:16" x14ac:dyDescent="0.2">
      <c r="A226" s="25" t="s">
        <v>55</v>
      </c>
      <c r="B226" s="30" t="s">
        <v>545</v>
      </c>
      <c r="C226" s="30" t="s">
        <v>1251</v>
      </c>
      <c r="D226" s="25" t="s">
        <v>64</v>
      </c>
      <c r="E226" s="31" t="s">
        <v>1252</v>
      </c>
      <c r="F226" s="32" t="s">
        <v>563</v>
      </c>
      <c r="G226" s="33">
        <v>3.72</v>
      </c>
      <c r="H226" s="34">
        <v>0</v>
      </c>
      <c r="I226" s="34">
        <f>ROUND(ROUND(H226,2)*ROUND(G226,3),2)</f>
        <v>0</v>
      </c>
      <c r="J226" s="32" t="s">
        <v>1092</v>
      </c>
      <c r="O226">
        <f>(I226*21)/100</f>
        <v>0</v>
      </c>
      <c r="P226" t="s">
        <v>30</v>
      </c>
    </row>
    <row r="227" spans="1:16" x14ac:dyDescent="0.2">
      <c r="A227" s="35" t="s">
        <v>61</v>
      </c>
      <c r="E227" s="36" t="s">
        <v>1252</v>
      </c>
    </row>
    <row r="228" spans="1:16" ht="63.75" x14ac:dyDescent="0.2">
      <c r="A228" s="37" t="s">
        <v>63</v>
      </c>
      <c r="E228" s="38" t="s">
        <v>1250</v>
      </c>
    </row>
    <row r="229" spans="1:16" x14ac:dyDescent="0.2">
      <c r="A229" t="s">
        <v>65</v>
      </c>
      <c r="E229" s="36" t="s">
        <v>64</v>
      </c>
    </row>
    <row r="230" spans="1:16" ht="25.5" x14ac:dyDescent="0.2">
      <c r="A230" s="25" t="s">
        <v>55</v>
      </c>
      <c r="B230" s="30" t="s">
        <v>548</v>
      </c>
      <c r="C230" s="30" t="s">
        <v>1253</v>
      </c>
      <c r="D230" s="25" t="s">
        <v>64</v>
      </c>
      <c r="E230" s="31" t="s">
        <v>1254</v>
      </c>
      <c r="F230" s="32" t="s">
        <v>563</v>
      </c>
      <c r="G230" s="33">
        <v>3.72</v>
      </c>
      <c r="H230" s="34">
        <v>0</v>
      </c>
      <c r="I230" s="34">
        <f>ROUND(ROUND(H230,2)*ROUND(G230,3),2)</f>
        <v>0</v>
      </c>
      <c r="J230" s="32" t="s">
        <v>1092</v>
      </c>
      <c r="O230">
        <f>(I230*21)/100</f>
        <v>0</v>
      </c>
      <c r="P230" t="s">
        <v>30</v>
      </c>
    </row>
    <row r="231" spans="1:16" ht="25.5" x14ac:dyDescent="0.2">
      <c r="A231" s="35" t="s">
        <v>61</v>
      </c>
      <c r="E231" s="36" t="s">
        <v>1254</v>
      </c>
    </row>
    <row r="232" spans="1:16" ht="63.75" x14ac:dyDescent="0.2">
      <c r="A232" s="37" t="s">
        <v>63</v>
      </c>
      <c r="E232" s="38" t="s">
        <v>1250</v>
      </c>
    </row>
    <row r="233" spans="1:16" x14ac:dyDescent="0.2">
      <c r="A233" t="s">
        <v>65</v>
      </c>
      <c r="E233" s="36" t="s">
        <v>64</v>
      </c>
    </row>
    <row r="234" spans="1:16" ht="25.5" x14ac:dyDescent="0.2">
      <c r="A234" s="25" t="s">
        <v>55</v>
      </c>
      <c r="B234" s="30" t="s">
        <v>552</v>
      </c>
      <c r="C234" s="30" t="s">
        <v>1255</v>
      </c>
      <c r="D234" s="25" t="s">
        <v>64</v>
      </c>
      <c r="E234" s="31" t="s">
        <v>1256</v>
      </c>
      <c r="F234" s="32" t="s">
        <v>563</v>
      </c>
      <c r="G234" s="33">
        <v>3.72</v>
      </c>
      <c r="H234" s="34">
        <v>0</v>
      </c>
      <c r="I234" s="34">
        <f>ROUND(ROUND(H234,2)*ROUND(G234,3),2)</f>
        <v>0</v>
      </c>
      <c r="J234" s="32" t="s">
        <v>1092</v>
      </c>
      <c r="O234">
        <f>(I234*21)/100</f>
        <v>0</v>
      </c>
      <c r="P234" t="s">
        <v>30</v>
      </c>
    </row>
    <row r="235" spans="1:16" ht="25.5" x14ac:dyDescent="0.2">
      <c r="A235" s="35" t="s">
        <v>61</v>
      </c>
      <c r="E235" s="36" t="s">
        <v>1256</v>
      </c>
    </row>
    <row r="236" spans="1:16" ht="63.75" x14ac:dyDescent="0.2">
      <c r="A236" s="37" t="s">
        <v>63</v>
      </c>
      <c r="E236" s="38" t="s">
        <v>1250</v>
      </c>
    </row>
    <row r="237" spans="1:16" x14ac:dyDescent="0.2">
      <c r="A237" t="s">
        <v>65</v>
      </c>
      <c r="E237" s="36" t="s">
        <v>64</v>
      </c>
    </row>
    <row r="238" spans="1:16" ht="38.25" x14ac:dyDescent="0.2">
      <c r="A238" s="25" t="s">
        <v>55</v>
      </c>
      <c r="B238" s="30" t="s">
        <v>556</v>
      </c>
      <c r="C238" s="30" t="s">
        <v>1257</v>
      </c>
      <c r="D238" s="25" t="s">
        <v>64</v>
      </c>
      <c r="E238" s="31" t="s">
        <v>1258</v>
      </c>
      <c r="F238" s="32" t="s">
        <v>59</v>
      </c>
      <c r="G238" s="33">
        <v>2.5999999999999999E-2</v>
      </c>
      <c r="H238" s="34">
        <v>0</v>
      </c>
      <c r="I238" s="34">
        <f>ROUND(ROUND(H238,2)*ROUND(G238,3),2)</f>
        <v>0</v>
      </c>
      <c r="J238" s="32" t="s">
        <v>1092</v>
      </c>
      <c r="O238">
        <f>(I238*21)/100</f>
        <v>0</v>
      </c>
      <c r="P238" t="s">
        <v>30</v>
      </c>
    </row>
    <row r="239" spans="1:16" ht="38.25" x14ac:dyDescent="0.2">
      <c r="A239" s="35" t="s">
        <v>61</v>
      </c>
      <c r="E239" s="36" t="s">
        <v>1259</v>
      </c>
    </row>
    <row r="240" spans="1:16" x14ac:dyDescent="0.2">
      <c r="A240" s="37" t="s">
        <v>63</v>
      </c>
      <c r="E240" s="38" t="s">
        <v>64</v>
      </c>
    </row>
    <row r="241" spans="1:18" x14ac:dyDescent="0.2">
      <c r="A241" t="s">
        <v>65</v>
      </c>
      <c r="E241" s="36" t="s">
        <v>64</v>
      </c>
    </row>
    <row r="242" spans="1:18" ht="12.75" customHeight="1" x14ac:dyDescent="0.2">
      <c r="A242" s="12" t="s">
        <v>52</v>
      </c>
      <c r="B242" s="12"/>
      <c r="C242" s="39" t="s">
        <v>1260</v>
      </c>
      <c r="D242" s="12"/>
      <c r="E242" s="28" t="s">
        <v>1261</v>
      </c>
      <c r="F242" s="12"/>
      <c r="G242" s="12"/>
      <c r="H242" s="12"/>
      <c r="I242" s="40">
        <f>0+Q242</f>
        <v>0</v>
      </c>
      <c r="J242" s="12"/>
      <c r="O242">
        <f>0+R242</f>
        <v>0</v>
      </c>
      <c r="Q242">
        <f>0+I243+I247+I251+I255+I259</f>
        <v>0</v>
      </c>
      <c r="R242">
        <f>0+O243+O247+O251+O255+O259</f>
        <v>0</v>
      </c>
    </row>
    <row r="243" spans="1:18" ht="25.5" x14ac:dyDescent="0.2">
      <c r="A243" s="25" t="s">
        <v>55</v>
      </c>
      <c r="B243" s="30" t="s">
        <v>560</v>
      </c>
      <c r="C243" s="30" t="s">
        <v>1262</v>
      </c>
      <c r="D243" s="25" t="s">
        <v>64</v>
      </c>
      <c r="E243" s="31" t="s">
        <v>1263</v>
      </c>
      <c r="F243" s="32" t="s">
        <v>87</v>
      </c>
      <c r="G243" s="33">
        <v>4</v>
      </c>
      <c r="H243" s="34">
        <v>0</v>
      </c>
      <c r="I243" s="34">
        <f>ROUND(ROUND(H243,2)*ROUND(G243,3),2)</f>
        <v>0</v>
      </c>
      <c r="J243" s="32" t="s">
        <v>1092</v>
      </c>
      <c r="O243">
        <f>(I243*21)/100</f>
        <v>0</v>
      </c>
      <c r="P243" t="s">
        <v>30</v>
      </c>
    </row>
    <row r="244" spans="1:18" ht="25.5" x14ac:dyDescent="0.2">
      <c r="A244" s="35" t="s">
        <v>61</v>
      </c>
      <c r="E244" s="36" t="s">
        <v>1263</v>
      </c>
    </row>
    <row r="245" spans="1:18" ht="76.5" x14ac:dyDescent="0.2">
      <c r="A245" s="37" t="s">
        <v>63</v>
      </c>
      <c r="E245" s="38" t="s">
        <v>1264</v>
      </c>
    </row>
    <row r="246" spans="1:18" x14ac:dyDescent="0.2">
      <c r="A246" t="s">
        <v>65</v>
      </c>
      <c r="E246" s="36" t="s">
        <v>64</v>
      </c>
    </row>
    <row r="247" spans="1:18" ht="25.5" x14ac:dyDescent="0.2">
      <c r="A247" s="25" t="s">
        <v>55</v>
      </c>
      <c r="B247" s="30" t="s">
        <v>969</v>
      </c>
      <c r="C247" s="30" t="s">
        <v>1265</v>
      </c>
      <c r="D247" s="25" t="s">
        <v>64</v>
      </c>
      <c r="E247" s="31" t="s">
        <v>1266</v>
      </c>
      <c r="F247" s="32" t="s">
        <v>87</v>
      </c>
      <c r="G247" s="33">
        <v>2</v>
      </c>
      <c r="H247" s="34">
        <v>0</v>
      </c>
      <c r="I247" s="34">
        <f>ROUND(ROUND(H247,2)*ROUND(G247,3),2)</f>
        <v>0</v>
      </c>
      <c r="J247" s="32" t="s">
        <v>1092</v>
      </c>
      <c r="O247">
        <f>(I247*21)/100</f>
        <v>0</v>
      </c>
      <c r="P247" t="s">
        <v>30</v>
      </c>
    </row>
    <row r="248" spans="1:18" ht="25.5" x14ac:dyDescent="0.2">
      <c r="A248" s="35" t="s">
        <v>61</v>
      </c>
      <c r="E248" s="36" t="s">
        <v>1266</v>
      </c>
    </row>
    <row r="249" spans="1:18" ht="76.5" x14ac:dyDescent="0.2">
      <c r="A249" s="37" t="s">
        <v>63</v>
      </c>
      <c r="E249" s="38" t="s">
        <v>1267</v>
      </c>
    </row>
    <row r="250" spans="1:18" x14ac:dyDescent="0.2">
      <c r="A250" t="s">
        <v>65</v>
      </c>
      <c r="E250" s="36" t="s">
        <v>64</v>
      </c>
    </row>
    <row r="251" spans="1:18" x14ac:dyDescent="0.2">
      <c r="A251" s="25" t="s">
        <v>55</v>
      </c>
      <c r="B251" s="30" t="s">
        <v>973</v>
      </c>
      <c r="C251" s="30" t="s">
        <v>1268</v>
      </c>
      <c r="D251" s="25" t="s">
        <v>64</v>
      </c>
      <c r="E251" s="31" t="s">
        <v>1269</v>
      </c>
      <c r="F251" s="32" t="s">
        <v>87</v>
      </c>
      <c r="G251" s="33">
        <v>7</v>
      </c>
      <c r="H251" s="34">
        <v>0</v>
      </c>
      <c r="I251" s="34">
        <f>ROUND(ROUND(H251,2)*ROUND(G251,3),2)</f>
        <v>0</v>
      </c>
      <c r="J251" s="32" t="s">
        <v>60</v>
      </c>
      <c r="O251">
        <f>(I251*21)/100</f>
        <v>0</v>
      </c>
      <c r="P251" t="s">
        <v>30</v>
      </c>
    </row>
    <row r="252" spans="1:18" x14ac:dyDescent="0.2">
      <c r="A252" s="35" t="s">
        <v>61</v>
      </c>
      <c r="E252" s="36" t="s">
        <v>1269</v>
      </c>
    </row>
    <row r="253" spans="1:18" ht="102" x14ac:dyDescent="0.2">
      <c r="A253" s="37" t="s">
        <v>63</v>
      </c>
      <c r="E253" s="38" t="s">
        <v>1270</v>
      </c>
    </row>
    <row r="254" spans="1:18" x14ac:dyDescent="0.2">
      <c r="A254" t="s">
        <v>65</v>
      </c>
      <c r="E254" s="36" t="s">
        <v>64</v>
      </c>
    </row>
    <row r="255" spans="1:18" x14ac:dyDescent="0.2">
      <c r="A255" s="25" t="s">
        <v>55</v>
      </c>
      <c r="B255" s="30" t="s">
        <v>977</v>
      </c>
      <c r="C255" s="30" t="s">
        <v>1271</v>
      </c>
      <c r="D255" s="25" t="s">
        <v>64</v>
      </c>
      <c r="E255" s="31" t="s">
        <v>1272</v>
      </c>
      <c r="F255" s="32" t="s">
        <v>87</v>
      </c>
      <c r="G255" s="33">
        <v>1</v>
      </c>
      <c r="H255" s="34">
        <v>0</v>
      </c>
      <c r="I255" s="34">
        <f>ROUND(ROUND(H255,2)*ROUND(G255,3),2)</f>
        <v>0</v>
      </c>
      <c r="J255" s="32" t="s">
        <v>60</v>
      </c>
      <c r="O255">
        <f>(I255*21)/100</f>
        <v>0</v>
      </c>
      <c r="P255" t="s">
        <v>30</v>
      </c>
    </row>
    <row r="256" spans="1:18" x14ac:dyDescent="0.2">
      <c r="A256" s="35" t="s">
        <v>61</v>
      </c>
      <c r="E256" s="36" t="s">
        <v>1272</v>
      </c>
    </row>
    <row r="257" spans="1:18" ht="76.5" x14ac:dyDescent="0.2">
      <c r="A257" s="37" t="s">
        <v>63</v>
      </c>
      <c r="E257" s="38" t="s">
        <v>1273</v>
      </c>
    </row>
    <row r="258" spans="1:18" x14ac:dyDescent="0.2">
      <c r="A258" t="s">
        <v>65</v>
      </c>
      <c r="E258" s="36" t="s">
        <v>64</v>
      </c>
    </row>
    <row r="259" spans="1:18" x14ac:dyDescent="0.2">
      <c r="A259" s="25" t="s">
        <v>55</v>
      </c>
      <c r="B259" s="30" t="s">
        <v>1274</v>
      </c>
      <c r="C259" s="30" t="s">
        <v>1275</v>
      </c>
      <c r="D259" s="25" t="s">
        <v>64</v>
      </c>
      <c r="E259" s="31" t="s">
        <v>1276</v>
      </c>
      <c r="F259" s="32" t="s">
        <v>87</v>
      </c>
      <c r="G259" s="33">
        <v>1</v>
      </c>
      <c r="H259" s="34">
        <v>0</v>
      </c>
      <c r="I259" s="34">
        <f>ROUND(ROUND(H259,2)*ROUND(G259,3),2)</f>
        <v>0</v>
      </c>
      <c r="J259" s="32" t="s">
        <v>60</v>
      </c>
      <c r="O259">
        <f>(I259*21)/100</f>
        <v>0</v>
      </c>
      <c r="P259" t="s">
        <v>30</v>
      </c>
    </row>
    <row r="260" spans="1:18" x14ac:dyDescent="0.2">
      <c r="A260" s="35" t="s">
        <v>61</v>
      </c>
      <c r="E260" s="36" t="s">
        <v>1276</v>
      </c>
    </row>
    <row r="261" spans="1:18" ht="76.5" x14ac:dyDescent="0.2">
      <c r="A261" s="37" t="s">
        <v>63</v>
      </c>
      <c r="E261" s="38" t="s">
        <v>1277</v>
      </c>
    </row>
    <row r="262" spans="1:18" x14ac:dyDescent="0.2">
      <c r="A262" t="s">
        <v>65</v>
      </c>
      <c r="E262" s="36" t="s">
        <v>64</v>
      </c>
    </row>
    <row r="263" spans="1:18" ht="12.75" customHeight="1" x14ac:dyDescent="0.2">
      <c r="A263" s="12" t="s">
        <v>52</v>
      </c>
      <c r="B263" s="12"/>
      <c r="C263" s="39" t="s">
        <v>1278</v>
      </c>
      <c r="D263" s="12"/>
      <c r="E263" s="28" t="s">
        <v>1279</v>
      </c>
      <c r="F263" s="12"/>
      <c r="G263" s="12"/>
      <c r="H263" s="12"/>
      <c r="I263" s="40">
        <f>0+Q263</f>
        <v>0</v>
      </c>
      <c r="J263" s="12"/>
      <c r="O263">
        <f>0+R263</f>
        <v>0</v>
      </c>
      <c r="Q263">
        <f>0+I264+I268+I272+I276+I280</f>
        <v>0</v>
      </c>
      <c r="R263">
        <f>0+O264+O268+O272+O276+O280</f>
        <v>0</v>
      </c>
    </row>
    <row r="264" spans="1:18" ht="38.25" x14ac:dyDescent="0.2">
      <c r="A264" s="25" t="s">
        <v>55</v>
      </c>
      <c r="B264" s="30" t="s">
        <v>1280</v>
      </c>
      <c r="C264" s="30" t="s">
        <v>1281</v>
      </c>
      <c r="D264" s="25" t="s">
        <v>64</v>
      </c>
      <c r="E264" s="31" t="s">
        <v>1282</v>
      </c>
      <c r="F264" s="32" t="s">
        <v>563</v>
      </c>
      <c r="G264" s="33">
        <v>29.577000000000002</v>
      </c>
      <c r="H264" s="34">
        <v>0</v>
      </c>
      <c r="I264" s="34">
        <f>ROUND(ROUND(H264,2)*ROUND(G264,3),2)</f>
        <v>0</v>
      </c>
      <c r="J264" s="32" t="s">
        <v>1092</v>
      </c>
      <c r="O264">
        <f>(I264*21)/100</f>
        <v>0</v>
      </c>
      <c r="P264" t="s">
        <v>30</v>
      </c>
    </row>
    <row r="265" spans="1:18" ht="38.25" x14ac:dyDescent="0.2">
      <c r="A265" s="35" t="s">
        <v>61</v>
      </c>
      <c r="E265" s="36" t="s">
        <v>1283</v>
      </c>
    </row>
    <row r="266" spans="1:18" ht="63.75" x14ac:dyDescent="0.2">
      <c r="A266" s="37" t="s">
        <v>63</v>
      </c>
      <c r="E266" s="38" t="s">
        <v>1284</v>
      </c>
    </row>
    <row r="267" spans="1:18" ht="178.5" x14ac:dyDescent="0.2">
      <c r="A267" t="s">
        <v>65</v>
      </c>
      <c r="E267" s="36" t="s">
        <v>1285</v>
      </c>
    </row>
    <row r="268" spans="1:18" ht="25.5" x14ac:dyDescent="0.2">
      <c r="A268" s="25" t="s">
        <v>55</v>
      </c>
      <c r="B268" s="30" t="s">
        <v>1286</v>
      </c>
      <c r="C268" s="30" t="s">
        <v>1287</v>
      </c>
      <c r="D268" s="25" t="s">
        <v>64</v>
      </c>
      <c r="E268" s="31" t="s">
        <v>1288</v>
      </c>
      <c r="F268" s="32" t="s">
        <v>563</v>
      </c>
      <c r="G268" s="33">
        <v>29.577000000000002</v>
      </c>
      <c r="H268" s="34">
        <v>0</v>
      </c>
      <c r="I268" s="34">
        <f>ROUND(ROUND(H268,2)*ROUND(G268,3),2)</f>
        <v>0</v>
      </c>
      <c r="J268" s="32" t="s">
        <v>1092</v>
      </c>
      <c r="O268">
        <f>(I268*21)/100</f>
        <v>0</v>
      </c>
      <c r="P268" t="s">
        <v>30</v>
      </c>
    </row>
    <row r="269" spans="1:18" ht="25.5" x14ac:dyDescent="0.2">
      <c r="A269" s="35" t="s">
        <v>61</v>
      </c>
      <c r="E269" s="36" t="s">
        <v>1288</v>
      </c>
    </row>
    <row r="270" spans="1:18" ht="63.75" x14ac:dyDescent="0.2">
      <c r="A270" s="37" t="s">
        <v>63</v>
      </c>
      <c r="E270" s="38" t="s">
        <v>1284</v>
      </c>
    </row>
    <row r="271" spans="1:18" ht="178.5" x14ac:dyDescent="0.2">
      <c r="A271" t="s">
        <v>65</v>
      </c>
      <c r="E271" s="36" t="s">
        <v>1285</v>
      </c>
    </row>
    <row r="272" spans="1:18" ht="25.5" x14ac:dyDescent="0.2">
      <c r="A272" s="25" t="s">
        <v>55</v>
      </c>
      <c r="B272" s="30" t="s">
        <v>1289</v>
      </c>
      <c r="C272" s="30" t="s">
        <v>1290</v>
      </c>
      <c r="D272" s="25" t="s">
        <v>64</v>
      </c>
      <c r="E272" s="31" t="s">
        <v>1291</v>
      </c>
      <c r="F272" s="32" t="s">
        <v>563</v>
      </c>
      <c r="G272" s="33">
        <v>29.577000000000002</v>
      </c>
      <c r="H272" s="34">
        <v>0</v>
      </c>
      <c r="I272" s="34">
        <f>ROUND(ROUND(H272,2)*ROUND(G272,3),2)</f>
        <v>0</v>
      </c>
      <c r="J272" s="32" t="s">
        <v>1092</v>
      </c>
      <c r="O272">
        <f>(I272*21)/100</f>
        <v>0</v>
      </c>
      <c r="P272" t="s">
        <v>30</v>
      </c>
    </row>
    <row r="273" spans="1:18" ht="25.5" x14ac:dyDescent="0.2">
      <c r="A273" s="35" t="s">
        <v>61</v>
      </c>
      <c r="E273" s="36" t="s">
        <v>1291</v>
      </c>
    </row>
    <row r="274" spans="1:18" ht="63.75" x14ac:dyDescent="0.2">
      <c r="A274" s="37" t="s">
        <v>63</v>
      </c>
      <c r="E274" s="38" t="s">
        <v>1284</v>
      </c>
    </row>
    <row r="275" spans="1:18" ht="178.5" x14ac:dyDescent="0.2">
      <c r="A275" t="s">
        <v>65</v>
      </c>
      <c r="E275" s="36" t="s">
        <v>1285</v>
      </c>
    </row>
    <row r="276" spans="1:18" ht="25.5" x14ac:dyDescent="0.2">
      <c r="A276" s="25" t="s">
        <v>55</v>
      </c>
      <c r="B276" s="30" t="s">
        <v>1292</v>
      </c>
      <c r="C276" s="30" t="s">
        <v>1293</v>
      </c>
      <c r="D276" s="25" t="s">
        <v>64</v>
      </c>
      <c r="E276" s="31" t="s">
        <v>1294</v>
      </c>
      <c r="F276" s="32" t="s">
        <v>563</v>
      </c>
      <c r="G276" s="33">
        <v>29.577000000000002</v>
      </c>
      <c r="H276" s="34">
        <v>0</v>
      </c>
      <c r="I276" s="34">
        <f>ROUND(ROUND(H276,2)*ROUND(G276,3),2)</f>
        <v>0</v>
      </c>
      <c r="J276" s="32" t="s">
        <v>1092</v>
      </c>
      <c r="O276">
        <f>(I276*21)/100</f>
        <v>0</v>
      </c>
      <c r="P276" t="s">
        <v>30</v>
      </c>
    </row>
    <row r="277" spans="1:18" ht="25.5" x14ac:dyDescent="0.2">
      <c r="A277" s="35" t="s">
        <v>61</v>
      </c>
      <c r="E277" s="36" t="s">
        <v>1294</v>
      </c>
    </row>
    <row r="278" spans="1:18" ht="63.75" x14ac:dyDescent="0.2">
      <c r="A278" s="37" t="s">
        <v>63</v>
      </c>
      <c r="E278" s="38" t="s">
        <v>1284</v>
      </c>
    </row>
    <row r="279" spans="1:18" ht="178.5" x14ac:dyDescent="0.2">
      <c r="A279" t="s">
        <v>65</v>
      </c>
      <c r="E279" s="36" t="s">
        <v>1285</v>
      </c>
    </row>
    <row r="280" spans="1:18" ht="38.25" x14ac:dyDescent="0.2">
      <c r="A280" s="25" t="s">
        <v>55</v>
      </c>
      <c r="B280" s="30" t="s">
        <v>1295</v>
      </c>
      <c r="C280" s="30" t="s">
        <v>1296</v>
      </c>
      <c r="D280" s="25" t="s">
        <v>64</v>
      </c>
      <c r="E280" s="31" t="s">
        <v>1297</v>
      </c>
      <c r="F280" s="32" t="s">
        <v>59</v>
      </c>
      <c r="G280" s="33">
        <v>0.38700000000000001</v>
      </c>
      <c r="H280" s="34">
        <v>0</v>
      </c>
      <c r="I280" s="34">
        <f>ROUND(ROUND(H280,2)*ROUND(G280,3),2)</f>
        <v>0</v>
      </c>
      <c r="J280" s="32" t="s">
        <v>1092</v>
      </c>
      <c r="O280">
        <f>(I280*21)/100</f>
        <v>0</v>
      </c>
      <c r="P280" t="s">
        <v>30</v>
      </c>
    </row>
    <row r="281" spans="1:18" ht="51" x14ac:dyDescent="0.2">
      <c r="A281" s="35" t="s">
        <v>61</v>
      </c>
      <c r="E281" s="36" t="s">
        <v>1298</v>
      </c>
    </row>
    <row r="282" spans="1:18" x14ac:dyDescent="0.2">
      <c r="A282" s="37" t="s">
        <v>63</v>
      </c>
      <c r="E282" s="38" t="s">
        <v>64</v>
      </c>
    </row>
    <row r="283" spans="1:18" ht="140.25" x14ac:dyDescent="0.2">
      <c r="A283" t="s">
        <v>65</v>
      </c>
      <c r="E283" s="36" t="s">
        <v>1299</v>
      </c>
    </row>
    <row r="284" spans="1:18" ht="12.75" customHeight="1" x14ac:dyDescent="0.2">
      <c r="A284" s="12" t="s">
        <v>52</v>
      </c>
      <c r="B284" s="12"/>
      <c r="C284" s="39" t="s">
        <v>1300</v>
      </c>
      <c r="D284" s="12"/>
      <c r="E284" s="28" t="s">
        <v>1301</v>
      </c>
      <c r="F284" s="12"/>
      <c r="G284" s="12"/>
      <c r="H284" s="12"/>
      <c r="I284" s="40">
        <f>0+Q284</f>
        <v>0</v>
      </c>
      <c r="J284" s="12"/>
      <c r="O284">
        <f>0+R284</f>
        <v>0</v>
      </c>
      <c r="Q284">
        <f>0+I285+I289+I293+I297+I301+I305+I309+I313+I317+I321+I325+I329</f>
        <v>0</v>
      </c>
      <c r="R284">
        <f>0+O285+O289+O293+O297+O301+O305+O309+O313+O317+O321+O325+O329</f>
        <v>0</v>
      </c>
    </row>
    <row r="285" spans="1:18" x14ac:dyDescent="0.2">
      <c r="A285" s="25" t="s">
        <v>55</v>
      </c>
      <c r="B285" s="30" t="s">
        <v>1302</v>
      </c>
      <c r="C285" s="30" t="s">
        <v>1303</v>
      </c>
      <c r="D285" s="25" t="s">
        <v>64</v>
      </c>
      <c r="E285" s="31" t="s">
        <v>1304</v>
      </c>
      <c r="F285" s="32" t="s">
        <v>87</v>
      </c>
      <c r="G285" s="33">
        <v>2</v>
      </c>
      <c r="H285" s="34">
        <v>0</v>
      </c>
      <c r="I285" s="34">
        <f>ROUND(ROUND(H285,2)*ROUND(G285,3),2)</f>
        <v>0</v>
      </c>
      <c r="J285" s="32" t="s">
        <v>1092</v>
      </c>
      <c r="O285">
        <f>(I285*21)/100</f>
        <v>0</v>
      </c>
      <c r="P285" t="s">
        <v>30</v>
      </c>
    </row>
    <row r="286" spans="1:18" x14ac:dyDescent="0.2">
      <c r="A286" s="35" t="s">
        <v>61</v>
      </c>
      <c r="E286" s="36" t="s">
        <v>1304</v>
      </c>
    </row>
    <row r="287" spans="1:18" x14ac:dyDescent="0.2">
      <c r="A287" s="37" t="s">
        <v>63</v>
      </c>
      <c r="E287" s="38" t="s">
        <v>64</v>
      </c>
    </row>
    <row r="288" spans="1:18" x14ac:dyDescent="0.2">
      <c r="A288" t="s">
        <v>65</v>
      </c>
      <c r="E288" s="36" t="s">
        <v>64</v>
      </c>
    </row>
    <row r="289" spans="1:16" x14ac:dyDescent="0.2">
      <c r="A289" s="25" t="s">
        <v>55</v>
      </c>
      <c r="B289" s="30" t="s">
        <v>1305</v>
      </c>
      <c r="C289" s="30" t="s">
        <v>1306</v>
      </c>
      <c r="D289" s="25" t="s">
        <v>64</v>
      </c>
      <c r="E289" s="31" t="s">
        <v>1307</v>
      </c>
      <c r="F289" s="32" t="s">
        <v>87</v>
      </c>
      <c r="G289" s="33">
        <v>2</v>
      </c>
      <c r="H289" s="34">
        <v>0</v>
      </c>
      <c r="I289" s="34">
        <f>ROUND(ROUND(H289,2)*ROUND(G289,3),2)</f>
        <v>0</v>
      </c>
      <c r="J289" s="32" t="s">
        <v>1092</v>
      </c>
      <c r="O289">
        <f>(I289*21)/100</f>
        <v>0</v>
      </c>
      <c r="P289" t="s">
        <v>30</v>
      </c>
    </row>
    <row r="290" spans="1:16" x14ac:dyDescent="0.2">
      <c r="A290" s="35" t="s">
        <v>61</v>
      </c>
      <c r="E290" s="36" t="s">
        <v>1307</v>
      </c>
    </row>
    <row r="291" spans="1:16" x14ac:dyDescent="0.2">
      <c r="A291" s="37" t="s">
        <v>63</v>
      </c>
      <c r="E291" s="38" t="s">
        <v>64</v>
      </c>
    </row>
    <row r="292" spans="1:16" x14ac:dyDescent="0.2">
      <c r="A292" t="s">
        <v>65</v>
      </c>
      <c r="E292" s="36" t="s">
        <v>64</v>
      </c>
    </row>
    <row r="293" spans="1:16" x14ac:dyDescent="0.2">
      <c r="A293" s="25" t="s">
        <v>55</v>
      </c>
      <c r="B293" s="30" t="s">
        <v>1308</v>
      </c>
      <c r="C293" s="30" t="s">
        <v>1309</v>
      </c>
      <c r="D293" s="25" t="s">
        <v>64</v>
      </c>
      <c r="E293" s="31" t="s">
        <v>1310</v>
      </c>
      <c r="F293" s="32" t="s">
        <v>87</v>
      </c>
      <c r="G293" s="33">
        <v>2</v>
      </c>
      <c r="H293" s="34">
        <v>0</v>
      </c>
      <c r="I293" s="34">
        <f>ROUND(ROUND(H293,2)*ROUND(G293,3),2)</f>
        <v>0</v>
      </c>
      <c r="J293" s="32" t="s">
        <v>1092</v>
      </c>
      <c r="O293">
        <f>(I293*21)/100</f>
        <v>0</v>
      </c>
      <c r="P293" t="s">
        <v>30</v>
      </c>
    </row>
    <row r="294" spans="1:16" x14ac:dyDescent="0.2">
      <c r="A294" s="35" t="s">
        <v>61</v>
      </c>
      <c r="E294" s="36" t="s">
        <v>1310</v>
      </c>
    </row>
    <row r="295" spans="1:16" x14ac:dyDescent="0.2">
      <c r="A295" s="37" t="s">
        <v>63</v>
      </c>
      <c r="E295" s="38" t="s">
        <v>64</v>
      </c>
    </row>
    <row r="296" spans="1:16" x14ac:dyDescent="0.2">
      <c r="A296" t="s">
        <v>65</v>
      </c>
      <c r="E296" s="36" t="s">
        <v>64</v>
      </c>
    </row>
    <row r="297" spans="1:16" x14ac:dyDescent="0.2">
      <c r="A297" s="25" t="s">
        <v>55</v>
      </c>
      <c r="B297" s="30" t="s">
        <v>1311</v>
      </c>
      <c r="C297" s="30" t="s">
        <v>1312</v>
      </c>
      <c r="D297" s="25" t="s">
        <v>64</v>
      </c>
      <c r="E297" s="31" t="s">
        <v>1313</v>
      </c>
      <c r="F297" s="32" t="s">
        <v>87</v>
      </c>
      <c r="G297" s="33">
        <v>1</v>
      </c>
      <c r="H297" s="34">
        <v>0</v>
      </c>
      <c r="I297" s="34">
        <f>ROUND(ROUND(H297,2)*ROUND(G297,3),2)</f>
        <v>0</v>
      </c>
      <c r="J297" s="32" t="s">
        <v>1092</v>
      </c>
      <c r="O297">
        <f>(I297*21)/100</f>
        <v>0</v>
      </c>
      <c r="P297" t="s">
        <v>30</v>
      </c>
    </row>
    <row r="298" spans="1:16" x14ac:dyDescent="0.2">
      <c r="A298" s="35" t="s">
        <v>61</v>
      </c>
      <c r="E298" s="36" t="s">
        <v>1313</v>
      </c>
    </row>
    <row r="299" spans="1:16" x14ac:dyDescent="0.2">
      <c r="A299" s="37" t="s">
        <v>63</v>
      </c>
      <c r="E299" s="38" t="s">
        <v>64</v>
      </c>
    </row>
    <row r="300" spans="1:16" x14ac:dyDescent="0.2">
      <c r="A300" t="s">
        <v>65</v>
      </c>
      <c r="E300" s="36" t="s">
        <v>64</v>
      </c>
    </row>
    <row r="301" spans="1:16" x14ac:dyDescent="0.2">
      <c r="A301" s="25" t="s">
        <v>55</v>
      </c>
      <c r="B301" s="30" t="s">
        <v>1314</v>
      </c>
      <c r="C301" s="30" t="s">
        <v>1315</v>
      </c>
      <c r="D301" s="25" t="s">
        <v>64</v>
      </c>
      <c r="E301" s="31" t="s">
        <v>1316</v>
      </c>
      <c r="F301" s="32" t="s">
        <v>563</v>
      </c>
      <c r="G301" s="33">
        <v>41.536000000000001</v>
      </c>
      <c r="H301" s="34">
        <v>0</v>
      </c>
      <c r="I301" s="34">
        <f>ROUND(ROUND(H301,2)*ROUND(G301,3),2)</f>
        <v>0</v>
      </c>
      <c r="J301" s="32" t="s">
        <v>1092</v>
      </c>
      <c r="O301">
        <f>(I301*21)/100</f>
        <v>0</v>
      </c>
      <c r="P301" t="s">
        <v>30</v>
      </c>
    </row>
    <row r="302" spans="1:16" x14ac:dyDescent="0.2">
      <c r="A302" s="35" t="s">
        <v>61</v>
      </c>
      <c r="E302" s="36" t="s">
        <v>1316</v>
      </c>
    </row>
    <row r="303" spans="1:16" x14ac:dyDescent="0.2">
      <c r="A303" s="37" t="s">
        <v>63</v>
      </c>
      <c r="E303" s="38" t="s">
        <v>64</v>
      </c>
    </row>
    <row r="304" spans="1:16" x14ac:dyDescent="0.2">
      <c r="A304" t="s">
        <v>65</v>
      </c>
      <c r="E304" s="36" t="s">
        <v>64</v>
      </c>
    </row>
    <row r="305" spans="1:16" ht="25.5" x14ac:dyDescent="0.2">
      <c r="A305" s="25" t="s">
        <v>55</v>
      </c>
      <c r="B305" s="30" t="s">
        <v>1317</v>
      </c>
      <c r="C305" s="30" t="s">
        <v>1318</v>
      </c>
      <c r="D305" s="25" t="s">
        <v>64</v>
      </c>
      <c r="E305" s="31" t="s">
        <v>1319</v>
      </c>
      <c r="F305" s="32" t="s">
        <v>563</v>
      </c>
      <c r="G305" s="33">
        <v>37.76</v>
      </c>
      <c r="H305" s="34">
        <v>0</v>
      </c>
      <c r="I305" s="34">
        <f>ROUND(ROUND(H305,2)*ROUND(G305,3),2)</f>
        <v>0</v>
      </c>
      <c r="J305" s="32" t="s">
        <v>1092</v>
      </c>
      <c r="O305">
        <f>(I305*21)/100</f>
        <v>0</v>
      </c>
      <c r="P305" t="s">
        <v>30</v>
      </c>
    </row>
    <row r="306" spans="1:16" ht="25.5" x14ac:dyDescent="0.2">
      <c r="A306" s="35" t="s">
        <v>61</v>
      </c>
      <c r="E306" s="36" t="s">
        <v>1319</v>
      </c>
    </row>
    <row r="307" spans="1:16" ht="63.75" x14ac:dyDescent="0.2">
      <c r="A307" s="37" t="s">
        <v>63</v>
      </c>
      <c r="E307" s="38" t="s">
        <v>1320</v>
      </c>
    </row>
    <row r="308" spans="1:16" x14ac:dyDescent="0.2">
      <c r="A308" t="s">
        <v>65</v>
      </c>
      <c r="E308" s="36" t="s">
        <v>64</v>
      </c>
    </row>
    <row r="309" spans="1:16" ht="25.5" x14ac:dyDescent="0.2">
      <c r="A309" s="25" t="s">
        <v>55</v>
      </c>
      <c r="B309" s="30" t="s">
        <v>1321</v>
      </c>
      <c r="C309" s="30" t="s">
        <v>1322</v>
      </c>
      <c r="D309" s="25" t="s">
        <v>64</v>
      </c>
      <c r="E309" s="31" t="s">
        <v>1323</v>
      </c>
      <c r="F309" s="32" t="s">
        <v>87</v>
      </c>
      <c r="G309" s="33">
        <v>1</v>
      </c>
      <c r="H309" s="34">
        <v>0</v>
      </c>
      <c r="I309" s="34">
        <f>ROUND(ROUND(H309,2)*ROUND(G309,3),2)</f>
        <v>0</v>
      </c>
      <c r="J309" s="32" t="s">
        <v>1092</v>
      </c>
      <c r="O309">
        <f>(I309*21)/100</f>
        <v>0</v>
      </c>
      <c r="P309" t="s">
        <v>30</v>
      </c>
    </row>
    <row r="310" spans="1:16" ht="25.5" x14ac:dyDescent="0.2">
      <c r="A310" s="35" t="s">
        <v>61</v>
      </c>
      <c r="E310" s="36" t="s">
        <v>1323</v>
      </c>
    </row>
    <row r="311" spans="1:16" ht="63.75" x14ac:dyDescent="0.2">
      <c r="A311" s="37" t="s">
        <v>63</v>
      </c>
      <c r="E311" s="38" t="s">
        <v>1324</v>
      </c>
    </row>
    <row r="312" spans="1:16" ht="165.75" x14ac:dyDescent="0.2">
      <c r="A312" t="s">
        <v>65</v>
      </c>
      <c r="E312" s="36" t="s">
        <v>1325</v>
      </c>
    </row>
    <row r="313" spans="1:16" x14ac:dyDescent="0.2">
      <c r="A313" s="25" t="s">
        <v>55</v>
      </c>
      <c r="B313" s="30" t="s">
        <v>1326</v>
      </c>
      <c r="C313" s="30" t="s">
        <v>1327</v>
      </c>
      <c r="D313" s="25" t="s">
        <v>64</v>
      </c>
      <c r="E313" s="31" t="s">
        <v>1328</v>
      </c>
      <c r="F313" s="32" t="s">
        <v>87</v>
      </c>
      <c r="G313" s="33">
        <v>2</v>
      </c>
      <c r="H313" s="34">
        <v>0</v>
      </c>
      <c r="I313" s="34">
        <f>ROUND(ROUND(H313,2)*ROUND(G313,3),2)</f>
        <v>0</v>
      </c>
      <c r="J313" s="32" t="s">
        <v>1092</v>
      </c>
      <c r="O313">
        <f>(I313*21)/100</f>
        <v>0</v>
      </c>
      <c r="P313" t="s">
        <v>30</v>
      </c>
    </row>
    <row r="314" spans="1:16" x14ac:dyDescent="0.2">
      <c r="A314" s="35" t="s">
        <v>61</v>
      </c>
      <c r="E314" s="36" t="s">
        <v>1328</v>
      </c>
    </row>
    <row r="315" spans="1:16" ht="89.25" x14ac:dyDescent="0.2">
      <c r="A315" s="37" t="s">
        <v>63</v>
      </c>
      <c r="E315" s="38" t="s">
        <v>1329</v>
      </c>
    </row>
    <row r="316" spans="1:16" x14ac:dyDescent="0.2">
      <c r="A316" t="s">
        <v>65</v>
      </c>
      <c r="E316" s="36" t="s">
        <v>64</v>
      </c>
    </row>
    <row r="317" spans="1:16" x14ac:dyDescent="0.2">
      <c r="A317" s="25" t="s">
        <v>55</v>
      </c>
      <c r="B317" s="30" t="s">
        <v>1330</v>
      </c>
      <c r="C317" s="30" t="s">
        <v>1331</v>
      </c>
      <c r="D317" s="25" t="s">
        <v>64</v>
      </c>
      <c r="E317" s="31" t="s">
        <v>1332</v>
      </c>
      <c r="F317" s="32" t="s">
        <v>87</v>
      </c>
      <c r="G317" s="33">
        <v>2</v>
      </c>
      <c r="H317" s="34">
        <v>0</v>
      </c>
      <c r="I317" s="34">
        <f>ROUND(ROUND(H317,2)*ROUND(G317,3),2)</f>
        <v>0</v>
      </c>
      <c r="J317" s="32" t="s">
        <v>1092</v>
      </c>
      <c r="O317">
        <f>(I317*21)/100</f>
        <v>0</v>
      </c>
      <c r="P317" t="s">
        <v>30</v>
      </c>
    </row>
    <row r="318" spans="1:16" x14ac:dyDescent="0.2">
      <c r="A318" s="35" t="s">
        <v>61</v>
      </c>
      <c r="E318" s="36" t="s">
        <v>1332</v>
      </c>
    </row>
    <row r="319" spans="1:16" ht="89.25" x14ac:dyDescent="0.2">
      <c r="A319" s="37" t="s">
        <v>63</v>
      </c>
      <c r="E319" s="38" t="s">
        <v>1329</v>
      </c>
    </row>
    <row r="320" spans="1:16" x14ac:dyDescent="0.2">
      <c r="A320" t="s">
        <v>65</v>
      </c>
      <c r="E320" s="36" t="s">
        <v>64</v>
      </c>
    </row>
    <row r="321" spans="1:18" ht="38.25" x14ac:dyDescent="0.2">
      <c r="A321" s="25" t="s">
        <v>55</v>
      </c>
      <c r="B321" s="30" t="s">
        <v>1333</v>
      </c>
      <c r="C321" s="30" t="s">
        <v>1334</v>
      </c>
      <c r="D321" s="25" t="s">
        <v>64</v>
      </c>
      <c r="E321" s="31" t="s">
        <v>1335</v>
      </c>
      <c r="F321" s="32" t="s">
        <v>59</v>
      </c>
      <c r="G321" s="33">
        <v>0.16900000000000001</v>
      </c>
      <c r="H321" s="34">
        <v>0</v>
      </c>
      <c r="I321" s="34">
        <f>ROUND(ROUND(H321,2)*ROUND(G321,3),2)</f>
        <v>0</v>
      </c>
      <c r="J321" s="32" t="s">
        <v>1092</v>
      </c>
      <c r="O321">
        <f>(I321*21)/100</f>
        <v>0</v>
      </c>
      <c r="P321" t="s">
        <v>30</v>
      </c>
    </row>
    <row r="322" spans="1:18" ht="38.25" x14ac:dyDescent="0.2">
      <c r="A322" s="35" t="s">
        <v>61</v>
      </c>
      <c r="E322" s="36" t="s">
        <v>1336</v>
      </c>
    </row>
    <row r="323" spans="1:18" x14ac:dyDescent="0.2">
      <c r="A323" s="37" t="s">
        <v>63</v>
      </c>
      <c r="E323" s="38" t="s">
        <v>64</v>
      </c>
    </row>
    <row r="324" spans="1:18" ht="127.5" x14ac:dyDescent="0.2">
      <c r="A324" t="s">
        <v>65</v>
      </c>
      <c r="E324" s="36" t="s">
        <v>1337</v>
      </c>
    </row>
    <row r="325" spans="1:18" x14ac:dyDescent="0.2">
      <c r="A325" s="25" t="s">
        <v>55</v>
      </c>
      <c r="B325" s="30" t="s">
        <v>1338</v>
      </c>
      <c r="C325" s="30" t="s">
        <v>1339</v>
      </c>
      <c r="D325" s="25" t="s">
        <v>64</v>
      </c>
      <c r="E325" s="31" t="s">
        <v>1340</v>
      </c>
      <c r="F325" s="32" t="s">
        <v>87</v>
      </c>
      <c r="G325" s="33">
        <v>1</v>
      </c>
      <c r="H325" s="34">
        <v>0</v>
      </c>
      <c r="I325" s="34">
        <f>ROUND(ROUND(H325,2)*ROUND(G325,3),2)</f>
        <v>0</v>
      </c>
      <c r="J325" s="32" t="s">
        <v>60</v>
      </c>
      <c r="O325">
        <f>(I325*21)/100</f>
        <v>0</v>
      </c>
      <c r="P325" t="s">
        <v>30</v>
      </c>
    </row>
    <row r="326" spans="1:18" x14ac:dyDescent="0.2">
      <c r="A326" s="35" t="s">
        <v>61</v>
      </c>
      <c r="E326" s="36" t="s">
        <v>1340</v>
      </c>
    </row>
    <row r="327" spans="1:18" ht="63.75" x14ac:dyDescent="0.2">
      <c r="A327" s="37" t="s">
        <v>63</v>
      </c>
      <c r="E327" s="38" t="s">
        <v>1341</v>
      </c>
    </row>
    <row r="328" spans="1:18" x14ac:dyDescent="0.2">
      <c r="A328" t="s">
        <v>65</v>
      </c>
      <c r="E328" s="36" t="s">
        <v>64</v>
      </c>
    </row>
    <row r="329" spans="1:18" x14ac:dyDescent="0.2">
      <c r="A329" s="25" t="s">
        <v>55</v>
      </c>
      <c r="B329" s="30" t="s">
        <v>1342</v>
      </c>
      <c r="C329" s="30" t="s">
        <v>1343</v>
      </c>
      <c r="D329" s="25" t="s">
        <v>64</v>
      </c>
      <c r="E329" s="31" t="s">
        <v>1344</v>
      </c>
      <c r="F329" s="32" t="s">
        <v>87</v>
      </c>
      <c r="G329" s="33">
        <v>2</v>
      </c>
      <c r="H329" s="34">
        <v>0</v>
      </c>
      <c r="I329" s="34">
        <f>ROUND(ROUND(H329,2)*ROUND(G329,3),2)</f>
        <v>0</v>
      </c>
      <c r="J329" s="32" t="s">
        <v>60</v>
      </c>
      <c r="O329">
        <f>(I329*21)/100</f>
        <v>0</v>
      </c>
      <c r="P329" t="s">
        <v>30</v>
      </c>
    </row>
    <row r="330" spans="1:18" x14ac:dyDescent="0.2">
      <c r="A330" s="35" t="s">
        <v>61</v>
      </c>
      <c r="E330" s="36" t="s">
        <v>1344</v>
      </c>
    </row>
    <row r="331" spans="1:18" ht="102" x14ac:dyDescent="0.2">
      <c r="A331" s="37" t="s">
        <v>63</v>
      </c>
      <c r="E331" s="38" t="s">
        <v>1345</v>
      </c>
    </row>
    <row r="332" spans="1:18" x14ac:dyDescent="0.2">
      <c r="A332" t="s">
        <v>65</v>
      </c>
      <c r="E332" s="36" t="s">
        <v>64</v>
      </c>
    </row>
    <row r="333" spans="1:18" ht="12.75" customHeight="1" x14ac:dyDescent="0.2">
      <c r="A333" s="12" t="s">
        <v>52</v>
      </c>
      <c r="B333" s="12"/>
      <c r="C333" s="39" t="s">
        <v>1346</v>
      </c>
      <c r="D333" s="12"/>
      <c r="E333" s="28" t="s">
        <v>1347</v>
      </c>
      <c r="F333" s="12"/>
      <c r="G333" s="12"/>
      <c r="H333" s="12"/>
      <c r="I333" s="40">
        <f>0+Q333</f>
        <v>0</v>
      </c>
      <c r="J333" s="12"/>
      <c r="O333">
        <f>0+R333</f>
        <v>0</v>
      </c>
      <c r="Q333">
        <f>0+I334+I338+I342+I346+I350+I354+I358+I362+I366+I370+I374</f>
        <v>0</v>
      </c>
      <c r="R333">
        <f>0+O334+O338+O342+O346+O350+O354+O358+O362+O366+O370+O374</f>
        <v>0</v>
      </c>
    </row>
    <row r="334" spans="1:18" x14ac:dyDescent="0.2">
      <c r="A334" s="25" t="s">
        <v>55</v>
      </c>
      <c r="B334" s="30" t="s">
        <v>1348</v>
      </c>
      <c r="C334" s="30" t="s">
        <v>1349</v>
      </c>
      <c r="D334" s="25" t="s">
        <v>64</v>
      </c>
      <c r="E334" s="31" t="s">
        <v>1350</v>
      </c>
      <c r="F334" s="32" t="s">
        <v>563</v>
      </c>
      <c r="G334" s="33">
        <v>31.395</v>
      </c>
      <c r="H334" s="34">
        <v>0</v>
      </c>
      <c r="I334" s="34">
        <f>ROUND(ROUND(H334,2)*ROUND(G334,3),2)</f>
        <v>0</v>
      </c>
      <c r="J334" s="32" t="s">
        <v>1092</v>
      </c>
      <c r="O334">
        <f>(I334*21)/100</f>
        <v>0</v>
      </c>
      <c r="P334" t="s">
        <v>30</v>
      </c>
    </row>
    <row r="335" spans="1:18" x14ac:dyDescent="0.2">
      <c r="A335" s="35" t="s">
        <v>61</v>
      </c>
      <c r="E335" s="36" t="s">
        <v>1350</v>
      </c>
    </row>
    <row r="336" spans="1:18" x14ac:dyDescent="0.2">
      <c r="A336" s="37" t="s">
        <v>63</v>
      </c>
      <c r="E336" s="38" t="s">
        <v>64</v>
      </c>
    </row>
    <row r="337" spans="1:16" x14ac:dyDescent="0.2">
      <c r="A337" t="s">
        <v>65</v>
      </c>
      <c r="E337" s="36" t="s">
        <v>64</v>
      </c>
    </row>
    <row r="338" spans="1:16" ht="25.5" x14ac:dyDescent="0.2">
      <c r="A338" s="25" t="s">
        <v>55</v>
      </c>
      <c r="B338" s="30" t="s">
        <v>1039</v>
      </c>
      <c r="C338" s="30" t="s">
        <v>1351</v>
      </c>
      <c r="D338" s="25" t="s">
        <v>64</v>
      </c>
      <c r="E338" s="31" t="s">
        <v>1352</v>
      </c>
      <c r="F338" s="32" t="s">
        <v>563</v>
      </c>
      <c r="G338" s="33">
        <v>18</v>
      </c>
      <c r="H338" s="34">
        <v>0</v>
      </c>
      <c r="I338" s="34">
        <f>ROUND(ROUND(H338,2)*ROUND(G338,3),2)</f>
        <v>0</v>
      </c>
      <c r="J338" s="32" t="s">
        <v>1092</v>
      </c>
      <c r="O338">
        <f>(I338*21)/100</f>
        <v>0</v>
      </c>
      <c r="P338" t="s">
        <v>30</v>
      </c>
    </row>
    <row r="339" spans="1:16" ht="25.5" x14ac:dyDescent="0.2">
      <c r="A339" s="35" t="s">
        <v>61</v>
      </c>
      <c r="E339" s="36" t="s">
        <v>1352</v>
      </c>
    </row>
    <row r="340" spans="1:16" ht="63.75" x14ac:dyDescent="0.2">
      <c r="A340" s="37" t="s">
        <v>63</v>
      </c>
      <c r="E340" s="38" t="s">
        <v>1353</v>
      </c>
    </row>
    <row r="341" spans="1:16" x14ac:dyDescent="0.2">
      <c r="A341" t="s">
        <v>65</v>
      </c>
      <c r="E341" s="36" t="s">
        <v>64</v>
      </c>
    </row>
    <row r="342" spans="1:16" ht="38.25" x14ac:dyDescent="0.2">
      <c r="A342" s="25" t="s">
        <v>55</v>
      </c>
      <c r="B342" s="30" t="s">
        <v>1354</v>
      </c>
      <c r="C342" s="30" t="s">
        <v>1355</v>
      </c>
      <c r="D342" s="25" t="s">
        <v>64</v>
      </c>
      <c r="E342" s="31" t="s">
        <v>1356</v>
      </c>
      <c r="F342" s="32" t="s">
        <v>563</v>
      </c>
      <c r="G342" s="33">
        <v>29.9</v>
      </c>
      <c r="H342" s="34">
        <v>0</v>
      </c>
      <c r="I342" s="34">
        <f>ROUND(ROUND(H342,2)*ROUND(G342,3),2)</f>
        <v>0</v>
      </c>
      <c r="J342" s="32" t="s">
        <v>1092</v>
      </c>
      <c r="O342">
        <f>(I342*21)/100</f>
        <v>0</v>
      </c>
      <c r="P342" t="s">
        <v>30</v>
      </c>
    </row>
    <row r="343" spans="1:16" ht="38.25" x14ac:dyDescent="0.2">
      <c r="A343" s="35" t="s">
        <v>61</v>
      </c>
      <c r="E343" s="36" t="s">
        <v>1357</v>
      </c>
    </row>
    <row r="344" spans="1:16" ht="63.75" x14ac:dyDescent="0.2">
      <c r="A344" s="37" t="s">
        <v>63</v>
      </c>
      <c r="E344" s="38" t="s">
        <v>1358</v>
      </c>
    </row>
    <row r="345" spans="1:16" x14ac:dyDescent="0.2">
      <c r="A345" t="s">
        <v>65</v>
      </c>
      <c r="E345" s="36" t="s">
        <v>64</v>
      </c>
    </row>
    <row r="346" spans="1:16" x14ac:dyDescent="0.2">
      <c r="A346" s="25" t="s">
        <v>55</v>
      </c>
      <c r="B346" s="30" t="s">
        <v>1359</v>
      </c>
      <c r="C346" s="30" t="s">
        <v>1360</v>
      </c>
      <c r="D346" s="25" t="s">
        <v>64</v>
      </c>
      <c r="E346" s="31" t="s">
        <v>1361</v>
      </c>
      <c r="F346" s="32" t="s">
        <v>563</v>
      </c>
      <c r="G346" s="33">
        <v>29.9</v>
      </c>
      <c r="H346" s="34">
        <v>0</v>
      </c>
      <c r="I346" s="34">
        <f>ROUND(ROUND(H346,2)*ROUND(G346,3),2)</f>
        <v>0</v>
      </c>
      <c r="J346" s="32" t="s">
        <v>1092</v>
      </c>
      <c r="O346">
        <f>(I346*21)/100</f>
        <v>0</v>
      </c>
      <c r="P346" t="s">
        <v>30</v>
      </c>
    </row>
    <row r="347" spans="1:16" x14ac:dyDescent="0.2">
      <c r="A347" s="35" t="s">
        <v>61</v>
      </c>
      <c r="E347" s="36" t="s">
        <v>1361</v>
      </c>
    </row>
    <row r="348" spans="1:16" ht="63.75" x14ac:dyDescent="0.2">
      <c r="A348" s="37" t="s">
        <v>63</v>
      </c>
      <c r="E348" s="38" t="s">
        <v>1358</v>
      </c>
    </row>
    <row r="349" spans="1:16" ht="25.5" x14ac:dyDescent="0.2">
      <c r="A349" t="s">
        <v>65</v>
      </c>
      <c r="E349" s="36" t="s">
        <v>1362</v>
      </c>
    </row>
    <row r="350" spans="1:16" ht="25.5" x14ac:dyDescent="0.2">
      <c r="A350" s="25" t="s">
        <v>55</v>
      </c>
      <c r="B350" s="30" t="s">
        <v>1363</v>
      </c>
      <c r="C350" s="30" t="s">
        <v>1364</v>
      </c>
      <c r="D350" s="25" t="s">
        <v>64</v>
      </c>
      <c r="E350" s="31" t="s">
        <v>1365</v>
      </c>
      <c r="F350" s="32" t="s">
        <v>1366</v>
      </c>
      <c r="G350" s="33">
        <v>150</v>
      </c>
      <c r="H350" s="34">
        <v>0</v>
      </c>
      <c r="I350" s="34">
        <f>ROUND(ROUND(H350,2)*ROUND(G350,3),2)</f>
        <v>0</v>
      </c>
      <c r="J350" s="32" t="s">
        <v>1092</v>
      </c>
      <c r="O350">
        <f>(I350*21)/100</f>
        <v>0</v>
      </c>
      <c r="P350" t="s">
        <v>30</v>
      </c>
    </row>
    <row r="351" spans="1:16" ht="25.5" x14ac:dyDescent="0.2">
      <c r="A351" s="35" t="s">
        <v>61</v>
      </c>
      <c r="E351" s="36" t="s">
        <v>1365</v>
      </c>
    </row>
    <row r="352" spans="1:16" ht="63.75" x14ac:dyDescent="0.2">
      <c r="A352" s="37" t="s">
        <v>63</v>
      </c>
      <c r="E352" s="38" t="s">
        <v>1367</v>
      </c>
    </row>
    <row r="353" spans="1:16" x14ac:dyDescent="0.2">
      <c r="A353" t="s">
        <v>65</v>
      </c>
      <c r="E353" s="36" t="s">
        <v>64</v>
      </c>
    </row>
    <row r="354" spans="1:16" ht="25.5" x14ac:dyDescent="0.2">
      <c r="A354" s="25" t="s">
        <v>55</v>
      </c>
      <c r="B354" s="30" t="s">
        <v>1368</v>
      </c>
      <c r="C354" s="30" t="s">
        <v>1369</v>
      </c>
      <c r="D354" s="25" t="s">
        <v>64</v>
      </c>
      <c r="E354" s="31" t="s">
        <v>1370</v>
      </c>
      <c r="F354" s="32" t="s">
        <v>1366</v>
      </c>
      <c r="G354" s="33">
        <v>620</v>
      </c>
      <c r="H354" s="34">
        <v>0</v>
      </c>
      <c r="I354" s="34">
        <f>ROUND(ROUND(H354,2)*ROUND(G354,3),2)</f>
        <v>0</v>
      </c>
      <c r="J354" s="32" t="s">
        <v>1092</v>
      </c>
      <c r="O354">
        <f>(I354*21)/100</f>
        <v>0</v>
      </c>
      <c r="P354" t="s">
        <v>30</v>
      </c>
    </row>
    <row r="355" spans="1:16" ht="25.5" x14ac:dyDescent="0.2">
      <c r="A355" s="35" t="s">
        <v>61</v>
      </c>
      <c r="E355" s="36" t="s">
        <v>1370</v>
      </c>
    </row>
    <row r="356" spans="1:16" ht="63.75" x14ac:dyDescent="0.2">
      <c r="A356" s="37" t="s">
        <v>63</v>
      </c>
      <c r="E356" s="38" t="s">
        <v>1371</v>
      </c>
    </row>
    <row r="357" spans="1:16" x14ac:dyDescent="0.2">
      <c r="A357" t="s">
        <v>65</v>
      </c>
      <c r="E357" s="36" t="s">
        <v>64</v>
      </c>
    </row>
    <row r="358" spans="1:16" ht="25.5" x14ac:dyDescent="0.2">
      <c r="A358" s="25" t="s">
        <v>55</v>
      </c>
      <c r="B358" s="30" t="s">
        <v>1372</v>
      </c>
      <c r="C358" s="30" t="s">
        <v>1373</v>
      </c>
      <c r="D358" s="25" t="s">
        <v>64</v>
      </c>
      <c r="E358" s="31" t="s">
        <v>1374</v>
      </c>
      <c r="F358" s="32" t="s">
        <v>1366</v>
      </c>
      <c r="G358" s="33">
        <v>150</v>
      </c>
      <c r="H358" s="34">
        <v>0</v>
      </c>
      <c r="I358" s="34">
        <f>ROUND(ROUND(H358,2)*ROUND(G358,3),2)</f>
        <v>0</v>
      </c>
      <c r="J358" s="32" t="s">
        <v>1092</v>
      </c>
      <c r="O358">
        <f>(I358*21)/100</f>
        <v>0</v>
      </c>
      <c r="P358" t="s">
        <v>30</v>
      </c>
    </row>
    <row r="359" spans="1:16" ht="25.5" x14ac:dyDescent="0.2">
      <c r="A359" s="35" t="s">
        <v>61</v>
      </c>
      <c r="E359" s="36" t="s">
        <v>1374</v>
      </c>
    </row>
    <row r="360" spans="1:16" ht="63.75" x14ac:dyDescent="0.2">
      <c r="A360" s="37" t="s">
        <v>63</v>
      </c>
      <c r="E360" s="38" t="s">
        <v>1367</v>
      </c>
    </row>
    <row r="361" spans="1:16" x14ac:dyDescent="0.2">
      <c r="A361" t="s">
        <v>65</v>
      </c>
      <c r="E361" s="36" t="s">
        <v>64</v>
      </c>
    </row>
    <row r="362" spans="1:16" ht="38.25" x14ac:dyDescent="0.2">
      <c r="A362" s="25" t="s">
        <v>55</v>
      </c>
      <c r="B362" s="30" t="s">
        <v>1375</v>
      </c>
      <c r="C362" s="30" t="s">
        <v>1376</v>
      </c>
      <c r="D362" s="25" t="s">
        <v>64</v>
      </c>
      <c r="E362" s="31" t="s">
        <v>1377</v>
      </c>
      <c r="F362" s="32" t="s">
        <v>59</v>
      </c>
      <c r="G362" s="33">
        <v>0.748</v>
      </c>
      <c r="H362" s="34">
        <v>0</v>
      </c>
      <c r="I362" s="34">
        <f>ROUND(ROUND(H362,2)*ROUND(G362,3),2)</f>
        <v>0</v>
      </c>
      <c r="J362" s="32" t="s">
        <v>1092</v>
      </c>
      <c r="O362">
        <f>(I362*21)/100</f>
        <v>0</v>
      </c>
      <c r="P362" t="s">
        <v>30</v>
      </c>
    </row>
    <row r="363" spans="1:16" ht="38.25" x14ac:dyDescent="0.2">
      <c r="A363" s="35" t="s">
        <v>61</v>
      </c>
      <c r="E363" s="36" t="s">
        <v>1378</v>
      </c>
    </row>
    <row r="364" spans="1:16" x14ac:dyDescent="0.2">
      <c r="A364" s="37" t="s">
        <v>63</v>
      </c>
      <c r="E364" s="38" t="s">
        <v>64</v>
      </c>
    </row>
    <row r="365" spans="1:16" ht="127.5" x14ac:dyDescent="0.2">
      <c r="A365" t="s">
        <v>65</v>
      </c>
      <c r="E365" s="36" t="s">
        <v>1379</v>
      </c>
    </row>
    <row r="366" spans="1:16" x14ac:dyDescent="0.2">
      <c r="A366" s="25" t="s">
        <v>55</v>
      </c>
      <c r="B366" s="30" t="s">
        <v>1380</v>
      </c>
      <c r="C366" s="30" t="s">
        <v>1381</v>
      </c>
      <c r="D366" s="25" t="s">
        <v>64</v>
      </c>
      <c r="E366" s="31" t="s">
        <v>1382</v>
      </c>
      <c r="F366" s="32" t="s">
        <v>59</v>
      </c>
      <c r="G366" s="33">
        <v>0.62</v>
      </c>
      <c r="H366" s="34">
        <v>0</v>
      </c>
      <c r="I366" s="34">
        <f>ROUND(ROUND(H366,2)*ROUND(G366,3),2)</f>
        <v>0</v>
      </c>
      <c r="J366" s="32" t="s">
        <v>60</v>
      </c>
      <c r="O366">
        <f>(I366*21)/100</f>
        <v>0</v>
      </c>
      <c r="P366" t="s">
        <v>30</v>
      </c>
    </row>
    <row r="367" spans="1:16" x14ac:dyDescent="0.2">
      <c r="A367" s="35" t="s">
        <v>61</v>
      </c>
      <c r="E367" s="36" t="s">
        <v>1382</v>
      </c>
    </row>
    <row r="368" spans="1:16" ht="76.5" x14ac:dyDescent="0.2">
      <c r="A368" s="37" t="s">
        <v>63</v>
      </c>
      <c r="E368" s="38" t="s">
        <v>1383</v>
      </c>
    </row>
    <row r="369" spans="1:18" x14ac:dyDescent="0.2">
      <c r="A369" t="s">
        <v>65</v>
      </c>
      <c r="E369" s="36" t="s">
        <v>64</v>
      </c>
    </row>
    <row r="370" spans="1:18" x14ac:dyDescent="0.2">
      <c r="A370" s="25" t="s">
        <v>55</v>
      </c>
      <c r="B370" s="30" t="s">
        <v>1384</v>
      </c>
      <c r="C370" s="30" t="s">
        <v>1385</v>
      </c>
      <c r="D370" s="25" t="s">
        <v>64</v>
      </c>
      <c r="E370" s="31" t="s">
        <v>1386</v>
      </c>
      <c r="F370" s="32" t="s">
        <v>59</v>
      </c>
      <c r="G370" s="33">
        <v>0.19</v>
      </c>
      <c r="H370" s="34">
        <v>0</v>
      </c>
      <c r="I370" s="34">
        <f>ROUND(ROUND(H370,2)*ROUND(G370,3),2)</f>
        <v>0</v>
      </c>
      <c r="J370" s="32" t="s">
        <v>60</v>
      </c>
      <c r="O370">
        <f>(I370*21)/100</f>
        <v>0</v>
      </c>
      <c r="P370" t="s">
        <v>30</v>
      </c>
    </row>
    <row r="371" spans="1:18" x14ac:dyDescent="0.2">
      <c r="A371" s="35" t="s">
        <v>61</v>
      </c>
      <c r="E371" s="36" t="s">
        <v>1386</v>
      </c>
    </row>
    <row r="372" spans="1:18" x14ac:dyDescent="0.2">
      <c r="A372" s="37" t="s">
        <v>63</v>
      </c>
      <c r="E372" s="38" t="s">
        <v>64</v>
      </c>
    </row>
    <row r="373" spans="1:18" x14ac:dyDescent="0.2">
      <c r="A373" t="s">
        <v>65</v>
      </c>
      <c r="E373" s="36" t="s">
        <v>64</v>
      </c>
    </row>
    <row r="374" spans="1:18" x14ac:dyDescent="0.2">
      <c r="A374" s="25" t="s">
        <v>55</v>
      </c>
      <c r="B374" s="30" t="s">
        <v>1387</v>
      </c>
      <c r="C374" s="30" t="s">
        <v>1388</v>
      </c>
      <c r="D374" s="25" t="s">
        <v>64</v>
      </c>
      <c r="E374" s="31" t="s">
        <v>1389</v>
      </c>
      <c r="F374" s="32" t="s">
        <v>87</v>
      </c>
      <c r="G374" s="33">
        <v>1</v>
      </c>
      <c r="H374" s="34">
        <v>0</v>
      </c>
      <c r="I374" s="34">
        <f>ROUND(ROUND(H374,2)*ROUND(G374,3),2)</f>
        <v>0</v>
      </c>
      <c r="J374" s="32" t="s">
        <v>60</v>
      </c>
      <c r="O374">
        <f>(I374*21)/100</f>
        <v>0</v>
      </c>
      <c r="P374" t="s">
        <v>30</v>
      </c>
    </row>
    <row r="375" spans="1:18" x14ac:dyDescent="0.2">
      <c r="A375" s="35" t="s">
        <v>61</v>
      </c>
      <c r="E375" s="36" t="s">
        <v>1389</v>
      </c>
    </row>
    <row r="376" spans="1:18" ht="63.75" x14ac:dyDescent="0.2">
      <c r="A376" s="37" t="s">
        <v>63</v>
      </c>
      <c r="E376" s="38" t="s">
        <v>1390</v>
      </c>
    </row>
    <row r="377" spans="1:18" x14ac:dyDescent="0.2">
      <c r="A377" t="s">
        <v>65</v>
      </c>
      <c r="E377" s="36" t="s">
        <v>64</v>
      </c>
    </row>
    <row r="378" spans="1:18" ht="12.75" customHeight="1" x14ac:dyDescent="0.2">
      <c r="A378" s="12" t="s">
        <v>52</v>
      </c>
      <c r="B378" s="12"/>
      <c r="C378" s="39" t="s">
        <v>1391</v>
      </c>
      <c r="D378" s="12"/>
      <c r="E378" s="28" t="s">
        <v>1392</v>
      </c>
      <c r="F378" s="12"/>
      <c r="G378" s="12"/>
      <c r="H378" s="12"/>
      <c r="I378" s="40">
        <f>0+Q378</f>
        <v>0</v>
      </c>
      <c r="J378" s="12"/>
      <c r="O378">
        <f>0+R378</f>
        <v>0</v>
      </c>
      <c r="Q378">
        <f>0+I379+I383+I387+I391+I395+I399+I403+I407+I411+I415+I419+I423+I427</f>
        <v>0</v>
      </c>
      <c r="R378">
        <f>0+O379+O383+O387+O391+O395+O399+O403+O407+O411+O415+O419+O423+O427</f>
        <v>0</v>
      </c>
    </row>
    <row r="379" spans="1:18" x14ac:dyDescent="0.2">
      <c r="A379" s="25" t="s">
        <v>55</v>
      </c>
      <c r="B379" s="30" t="s">
        <v>57</v>
      </c>
      <c r="C379" s="30" t="s">
        <v>1393</v>
      </c>
      <c r="D379" s="25" t="s">
        <v>64</v>
      </c>
      <c r="E379" s="31" t="s">
        <v>1394</v>
      </c>
      <c r="F379" s="32" t="s">
        <v>78</v>
      </c>
      <c r="G379" s="33">
        <v>26.274999999999999</v>
      </c>
      <c r="H379" s="34">
        <v>0</v>
      </c>
      <c r="I379" s="34">
        <f>ROUND(ROUND(H379,2)*ROUND(G379,3),2)</f>
        <v>0</v>
      </c>
      <c r="J379" s="32" t="s">
        <v>1092</v>
      </c>
      <c r="O379">
        <f>(I379*21)/100</f>
        <v>0</v>
      </c>
      <c r="P379" t="s">
        <v>30</v>
      </c>
    </row>
    <row r="380" spans="1:18" x14ac:dyDescent="0.2">
      <c r="A380" s="35" t="s">
        <v>61</v>
      </c>
      <c r="E380" s="36" t="s">
        <v>1394</v>
      </c>
    </row>
    <row r="381" spans="1:18" x14ac:dyDescent="0.2">
      <c r="A381" s="37" t="s">
        <v>63</v>
      </c>
      <c r="E381" s="38" t="s">
        <v>64</v>
      </c>
    </row>
    <row r="382" spans="1:18" x14ac:dyDescent="0.2">
      <c r="A382" t="s">
        <v>65</v>
      </c>
      <c r="E382" s="36" t="s">
        <v>64</v>
      </c>
    </row>
    <row r="383" spans="1:18" ht="25.5" x14ac:dyDescent="0.2">
      <c r="A383" s="25" t="s">
        <v>55</v>
      </c>
      <c r="B383" s="30" t="s">
        <v>1395</v>
      </c>
      <c r="C383" s="30" t="s">
        <v>1396</v>
      </c>
      <c r="D383" s="25" t="s">
        <v>64</v>
      </c>
      <c r="E383" s="31" t="s">
        <v>1397</v>
      </c>
      <c r="F383" s="32" t="s">
        <v>563</v>
      </c>
      <c r="G383" s="33">
        <v>32.534999999999997</v>
      </c>
      <c r="H383" s="34">
        <v>0</v>
      </c>
      <c r="I383" s="34">
        <f>ROUND(ROUND(H383,2)*ROUND(G383,3),2)</f>
        <v>0</v>
      </c>
      <c r="J383" s="32" t="s">
        <v>1092</v>
      </c>
      <c r="O383">
        <f>(I383*21)/100</f>
        <v>0</v>
      </c>
      <c r="P383" t="s">
        <v>30</v>
      </c>
    </row>
    <row r="384" spans="1:18" ht="25.5" x14ac:dyDescent="0.2">
      <c r="A384" s="35" t="s">
        <v>61</v>
      </c>
      <c r="E384" s="36" t="s">
        <v>1397</v>
      </c>
    </row>
    <row r="385" spans="1:16" ht="76.5" x14ac:dyDescent="0.2">
      <c r="A385" s="37" t="s">
        <v>63</v>
      </c>
      <c r="E385" s="38" t="s">
        <v>1398</v>
      </c>
    </row>
    <row r="386" spans="1:16" x14ac:dyDescent="0.2">
      <c r="A386" t="s">
        <v>65</v>
      </c>
      <c r="E386" s="36" t="s">
        <v>64</v>
      </c>
    </row>
    <row r="387" spans="1:16" ht="38.25" x14ac:dyDescent="0.2">
      <c r="A387" s="25" t="s">
        <v>55</v>
      </c>
      <c r="B387" s="30" t="s">
        <v>1399</v>
      </c>
      <c r="C387" s="30" t="s">
        <v>1400</v>
      </c>
      <c r="D387" s="25" t="s">
        <v>64</v>
      </c>
      <c r="E387" s="31" t="s">
        <v>1401</v>
      </c>
      <c r="F387" s="32" t="s">
        <v>563</v>
      </c>
      <c r="G387" s="33">
        <v>2.5</v>
      </c>
      <c r="H387" s="34">
        <v>0</v>
      </c>
      <c r="I387" s="34">
        <f>ROUND(ROUND(H387,2)*ROUND(G387,3),2)</f>
        <v>0</v>
      </c>
      <c r="J387" s="32" t="s">
        <v>1092</v>
      </c>
      <c r="O387">
        <f>(I387*21)/100</f>
        <v>0</v>
      </c>
      <c r="P387" t="s">
        <v>30</v>
      </c>
    </row>
    <row r="388" spans="1:16" ht="38.25" x14ac:dyDescent="0.2">
      <c r="A388" s="35" t="s">
        <v>61</v>
      </c>
      <c r="E388" s="36" t="s">
        <v>1402</v>
      </c>
    </row>
    <row r="389" spans="1:16" x14ac:dyDescent="0.2">
      <c r="A389" s="37" t="s">
        <v>63</v>
      </c>
      <c r="E389" s="38" t="s">
        <v>64</v>
      </c>
    </row>
    <row r="390" spans="1:16" x14ac:dyDescent="0.2">
      <c r="A390" t="s">
        <v>65</v>
      </c>
      <c r="E390" s="36" t="s">
        <v>64</v>
      </c>
    </row>
    <row r="391" spans="1:16" ht="25.5" x14ac:dyDescent="0.2">
      <c r="A391" s="25" t="s">
        <v>55</v>
      </c>
      <c r="B391" s="30" t="s">
        <v>1403</v>
      </c>
      <c r="C391" s="30" t="s">
        <v>1404</v>
      </c>
      <c r="D391" s="25" t="s">
        <v>64</v>
      </c>
      <c r="E391" s="31" t="s">
        <v>1405</v>
      </c>
      <c r="F391" s="32" t="s">
        <v>563</v>
      </c>
      <c r="G391" s="33">
        <v>1.1879999999999999</v>
      </c>
      <c r="H391" s="34">
        <v>0</v>
      </c>
      <c r="I391" s="34">
        <f>ROUND(ROUND(H391,2)*ROUND(G391,3),2)</f>
        <v>0</v>
      </c>
      <c r="J391" s="32" t="s">
        <v>1092</v>
      </c>
      <c r="O391">
        <f>(I391*21)/100</f>
        <v>0</v>
      </c>
      <c r="P391" t="s">
        <v>30</v>
      </c>
    </row>
    <row r="392" spans="1:16" ht="25.5" x14ac:dyDescent="0.2">
      <c r="A392" s="35" t="s">
        <v>61</v>
      </c>
      <c r="E392" s="36" t="s">
        <v>1405</v>
      </c>
    </row>
    <row r="393" spans="1:16" x14ac:dyDescent="0.2">
      <c r="A393" s="37" t="s">
        <v>63</v>
      </c>
      <c r="E393" s="38" t="s">
        <v>64</v>
      </c>
    </row>
    <row r="394" spans="1:16" x14ac:dyDescent="0.2">
      <c r="A394" t="s">
        <v>65</v>
      </c>
      <c r="E394" s="36" t="s">
        <v>64</v>
      </c>
    </row>
    <row r="395" spans="1:16" x14ac:dyDescent="0.2">
      <c r="A395" s="25" t="s">
        <v>55</v>
      </c>
      <c r="B395" s="30" t="s">
        <v>1406</v>
      </c>
      <c r="C395" s="30" t="s">
        <v>1407</v>
      </c>
      <c r="D395" s="25" t="s">
        <v>64</v>
      </c>
      <c r="E395" s="31" t="s">
        <v>1408</v>
      </c>
      <c r="F395" s="32" t="s">
        <v>78</v>
      </c>
      <c r="G395" s="33">
        <v>4.8959999999999999</v>
      </c>
      <c r="H395" s="34">
        <v>0</v>
      </c>
      <c r="I395" s="34">
        <f>ROUND(ROUND(H395,2)*ROUND(G395,3),2)</f>
        <v>0</v>
      </c>
      <c r="J395" s="32" t="s">
        <v>1092</v>
      </c>
      <c r="O395">
        <f>(I395*21)/100</f>
        <v>0</v>
      </c>
      <c r="P395" t="s">
        <v>30</v>
      </c>
    </row>
    <row r="396" spans="1:16" x14ac:dyDescent="0.2">
      <c r="A396" s="35" t="s">
        <v>61</v>
      </c>
      <c r="E396" s="36" t="s">
        <v>1408</v>
      </c>
    </row>
    <row r="397" spans="1:16" x14ac:dyDescent="0.2">
      <c r="A397" s="37" t="s">
        <v>63</v>
      </c>
      <c r="E397" s="38" t="s">
        <v>64</v>
      </c>
    </row>
    <row r="398" spans="1:16" x14ac:dyDescent="0.2">
      <c r="A398" t="s">
        <v>65</v>
      </c>
      <c r="E398" s="36" t="s">
        <v>64</v>
      </c>
    </row>
    <row r="399" spans="1:16" x14ac:dyDescent="0.2">
      <c r="A399" s="25" t="s">
        <v>55</v>
      </c>
      <c r="B399" s="30" t="s">
        <v>1409</v>
      </c>
      <c r="C399" s="30" t="s">
        <v>1410</v>
      </c>
      <c r="D399" s="25" t="s">
        <v>64</v>
      </c>
      <c r="E399" s="31" t="s">
        <v>1411</v>
      </c>
      <c r="F399" s="32" t="s">
        <v>563</v>
      </c>
      <c r="G399" s="33">
        <v>29.577000000000002</v>
      </c>
      <c r="H399" s="34">
        <v>0</v>
      </c>
      <c r="I399" s="34">
        <f>ROUND(ROUND(H399,2)*ROUND(G399,3),2)</f>
        <v>0</v>
      </c>
      <c r="J399" s="32" t="s">
        <v>1092</v>
      </c>
      <c r="O399">
        <f>(I399*21)/100</f>
        <v>0</v>
      </c>
      <c r="P399" t="s">
        <v>30</v>
      </c>
    </row>
    <row r="400" spans="1:16" x14ac:dyDescent="0.2">
      <c r="A400" s="35" t="s">
        <v>61</v>
      </c>
      <c r="E400" s="36" t="s">
        <v>1411</v>
      </c>
    </row>
    <row r="401" spans="1:16" ht="63.75" x14ac:dyDescent="0.2">
      <c r="A401" s="37" t="s">
        <v>63</v>
      </c>
      <c r="E401" s="38" t="s">
        <v>1284</v>
      </c>
    </row>
    <row r="402" spans="1:16" ht="51" x14ac:dyDescent="0.2">
      <c r="A402" t="s">
        <v>65</v>
      </c>
      <c r="E402" s="36" t="s">
        <v>1412</v>
      </c>
    </row>
    <row r="403" spans="1:16" ht="25.5" x14ac:dyDescent="0.2">
      <c r="A403" s="25" t="s">
        <v>55</v>
      </c>
      <c r="B403" s="30" t="s">
        <v>1413</v>
      </c>
      <c r="C403" s="30" t="s">
        <v>1414</v>
      </c>
      <c r="D403" s="25" t="s">
        <v>64</v>
      </c>
      <c r="E403" s="31" t="s">
        <v>1415</v>
      </c>
      <c r="F403" s="32" t="s">
        <v>563</v>
      </c>
      <c r="G403" s="33">
        <v>29.577000000000002</v>
      </c>
      <c r="H403" s="34">
        <v>0</v>
      </c>
      <c r="I403" s="34">
        <f>ROUND(ROUND(H403,2)*ROUND(G403,3),2)</f>
        <v>0</v>
      </c>
      <c r="J403" s="32" t="s">
        <v>1092</v>
      </c>
      <c r="O403">
        <f>(I403*21)/100</f>
        <v>0</v>
      </c>
      <c r="P403" t="s">
        <v>30</v>
      </c>
    </row>
    <row r="404" spans="1:16" ht="25.5" x14ac:dyDescent="0.2">
      <c r="A404" s="35" t="s">
        <v>61</v>
      </c>
      <c r="E404" s="36" t="s">
        <v>1415</v>
      </c>
    </row>
    <row r="405" spans="1:16" ht="63.75" x14ac:dyDescent="0.2">
      <c r="A405" s="37" t="s">
        <v>63</v>
      </c>
      <c r="E405" s="38" t="s">
        <v>1284</v>
      </c>
    </row>
    <row r="406" spans="1:16" ht="51" x14ac:dyDescent="0.2">
      <c r="A406" t="s">
        <v>65</v>
      </c>
      <c r="E406" s="36" t="s">
        <v>1412</v>
      </c>
    </row>
    <row r="407" spans="1:16" ht="25.5" x14ac:dyDescent="0.2">
      <c r="A407" s="25" t="s">
        <v>55</v>
      </c>
      <c r="B407" s="30" t="s">
        <v>1416</v>
      </c>
      <c r="C407" s="30" t="s">
        <v>1417</v>
      </c>
      <c r="D407" s="25" t="s">
        <v>64</v>
      </c>
      <c r="E407" s="31" t="s">
        <v>1418</v>
      </c>
      <c r="F407" s="32" t="s">
        <v>87</v>
      </c>
      <c r="G407" s="33">
        <v>1</v>
      </c>
      <c r="H407" s="34">
        <v>0</v>
      </c>
      <c r="I407" s="34">
        <f>ROUND(ROUND(H407,2)*ROUND(G407,3),2)</f>
        <v>0</v>
      </c>
      <c r="J407" s="32" t="s">
        <v>1092</v>
      </c>
      <c r="O407">
        <f>(I407*21)/100</f>
        <v>0</v>
      </c>
      <c r="P407" t="s">
        <v>30</v>
      </c>
    </row>
    <row r="408" spans="1:16" ht="25.5" x14ac:dyDescent="0.2">
      <c r="A408" s="35" t="s">
        <v>61</v>
      </c>
      <c r="E408" s="36" t="s">
        <v>1418</v>
      </c>
    </row>
    <row r="409" spans="1:16" ht="76.5" x14ac:dyDescent="0.2">
      <c r="A409" s="37" t="s">
        <v>63</v>
      </c>
      <c r="E409" s="38" t="s">
        <v>1419</v>
      </c>
    </row>
    <row r="410" spans="1:16" x14ac:dyDescent="0.2">
      <c r="A410" t="s">
        <v>65</v>
      </c>
      <c r="E410" s="36" t="s">
        <v>64</v>
      </c>
    </row>
    <row r="411" spans="1:16" x14ac:dyDescent="0.2">
      <c r="A411" s="25" t="s">
        <v>55</v>
      </c>
      <c r="B411" s="30" t="s">
        <v>1420</v>
      </c>
      <c r="C411" s="30" t="s">
        <v>1421</v>
      </c>
      <c r="D411" s="25" t="s">
        <v>64</v>
      </c>
      <c r="E411" s="31" t="s">
        <v>1422</v>
      </c>
      <c r="F411" s="32" t="s">
        <v>563</v>
      </c>
      <c r="G411" s="33">
        <v>1.08</v>
      </c>
      <c r="H411" s="34">
        <v>0</v>
      </c>
      <c r="I411" s="34">
        <f>ROUND(ROUND(H411,2)*ROUND(G411,3),2)</f>
        <v>0</v>
      </c>
      <c r="J411" s="32" t="s">
        <v>1092</v>
      </c>
      <c r="O411">
        <f>(I411*21)/100</f>
        <v>0</v>
      </c>
      <c r="P411" t="s">
        <v>30</v>
      </c>
    </row>
    <row r="412" spans="1:16" x14ac:dyDescent="0.2">
      <c r="A412" s="35" t="s">
        <v>61</v>
      </c>
      <c r="E412" s="36" t="s">
        <v>1422</v>
      </c>
    </row>
    <row r="413" spans="1:16" ht="63.75" x14ac:dyDescent="0.2">
      <c r="A413" s="37" t="s">
        <v>63</v>
      </c>
      <c r="E413" s="38" t="s">
        <v>1423</v>
      </c>
    </row>
    <row r="414" spans="1:16" x14ac:dyDescent="0.2">
      <c r="A414" t="s">
        <v>65</v>
      </c>
      <c r="E414" s="36" t="s">
        <v>64</v>
      </c>
    </row>
    <row r="415" spans="1:16" x14ac:dyDescent="0.2">
      <c r="A415" s="25" t="s">
        <v>55</v>
      </c>
      <c r="B415" s="30" t="s">
        <v>1424</v>
      </c>
      <c r="C415" s="30" t="s">
        <v>1425</v>
      </c>
      <c r="D415" s="25" t="s">
        <v>64</v>
      </c>
      <c r="E415" s="31" t="s">
        <v>1426</v>
      </c>
      <c r="F415" s="32" t="s">
        <v>563</v>
      </c>
      <c r="G415" s="33">
        <v>29.577000000000002</v>
      </c>
      <c r="H415" s="34">
        <v>0</v>
      </c>
      <c r="I415" s="34">
        <f>ROUND(ROUND(H415,2)*ROUND(G415,3),2)</f>
        <v>0</v>
      </c>
      <c r="J415" s="32" t="s">
        <v>1092</v>
      </c>
      <c r="O415">
        <f>(I415*21)/100</f>
        <v>0</v>
      </c>
      <c r="P415" t="s">
        <v>30</v>
      </c>
    </row>
    <row r="416" spans="1:16" x14ac:dyDescent="0.2">
      <c r="A416" s="35" t="s">
        <v>61</v>
      </c>
      <c r="E416" s="36" t="s">
        <v>1426</v>
      </c>
    </row>
    <row r="417" spans="1:18" ht="63.75" x14ac:dyDescent="0.2">
      <c r="A417" s="37" t="s">
        <v>63</v>
      </c>
      <c r="E417" s="38" t="s">
        <v>1284</v>
      </c>
    </row>
    <row r="418" spans="1:18" x14ac:dyDescent="0.2">
      <c r="A418" t="s">
        <v>65</v>
      </c>
      <c r="E418" s="36" t="s">
        <v>64</v>
      </c>
    </row>
    <row r="419" spans="1:18" x14ac:dyDescent="0.2">
      <c r="A419" s="25" t="s">
        <v>55</v>
      </c>
      <c r="B419" s="30" t="s">
        <v>1427</v>
      </c>
      <c r="C419" s="30" t="s">
        <v>1428</v>
      </c>
      <c r="D419" s="25" t="s">
        <v>64</v>
      </c>
      <c r="E419" s="31" t="s">
        <v>1429</v>
      </c>
      <c r="F419" s="32" t="s">
        <v>78</v>
      </c>
      <c r="G419" s="33">
        <v>25.76</v>
      </c>
      <c r="H419" s="34">
        <v>0</v>
      </c>
      <c r="I419" s="34">
        <f>ROUND(ROUND(H419,2)*ROUND(G419,3),2)</f>
        <v>0</v>
      </c>
      <c r="J419" s="32" t="s">
        <v>1092</v>
      </c>
      <c r="O419">
        <f>(I419*21)/100</f>
        <v>0</v>
      </c>
      <c r="P419" t="s">
        <v>30</v>
      </c>
    </row>
    <row r="420" spans="1:18" x14ac:dyDescent="0.2">
      <c r="A420" s="35" t="s">
        <v>61</v>
      </c>
      <c r="E420" s="36" t="s">
        <v>1429</v>
      </c>
    </row>
    <row r="421" spans="1:18" ht="89.25" x14ac:dyDescent="0.2">
      <c r="A421" s="37" t="s">
        <v>63</v>
      </c>
      <c r="E421" s="38" t="s">
        <v>1430</v>
      </c>
    </row>
    <row r="422" spans="1:18" x14ac:dyDescent="0.2">
      <c r="A422" t="s">
        <v>65</v>
      </c>
      <c r="E422" s="36" t="s">
        <v>64</v>
      </c>
    </row>
    <row r="423" spans="1:18" x14ac:dyDescent="0.2">
      <c r="A423" s="25" t="s">
        <v>55</v>
      </c>
      <c r="B423" s="30" t="s">
        <v>1431</v>
      </c>
      <c r="C423" s="30" t="s">
        <v>1432</v>
      </c>
      <c r="D423" s="25" t="s">
        <v>64</v>
      </c>
      <c r="E423" s="31" t="s">
        <v>1433</v>
      </c>
      <c r="F423" s="32" t="s">
        <v>78</v>
      </c>
      <c r="G423" s="33">
        <v>4.8</v>
      </c>
      <c r="H423" s="34">
        <v>0</v>
      </c>
      <c r="I423" s="34">
        <f>ROUND(ROUND(H423,2)*ROUND(G423,3),2)</f>
        <v>0</v>
      </c>
      <c r="J423" s="32" t="s">
        <v>1092</v>
      </c>
      <c r="O423">
        <f>(I423*21)/100</f>
        <v>0</v>
      </c>
      <c r="P423" t="s">
        <v>30</v>
      </c>
    </row>
    <row r="424" spans="1:18" x14ac:dyDescent="0.2">
      <c r="A424" s="35" t="s">
        <v>61</v>
      </c>
      <c r="E424" s="36" t="s">
        <v>1433</v>
      </c>
    </row>
    <row r="425" spans="1:18" ht="63.75" x14ac:dyDescent="0.2">
      <c r="A425" s="37" t="s">
        <v>63</v>
      </c>
      <c r="E425" s="38" t="s">
        <v>1434</v>
      </c>
    </row>
    <row r="426" spans="1:18" x14ac:dyDescent="0.2">
      <c r="A426" t="s">
        <v>65</v>
      </c>
      <c r="E426" s="36" t="s">
        <v>64</v>
      </c>
    </row>
    <row r="427" spans="1:18" ht="38.25" x14ac:dyDescent="0.2">
      <c r="A427" s="25" t="s">
        <v>55</v>
      </c>
      <c r="B427" s="30" t="s">
        <v>1435</v>
      </c>
      <c r="C427" s="30" t="s">
        <v>1436</v>
      </c>
      <c r="D427" s="25" t="s">
        <v>64</v>
      </c>
      <c r="E427" s="31" t="s">
        <v>1437</v>
      </c>
      <c r="F427" s="32" t="s">
        <v>59</v>
      </c>
      <c r="G427" s="33">
        <v>0.27100000000000002</v>
      </c>
      <c r="H427" s="34">
        <v>0</v>
      </c>
      <c r="I427" s="34">
        <f>ROUND(ROUND(H427,2)*ROUND(G427,3),2)</f>
        <v>0</v>
      </c>
      <c r="J427" s="32" t="s">
        <v>1092</v>
      </c>
      <c r="O427">
        <f>(I427*21)/100</f>
        <v>0</v>
      </c>
      <c r="P427" t="s">
        <v>30</v>
      </c>
    </row>
    <row r="428" spans="1:18" ht="38.25" x14ac:dyDescent="0.2">
      <c r="A428" s="35" t="s">
        <v>61</v>
      </c>
      <c r="E428" s="36" t="s">
        <v>1437</v>
      </c>
    </row>
    <row r="429" spans="1:18" x14ac:dyDescent="0.2">
      <c r="A429" s="37" t="s">
        <v>63</v>
      </c>
      <c r="E429" s="38" t="s">
        <v>64</v>
      </c>
    </row>
    <row r="430" spans="1:18" ht="127.5" x14ac:dyDescent="0.2">
      <c r="A430" t="s">
        <v>65</v>
      </c>
      <c r="E430" s="36" t="s">
        <v>1337</v>
      </c>
    </row>
    <row r="431" spans="1:18" ht="12.75" customHeight="1" x14ac:dyDescent="0.2">
      <c r="A431" s="12" t="s">
        <v>52</v>
      </c>
      <c r="B431" s="12"/>
      <c r="C431" s="39" t="s">
        <v>1438</v>
      </c>
      <c r="D431" s="12"/>
      <c r="E431" s="28" t="s">
        <v>1439</v>
      </c>
      <c r="F431" s="12"/>
      <c r="G431" s="12"/>
      <c r="H431" s="12"/>
      <c r="I431" s="40">
        <f>0+Q431</f>
        <v>0</v>
      </c>
      <c r="J431" s="12"/>
      <c r="O431">
        <f>0+R431</f>
        <v>0</v>
      </c>
      <c r="Q431">
        <f>0+I432+I436+I440+I444+I448+I452+I456+I460+I464+I468+I472+I476+I480+I484</f>
        <v>0</v>
      </c>
      <c r="R431">
        <f>0+O432+O436+O440+O444+O448+O452+O456+O460+O464+O468+O472+O476+O480+O484</f>
        <v>0</v>
      </c>
    </row>
    <row r="432" spans="1:18" x14ac:dyDescent="0.2">
      <c r="A432" s="25" t="s">
        <v>55</v>
      </c>
      <c r="B432" s="30" t="s">
        <v>1440</v>
      </c>
      <c r="C432" s="30" t="s">
        <v>1441</v>
      </c>
      <c r="D432" s="25" t="s">
        <v>64</v>
      </c>
      <c r="E432" s="31" t="s">
        <v>1442</v>
      </c>
      <c r="F432" s="32" t="s">
        <v>78</v>
      </c>
      <c r="G432" s="33">
        <v>5.67</v>
      </c>
      <c r="H432" s="34">
        <v>0</v>
      </c>
      <c r="I432" s="34">
        <f>ROUND(ROUND(H432,2)*ROUND(G432,3),2)</f>
        <v>0</v>
      </c>
      <c r="J432" s="32" t="s">
        <v>1092</v>
      </c>
      <c r="O432">
        <f>(I432*21)/100</f>
        <v>0</v>
      </c>
      <c r="P432" t="s">
        <v>30</v>
      </c>
    </row>
    <row r="433" spans="1:16" x14ac:dyDescent="0.2">
      <c r="A433" s="35" t="s">
        <v>61</v>
      </c>
      <c r="E433" s="36" t="s">
        <v>1442</v>
      </c>
    </row>
    <row r="434" spans="1:16" x14ac:dyDescent="0.2">
      <c r="A434" s="37" t="s">
        <v>63</v>
      </c>
      <c r="E434" s="38" t="s">
        <v>64</v>
      </c>
    </row>
    <row r="435" spans="1:16" x14ac:dyDescent="0.2">
      <c r="A435" t="s">
        <v>65</v>
      </c>
      <c r="E435" s="36" t="s">
        <v>64</v>
      </c>
    </row>
    <row r="436" spans="1:16" x14ac:dyDescent="0.2">
      <c r="A436" s="25" t="s">
        <v>55</v>
      </c>
      <c r="B436" s="30" t="s">
        <v>1443</v>
      </c>
      <c r="C436" s="30" t="s">
        <v>1444</v>
      </c>
      <c r="D436" s="25" t="s">
        <v>64</v>
      </c>
      <c r="E436" s="31" t="s">
        <v>1445</v>
      </c>
      <c r="F436" s="32" t="s">
        <v>563</v>
      </c>
      <c r="G436" s="33">
        <v>1.8</v>
      </c>
      <c r="H436" s="34">
        <v>0</v>
      </c>
      <c r="I436" s="34">
        <f>ROUND(ROUND(H436,2)*ROUND(G436,3),2)</f>
        <v>0</v>
      </c>
      <c r="J436" s="32" t="s">
        <v>1092</v>
      </c>
      <c r="O436">
        <f>(I436*21)/100</f>
        <v>0</v>
      </c>
      <c r="P436" t="s">
        <v>30</v>
      </c>
    </row>
    <row r="437" spans="1:16" x14ac:dyDescent="0.2">
      <c r="A437" s="35" t="s">
        <v>61</v>
      </c>
      <c r="E437" s="36" t="s">
        <v>1445</v>
      </c>
    </row>
    <row r="438" spans="1:16" ht="63.75" x14ac:dyDescent="0.2">
      <c r="A438" s="37" t="s">
        <v>63</v>
      </c>
      <c r="E438" s="38" t="s">
        <v>1446</v>
      </c>
    </row>
    <row r="439" spans="1:16" ht="89.25" x14ac:dyDescent="0.2">
      <c r="A439" t="s">
        <v>65</v>
      </c>
      <c r="E439" s="36" t="s">
        <v>1447</v>
      </c>
    </row>
    <row r="440" spans="1:16" x14ac:dyDescent="0.2">
      <c r="A440" s="25" t="s">
        <v>55</v>
      </c>
      <c r="B440" s="30" t="s">
        <v>1448</v>
      </c>
      <c r="C440" s="30" t="s">
        <v>1449</v>
      </c>
      <c r="D440" s="25" t="s">
        <v>64</v>
      </c>
      <c r="E440" s="31" t="s">
        <v>1450</v>
      </c>
      <c r="F440" s="32" t="s">
        <v>563</v>
      </c>
      <c r="G440" s="33">
        <v>1.8</v>
      </c>
      <c r="H440" s="34">
        <v>0</v>
      </c>
      <c r="I440" s="34">
        <f>ROUND(ROUND(H440,2)*ROUND(G440,3),2)</f>
        <v>0</v>
      </c>
      <c r="J440" s="32" t="s">
        <v>1092</v>
      </c>
      <c r="O440">
        <f>(I440*21)/100</f>
        <v>0</v>
      </c>
      <c r="P440" t="s">
        <v>30</v>
      </c>
    </row>
    <row r="441" spans="1:16" x14ac:dyDescent="0.2">
      <c r="A441" s="35" t="s">
        <v>61</v>
      </c>
      <c r="E441" s="36" t="s">
        <v>1450</v>
      </c>
    </row>
    <row r="442" spans="1:16" ht="63.75" x14ac:dyDescent="0.2">
      <c r="A442" s="37" t="s">
        <v>63</v>
      </c>
      <c r="E442" s="38" t="s">
        <v>1446</v>
      </c>
    </row>
    <row r="443" spans="1:16" ht="89.25" x14ac:dyDescent="0.2">
      <c r="A443" t="s">
        <v>65</v>
      </c>
      <c r="E443" s="36" t="s">
        <v>1447</v>
      </c>
    </row>
    <row r="444" spans="1:16" ht="25.5" x14ac:dyDescent="0.2">
      <c r="A444" s="25" t="s">
        <v>55</v>
      </c>
      <c r="B444" s="30" t="s">
        <v>1451</v>
      </c>
      <c r="C444" s="30" t="s">
        <v>1452</v>
      </c>
      <c r="D444" s="25" t="s">
        <v>64</v>
      </c>
      <c r="E444" s="31" t="s">
        <v>1453</v>
      </c>
      <c r="F444" s="32" t="s">
        <v>563</v>
      </c>
      <c r="G444" s="33">
        <v>1.8</v>
      </c>
      <c r="H444" s="34">
        <v>0</v>
      </c>
      <c r="I444" s="34">
        <f>ROUND(ROUND(H444,2)*ROUND(G444,3),2)</f>
        <v>0</v>
      </c>
      <c r="J444" s="32" t="s">
        <v>1092</v>
      </c>
      <c r="O444">
        <f>(I444*21)/100</f>
        <v>0</v>
      </c>
      <c r="P444" t="s">
        <v>30</v>
      </c>
    </row>
    <row r="445" spans="1:16" ht="25.5" x14ac:dyDescent="0.2">
      <c r="A445" s="35" t="s">
        <v>61</v>
      </c>
      <c r="E445" s="36" t="s">
        <v>1453</v>
      </c>
    </row>
    <row r="446" spans="1:16" ht="63.75" x14ac:dyDescent="0.2">
      <c r="A446" s="37" t="s">
        <v>63</v>
      </c>
      <c r="E446" s="38" t="s">
        <v>1446</v>
      </c>
    </row>
    <row r="447" spans="1:16" ht="89.25" x14ac:dyDescent="0.2">
      <c r="A447" t="s">
        <v>65</v>
      </c>
      <c r="E447" s="36" t="s">
        <v>1447</v>
      </c>
    </row>
    <row r="448" spans="1:16" x14ac:dyDescent="0.2">
      <c r="A448" s="25" t="s">
        <v>55</v>
      </c>
      <c r="B448" s="30" t="s">
        <v>1454</v>
      </c>
      <c r="C448" s="30" t="s">
        <v>1455</v>
      </c>
      <c r="D448" s="25" t="s">
        <v>64</v>
      </c>
      <c r="E448" s="31" t="s">
        <v>1456</v>
      </c>
      <c r="F448" s="32" t="s">
        <v>563</v>
      </c>
      <c r="G448" s="33">
        <v>2.96</v>
      </c>
      <c r="H448" s="34">
        <v>0</v>
      </c>
      <c r="I448" s="34">
        <f>ROUND(ROUND(H448,2)*ROUND(G448,3),2)</f>
        <v>0</v>
      </c>
      <c r="J448" s="32" t="s">
        <v>1092</v>
      </c>
      <c r="O448">
        <f>(I448*21)/100</f>
        <v>0</v>
      </c>
      <c r="P448" t="s">
        <v>30</v>
      </c>
    </row>
    <row r="449" spans="1:16" x14ac:dyDescent="0.2">
      <c r="A449" s="35" t="s">
        <v>61</v>
      </c>
      <c r="E449" s="36" t="s">
        <v>1456</v>
      </c>
    </row>
    <row r="450" spans="1:16" ht="63.75" x14ac:dyDescent="0.2">
      <c r="A450" s="37" t="s">
        <v>63</v>
      </c>
      <c r="E450" s="38" t="s">
        <v>1457</v>
      </c>
    </row>
    <row r="451" spans="1:16" x14ac:dyDescent="0.2">
      <c r="A451" t="s">
        <v>65</v>
      </c>
      <c r="E451" s="36" t="s">
        <v>64</v>
      </c>
    </row>
    <row r="452" spans="1:16" ht="25.5" x14ac:dyDescent="0.2">
      <c r="A452" s="25" t="s">
        <v>55</v>
      </c>
      <c r="B452" s="30" t="s">
        <v>1458</v>
      </c>
      <c r="C452" s="30" t="s">
        <v>1459</v>
      </c>
      <c r="D452" s="25" t="s">
        <v>64</v>
      </c>
      <c r="E452" s="31" t="s">
        <v>1460</v>
      </c>
      <c r="F452" s="32" t="s">
        <v>563</v>
      </c>
      <c r="G452" s="33">
        <v>1.8</v>
      </c>
      <c r="H452" s="34">
        <v>0</v>
      </c>
      <c r="I452" s="34">
        <f>ROUND(ROUND(H452,2)*ROUND(G452,3),2)</f>
        <v>0</v>
      </c>
      <c r="J452" s="32" t="s">
        <v>1092</v>
      </c>
      <c r="O452">
        <f>(I452*21)/100</f>
        <v>0</v>
      </c>
      <c r="P452" t="s">
        <v>30</v>
      </c>
    </row>
    <row r="453" spans="1:16" ht="25.5" x14ac:dyDescent="0.2">
      <c r="A453" s="35" t="s">
        <v>61</v>
      </c>
      <c r="E453" s="36" t="s">
        <v>1460</v>
      </c>
    </row>
    <row r="454" spans="1:16" ht="63.75" x14ac:dyDescent="0.2">
      <c r="A454" s="37" t="s">
        <v>63</v>
      </c>
      <c r="E454" s="38" t="s">
        <v>1446</v>
      </c>
    </row>
    <row r="455" spans="1:16" x14ac:dyDescent="0.2">
      <c r="A455" t="s">
        <v>65</v>
      </c>
      <c r="E455" s="36" t="s">
        <v>64</v>
      </c>
    </row>
    <row r="456" spans="1:16" ht="25.5" x14ac:dyDescent="0.2">
      <c r="A456" s="25" t="s">
        <v>55</v>
      </c>
      <c r="B456" s="30" t="s">
        <v>1461</v>
      </c>
      <c r="C456" s="30" t="s">
        <v>1462</v>
      </c>
      <c r="D456" s="25" t="s">
        <v>64</v>
      </c>
      <c r="E456" s="31" t="s">
        <v>1463</v>
      </c>
      <c r="F456" s="32" t="s">
        <v>563</v>
      </c>
      <c r="G456" s="33">
        <v>1.8</v>
      </c>
      <c r="H456" s="34">
        <v>0</v>
      </c>
      <c r="I456" s="34">
        <f>ROUND(ROUND(H456,2)*ROUND(G456,3),2)</f>
        <v>0</v>
      </c>
      <c r="J456" s="32" t="s">
        <v>1092</v>
      </c>
      <c r="O456">
        <f>(I456*21)/100</f>
        <v>0</v>
      </c>
      <c r="P456" t="s">
        <v>30</v>
      </c>
    </row>
    <row r="457" spans="1:16" ht="25.5" x14ac:dyDescent="0.2">
      <c r="A457" s="35" t="s">
        <v>61</v>
      </c>
      <c r="E457" s="36" t="s">
        <v>1463</v>
      </c>
    </row>
    <row r="458" spans="1:16" ht="63.75" x14ac:dyDescent="0.2">
      <c r="A458" s="37" t="s">
        <v>63</v>
      </c>
      <c r="E458" s="38" t="s">
        <v>1446</v>
      </c>
    </row>
    <row r="459" spans="1:16" x14ac:dyDescent="0.2">
      <c r="A459" t="s">
        <v>65</v>
      </c>
      <c r="E459" s="36" t="s">
        <v>1464</v>
      </c>
    </row>
    <row r="460" spans="1:16" ht="25.5" x14ac:dyDescent="0.2">
      <c r="A460" s="25" t="s">
        <v>55</v>
      </c>
      <c r="B460" s="30" t="s">
        <v>1465</v>
      </c>
      <c r="C460" s="30" t="s">
        <v>1466</v>
      </c>
      <c r="D460" s="25" t="s">
        <v>64</v>
      </c>
      <c r="E460" s="31" t="s">
        <v>1467</v>
      </c>
      <c r="F460" s="32" t="s">
        <v>78</v>
      </c>
      <c r="G460" s="33">
        <v>1.5</v>
      </c>
      <c r="H460" s="34">
        <v>0</v>
      </c>
      <c r="I460" s="34">
        <f>ROUND(ROUND(H460,2)*ROUND(G460,3),2)</f>
        <v>0</v>
      </c>
      <c r="J460" s="32" t="s">
        <v>1092</v>
      </c>
      <c r="O460">
        <f>(I460*21)/100</f>
        <v>0</v>
      </c>
      <c r="P460" t="s">
        <v>30</v>
      </c>
    </row>
    <row r="461" spans="1:16" ht="25.5" x14ac:dyDescent="0.2">
      <c r="A461" s="35" t="s">
        <v>61</v>
      </c>
      <c r="E461" s="36" t="s">
        <v>1467</v>
      </c>
    </row>
    <row r="462" spans="1:16" ht="63.75" x14ac:dyDescent="0.2">
      <c r="A462" s="37" t="s">
        <v>63</v>
      </c>
      <c r="E462" s="38" t="s">
        <v>1468</v>
      </c>
    </row>
    <row r="463" spans="1:16" x14ac:dyDescent="0.2">
      <c r="A463" t="s">
        <v>65</v>
      </c>
      <c r="E463" s="36" t="s">
        <v>64</v>
      </c>
    </row>
    <row r="464" spans="1:16" ht="25.5" x14ac:dyDescent="0.2">
      <c r="A464" s="25" t="s">
        <v>55</v>
      </c>
      <c r="B464" s="30" t="s">
        <v>1469</v>
      </c>
      <c r="C464" s="30" t="s">
        <v>1470</v>
      </c>
      <c r="D464" s="25" t="s">
        <v>64</v>
      </c>
      <c r="E464" s="31" t="s">
        <v>1471</v>
      </c>
      <c r="F464" s="32" t="s">
        <v>78</v>
      </c>
      <c r="G464" s="33">
        <v>3.9</v>
      </c>
      <c r="H464" s="34">
        <v>0</v>
      </c>
      <c r="I464" s="34">
        <f>ROUND(ROUND(H464,2)*ROUND(G464,3),2)</f>
        <v>0</v>
      </c>
      <c r="J464" s="32" t="s">
        <v>1092</v>
      </c>
      <c r="O464">
        <f>(I464*21)/100</f>
        <v>0</v>
      </c>
      <c r="P464" t="s">
        <v>30</v>
      </c>
    </row>
    <row r="465" spans="1:16" ht="25.5" x14ac:dyDescent="0.2">
      <c r="A465" s="35" t="s">
        <v>61</v>
      </c>
      <c r="E465" s="36" t="s">
        <v>1471</v>
      </c>
    </row>
    <row r="466" spans="1:16" ht="63.75" x14ac:dyDescent="0.2">
      <c r="A466" s="37" t="s">
        <v>63</v>
      </c>
      <c r="E466" s="38" t="s">
        <v>1472</v>
      </c>
    </row>
    <row r="467" spans="1:16" x14ac:dyDescent="0.2">
      <c r="A467" t="s">
        <v>65</v>
      </c>
      <c r="E467" s="36" t="s">
        <v>64</v>
      </c>
    </row>
    <row r="468" spans="1:16" x14ac:dyDescent="0.2">
      <c r="A468" s="25" t="s">
        <v>55</v>
      </c>
      <c r="B468" s="30" t="s">
        <v>1473</v>
      </c>
      <c r="C468" s="30" t="s">
        <v>1474</v>
      </c>
      <c r="D468" s="25" t="s">
        <v>64</v>
      </c>
      <c r="E468" s="31" t="s">
        <v>1475</v>
      </c>
      <c r="F468" s="32" t="s">
        <v>78</v>
      </c>
      <c r="G468" s="33">
        <v>1.5</v>
      </c>
      <c r="H468" s="34">
        <v>0</v>
      </c>
      <c r="I468" s="34">
        <f>ROUND(ROUND(H468,2)*ROUND(G468,3),2)</f>
        <v>0</v>
      </c>
      <c r="J468" s="32" t="s">
        <v>1092</v>
      </c>
      <c r="O468">
        <f>(I468*21)/100</f>
        <v>0</v>
      </c>
      <c r="P468" t="s">
        <v>30</v>
      </c>
    </row>
    <row r="469" spans="1:16" x14ac:dyDescent="0.2">
      <c r="A469" s="35" t="s">
        <v>61</v>
      </c>
      <c r="E469" s="36" t="s">
        <v>1475</v>
      </c>
    </row>
    <row r="470" spans="1:16" ht="63.75" x14ac:dyDescent="0.2">
      <c r="A470" s="37" t="s">
        <v>63</v>
      </c>
      <c r="E470" s="38" t="s">
        <v>1468</v>
      </c>
    </row>
    <row r="471" spans="1:16" ht="38.25" x14ac:dyDescent="0.2">
      <c r="A471" t="s">
        <v>65</v>
      </c>
      <c r="E471" s="36" t="s">
        <v>1476</v>
      </c>
    </row>
    <row r="472" spans="1:16" x14ac:dyDescent="0.2">
      <c r="A472" s="25" t="s">
        <v>55</v>
      </c>
      <c r="B472" s="30" t="s">
        <v>1477</v>
      </c>
      <c r="C472" s="30" t="s">
        <v>1478</v>
      </c>
      <c r="D472" s="25" t="s">
        <v>64</v>
      </c>
      <c r="E472" s="31" t="s">
        <v>1479</v>
      </c>
      <c r="F472" s="32" t="s">
        <v>87</v>
      </c>
      <c r="G472" s="33">
        <v>3</v>
      </c>
      <c r="H472" s="34">
        <v>0</v>
      </c>
      <c r="I472" s="34">
        <f>ROUND(ROUND(H472,2)*ROUND(G472,3),2)</f>
        <v>0</v>
      </c>
      <c r="J472" s="32" t="s">
        <v>1092</v>
      </c>
      <c r="O472">
        <f>(I472*21)/100</f>
        <v>0</v>
      </c>
      <c r="P472" t="s">
        <v>30</v>
      </c>
    </row>
    <row r="473" spans="1:16" x14ac:dyDescent="0.2">
      <c r="A473" s="35" t="s">
        <v>61</v>
      </c>
      <c r="E473" s="36" t="s">
        <v>1479</v>
      </c>
    </row>
    <row r="474" spans="1:16" ht="63.75" x14ac:dyDescent="0.2">
      <c r="A474" s="37" t="s">
        <v>63</v>
      </c>
      <c r="E474" s="38" t="s">
        <v>1480</v>
      </c>
    </row>
    <row r="475" spans="1:16" ht="38.25" x14ac:dyDescent="0.2">
      <c r="A475" t="s">
        <v>65</v>
      </c>
      <c r="E475" s="36" t="s">
        <v>1476</v>
      </c>
    </row>
    <row r="476" spans="1:16" ht="38.25" x14ac:dyDescent="0.2">
      <c r="A476" s="25" t="s">
        <v>55</v>
      </c>
      <c r="B476" s="30" t="s">
        <v>1481</v>
      </c>
      <c r="C476" s="30" t="s">
        <v>1482</v>
      </c>
      <c r="D476" s="25" t="s">
        <v>64</v>
      </c>
      <c r="E476" s="31" t="s">
        <v>1483</v>
      </c>
      <c r="F476" s="32" t="s">
        <v>59</v>
      </c>
      <c r="G476" s="33">
        <v>4.3999999999999997E-2</v>
      </c>
      <c r="H476" s="34">
        <v>0</v>
      </c>
      <c r="I476" s="34">
        <f>ROUND(ROUND(H476,2)*ROUND(G476,3),2)</f>
        <v>0</v>
      </c>
      <c r="J476" s="32" t="s">
        <v>1092</v>
      </c>
      <c r="O476">
        <f>(I476*21)/100</f>
        <v>0</v>
      </c>
      <c r="P476" t="s">
        <v>30</v>
      </c>
    </row>
    <row r="477" spans="1:16" ht="38.25" x14ac:dyDescent="0.2">
      <c r="A477" s="35" t="s">
        <v>61</v>
      </c>
      <c r="E477" s="36" t="s">
        <v>1483</v>
      </c>
    </row>
    <row r="478" spans="1:16" x14ac:dyDescent="0.2">
      <c r="A478" s="37" t="s">
        <v>63</v>
      </c>
      <c r="E478" s="38" t="s">
        <v>64</v>
      </c>
    </row>
    <row r="479" spans="1:16" ht="127.5" x14ac:dyDescent="0.2">
      <c r="A479" t="s">
        <v>65</v>
      </c>
      <c r="E479" s="36" t="s">
        <v>1484</v>
      </c>
    </row>
    <row r="480" spans="1:16" ht="25.5" x14ac:dyDescent="0.2">
      <c r="A480" s="25" t="s">
        <v>55</v>
      </c>
      <c r="B480" s="30" t="s">
        <v>1485</v>
      </c>
      <c r="C480" s="30" t="s">
        <v>1486</v>
      </c>
      <c r="D480" s="25" t="s">
        <v>64</v>
      </c>
      <c r="E480" s="31" t="s">
        <v>1487</v>
      </c>
      <c r="F480" s="32" t="s">
        <v>563</v>
      </c>
      <c r="G480" s="33">
        <v>1.8</v>
      </c>
      <c r="H480" s="34">
        <v>0</v>
      </c>
      <c r="I480" s="34">
        <f>ROUND(ROUND(H480,2)*ROUND(G480,3),2)</f>
        <v>0</v>
      </c>
      <c r="J480" s="32" t="s">
        <v>60</v>
      </c>
      <c r="O480">
        <f>(I480*21)/100</f>
        <v>0</v>
      </c>
      <c r="P480" t="s">
        <v>30</v>
      </c>
    </row>
    <row r="481" spans="1:18" ht="25.5" x14ac:dyDescent="0.2">
      <c r="A481" s="35" t="s">
        <v>61</v>
      </c>
      <c r="E481" s="36" t="s">
        <v>1487</v>
      </c>
    </row>
    <row r="482" spans="1:18" ht="63.75" x14ac:dyDescent="0.2">
      <c r="A482" s="37" t="s">
        <v>63</v>
      </c>
      <c r="E482" s="38" t="s">
        <v>1446</v>
      </c>
    </row>
    <row r="483" spans="1:18" x14ac:dyDescent="0.2">
      <c r="A483" t="s">
        <v>65</v>
      </c>
      <c r="E483" s="36" t="s">
        <v>64</v>
      </c>
    </row>
    <row r="484" spans="1:18" x14ac:dyDescent="0.2">
      <c r="A484" s="25" t="s">
        <v>55</v>
      </c>
      <c r="B484" s="30" t="s">
        <v>1488</v>
      </c>
      <c r="C484" s="30" t="s">
        <v>1489</v>
      </c>
      <c r="D484" s="25" t="s">
        <v>64</v>
      </c>
      <c r="E484" s="31" t="s">
        <v>1490</v>
      </c>
      <c r="F484" s="32" t="s">
        <v>563</v>
      </c>
      <c r="G484" s="33">
        <v>1.98</v>
      </c>
      <c r="H484" s="34">
        <v>0</v>
      </c>
      <c r="I484" s="34">
        <f>ROUND(ROUND(H484,2)*ROUND(G484,3),2)</f>
        <v>0</v>
      </c>
      <c r="J484" s="32" t="s">
        <v>60</v>
      </c>
      <c r="O484">
        <f>(I484*21)/100</f>
        <v>0</v>
      </c>
      <c r="P484" t="s">
        <v>30</v>
      </c>
    </row>
    <row r="485" spans="1:18" x14ac:dyDescent="0.2">
      <c r="A485" s="35" t="s">
        <v>61</v>
      </c>
      <c r="E485" s="36" t="s">
        <v>1490</v>
      </c>
    </row>
    <row r="486" spans="1:18" x14ac:dyDescent="0.2">
      <c r="A486" s="37" t="s">
        <v>63</v>
      </c>
      <c r="E486" s="38" t="s">
        <v>64</v>
      </c>
    </row>
    <row r="487" spans="1:18" x14ac:dyDescent="0.2">
      <c r="A487" t="s">
        <v>65</v>
      </c>
      <c r="E487" s="36" t="s">
        <v>64</v>
      </c>
    </row>
    <row r="488" spans="1:18" ht="12.75" customHeight="1" x14ac:dyDescent="0.2">
      <c r="A488" s="12" t="s">
        <v>52</v>
      </c>
      <c r="B488" s="12"/>
      <c r="C488" s="39" t="s">
        <v>1491</v>
      </c>
      <c r="D488" s="12"/>
      <c r="E488" s="28" t="s">
        <v>1492</v>
      </c>
      <c r="F488" s="12"/>
      <c r="G488" s="12"/>
      <c r="H488" s="12"/>
      <c r="I488" s="40">
        <f>0+Q488</f>
        <v>0</v>
      </c>
      <c r="J488" s="12"/>
      <c r="O488">
        <f>0+R488</f>
        <v>0</v>
      </c>
      <c r="Q488">
        <f>0+I489+I493+I497+I501+I505+I509</f>
        <v>0</v>
      </c>
      <c r="R488">
        <f>0+O489+O493+O497+O501+O505+O509</f>
        <v>0</v>
      </c>
    </row>
    <row r="489" spans="1:18" x14ac:dyDescent="0.2">
      <c r="A489" s="25" t="s">
        <v>55</v>
      </c>
      <c r="B489" s="30" t="s">
        <v>1493</v>
      </c>
      <c r="C489" s="30" t="s">
        <v>1494</v>
      </c>
      <c r="D489" s="25" t="s">
        <v>64</v>
      </c>
      <c r="E489" s="31" t="s">
        <v>1495</v>
      </c>
      <c r="F489" s="32" t="s">
        <v>563</v>
      </c>
      <c r="G489" s="33">
        <v>30.672000000000001</v>
      </c>
      <c r="H489" s="34">
        <v>0</v>
      </c>
      <c r="I489" s="34">
        <f>ROUND(ROUND(H489,2)*ROUND(G489,3),2)</f>
        <v>0</v>
      </c>
      <c r="J489" s="32" t="s">
        <v>1092</v>
      </c>
      <c r="O489">
        <f>(I489*21)/100</f>
        <v>0</v>
      </c>
      <c r="P489" t="s">
        <v>30</v>
      </c>
    </row>
    <row r="490" spans="1:18" x14ac:dyDescent="0.2">
      <c r="A490" s="35" t="s">
        <v>61</v>
      </c>
      <c r="E490" s="36" t="s">
        <v>1495</v>
      </c>
    </row>
    <row r="491" spans="1:18" ht="102" x14ac:dyDescent="0.2">
      <c r="A491" s="37" t="s">
        <v>63</v>
      </c>
      <c r="E491" s="38" t="s">
        <v>1496</v>
      </c>
    </row>
    <row r="492" spans="1:18" x14ac:dyDescent="0.2">
      <c r="A492" t="s">
        <v>65</v>
      </c>
      <c r="E492" s="36" t="s">
        <v>64</v>
      </c>
    </row>
    <row r="493" spans="1:18" x14ac:dyDescent="0.2">
      <c r="A493" s="25" t="s">
        <v>55</v>
      </c>
      <c r="B493" s="30" t="s">
        <v>1497</v>
      </c>
      <c r="C493" s="30" t="s">
        <v>1498</v>
      </c>
      <c r="D493" s="25" t="s">
        <v>64</v>
      </c>
      <c r="E493" s="31" t="s">
        <v>1499</v>
      </c>
      <c r="F493" s="32" t="s">
        <v>563</v>
      </c>
      <c r="G493" s="33">
        <v>30.672000000000001</v>
      </c>
      <c r="H493" s="34">
        <v>0</v>
      </c>
      <c r="I493" s="34">
        <f>ROUND(ROUND(H493,2)*ROUND(G493,3),2)</f>
        <v>0</v>
      </c>
      <c r="J493" s="32" t="s">
        <v>1092</v>
      </c>
      <c r="O493">
        <f>(I493*21)/100</f>
        <v>0</v>
      </c>
      <c r="P493" t="s">
        <v>30</v>
      </c>
    </row>
    <row r="494" spans="1:18" x14ac:dyDescent="0.2">
      <c r="A494" s="35" t="s">
        <v>61</v>
      </c>
      <c r="E494" s="36" t="s">
        <v>1499</v>
      </c>
    </row>
    <row r="495" spans="1:18" ht="114.75" x14ac:dyDescent="0.2">
      <c r="A495" s="37" t="s">
        <v>63</v>
      </c>
      <c r="E495" s="38" t="s">
        <v>1500</v>
      </c>
    </row>
    <row r="496" spans="1:18" x14ac:dyDescent="0.2">
      <c r="A496" t="s">
        <v>65</v>
      </c>
      <c r="E496" s="36" t="s">
        <v>64</v>
      </c>
    </row>
    <row r="497" spans="1:16" ht="25.5" x14ac:dyDescent="0.2">
      <c r="A497" s="25" t="s">
        <v>55</v>
      </c>
      <c r="B497" s="30" t="s">
        <v>1501</v>
      </c>
      <c r="C497" s="30" t="s">
        <v>1502</v>
      </c>
      <c r="D497" s="25" t="s">
        <v>64</v>
      </c>
      <c r="E497" s="31" t="s">
        <v>1503</v>
      </c>
      <c r="F497" s="32" t="s">
        <v>563</v>
      </c>
      <c r="G497" s="33">
        <v>30.672000000000001</v>
      </c>
      <c r="H497" s="34">
        <v>0</v>
      </c>
      <c r="I497" s="34">
        <f>ROUND(ROUND(H497,2)*ROUND(G497,3),2)</f>
        <v>0</v>
      </c>
      <c r="J497" s="32" t="s">
        <v>1092</v>
      </c>
      <c r="O497">
        <f>(I497*21)/100</f>
        <v>0</v>
      </c>
      <c r="P497" t="s">
        <v>30</v>
      </c>
    </row>
    <row r="498" spans="1:16" ht="25.5" x14ac:dyDescent="0.2">
      <c r="A498" s="35" t="s">
        <v>61</v>
      </c>
      <c r="E498" s="36" t="s">
        <v>1503</v>
      </c>
    </row>
    <row r="499" spans="1:16" ht="102" x14ac:dyDescent="0.2">
      <c r="A499" s="37" t="s">
        <v>63</v>
      </c>
      <c r="E499" s="38" t="s">
        <v>1496</v>
      </c>
    </row>
    <row r="500" spans="1:16" x14ac:dyDescent="0.2">
      <c r="A500" t="s">
        <v>65</v>
      </c>
      <c r="E500" s="36" t="s">
        <v>64</v>
      </c>
    </row>
    <row r="501" spans="1:16" x14ac:dyDescent="0.2">
      <c r="A501" s="25" t="s">
        <v>55</v>
      </c>
      <c r="B501" s="30" t="s">
        <v>1504</v>
      </c>
      <c r="C501" s="30" t="s">
        <v>1505</v>
      </c>
      <c r="D501" s="25" t="s">
        <v>64</v>
      </c>
      <c r="E501" s="31" t="s">
        <v>1506</v>
      </c>
      <c r="F501" s="32" t="s">
        <v>563</v>
      </c>
      <c r="G501" s="33">
        <v>24.81</v>
      </c>
      <c r="H501" s="34">
        <v>0</v>
      </c>
      <c r="I501" s="34">
        <f>ROUND(ROUND(H501,2)*ROUND(G501,3),2)</f>
        <v>0</v>
      </c>
      <c r="J501" s="32" t="s">
        <v>1092</v>
      </c>
      <c r="O501">
        <f>(I501*21)/100</f>
        <v>0</v>
      </c>
      <c r="P501" t="s">
        <v>30</v>
      </c>
    </row>
    <row r="502" spans="1:16" x14ac:dyDescent="0.2">
      <c r="A502" s="35" t="s">
        <v>61</v>
      </c>
      <c r="E502" s="36" t="s">
        <v>1506</v>
      </c>
    </row>
    <row r="503" spans="1:16" ht="63.75" x14ac:dyDescent="0.2">
      <c r="A503" s="37" t="s">
        <v>63</v>
      </c>
      <c r="E503" s="38" t="s">
        <v>1507</v>
      </c>
    </row>
    <row r="504" spans="1:16" x14ac:dyDescent="0.2">
      <c r="A504" t="s">
        <v>65</v>
      </c>
      <c r="E504" s="36" t="s">
        <v>64</v>
      </c>
    </row>
    <row r="505" spans="1:16" x14ac:dyDescent="0.2">
      <c r="A505" s="25" t="s">
        <v>55</v>
      </c>
      <c r="B505" s="30" t="s">
        <v>1508</v>
      </c>
      <c r="C505" s="30" t="s">
        <v>1509</v>
      </c>
      <c r="D505" s="25" t="s">
        <v>64</v>
      </c>
      <c r="E505" s="31" t="s">
        <v>1510</v>
      </c>
      <c r="F505" s="32" t="s">
        <v>563</v>
      </c>
      <c r="G505" s="33">
        <v>24.81</v>
      </c>
      <c r="H505" s="34">
        <v>0</v>
      </c>
      <c r="I505" s="34">
        <f>ROUND(ROUND(H505,2)*ROUND(G505,3),2)</f>
        <v>0</v>
      </c>
      <c r="J505" s="32" t="s">
        <v>1092</v>
      </c>
      <c r="O505">
        <f>(I505*21)/100</f>
        <v>0</v>
      </c>
      <c r="P505" t="s">
        <v>30</v>
      </c>
    </row>
    <row r="506" spans="1:16" x14ac:dyDescent="0.2">
      <c r="A506" s="35" t="s">
        <v>61</v>
      </c>
      <c r="E506" s="36" t="s">
        <v>1510</v>
      </c>
    </row>
    <row r="507" spans="1:16" ht="63.75" x14ac:dyDescent="0.2">
      <c r="A507" s="37" t="s">
        <v>63</v>
      </c>
      <c r="E507" s="38" t="s">
        <v>1507</v>
      </c>
    </row>
    <row r="508" spans="1:16" x14ac:dyDescent="0.2">
      <c r="A508" t="s">
        <v>65</v>
      </c>
      <c r="E508" s="36" t="s">
        <v>64</v>
      </c>
    </row>
    <row r="509" spans="1:16" x14ac:dyDescent="0.2">
      <c r="A509" s="25" t="s">
        <v>55</v>
      </c>
      <c r="B509" s="30" t="s">
        <v>1511</v>
      </c>
      <c r="C509" s="30" t="s">
        <v>1512</v>
      </c>
      <c r="D509" s="25" t="s">
        <v>64</v>
      </c>
      <c r="E509" s="31" t="s">
        <v>1513</v>
      </c>
      <c r="F509" s="32" t="s">
        <v>563</v>
      </c>
      <c r="G509" s="33">
        <v>24.81</v>
      </c>
      <c r="H509" s="34">
        <v>0</v>
      </c>
      <c r="I509" s="34">
        <f>ROUND(ROUND(H509,2)*ROUND(G509,3),2)</f>
        <v>0</v>
      </c>
      <c r="J509" s="32" t="s">
        <v>1092</v>
      </c>
      <c r="O509">
        <f>(I509*21)/100</f>
        <v>0</v>
      </c>
      <c r="P509" t="s">
        <v>30</v>
      </c>
    </row>
    <row r="510" spans="1:16" x14ac:dyDescent="0.2">
      <c r="A510" s="35" t="s">
        <v>61</v>
      </c>
      <c r="E510" s="36" t="s">
        <v>1513</v>
      </c>
    </row>
    <row r="511" spans="1:16" ht="63.75" x14ac:dyDescent="0.2">
      <c r="A511" s="37" t="s">
        <v>63</v>
      </c>
      <c r="E511" s="38" t="s">
        <v>1507</v>
      </c>
    </row>
    <row r="512" spans="1:16" x14ac:dyDescent="0.2">
      <c r="A512" t="s">
        <v>65</v>
      </c>
      <c r="E512" s="36" t="s">
        <v>64</v>
      </c>
    </row>
    <row r="513" spans="1:18" ht="12.75" customHeight="1" x14ac:dyDescent="0.2">
      <c r="A513" s="12" t="s">
        <v>52</v>
      </c>
      <c r="B513" s="12"/>
      <c r="C513" s="39" t="s">
        <v>1514</v>
      </c>
      <c r="D513" s="12"/>
      <c r="E513" s="28" t="s">
        <v>1515</v>
      </c>
      <c r="F513" s="12"/>
      <c r="G513" s="12"/>
      <c r="H513" s="12"/>
      <c r="I513" s="40">
        <f>0+Q513</f>
        <v>0</v>
      </c>
      <c r="J513" s="12"/>
      <c r="O513">
        <f>0+R513</f>
        <v>0</v>
      </c>
      <c r="Q513">
        <f>0+I514+I518+I522+I526+I530+I534+I538+I542+I546+I550+I554+I558+I562+I566+I570+I574</f>
        <v>0</v>
      </c>
      <c r="R513">
        <f>0+O514+O518+O522+O526+O530+O534+O538+O542+O546+O550+O554+O558+O562+O566+O570+O574</f>
        <v>0</v>
      </c>
    </row>
    <row r="514" spans="1:18" x14ac:dyDescent="0.2">
      <c r="A514" s="25" t="s">
        <v>55</v>
      </c>
      <c r="B514" s="30" t="s">
        <v>1516</v>
      </c>
      <c r="C514" s="30" t="s">
        <v>1517</v>
      </c>
      <c r="D514" s="25" t="s">
        <v>64</v>
      </c>
      <c r="E514" s="31" t="s">
        <v>1518</v>
      </c>
      <c r="F514" s="32" t="s">
        <v>563</v>
      </c>
      <c r="G514" s="33">
        <v>103.36199999999999</v>
      </c>
      <c r="H514" s="34">
        <v>0</v>
      </c>
      <c r="I514" s="34">
        <f>ROUND(ROUND(H514,2)*ROUND(G514,3),2)</f>
        <v>0</v>
      </c>
      <c r="J514" s="32" t="s">
        <v>1092</v>
      </c>
      <c r="O514">
        <f>(I514*21)/100</f>
        <v>0</v>
      </c>
      <c r="P514" t="s">
        <v>30</v>
      </c>
    </row>
    <row r="515" spans="1:18" x14ac:dyDescent="0.2">
      <c r="A515" s="35" t="s">
        <v>61</v>
      </c>
      <c r="E515" s="36" t="s">
        <v>1518</v>
      </c>
    </row>
    <row r="516" spans="1:18" x14ac:dyDescent="0.2">
      <c r="A516" s="37" t="s">
        <v>63</v>
      </c>
      <c r="E516" s="38" t="s">
        <v>64</v>
      </c>
    </row>
    <row r="517" spans="1:18" x14ac:dyDescent="0.2">
      <c r="A517" t="s">
        <v>65</v>
      </c>
      <c r="E517" s="36" t="s">
        <v>64</v>
      </c>
    </row>
    <row r="518" spans="1:18" x14ac:dyDescent="0.2">
      <c r="A518" s="25" t="s">
        <v>55</v>
      </c>
      <c r="B518" s="30" t="s">
        <v>1519</v>
      </c>
      <c r="C518" s="30" t="s">
        <v>1517</v>
      </c>
      <c r="D518" s="25" t="s">
        <v>36</v>
      </c>
      <c r="E518" s="31" t="s">
        <v>1518</v>
      </c>
      <c r="F518" s="32" t="s">
        <v>563</v>
      </c>
      <c r="G518" s="33">
        <v>6.6440000000000001</v>
      </c>
      <c r="H518" s="34">
        <v>0</v>
      </c>
      <c r="I518" s="34">
        <f>ROUND(ROUND(H518,2)*ROUND(G518,3),2)</f>
        <v>0</v>
      </c>
      <c r="J518" s="32" t="s">
        <v>1092</v>
      </c>
      <c r="O518">
        <f>(I518*21)/100</f>
        <v>0</v>
      </c>
      <c r="P518" t="s">
        <v>30</v>
      </c>
    </row>
    <row r="519" spans="1:18" x14ac:dyDescent="0.2">
      <c r="A519" s="35" t="s">
        <v>61</v>
      </c>
      <c r="E519" s="36" t="s">
        <v>1518</v>
      </c>
    </row>
    <row r="520" spans="1:18" x14ac:dyDescent="0.2">
      <c r="A520" s="37" t="s">
        <v>63</v>
      </c>
      <c r="E520" s="38" t="s">
        <v>64</v>
      </c>
    </row>
    <row r="521" spans="1:18" x14ac:dyDescent="0.2">
      <c r="A521" t="s">
        <v>65</v>
      </c>
      <c r="E521" s="36" t="s">
        <v>64</v>
      </c>
    </row>
    <row r="522" spans="1:18" x14ac:dyDescent="0.2">
      <c r="A522" s="25" t="s">
        <v>55</v>
      </c>
      <c r="B522" s="30" t="s">
        <v>1520</v>
      </c>
      <c r="C522" s="30" t="s">
        <v>1517</v>
      </c>
      <c r="D522" s="25" t="s">
        <v>30</v>
      </c>
      <c r="E522" s="31" t="s">
        <v>1518</v>
      </c>
      <c r="F522" s="32" t="s">
        <v>563</v>
      </c>
      <c r="G522" s="33">
        <v>68.736000000000004</v>
      </c>
      <c r="H522" s="34">
        <v>0</v>
      </c>
      <c r="I522" s="34">
        <f>ROUND(ROUND(H522,2)*ROUND(G522,3),2)</f>
        <v>0</v>
      </c>
      <c r="J522" s="32" t="s">
        <v>1092</v>
      </c>
      <c r="O522">
        <f>(I522*21)/100</f>
        <v>0</v>
      </c>
      <c r="P522" t="s">
        <v>30</v>
      </c>
    </row>
    <row r="523" spans="1:18" x14ac:dyDescent="0.2">
      <c r="A523" s="35" t="s">
        <v>61</v>
      </c>
      <c r="E523" s="36" t="s">
        <v>1518</v>
      </c>
    </row>
    <row r="524" spans="1:18" x14ac:dyDescent="0.2">
      <c r="A524" s="37" t="s">
        <v>63</v>
      </c>
      <c r="E524" s="38" t="s">
        <v>64</v>
      </c>
    </row>
    <row r="525" spans="1:18" x14ac:dyDescent="0.2">
      <c r="A525" t="s">
        <v>65</v>
      </c>
      <c r="E525" s="36" t="s">
        <v>64</v>
      </c>
    </row>
    <row r="526" spans="1:18" x14ac:dyDescent="0.2">
      <c r="A526" s="25" t="s">
        <v>55</v>
      </c>
      <c r="B526" s="30" t="s">
        <v>1521</v>
      </c>
      <c r="C526" s="30" t="s">
        <v>1522</v>
      </c>
      <c r="D526" s="25" t="s">
        <v>64</v>
      </c>
      <c r="E526" s="31" t="s">
        <v>1523</v>
      </c>
      <c r="F526" s="32" t="s">
        <v>563</v>
      </c>
      <c r="G526" s="33">
        <v>81.549000000000007</v>
      </c>
      <c r="H526" s="34">
        <v>0</v>
      </c>
      <c r="I526" s="34">
        <f>ROUND(ROUND(H526,2)*ROUND(G526,3),2)</f>
        <v>0</v>
      </c>
      <c r="J526" s="32" t="s">
        <v>1092</v>
      </c>
      <c r="O526">
        <f>(I526*21)/100</f>
        <v>0</v>
      </c>
      <c r="P526" t="s">
        <v>30</v>
      </c>
    </row>
    <row r="527" spans="1:18" x14ac:dyDescent="0.2">
      <c r="A527" s="35" t="s">
        <v>61</v>
      </c>
      <c r="E527" s="36" t="s">
        <v>1523</v>
      </c>
    </row>
    <row r="528" spans="1:18" ht="89.25" x14ac:dyDescent="0.2">
      <c r="A528" s="37" t="s">
        <v>63</v>
      </c>
      <c r="E528" s="38" t="s">
        <v>1524</v>
      </c>
    </row>
    <row r="529" spans="1:16" x14ac:dyDescent="0.2">
      <c r="A529" t="s">
        <v>65</v>
      </c>
      <c r="E529" s="36" t="s">
        <v>64</v>
      </c>
    </row>
    <row r="530" spans="1:16" x14ac:dyDescent="0.2">
      <c r="A530" s="25" t="s">
        <v>55</v>
      </c>
      <c r="B530" s="30" t="s">
        <v>1525</v>
      </c>
      <c r="C530" s="30" t="s">
        <v>1526</v>
      </c>
      <c r="D530" s="25" t="s">
        <v>64</v>
      </c>
      <c r="E530" s="31" t="s">
        <v>1527</v>
      </c>
      <c r="F530" s="32" t="s">
        <v>563</v>
      </c>
      <c r="G530" s="33">
        <v>446.40600000000001</v>
      </c>
      <c r="H530" s="34">
        <v>0</v>
      </c>
      <c r="I530" s="34">
        <f>ROUND(ROUND(H530,2)*ROUND(G530,3),2)</f>
        <v>0</v>
      </c>
      <c r="J530" s="32" t="s">
        <v>1092</v>
      </c>
      <c r="O530">
        <f>(I530*21)/100</f>
        <v>0</v>
      </c>
      <c r="P530" t="s">
        <v>30</v>
      </c>
    </row>
    <row r="531" spans="1:16" x14ac:dyDescent="0.2">
      <c r="A531" s="35" t="s">
        <v>61</v>
      </c>
      <c r="E531" s="36" t="s">
        <v>1527</v>
      </c>
    </row>
    <row r="532" spans="1:16" ht="306" x14ac:dyDescent="0.2">
      <c r="A532" s="37" t="s">
        <v>63</v>
      </c>
      <c r="E532" s="38" t="s">
        <v>1528</v>
      </c>
    </row>
    <row r="533" spans="1:16" x14ac:dyDescent="0.2">
      <c r="A533" t="s">
        <v>65</v>
      </c>
      <c r="E533" s="36" t="s">
        <v>64</v>
      </c>
    </row>
    <row r="534" spans="1:16" x14ac:dyDescent="0.2">
      <c r="A534" s="25" t="s">
        <v>55</v>
      </c>
      <c r="B534" s="30" t="s">
        <v>1529</v>
      </c>
      <c r="C534" s="30" t="s">
        <v>1530</v>
      </c>
      <c r="D534" s="25" t="s">
        <v>64</v>
      </c>
      <c r="E534" s="31" t="s">
        <v>1531</v>
      </c>
      <c r="F534" s="32" t="s">
        <v>563</v>
      </c>
      <c r="G534" s="33">
        <v>81.549000000000007</v>
      </c>
      <c r="H534" s="34">
        <v>0</v>
      </c>
      <c r="I534" s="34">
        <f>ROUND(ROUND(H534,2)*ROUND(G534,3),2)</f>
        <v>0</v>
      </c>
      <c r="J534" s="32" t="s">
        <v>1092</v>
      </c>
      <c r="O534">
        <f>(I534*21)/100</f>
        <v>0</v>
      </c>
      <c r="P534" t="s">
        <v>30</v>
      </c>
    </row>
    <row r="535" spans="1:16" x14ac:dyDescent="0.2">
      <c r="A535" s="35" t="s">
        <v>61</v>
      </c>
      <c r="E535" s="36" t="s">
        <v>1531</v>
      </c>
    </row>
    <row r="536" spans="1:16" ht="89.25" x14ac:dyDescent="0.2">
      <c r="A536" s="37" t="s">
        <v>63</v>
      </c>
      <c r="E536" s="38" t="s">
        <v>1524</v>
      </c>
    </row>
    <row r="537" spans="1:16" x14ac:dyDescent="0.2">
      <c r="A537" t="s">
        <v>65</v>
      </c>
      <c r="E537" s="36" t="s">
        <v>64</v>
      </c>
    </row>
    <row r="538" spans="1:16" x14ac:dyDescent="0.2">
      <c r="A538" s="25" t="s">
        <v>55</v>
      </c>
      <c r="B538" s="30" t="s">
        <v>1532</v>
      </c>
      <c r="C538" s="30" t="s">
        <v>1533</v>
      </c>
      <c r="D538" s="25" t="s">
        <v>64</v>
      </c>
      <c r="E538" s="31" t="s">
        <v>1534</v>
      </c>
      <c r="F538" s="32" t="s">
        <v>563</v>
      </c>
      <c r="G538" s="33">
        <v>446.40600000000001</v>
      </c>
      <c r="H538" s="34">
        <v>0</v>
      </c>
      <c r="I538" s="34">
        <f>ROUND(ROUND(H538,2)*ROUND(G538,3),2)</f>
        <v>0</v>
      </c>
      <c r="J538" s="32" t="s">
        <v>1092</v>
      </c>
      <c r="O538">
        <f>(I538*21)/100</f>
        <v>0</v>
      </c>
      <c r="P538" t="s">
        <v>30</v>
      </c>
    </row>
    <row r="539" spans="1:16" x14ac:dyDescent="0.2">
      <c r="A539" s="35" t="s">
        <v>61</v>
      </c>
      <c r="E539" s="36" t="s">
        <v>1534</v>
      </c>
    </row>
    <row r="540" spans="1:16" ht="318.75" x14ac:dyDescent="0.2">
      <c r="A540" s="37" t="s">
        <v>63</v>
      </c>
      <c r="E540" s="38" t="s">
        <v>1535</v>
      </c>
    </row>
    <row r="541" spans="1:16" x14ac:dyDescent="0.2">
      <c r="A541" t="s">
        <v>65</v>
      </c>
      <c r="E541" s="36" t="s">
        <v>64</v>
      </c>
    </row>
    <row r="542" spans="1:16" x14ac:dyDescent="0.2">
      <c r="A542" s="25" t="s">
        <v>55</v>
      </c>
      <c r="B542" s="30" t="s">
        <v>1536</v>
      </c>
      <c r="C542" s="30" t="s">
        <v>1537</v>
      </c>
      <c r="D542" s="25" t="s">
        <v>64</v>
      </c>
      <c r="E542" s="31" t="s">
        <v>1538</v>
      </c>
      <c r="F542" s="32" t="s">
        <v>563</v>
      </c>
      <c r="G542" s="33">
        <v>81.549000000000007</v>
      </c>
      <c r="H542" s="34">
        <v>0</v>
      </c>
      <c r="I542" s="34">
        <f>ROUND(ROUND(H542,2)*ROUND(G542,3),2)</f>
        <v>0</v>
      </c>
      <c r="J542" s="32" t="s">
        <v>1092</v>
      </c>
      <c r="O542">
        <f>(I542*21)/100</f>
        <v>0</v>
      </c>
      <c r="P542" t="s">
        <v>30</v>
      </c>
    </row>
    <row r="543" spans="1:16" x14ac:dyDescent="0.2">
      <c r="A543" s="35" t="s">
        <v>61</v>
      </c>
      <c r="E543" s="36" t="s">
        <v>1538</v>
      </c>
    </row>
    <row r="544" spans="1:16" ht="89.25" x14ac:dyDescent="0.2">
      <c r="A544" s="37" t="s">
        <v>63</v>
      </c>
      <c r="E544" s="38" t="s">
        <v>1524</v>
      </c>
    </row>
    <row r="545" spans="1:16" x14ac:dyDescent="0.2">
      <c r="A545" t="s">
        <v>65</v>
      </c>
      <c r="E545" s="36" t="s">
        <v>64</v>
      </c>
    </row>
    <row r="546" spans="1:16" ht="25.5" x14ac:dyDescent="0.2">
      <c r="A546" s="25" t="s">
        <v>55</v>
      </c>
      <c r="B546" s="30" t="s">
        <v>1539</v>
      </c>
      <c r="C546" s="30" t="s">
        <v>1540</v>
      </c>
      <c r="D546" s="25" t="s">
        <v>64</v>
      </c>
      <c r="E546" s="31" t="s">
        <v>1541</v>
      </c>
      <c r="F546" s="32" t="s">
        <v>563</v>
      </c>
      <c r="G546" s="33">
        <v>446.40600000000001</v>
      </c>
      <c r="H546" s="34">
        <v>0</v>
      </c>
      <c r="I546" s="34">
        <f>ROUND(ROUND(H546,2)*ROUND(G546,3),2)</f>
        <v>0</v>
      </c>
      <c r="J546" s="32" t="s">
        <v>1092</v>
      </c>
      <c r="O546">
        <f>(I546*21)/100</f>
        <v>0</v>
      </c>
      <c r="P546" t="s">
        <v>30</v>
      </c>
    </row>
    <row r="547" spans="1:16" ht="25.5" x14ac:dyDescent="0.2">
      <c r="A547" s="35" t="s">
        <v>61</v>
      </c>
      <c r="E547" s="36" t="s">
        <v>1541</v>
      </c>
    </row>
    <row r="548" spans="1:16" ht="318.75" x14ac:dyDescent="0.2">
      <c r="A548" s="37" t="s">
        <v>63</v>
      </c>
      <c r="E548" s="38" t="s">
        <v>1535</v>
      </c>
    </row>
    <row r="549" spans="1:16" x14ac:dyDescent="0.2">
      <c r="A549" t="s">
        <v>65</v>
      </c>
      <c r="E549" s="36" t="s">
        <v>64</v>
      </c>
    </row>
    <row r="550" spans="1:16" ht="25.5" x14ac:dyDescent="0.2">
      <c r="A550" s="25" t="s">
        <v>55</v>
      </c>
      <c r="B550" s="30" t="s">
        <v>1542</v>
      </c>
      <c r="C550" s="30" t="s">
        <v>1543</v>
      </c>
      <c r="D550" s="25" t="s">
        <v>64</v>
      </c>
      <c r="E550" s="31" t="s">
        <v>1544</v>
      </c>
      <c r="F550" s="32" t="s">
        <v>563</v>
      </c>
      <c r="G550" s="33">
        <v>98.44</v>
      </c>
      <c r="H550" s="34">
        <v>0</v>
      </c>
      <c r="I550" s="34">
        <f>ROUND(ROUND(H550,2)*ROUND(G550,3),2)</f>
        <v>0</v>
      </c>
      <c r="J550" s="32" t="s">
        <v>1092</v>
      </c>
      <c r="O550">
        <f>(I550*21)/100</f>
        <v>0</v>
      </c>
      <c r="P550" t="s">
        <v>30</v>
      </c>
    </row>
    <row r="551" spans="1:16" ht="25.5" x14ac:dyDescent="0.2">
      <c r="A551" s="35" t="s">
        <v>61</v>
      </c>
      <c r="E551" s="36" t="s">
        <v>1544</v>
      </c>
    </row>
    <row r="552" spans="1:16" ht="63.75" x14ac:dyDescent="0.2">
      <c r="A552" s="37" t="s">
        <v>63</v>
      </c>
      <c r="E552" s="38" t="s">
        <v>1545</v>
      </c>
    </row>
    <row r="553" spans="1:16" ht="25.5" x14ac:dyDescent="0.2">
      <c r="A553" t="s">
        <v>65</v>
      </c>
      <c r="E553" s="36" t="s">
        <v>1546</v>
      </c>
    </row>
    <row r="554" spans="1:16" ht="25.5" x14ac:dyDescent="0.2">
      <c r="A554" s="25" t="s">
        <v>55</v>
      </c>
      <c r="B554" s="30" t="s">
        <v>1547</v>
      </c>
      <c r="C554" s="30" t="s">
        <v>1548</v>
      </c>
      <c r="D554" s="25" t="s">
        <v>64</v>
      </c>
      <c r="E554" s="31" t="s">
        <v>1549</v>
      </c>
      <c r="F554" s="32" t="s">
        <v>563</v>
      </c>
      <c r="G554" s="33">
        <v>1.6</v>
      </c>
      <c r="H554" s="34">
        <v>0</v>
      </c>
      <c r="I554" s="34">
        <f>ROUND(ROUND(H554,2)*ROUND(G554,3),2)</f>
        <v>0</v>
      </c>
      <c r="J554" s="32" t="s">
        <v>1092</v>
      </c>
      <c r="O554">
        <f>(I554*21)/100</f>
        <v>0</v>
      </c>
      <c r="P554" t="s">
        <v>30</v>
      </c>
    </row>
    <row r="555" spans="1:16" ht="25.5" x14ac:dyDescent="0.2">
      <c r="A555" s="35" t="s">
        <v>61</v>
      </c>
      <c r="E555" s="36" t="s">
        <v>1549</v>
      </c>
    </row>
    <row r="556" spans="1:16" ht="63.75" x14ac:dyDescent="0.2">
      <c r="A556" s="37" t="s">
        <v>63</v>
      </c>
      <c r="E556" s="38" t="s">
        <v>1550</v>
      </c>
    </row>
    <row r="557" spans="1:16" ht="25.5" x14ac:dyDescent="0.2">
      <c r="A557" t="s">
        <v>65</v>
      </c>
      <c r="E557" s="36" t="s">
        <v>1546</v>
      </c>
    </row>
    <row r="558" spans="1:16" ht="25.5" x14ac:dyDescent="0.2">
      <c r="A558" s="25" t="s">
        <v>55</v>
      </c>
      <c r="B558" s="30" t="s">
        <v>1551</v>
      </c>
      <c r="C558" s="30" t="s">
        <v>1552</v>
      </c>
      <c r="D558" s="25" t="s">
        <v>64</v>
      </c>
      <c r="E558" s="31" t="s">
        <v>1553</v>
      </c>
      <c r="F558" s="32" t="s">
        <v>563</v>
      </c>
      <c r="G558" s="33">
        <v>65.462999999999994</v>
      </c>
      <c r="H558" s="34">
        <v>0</v>
      </c>
      <c r="I558" s="34">
        <f>ROUND(ROUND(H558,2)*ROUND(G558,3),2)</f>
        <v>0</v>
      </c>
      <c r="J558" s="32" t="s">
        <v>1092</v>
      </c>
      <c r="O558">
        <f>(I558*21)/100</f>
        <v>0</v>
      </c>
      <c r="P558" t="s">
        <v>30</v>
      </c>
    </row>
    <row r="559" spans="1:16" ht="25.5" x14ac:dyDescent="0.2">
      <c r="A559" s="35" t="s">
        <v>61</v>
      </c>
      <c r="E559" s="36" t="s">
        <v>1553</v>
      </c>
    </row>
    <row r="560" spans="1:16" ht="216.75" x14ac:dyDescent="0.2">
      <c r="A560" s="37" t="s">
        <v>63</v>
      </c>
      <c r="E560" s="38" t="s">
        <v>1554</v>
      </c>
    </row>
    <row r="561" spans="1:16" ht="25.5" x14ac:dyDescent="0.2">
      <c r="A561" t="s">
        <v>65</v>
      </c>
      <c r="E561" s="36" t="s">
        <v>1546</v>
      </c>
    </row>
    <row r="562" spans="1:16" ht="25.5" x14ac:dyDescent="0.2">
      <c r="A562" s="25" t="s">
        <v>55</v>
      </c>
      <c r="B562" s="30" t="s">
        <v>1555</v>
      </c>
      <c r="C562" s="30" t="s">
        <v>1556</v>
      </c>
      <c r="D562" s="25" t="s">
        <v>64</v>
      </c>
      <c r="E562" s="31" t="s">
        <v>1557</v>
      </c>
      <c r="F562" s="32" t="s">
        <v>563</v>
      </c>
      <c r="G562" s="33">
        <v>81.549000000000007</v>
      </c>
      <c r="H562" s="34">
        <v>0</v>
      </c>
      <c r="I562" s="34">
        <f>ROUND(ROUND(H562,2)*ROUND(G562,3),2)</f>
        <v>0</v>
      </c>
      <c r="J562" s="32" t="s">
        <v>1092</v>
      </c>
      <c r="O562">
        <f>(I562*21)/100</f>
        <v>0</v>
      </c>
      <c r="P562" t="s">
        <v>30</v>
      </c>
    </row>
    <row r="563" spans="1:16" ht="25.5" x14ac:dyDescent="0.2">
      <c r="A563" s="35" t="s">
        <v>61</v>
      </c>
      <c r="E563" s="36" t="s">
        <v>1557</v>
      </c>
    </row>
    <row r="564" spans="1:16" ht="89.25" x14ac:dyDescent="0.2">
      <c r="A564" s="37" t="s">
        <v>63</v>
      </c>
      <c r="E564" s="38" t="s">
        <v>1524</v>
      </c>
    </row>
    <row r="565" spans="1:16" x14ac:dyDescent="0.2">
      <c r="A565" t="s">
        <v>65</v>
      </c>
      <c r="E565" s="36" t="s">
        <v>64</v>
      </c>
    </row>
    <row r="566" spans="1:16" ht="25.5" x14ac:dyDescent="0.2">
      <c r="A566" s="25" t="s">
        <v>55</v>
      </c>
      <c r="B566" s="30" t="s">
        <v>1558</v>
      </c>
      <c r="C566" s="30" t="s">
        <v>1559</v>
      </c>
      <c r="D566" s="25" t="s">
        <v>64</v>
      </c>
      <c r="E566" s="31" t="s">
        <v>1560</v>
      </c>
      <c r="F566" s="32" t="s">
        <v>563</v>
      </c>
      <c r="G566" s="33">
        <v>449.79599999999999</v>
      </c>
      <c r="H566" s="34">
        <v>0</v>
      </c>
      <c r="I566" s="34">
        <f>ROUND(ROUND(H566,2)*ROUND(G566,3),2)</f>
        <v>0</v>
      </c>
      <c r="J566" s="32" t="s">
        <v>1092</v>
      </c>
      <c r="O566">
        <f>(I566*21)/100</f>
        <v>0</v>
      </c>
      <c r="P566" t="s">
        <v>30</v>
      </c>
    </row>
    <row r="567" spans="1:16" ht="25.5" x14ac:dyDescent="0.2">
      <c r="A567" s="35" t="s">
        <v>61</v>
      </c>
      <c r="E567" s="36" t="s">
        <v>1560</v>
      </c>
    </row>
    <row r="568" spans="1:16" ht="306" x14ac:dyDescent="0.2">
      <c r="A568" s="37" t="s">
        <v>63</v>
      </c>
      <c r="E568" s="38" t="s">
        <v>1561</v>
      </c>
    </row>
    <row r="569" spans="1:16" x14ac:dyDescent="0.2">
      <c r="A569" t="s">
        <v>65</v>
      </c>
      <c r="E569" s="36" t="s">
        <v>64</v>
      </c>
    </row>
    <row r="570" spans="1:16" ht="25.5" x14ac:dyDescent="0.2">
      <c r="A570" s="25" t="s">
        <v>55</v>
      </c>
      <c r="B570" s="30" t="s">
        <v>1562</v>
      </c>
      <c r="C570" s="30" t="s">
        <v>1563</v>
      </c>
      <c r="D570" s="25" t="s">
        <v>64</v>
      </c>
      <c r="E570" s="31" t="s">
        <v>1564</v>
      </c>
      <c r="F570" s="32" t="s">
        <v>563</v>
      </c>
      <c r="G570" s="33">
        <v>81.549000000000007</v>
      </c>
      <c r="H570" s="34">
        <v>0</v>
      </c>
      <c r="I570" s="34">
        <f>ROUND(ROUND(H570,2)*ROUND(G570,3),2)</f>
        <v>0</v>
      </c>
      <c r="J570" s="32" t="s">
        <v>1092</v>
      </c>
      <c r="O570">
        <f>(I570*21)/100</f>
        <v>0</v>
      </c>
      <c r="P570" t="s">
        <v>30</v>
      </c>
    </row>
    <row r="571" spans="1:16" ht="25.5" x14ac:dyDescent="0.2">
      <c r="A571" s="35" t="s">
        <v>61</v>
      </c>
      <c r="E571" s="36" t="s">
        <v>1564</v>
      </c>
    </row>
    <row r="572" spans="1:16" ht="89.25" x14ac:dyDescent="0.2">
      <c r="A572" s="37" t="s">
        <v>63</v>
      </c>
      <c r="E572" s="38" t="s">
        <v>1524</v>
      </c>
    </row>
    <row r="573" spans="1:16" x14ac:dyDescent="0.2">
      <c r="A573" t="s">
        <v>65</v>
      </c>
      <c r="E573" s="36" t="s">
        <v>64</v>
      </c>
    </row>
    <row r="574" spans="1:16" ht="25.5" x14ac:dyDescent="0.2">
      <c r="A574" s="25" t="s">
        <v>55</v>
      </c>
      <c r="B574" s="30" t="s">
        <v>1565</v>
      </c>
      <c r="C574" s="30" t="s">
        <v>1566</v>
      </c>
      <c r="D574" s="25" t="s">
        <v>64</v>
      </c>
      <c r="E574" s="31" t="s">
        <v>1567</v>
      </c>
      <c r="F574" s="32" t="s">
        <v>563</v>
      </c>
      <c r="G574" s="33">
        <v>449.79599999999999</v>
      </c>
      <c r="H574" s="34">
        <v>0</v>
      </c>
      <c r="I574" s="34">
        <f>ROUND(ROUND(H574,2)*ROUND(G574,3),2)</f>
        <v>0</v>
      </c>
      <c r="J574" s="32" t="s">
        <v>1092</v>
      </c>
      <c r="O574">
        <f>(I574*21)/100</f>
        <v>0</v>
      </c>
      <c r="P574" t="s">
        <v>30</v>
      </c>
    </row>
    <row r="575" spans="1:16" ht="25.5" x14ac:dyDescent="0.2">
      <c r="A575" s="35" t="s">
        <v>61</v>
      </c>
      <c r="E575" s="36" t="s">
        <v>1567</v>
      </c>
    </row>
    <row r="576" spans="1:16" ht="306" x14ac:dyDescent="0.2">
      <c r="A576" s="37" t="s">
        <v>63</v>
      </c>
      <c r="E576" s="38" t="s">
        <v>1561</v>
      </c>
    </row>
    <row r="577" spans="1:18" x14ac:dyDescent="0.2">
      <c r="A577" t="s">
        <v>65</v>
      </c>
      <c r="E577" s="36" t="s">
        <v>64</v>
      </c>
    </row>
    <row r="578" spans="1:18" ht="12.75" customHeight="1" x14ac:dyDescent="0.2">
      <c r="A578" s="12" t="s">
        <v>52</v>
      </c>
      <c r="B578" s="12"/>
      <c r="C578" s="39" t="s">
        <v>47</v>
      </c>
      <c r="D578" s="12"/>
      <c r="E578" s="28" t="s">
        <v>1568</v>
      </c>
      <c r="F578" s="12"/>
      <c r="G578" s="12"/>
      <c r="H578" s="12"/>
      <c r="I578" s="40">
        <f>0+Q578</f>
        <v>0</v>
      </c>
      <c r="J578" s="12"/>
      <c r="O578">
        <f>0+R578</f>
        <v>0</v>
      </c>
      <c r="Q578">
        <f>0+I579+I583+I587+I591+I595+I599+I603+I607+I611+I615+I619+I623+I627+I631+I635+I639+I643+I647+I651+I655+I659+I663+I667+I671+I675+I679+I683+I687+I691+I695+I699+I703</f>
        <v>0</v>
      </c>
      <c r="R578">
        <f>0+O579+O583+O587+O591+O595+O599+O603+O607+O611+O615+O619+O623+O627+O631+O635+O639+O643+O647+O651+O655+O659+O663+O667+O671+O675+O679+O683+O687+O691+O695+O699+O703</f>
        <v>0</v>
      </c>
    </row>
    <row r="579" spans="1:18" ht="25.5" x14ac:dyDescent="0.2">
      <c r="A579" s="25" t="s">
        <v>55</v>
      </c>
      <c r="B579" s="30" t="s">
        <v>1569</v>
      </c>
      <c r="C579" s="30" t="s">
        <v>1570</v>
      </c>
      <c r="D579" s="25" t="s">
        <v>64</v>
      </c>
      <c r="E579" s="31" t="s">
        <v>1571</v>
      </c>
      <c r="F579" s="32" t="s">
        <v>563</v>
      </c>
      <c r="G579" s="33">
        <v>38.159999999999997</v>
      </c>
      <c r="H579" s="34">
        <v>0</v>
      </c>
      <c r="I579" s="34">
        <f>ROUND(ROUND(H579,2)*ROUND(G579,3),2)</f>
        <v>0</v>
      </c>
      <c r="J579" s="32" t="s">
        <v>1092</v>
      </c>
      <c r="O579">
        <f>(I579*21)/100</f>
        <v>0</v>
      </c>
      <c r="P579" t="s">
        <v>30</v>
      </c>
    </row>
    <row r="580" spans="1:18" ht="25.5" x14ac:dyDescent="0.2">
      <c r="A580" s="35" t="s">
        <v>61</v>
      </c>
      <c r="E580" s="36" t="s">
        <v>1571</v>
      </c>
    </row>
    <row r="581" spans="1:18" ht="114.75" x14ac:dyDescent="0.2">
      <c r="A581" s="37" t="s">
        <v>63</v>
      </c>
      <c r="E581" s="38" t="s">
        <v>1572</v>
      </c>
    </row>
    <row r="582" spans="1:18" x14ac:dyDescent="0.2">
      <c r="A582" t="s">
        <v>65</v>
      </c>
      <c r="E582" s="36" t="s">
        <v>64</v>
      </c>
    </row>
    <row r="583" spans="1:18" x14ac:dyDescent="0.2">
      <c r="A583" s="25" t="s">
        <v>55</v>
      </c>
      <c r="B583" s="30" t="s">
        <v>1573</v>
      </c>
      <c r="C583" s="30" t="s">
        <v>1574</v>
      </c>
      <c r="D583" s="25" t="s">
        <v>64</v>
      </c>
      <c r="E583" s="31" t="s">
        <v>1575</v>
      </c>
      <c r="F583" s="32" t="s">
        <v>1576</v>
      </c>
      <c r="G583" s="33">
        <v>2</v>
      </c>
      <c r="H583" s="34">
        <v>0</v>
      </c>
      <c r="I583" s="34">
        <f>ROUND(ROUND(H583,2)*ROUND(G583,3),2)</f>
        <v>0</v>
      </c>
      <c r="J583" s="32" t="s">
        <v>1092</v>
      </c>
      <c r="O583">
        <f>(I583*21)/100</f>
        <v>0</v>
      </c>
      <c r="P583" t="s">
        <v>30</v>
      </c>
    </row>
    <row r="584" spans="1:18" x14ac:dyDescent="0.2">
      <c r="A584" s="35" t="s">
        <v>61</v>
      </c>
      <c r="E584" s="36" t="s">
        <v>1575</v>
      </c>
    </row>
    <row r="585" spans="1:18" ht="51" x14ac:dyDescent="0.2">
      <c r="A585" s="37" t="s">
        <v>63</v>
      </c>
      <c r="E585" s="38" t="s">
        <v>1577</v>
      </c>
    </row>
    <row r="586" spans="1:18" ht="38.25" x14ac:dyDescent="0.2">
      <c r="A586" t="s">
        <v>65</v>
      </c>
      <c r="E586" s="36" t="s">
        <v>1578</v>
      </c>
    </row>
    <row r="587" spans="1:18" ht="25.5" x14ac:dyDescent="0.2">
      <c r="A587" s="25" t="s">
        <v>55</v>
      </c>
      <c r="B587" s="30" t="s">
        <v>1579</v>
      </c>
      <c r="C587" s="30" t="s">
        <v>1580</v>
      </c>
      <c r="D587" s="25" t="s">
        <v>64</v>
      </c>
      <c r="E587" s="31" t="s">
        <v>1581</v>
      </c>
      <c r="F587" s="32" t="s">
        <v>1576</v>
      </c>
      <c r="G587" s="33">
        <v>186</v>
      </c>
      <c r="H587" s="34">
        <v>0</v>
      </c>
      <c r="I587" s="34">
        <f>ROUND(ROUND(H587,2)*ROUND(G587,3),2)</f>
        <v>0</v>
      </c>
      <c r="J587" s="32" t="s">
        <v>1092</v>
      </c>
      <c r="O587">
        <f>(I587*21)/100</f>
        <v>0</v>
      </c>
      <c r="P587" t="s">
        <v>30</v>
      </c>
    </row>
    <row r="588" spans="1:18" ht="25.5" x14ac:dyDescent="0.2">
      <c r="A588" s="35" t="s">
        <v>61</v>
      </c>
      <c r="E588" s="36" t="s">
        <v>1581</v>
      </c>
    </row>
    <row r="589" spans="1:18" ht="51" x14ac:dyDescent="0.2">
      <c r="A589" s="37" t="s">
        <v>63</v>
      </c>
      <c r="E589" s="38" t="s">
        <v>1582</v>
      </c>
    </row>
    <row r="590" spans="1:18" ht="38.25" x14ac:dyDescent="0.2">
      <c r="A590" t="s">
        <v>65</v>
      </c>
      <c r="E590" s="36" t="s">
        <v>1578</v>
      </c>
    </row>
    <row r="591" spans="1:18" ht="25.5" x14ac:dyDescent="0.2">
      <c r="A591" s="25" t="s">
        <v>55</v>
      </c>
      <c r="B591" s="30" t="s">
        <v>1583</v>
      </c>
      <c r="C591" s="30" t="s">
        <v>1584</v>
      </c>
      <c r="D591" s="25" t="s">
        <v>64</v>
      </c>
      <c r="E591" s="31" t="s">
        <v>1585</v>
      </c>
      <c r="F591" s="32" t="s">
        <v>1576</v>
      </c>
      <c r="G591" s="33">
        <v>2</v>
      </c>
      <c r="H591" s="34">
        <v>0</v>
      </c>
      <c r="I591" s="34">
        <f>ROUND(ROUND(H591,2)*ROUND(G591,3),2)</f>
        <v>0</v>
      </c>
      <c r="J591" s="32" t="s">
        <v>1092</v>
      </c>
      <c r="O591">
        <f>(I591*21)/100</f>
        <v>0</v>
      </c>
      <c r="P591" t="s">
        <v>30</v>
      </c>
    </row>
    <row r="592" spans="1:18" ht="25.5" x14ac:dyDescent="0.2">
      <c r="A592" s="35" t="s">
        <v>61</v>
      </c>
      <c r="E592" s="36" t="s">
        <v>1585</v>
      </c>
    </row>
    <row r="593" spans="1:16" ht="51" x14ac:dyDescent="0.2">
      <c r="A593" s="37" t="s">
        <v>63</v>
      </c>
      <c r="E593" s="38" t="s">
        <v>1577</v>
      </c>
    </row>
    <row r="594" spans="1:16" ht="25.5" x14ac:dyDescent="0.2">
      <c r="A594" t="s">
        <v>65</v>
      </c>
      <c r="E594" s="36" t="s">
        <v>1586</v>
      </c>
    </row>
    <row r="595" spans="1:16" ht="25.5" x14ac:dyDescent="0.2">
      <c r="A595" s="25" t="s">
        <v>55</v>
      </c>
      <c r="B595" s="30" t="s">
        <v>1587</v>
      </c>
      <c r="C595" s="30" t="s">
        <v>1588</v>
      </c>
      <c r="D595" s="25" t="s">
        <v>64</v>
      </c>
      <c r="E595" s="31" t="s">
        <v>1589</v>
      </c>
      <c r="F595" s="32" t="s">
        <v>563</v>
      </c>
      <c r="G595" s="33">
        <v>94.28</v>
      </c>
      <c r="H595" s="34">
        <v>0</v>
      </c>
      <c r="I595" s="34">
        <f>ROUND(ROUND(H595,2)*ROUND(G595,3),2)</f>
        <v>0</v>
      </c>
      <c r="J595" s="32" t="s">
        <v>1092</v>
      </c>
      <c r="O595">
        <f>(I595*21)/100</f>
        <v>0</v>
      </c>
      <c r="P595" t="s">
        <v>30</v>
      </c>
    </row>
    <row r="596" spans="1:16" ht="25.5" x14ac:dyDescent="0.2">
      <c r="A596" s="35" t="s">
        <v>61</v>
      </c>
      <c r="E596" s="36" t="s">
        <v>1589</v>
      </c>
    </row>
    <row r="597" spans="1:16" ht="63.75" x14ac:dyDescent="0.2">
      <c r="A597" s="37" t="s">
        <v>63</v>
      </c>
      <c r="E597" s="38" t="s">
        <v>1590</v>
      </c>
    </row>
    <row r="598" spans="1:16" ht="242.25" x14ac:dyDescent="0.2">
      <c r="A598" t="s">
        <v>65</v>
      </c>
      <c r="E598" s="36" t="s">
        <v>1591</v>
      </c>
    </row>
    <row r="599" spans="1:16" ht="25.5" x14ac:dyDescent="0.2">
      <c r="A599" s="25" t="s">
        <v>55</v>
      </c>
      <c r="B599" s="30" t="s">
        <v>1592</v>
      </c>
      <c r="C599" s="30" t="s">
        <v>1593</v>
      </c>
      <c r="D599" s="25" t="s">
        <v>64</v>
      </c>
      <c r="E599" s="31" t="s">
        <v>1594</v>
      </c>
      <c r="F599" s="32" t="s">
        <v>87</v>
      </c>
      <c r="G599" s="33">
        <v>112</v>
      </c>
      <c r="H599" s="34">
        <v>0</v>
      </c>
      <c r="I599" s="34">
        <f>ROUND(ROUND(H599,2)*ROUND(G599,3),2)</f>
        <v>0</v>
      </c>
      <c r="J599" s="32" t="s">
        <v>1092</v>
      </c>
      <c r="O599">
        <f>(I599*21)/100</f>
        <v>0</v>
      </c>
      <c r="P599" t="s">
        <v>30</v>
      </c>
    </row>
    <row r="600" spans="1:16" ht="25.5" x14ac:dyDescent="0.2">
      <c r="A600" s="35" t="s">
        <v>61</v>
      </c>
      <c r="E600" s="36" t="s">
        <v>1594</v>
      </c>
    </row>
    <row r="601" spans="1:16" ht="63.75" x14ac:dyDescent="0.2">
      <c r="A601" s="37" t="s">
        <v>63</v>
      </c>
      <c r="E601" s="38" t="s">
        <v>1595</v>
      </c>
    </row>
    <row r="602" spans="1:16" x14ac:dyDescent="0.2">
      <c r="A602" t="s">
        <v>65</v>
      </c>
      <c r="E602" s="36" t="s">
        <v>64</v>
      </c>
    </row>
    <row r="603" spans="1:16" x14ac:dyDescent="0.2">
      <c r="A603" s="25" t="s">
        <v>55</v>
      </c>
      <c r="B603" s="30" t="s">
        <v>1596</v>
      </c>
      <c r="C603" s="30" t="s">
        <v>1597</v>
      </c>
      <c r="D603" s="25" t="s">
        <v>64</v>
      </c>
      <c r="E603" s="31" t="s">
        <v>1598</v>
      </c>
      <c r="F603" s="32" t="s">
        <v>634</v>
      </c>
      <c r="G603" s="33">
        <v>1</v>
      </c>
      <c r="H603" s="34">
        <v>0</v>
      </c>
      <c r="I603" s="34">
        <f>ROUND(ROUND(H603,2)*ROUND(G603,3),2)</f>
        <v>0</v>
      </c>
      <c r="J603" s="32" t="s">
        <v>1092</v>
      </c>
      <c r="O603">
        <f>(I603*21)/100</f>
        <v>0</v>
      </c>
      <c r="P603" t="s">
        <v>30</v>
      </c>
    </row>
    <row r="604" spans="1:16" x14ac:dyDescent="0.2">
      <c r="A604" s="35" t="s">
        <v>61</v>
      </c>
      <c r="E604" s="36" t="s">
        <v>1598</v>
      </c>
    </row>
    <row r="605" spans="1:16" ht="63.75" x14ac:dyDescent="0.2">
      <c r="A605" s="37" t="s">
        <v>63</v>
      </c>
      <c r="E605" s="38" t="s">
        <v>1599</v>
      </c>
    </row>
    <row r="606" spans="1:16" x14ac:dyDescent="0.2">
      <c r="A606" t="s">
        <v>65</v>
      </c>
      <c r="E606" s="36" t="s">
        <v>64</v>
      </c>
    </row>
    <row r="607" spans="1:16" ht="25.5" x14ac:dyDescent="0.2">
      <c r="A607" s="25" t="s">
        <v>55</v>
      </c>
      <c r="B607" s="30" t="s">
        <v>1600</v>
      </c>
      <c r="C607" s="30" t="s">
        <v>1601</v>
      </c>
      <c r="D607" s="25" t="s">
        <v>64</v>
      </c>
      <c r="E607" s="31" t="s">
        <v>1602</v>
      </c>
      <c r="F607" s="32" t="s">
        <v>634</v>
      </c>
      <c r="G607" s="33">
        <v>0.77100000000000002</v>
      </c>
      <c r="H607" s="34">
        <v>0</v>
      </c>
      <c r="I607" s="34">
        <f>ROUND(ROUND(H607,2)*ROUND(G607,3),2)</f>
        <v>0</v>
      </c>
      <c r="J607" s="32" t="s">
        <v>1092</v>
      </c>
      <c r="O607">
        <f>(I607*21)/100</f>
        <v>0</v>
      </c>
      <c r="P607" t="s">
        <v>30</v>
      </c>
    </row>
    <row r="608" spans="1:16" ht="25.5" x14ac:dyDescent="0.2">
      <c r="A608" s="35" t="s">
        <v>61</v>
      </c>
      <c r="E608" s="36" t="s">
        <v>1602</v>
      </c>
    </row>
    <row r="609" spans="1:16" ht="63.75" x14ac:dyDescent="0.2">
      <c r="A609" s="37" t="s">
        <v>63</v>
      </c>
      <c r="E609" s="38" t="s">
        <v>1603</v>
      </c>
    </row>
    <row r="610" spans="1:16" x14ac:dyDescent="0.2">
      <c r="A610" t="s">
        <v>65</v>
      </c>
      <c r="E610" s="36" t="s">
        <v>64</v>
      </c>
    </row>
    <row r="611" spans="1:16" ht="25.5" x14ac:dyDescent="0.2">
      <c r="A611" s="25" t="s">
        <v>55</v>
      </c>
      <c r="B611" s="30" t="s">
        <v>1604</v>
      </c>
      <c r="C611" s="30" t="s">
        <v>1605</v>
      </c>
      <c r="D611" s="25" t="s">
        <v>64</v>
      </c>
      <c r="E611" s="31" t="s">
        <v>1606</v>
      </c>
      <c r="F611" s="32" t="s">
        <v>634</v>
      </c>
      <c r="G611" s="33">
        <v>1.1160000000000001</v>
      </c>
      <c r="H611" s="34">
        <v>0</v>
      </c>
      <c r="I611" s="34">
        <f>ROUND(ROUND(H611,2)*ROUND(G611,3),2)</f>
        <v>0</v>
      </c>
      <c r="J611" s="32" t="s">
        <v>1092</v>
      </c>
      <c r="O611">
        <f>(I611*21)/100</f>
        <v>0</v>
      </c>
      <c r="P611" t="s">
        <v>30</v>
      </c>
    </row>
    <row r="612" spans="1:16" ht="25.5" x14ac:dyDescent="0.2">
      <c r="A612" s="35" t="s">
        <v>61</v>
      </c>
      <c r="E612" s="36" t="s">
        <v>1606</v>
      </c>
    </row>
    <row r="613" spans="1:16" ht="63.75" x14ac:dyDescent="0.2">
      <c r="A613" s="37" t="s">
        <v>63</v>
      </c>
      <c r="E613" s="38" t="s">
        <v>1607</v>
      </c>
    </row>
    <row r="614" spans="1:16" x14ac:dyDescent="0.2">
      <c r="A614" t="s">
        <v>65</v>
      </c>
      <c r="E614" s="36" t="s">
        <v>64</v>
      </c>
    </row>
    <row r="615" spans="1:16" ht="25.5" x14ac:dyDescent="0.2">
      <c r="A615" s="25" t="s">
        <v>55</v>
      </c>
      <c r="B615" s="30" t="s">
        <v>1608</v>
      </c>
      <c r="C615" s="30" t="s">
        <v>1609</v>
      </c>
      <c r="D615" s="25" t="s">
        <v>64</v>
      </c>
      <c r="E615" s="31" t="s">
        <v>1610</v>
      </c>
      <c r="F615" s="32" t="s">
        <v>634</v>
      </c>
      <c r="G615" s="33">
        <v>1.1160000000000001</v>
      </c>
      <c r="H615" s="34">
        <v>0</v>
      </c>
      <c r="I615" s="34">
        <f>ROUND(ROUND(H615,2)*ROUND(G615,3),2)</f>
        <v>0</v>
      </c>
      <c r="J615" s="32" t="s">
        <v>1092</v>
      </c>
      <c r="O615">
        <f>(I615*21)/100</f>
        <v>0</v>
      </c>
      <c r="P615" t="s">
        <v>30</v>
      </c>
    </row>
    <row r="616" spans="1:16" ht="25.5" x14ac:dyDescent="0.2">
      <c r="A616" s="35" t="s">
        <v>61</v>
      </c>
      <c r="E616" s="36" t="s">
        <v>1610</v>
      </c>
    </row>
    <row r="617" spans="1:16" ht="63.75" x14ac:dyDescent="0.2">
      <c r="A617" s="37" t="s">
        <v>63</v>
      </c>
      <c r="E617" s="38" t="s">
        <v>1607</v>
      </c>
    </row>
    <row r="618" spans="1:16" x14ac:dyDescent="0.2">
      <c r="A618" t="s">
        <v>65</v>
      </c>
      <c r="E618" s="36" t="s">
        <v>64</v>
      </c>
    </row>
    <row r="619" spans="1:16" x14ac:dyDescent="0.2">
      <c r="A619" s="25" t="s">
        <v>55</v>
      </c>
      <c r="B619" s="30" t="s">
        <v>1611</v>
      </c>
      <c r="C619" s="30" t="s">
        <v>1612</v>
      </c>
      <c r="D619" s="25" t="s">
        <v>64</v>
      </c>
      <c r="E619" s="31" t="s">
        <v>1613</v>
      </c>
      <c r="F619" s="32" t="s">
        <v>78</v>
      </c>
      <c r="G619" s="33">
        <v>9</v>
      </c>
      <c r="H619" s="34">
        <v>0</v>
      </c>
      <c r="I619" s="34">
        <f>ROUND(ROUND(H619,2)*ROUND(G619,3),2)</f>
        <v>0</v>
      </c>
      <c r="J619" s="32" t="s">
        <v>1092</v>
      </c>
      <c r="O619">
        <f>(I619*21)/100</f>
        <v>0</v>
      </c>
      <c r="P619" t="s">
        <v>30</v>
      </c>
    </row>
    <row r="620" spans="1:16" x14ac:dyDescent="0.2">
      <c r="A620" s="35" t="s">
        <v>61</v>
      </c>
      <c r="E620" s="36" t="s">
        <v>1613</v>
      </c>
    </row>
    <row r="621" spans="1:16" ht="76.5" x14ac:dyDescent="0.2">
      <c r="A621" s="37" t="s">
        <v>63</v>
      </c>
      <c r="E621" s="38" t="s">
        <v>1614</v>
      </c>
    </row>
    <row r="622" spans="1:16" x14ac:dyDescent="0.2">
      <c r="A622" t="s">
        <v>65</v>
      </c>
      <c r="E622" s="36" t="s">
        <v>64</v>
      </c>
    </row>
    <row r="623" spans="1:16" ht="25.5" x14ac:dyDescent="0.2">
      <c r="A623" s="25" t="s">
        <v>55</v>
      </c>
      <c r="B623" s="30" t="s">
        <v>1615</v>
      </c>
      <c r="C623" s="30" t="s">
        <v>1616</v>
      </c>
      <c r="D623" s="25" t="s">
        <v>64</v>
      </c>
      <c r="E623" s="31" t="s">
        <v>1617</v>
      </c>
      <c r="F623" s="32" t="s">
        <v>563</v>
      </c>
      <c r="G623" s="33">
        <v>6</v>
      </c>
      <c r="H623" s="34">
        <v>0</v>
      </c>
      <c r="I623" s="34">
        <f>ROUND(ROUND(H623,2)*ROUND(G623,3),2)</f>
        <v>0</v>
      </c>
      <c r="J623" s="32" t="s">
        <v>1092</v>
      </c>
      <c r="O623">
        <f>(I623*21)/100</f>
        <v>0</v>
      </c>
      <c r="P623" t="s">
        <v>30</v>
      </c>
    </row>
    <row r="624" spans="1:16" ht="25.5" x14ac:dyDescent="0.2">
      <c r="A624" s="35" t="s">
        <v>61</v>
      </c>
      <c r="E624" s="36" t="s">
        <v>1617</v>
      </c>
    </row>
    <row r="625" spans="1:16" ht="51" x14ac:dyDescent="0.2">
      <c r="A625" s="37" t="s">
        <v>63</v>
      </c>
      <c r="E625" s="38" t="s">
        <v>1618</v>
      </c>
    </row>
    <row r="626" spans="1:16" ht="38.25" x14ac:dyDescent="0.2">
      <c r="A626" t="s">
        <v>65</v>
      </c>
      <c r="E626" s="36" t="s">
        <v>1619</v>
      </c>
    </row>
    <row r="627" spans="1:16" ht="38.25" x14ac:dyDescent="0.2">
      <c r="A627" s="25" t="s">
        <v>55</v>
      </c>
      <c r="B627" s="30" t="s">
        <v>1620</v>
      </c>
      <c r="C627" s="30" t="s">
        <v>1621</v>
      </c>
      <c r="D627" s="25" t="s">
        <v>64</v>
      </c>
      <c r="E627" s="31" t="s">
        <v>1622</v>
      </c>
      <c r="F627" s="32" t="s">
        <v>87</v>
      </c>
      <c r="G627" s="33">
        <v>1</v>
      </c>
      <c r="H627" s="34">
        <v>0</v>
      </c>
      <c r="I627" s="34">
        <f>ROUND(ROUND(H627,2)*ROUND(G627,3),2)</f>
        <v>0</v>
      </c>
      <c r="J627" s="32" t="s">
        <v>1092</v>
      </c>
      <c r="O627">
        <f>(I627*21)/100</f>
        <v>0</v>
      </c>
      <c r="P627" t="s">
        <v>30</v>
      </c>
    </row>
    <row r="628" spans="1:16" ht="38.25" x14ac:dyDescent="0.2">
      <c r="A628" s="35" t="s">
        <v>61</v>
      </c>
      <c r="E628" s="36" t="s">
        <v>1623</v>
      </c>
    </row>
    <row r="629" spans="1:16" ht="63.75" x14ac:dyDescent="0.2">
      <c r="A629" s="37" t="s">
        <v>63</v>
      </c>
      <c r="E629" s="38" t="s">
        <v>1624</v>
      </c>
    </row>
    <row r="630" spans="1:16" x14ac:dyDescent="0.2">
      <c r="A630" t="s">
        <v>65</v>
      </c>
      <c r="E630" s="36" t="s">
        <v>64</v>
      </c>
    </row>
    <row r="631" spans="1:16" ht="38.25" x14ac:dyDescent="0.2">
      <c r="A631" s="25" t="s">
        <v>55</v>
      </c>
      <c r="B631" s="30" t="s">
        <v>1625</v>
      </c>
      <c r="C631" s="30" t="s">
        <v>1626</v>
      </c>
      <c r="D631" s="25" t="s">
        <v>64</v>
      </c>
      <c r="E631" s="31" t="s">
        <v>1627</v>
      </c>
      <c r="F631" s="32" t="s">
        <v>87</v>
      </c>
      <c r="G631" s="33">
        <v>12</v>
      </c>
      <c r="H631" s="34">
        <v>0</v>
      </c>
      <c r="I631" s="34">
        <f>ROUND(ROUND(H631,2)*ROUND(G631,3),2)</f>
        <v>0</v>
      </c>
      <c r="J631" s="32" t="s">
        <v>1092</v>
      </c>
      <c r="O631">
        <f>(I631*21)/100</f>
        <v>0</v>
      </c>
      <c r="P631" t="s">
        <v>30</v>
      </c>
    </row>
    <row r="632" spans="1:16" ht="38.25" x14ac:dyDescent="0.2">
      <c r="A632" s="35" t="s">
        <v>61</v>
      </c>
      <c r="E632" s="36" t="s">
        <v>1628</v>
      </c>
    </row>
    <row r="633" spans="1:16" ht="63.75" x14ac:dyDescent="0.2">
      <c r="A633" s="37" t="s">
        <v>63</v>
      </c>
      <c r="E633" s="38" t="s">
        <v>1629</v>
      </c>
    </row>
    <row r="634" spans="1:16" x14ac:dyDescent="0.2">
      <c r="A634" t="s">
        <v>65</v>
      </c>
      <c r="E634" s="36" t="s">
        <v>64</v>
      </c>
    </row>
    <row r="635" spans="1:16" ht="38.25" x14ac:dyDescent="0.2">
      <c r="A635" s="25" t="s">
        <v>55</v>
      </c>
      <c r="B635" s="30" t="s">
        <v>1630</v>
      </c>
      <c r="C635" s="30" t="s">
        <v>1631</v>
      </c>
      <c r="D635" s="25" t="s">
        <v>64</v>
      </c>
      <c r="E635" s="31" t="s">
        <v>1627</v>
      </c>
      <c r="F635" s="32" t="s">
        <v>87</v>
      </c>
      <c r="G635" s="33">
        <v>1</v>
      </c>
      <c r="H635" s="34">
        <v>0</v>
      </c>
      <c r="I635" s="34">
        <f>ROUND(ROUND(H635,2)*ROUND(G635,3),2)</f>
        <v>0</v>
      </c>
      <c r="J635" s="32" t="s">
        <v>1092</v>
      </c>
      <c r="O635">
        <f>(I635*21)/100</f>
        <v>0</v>
      </c>
      <c r="P635" t="s">
        <v>30</v>
      </c>
    </row>
    <row r="636" spans="1:16" ht="38.25" x14ac:dyDescent="0.2">
      <c r="A636" s="35" t="s">
        <v>61</v>
      </c>
      <c r="E636" s="36" t="s">
        <v>1632</v>
      </c>
    </row>
    <row r="637" spans="1:16" ht="63.75" x14ac:dyDescent="0.2">
      <c r="A637" s="37" t="s">
        <v>63</v>
      </c>
      <c r="E637" s="38" t="s">
        <v>1633</v>
      </c>
    </row>
    <row r="638" spans="1:16" x14ac:dyDescent="0.2">
      <c r="A638" t="s">
        <v>65</v>
      </c>
      <c r="E638" s="36" t="s">
        <v>64</v>
      </c>
    </row>
    <row r="639" spans="1:16" ht="25.5" x14ac:dyDescent="0.2">
      <c r="A639" s="25" t="s">
        <v>55</v>
      </c>
      <c r="B639" s="30" t="s">
        <v>1634</v>
      </c>
      <c r="C639" s="30" t="s">
        <v>1635</v>
      </c>
      <c r="D639" s="25" t="s">
        <v>64</v>
      </c>
      <c r="E639" s="31" t="s">
        <v>1636</v>
      </c>
      <c r="F639" s="32" t="s">
        <v>87</v>
      </c>
      <c r="G639" s="33">
        <v>1</v>
      </c>
      <c r="H639" s="34">
        <v>0</v>
      </c>
      <c r="I639" s="34">
        <f>ROUND(ROUND(H639,2)*ROUND(G639,3),2)</f>
        <v>0</v>
      </c>
      <c r="J639" s="32" t="s">
        <v>1092</v>
      </c>
      <c r="O639">
        <f>(I639*21)/100</f>
        <v>0</v>
      </c>
      <c r="P639" t="s">
        <v>30</v>
      </c>
    </row>
    <row r="640" spans="1:16" ht="25.5" x14ac:dyDescent="0.2">
      <c r="A640" s="35" t="s">
        <v>61</v>
      </c>
      <c r="E640" s="36" t="s">
        <v>1636</v>
      </c>
    </row>
    <row r="641" spans="1:16" ht="63.75" x14ac:dyDescent="0.2">
      <c r="A641" s="37" t="s">
        <v>63</v>
      </c>
      <c r="E641" s="38" t="s">
        <v>1637</v>
      </c>
    </row>
    <row r="642" spans="1:16" x14ac:dyDescent="0.2">
      <c r="A642" t="s">
        <v>65</v>
      </c>
      <c r="E642" s="36" t="s">
        <v>64</v>
      </c>
    </row>
    <row r="643" spans="1:16" ht="25.5" x14ac:dyDescent="0.2">
      <c r="A643" s="25" t="s">
        <v>55</v>
      </c>
      <c r="B643" s="30" t="s">
        <v>1638</v>
      </c>
      <c r="C643" s="30" t="s">
        <v>1639</v>
      </c>
      <c r="D643" s="25" t="s">
        <v>64</v>
      </c>
      <c r="E643" s="31" t="s">
        <v>1640</v>
      </c>
      <c r="F643" s="32" t="s">
        <v>87</v>
      </c>
      <c r="G643" s="33">
        <v>6</v>
      </c>
      <c r="H643" s="34">
        <v>0</v>
      </c>
      <c r="I643" s="34">
        <f>ROUND(ROUND(H643,2)*ROUND(G643,3),2)</f>
        <v>0</v>
      </c>
      <c r="J643" s="32" t="s">
        <v>1092</v>
      </c>
      <c r="O643">
        <f>(I643*21)/100</f>
        <v>0</v>
      </c>
      <c r="P643" t="s">
        <v>30</v>
      </c>
    </row>
    <row r="644" spans="1:16" ht="25.5" x14ac:dyDescent="0.2">
      <c r="A644" s="35" t="s">
        <v>61</v>
      </c>
      <c r="E644" s="36" t="s">
        <v>1640</v>
      </c>
    </row>
    <row r="645" spans="1:16" ht="51" x14ac:dyDescent="0.2">
      <c r="A645" s="37" t="s">
        <v>63</v>
      </c>
      <c r="E645" s="38" t="s">
        <v>1641</v>
      </c>
    </row>
    <row r="646" spans="1:16" x14ac:dyDescent="0.2">
      <c r="A646" t="s">
        <v>65</v>
      </c>
      <c r="E646" s="36" t="s">
        <v>64</v>
      </c>
    </row>
    <row r="647" spans="1:16" ht="25.5" x14ac:dyDescent="0.2">
      <c r="A647" s="25" t="s">
        <v>55</v>
      </c>
      <c r="B647" s="30" t="s">
        <v>1642</v>
      </c>
      <c r="C647" s="30" t="s">
        <v>1643</v>
      </c>
      <c r="D647" s="25" t="s">
        <v>64</v>
      </c>
      <c r="E647" s="31" t="s">
        <v>1644</v>
      </c>
      <c r="F647" s="32" t="s">
        <v>87</v>
      </c>
      <c r="G647" s="33">
        <v>2</v>
      </c>
      <c r="H647" s="34">
        <v>0</v>
      </c>
      <c r="I647" s="34">
        <f>ROUND(ROUND(H647,2)*ROUND(G647,3),2)</f>
        <v>0</v>
      </c>
      <c r="J647" s="32" t="s">
        <v>1092</v>
      </c>
      <c r="O647">
        <f>(I647*21)/100</f>
        <v>0</v>
      </c>
      <c r="P647" t="s">
        <v>30</v>
      </c>
    </row>
    <row r="648" spans="1:16" ht="25.5" x14ac:dyDescent="0.2">
      <c r="A648" s="35" t="s">
        <v>61</v>
      </c>
      <c r="E648" s="36" t="s">
        <v>1644</v>
      </c>
    </row>
    <row r="649" spans="1:16" ht="63.75" x14ac:dyDescent="0.2">
      <c r="A649" s="37" t="s">
        <v>63</v>
      </c>
      <c r="E649" s="38" t="s">
        <v>1645</v>
      </c>
    </row>
    <row r="650" spans="1:16" x14ac:dyDescent="0.2">
      <c r="A650" t="s">
        <v>65</v>
      </c>
      <c r="E650" s="36" t="s">
        <v>64</v>
      </c>
    </row>
    <row r="651" spans="1:16" ht="25.5" x14ac:dyDescent="0.2">
      <c r="A651" s="25" t="s">
        <v>55</v>
      </c>
      <c r="B651" s="30" t="s">
        <v>1646</v>
      </c>
      <c r="C651" s="30" t="s">
        <v>1647</v>
      </c>
      <c r="D651" s="25" t="s">
        <v>64</v>
      </c>
      <c r="E651" s="31" t="s">
        <v>1648</v>
      </c>
      <c r="F651" s="32" t="s">
        <v>78</v>
      </c>
      <c r="G651" s="33">
        <v>5.4</v>
      </c>
      <c r="H651" s="34">
        <v>0</v>
      </c>
      <c r="I651" s="34">
        <f>ROUND(ROUND(H651,2)*ROUND(G651,3),2)</f>
        <v>0</v>
      </c>
      <c r="J651" s="32" t="s">
        <v>1092</v>
      </c>
      <c r="O651">
        <f>(I651*21)/100</f>
        <v>0</v>
      </c>
      <c r="P651" t="s">
        <v>30</v>
      </c>
    </row>
    <row r="652" spans="1:16" ht="25.5" x14ac:dyDescent="0.2">
      <c r="A652" s="35" t="s">
        <v>61</v>
      </c>
      <c r="E652" s="36" t="s">
        <v>1648</v>
      </c>
    </row>
    <row r="653" spans="1:16" ht="63.75" x14ac:dyDescent="0.2">
      <c r="A653" s="37" t="s">
        <v>63</v>
      </c>
      <c r="E653" s="38" t="s">
        <v>1649</v>
      </c>
    </row>
    <row r="654" spans="1:16" x14ac:dyDescent="0.2">
      <c r="A654" t="s">
        <v>65</v>
      </c>
      <c r="E654" s="36" t="s">
        <v>64</v>
      </c>
    </row>
    <row r="655" spans="1:16" ht="25.5" x14ac:dyDescent="0.2">
      <c r="A655" s="25" t="s">
        <v>55</v>
      </c>
      <c r="B655" s="30" t="s">
        <v>1650</v>
      </c>
      <c r="C655" s="30" t="s">
        <v>1651</v>
      </c>
      <c r="D655" s="25" t="s">
        <v>64</v>
      </c>
      <c r="E655" s="31" t="s">
        <v>1652</v>
      </c>
      <c r="F655" s="32" t="s">
        <v>78</v>
      </c>
      <c r="G655" s="33">
        <v>1.6</v>
      </c>
      <c r="H655" s="34">
        <v>0</v>
      </c>
      <c r="I655" s="34">
        <f>ROUND(ROUND(H655,2)*ROUND(G655,3),2)</f>
        <v>0</v>
      </c>
      <c r="J655" s="32" t="s">
        <v>1092</v>
      </c>
      <c r="O655">
        <f>(I655*21)/100</f>
        <v>0</v>
      </c>
      <c r="P655" t="s">
        <v>30</v>
      </c>
    </row>
    <row r="656" spans="1:16" ht="25.5" x14ac:dyDescent="0.2">
      <c r="A656" s="35" t="s">
        <v>61</v>
      </c>
      <c r="E656" s="36" t="s">
        <v>1652</v>
      </c>
    </row>
    <row r="657" spans="1:16" ht="63.75" x14ac:dyDescent="0.2">
      <c r="A657" s="37" t="s">
        <v>63</v>
      </c>
      <c r="E657" s="38" t="s">
        <v>1653</v>
      </c>
    </row>
    <row r="658" spans="1:16" x14ac:dyDescent="0.2">
      <c r="A658" t="s">
        <v>65</v>
      </c>
      <c r="E658" s="36" t="s">
        <v>64</v>
      </c>
    </row>
    <row r="659" spans="1:16" ht="25.5" x14ac:dyDescent="0.2">
      <c r="A659" s="25" t="s">
        <v>55</v>
      </c>
      <c r="B659" s="30" t="s">
        <v>1654</v>
      </c>
      <c r="C659" s="30" t="s">
        <v>1655</v>
      </c>
      <c r="D659" s="25" t="s">
        <v>64</v>
      </c>
      <c r="E659" s="31" t="s">
        <v>1656</v>
      </c>
      <c r="F659" s="32" t="s">
        <v>563</v>
      </c>
      <c r="G659" s="33">
        <v>25.675000000000001</v>
      </c>
      <c r="H659" s="34">
        <v>0</v>
      </c>
      <c r="I659" s="34">
        <f>ROUND(ROUND(H659,2)*ROUND(G659,3),2)</f>
        <v>0</v>
      </c>
      <c r="J659" s="32" t="s">
        <v>1092</v>
      </c>
      <c r="O659">
        <f>(I659*21)/100</f>
        <v>0</v>
      </c>
      <c r="P659" t="s">
        <v>30</v>
      </c>
    </row>
    <row r="660" spans="1:16" ht="25.5" x14ac:dyDescent="0.2">
      <c r="A660" s="35" t="s">
        <v>61</v>
      </c>
      <c r="E660" s="36" t="s">
        <v>1656</v>
      </c>
    </row>
    <row r="661" spans="1:16" ht="63.75" x14ac:dyDescent="0.2">
      <c r="A661" s="37" t="s">
        <v>63</v>
      </c>
      <c r="E661" s="38" t="s">
        <v>1213</v>
      </c>
    </row>
    <row r="662" spans="1:16" x14ac:dyDescent="0.2">
      <c r="A662" t="s">
        <v>65</v>
      </c>
      <c r="E662" s="36" t="s">
        <v>64</v>
      </c>
    </row>
    <row r="663" spans="1:16" ht="25.5" x14ac:dyDescent="0.2">
      <c r="A663" s="25" t="s">
        <v>55</v>
      </c>
      <c r="B663" s="30" t="s">
        <v>1657</v>
      </c>
      <c r="C663" s="30" t="s">
        <v>1658</v>
      </c>
      <c r="D663" s="25" t="s">
        <v>64</v>
      </c>
      <c r="E663" s="31" t="s">
        <v>1659</v>
      </c>
      <c r="F663" s="32" t="s">
        <v>563</v>
      </c>
      <c r="G663" s="33">
        <v>88.149000000000001</v>
      </c>
      <c r="H663" s="34">
        <v>0</v>
      </c>
      <c r="I663" s="34">
        <f>ROUND(ROUND(H663,2)*ROUND(G663,3),2)</f>
        <v>0</v>
      </c>
      <c r="J663" s="32" t="s">
        <v>1092</v>
      </c>
      <c r="O663">
        <f>(I663*21)/100</f>
        <v>0</v>
      </c>
      <c r="P663" t="s">
        <v>30</v>
      </c>
    </row>
    <row r="664" spans="1:16" ht="25.5" x14ac:dyDescent="0.2">
      <c r="A664" s="35" t="s">
        <v>61</v>
      </c>
      <c r="E664" s="36" t="s">
        <v>1659</v>
      </c>
    </row>
    <row r="665" spans="1:16" ht="102" x14ac:dyDescent="0.2">
      <c r="A665" s="37" t="s">
        <v>63</v>
      </c>
      <c r="E665" s="38" t="s">
        <v>1660</v>
      </c>
    </row>
    <row r="666" spans="1:16" x14ac:dyDescent="0.2">
      <c r="A666" t="s">
        <v>65</v>
      </c>
      <c r="E666" s="36" t="s">
        <v>64</v>
      </c>
    </row>
    <row r="667" spans="1:16" ht="25.5" x14ac:dyDescent="0.2">
      <c r="A667" s="25" t="s">
        <v>55</v>
      </c>
      <c r="B667" s="30" t="s">
        <v>1661</v>
      </c>
      <c r="C667" s="30" t="s">
        <v>1662</v>
      </c>
      <c r="D667" s="25" t="s">
        <v>64</v>
      </c>
      <c r="E667" s="31" t="s">
        <v>1663</v>
      </c>
      <c r="F667" s="32" t="s">
        <v>563</v>
      </c>
      <c r="G667" s="33">
        <v>21.492000000000001</v>
      </c>
      <c r="H667" s="34">
        <v>0</v>
      </c>
      <c r="I667" s="34">
        <f>ROUND(ROUND(H667,2)*ROUND(G667,3),2)</f>
        <v>0</v>
      </c>
      <c r="J667" s="32" t="s">
        <v>1092</v>
      </c>
      <c r="O667">
        <f>(I667*21)/100</f>
        <v>0</v>
      </c>
      <c r="P667" t="s">
        <v>30</v>
      </c>
    </row>
    <row r="668" spans="1:16" ht="25.5" x14ac:dyDescent="0.2">
      <c r="A668" s="35" t="s">
        <v>61</v>
      </c>
      <c r="E668" s="36" t="s">
        <v>1663</v>
      </c>
    </row>
    <row r="669" spans="1:16" ht="76.5" x14ac:dyDescent="0.2">
      <c r="A669" s="37" t="s">
        <v>63</v>
      </c>
      <c r="E669" s="38" t="s">
        <v>1664</v>
      </c>
    </row>
    <row r="670" spans="1:16" x14ac:dyDescent="0.2">
      <c r="A670" t="s">
        <v>65</v>
      </c>
      <c r="E670" s="36" t="s">
        <v>64</v>
      </c>
    </row>
    <row r="671" spans="1:16" x14ac:dyDescent="0.2">
      <c r="A671" s="25" t="s">
        <v>55</v>
      </c>
      <c r="B671" s="30" t="s">
        <v>1665</v>
      </c>
      <c r="C671" s="30" t="s">
        <v>1666</v>
      </c>
      <c r="D671" s="25" t="s">
        <v>64</v>
      </c>
      <c r="E671" s="31" t="s">
        <v>1667</v>
      </c>
      <c r="F671" s="32" t="s">
        <v>563</v>
      </c>
      <c r="G671" s="33">
        <v>21.492000000000001</v>
      </c>
      <c r="H671" s="34">
        <v>0</v>
      </c>
      <c r="I671" s="34">
        <f>ROUND(ROUND(H671,2)*ROUND(G671,3),2)</f>
        <v>0</v>
      </c>
      <c r="J671" s="32" t="s">
        <v>1092</v>
      </c>
      <c r="O671">
        <f>(I671*21)/100</f>
        <v>0</v>
      </c>
      <c r="P671" t="s">
        <v>30</v>
      </c>
    </row>
    <row r="672" spans="1:16" x14ac:dyDescent="0.2">
      <c r="A672" s="35" t="s">
        <v>61</v>
      </c>
      <c r="E672" s="36" t="s">
        <v>1667</v>
      </c>
    </row>
    <row r="673" spans="1:16" ht="76.5" x14ac:dyDescent="0.2">
      <c r="A673" s="37" t="s">
        <v>63</v>
      </c>
      <c r="E673" s="38" t="s">
        <v>1664</v>
      </c>
    </row>
    <row r="674" spans="1:16" x14ac:dyDescent="0.2">
      <c r="A674" t="s">
        <v>65</v>
      </c>
      <c r="E674" s="36" t="s">
        <v>64</v>
      </c>
    </row>
    <row r="675" spans="1:16" ht="25.5" x14ac:dyDescent="0.2">
      <c r="A675" s="25" t="s">
        <v>55</v>
      </c>
      <c r="B675" s="30" t="s">
        <v>1668</v>
      </c>
      <c r="C675" s="30" t="s">
        <v>1669</v>
      </c>
      <c r="D675" s="25" t="s">
        <v>64</v>
      </c>
      <c r="E675" s="31" t="s">
        <v>1670</v>
      </c>
      <c r="F675" s="32" t="s">
        <v>563</v>
      </c>
      <c r="G675" s="33">
        <v>21.492000000000001</v>
      </c>
      <c r="H675" s="34">
        <v>0</v>
      </c>
      <c r="I675" s="34">
        <f>ROUND(ROUND(H675,2)*ROUND(G675,3),2)</f>
        <v>0</v>
      </c>
      <c r="J675" s="32" t="s">
        <v>1092</v>
      </c>
      <c r="O675">
        <f>(I675*21)/100</f>
        <v>0</v>
      </c>
      <c r="P675" t="s">
        <v>30</v>
      </c>
    </row>
    <row r="676" spans="1:16" ht="25.5" x14ac:dyDescent="0.2">
      <c r="A676" s="35" t="s">
        <v>61</v>
      </c>
      <c r="E676" s="36" t="s">
        <v>1670</v>
      </c>
    </row>
    <row r="677" spans="1:16" ht="76.5" x14ac:dyDescent="0.2">
      <c r="A677" s="37" t="s">
        <v>63</v>
      </c>
      <c r="E677" s="38" t="s">
        <v>1664</v>
      </c>
    </row>
    <row r="678" spans="1:16" x14ac:dyDescent="0.2">
      <c r="A678" t="s">
        <v>65</v>
      </c>
      <c r="E678" s="36" t="s">
        <v>64</v>
      </c>
    </row>
    <row r="679" spans="1:16" ht="25.5" x14ac:dyDescent="0.2">
      <c r="A679" s="25" t="s">
        <v>55</v>
      </c>
      <c r="B679" s="30" t="s">
        <v>1671</v>
      </c>
      <c r="C679" s="30" t="s">
        <v>1672</v>
      </c>
      <c r="D679" s="25" t="s">
        <v>64</v>
      </c>
      <c r="E679" s="31" t="s">
        <v>1673</v>
      </c>
      <c r="F679" s="32" t="s">
        <v>563</v>
      </c>
      <c r="G679" s="33">
        <v>21.492000000000001</v>
      </c>
      <c r="H679" s="34">
        <v>0</v>
      </c>
      <c r="I679" s="34">
        <f>ROUND(ROUND(H679,2)*ROUND(G679,3),2)</f>
        <v>0</v>
      </c>
      <c r="J679" s="32" t="s">
        <v>1092</v>
      </c>
      <c r="O679">
        <f>(I679*21)/100</f>
        <v>0</v>
      </c>
      <c r="P679" t="s">
        <v>30</v>
      </c>
    </row>
    <row r="680" spans="1:16" ht="25.5" x14ac:dyDescent="0.2">
      <c r="A680" s="35" t="s">
        <v>61</v>
      </c>
      <c r="E680" s="36" t="s">
        <v>1673</v>
      </c>
    </row>
    <row r="681" spans="1:16" ht="76.5" x14ac:dyDescent="0.2">
      <c r="A681" s="37" t="s">
        <v>63</v>
      </c>
      <c r="E681" s="38" t="s">
        <v>1664</v>
      </c>
    </row>
    <row r="682" spans="1:16" x14ac:dyDescent="0.2">
      <c r="A682" t="s">
        <v>65</v>
      </c>
      <c r="E682" s="36" t="s">
        <v>64</v>
      </c>
    </row>
    <row r="683" spans="1:16" x14ac:dyDescent="0.2">
      <c r="A683" s="25" t="s">
        <v>55</v>
      </c>
      <c r="B683" s="30" t="s">
        <v>1674</v>
      </c>
      <c r="C683" s="30" t="s">
        <v>1675</v>
      </c>
      <c r="D683" s="25" t="s">
        <v>64</v>
      </c>
      <c r="E683" s="31" t="s">
        <v>1676</v>
      </c>
      <c r="F683" s="32" t="s">
        <v>563</v>
      </c>
      <c r="G683" s="33">
        <v>21.492000000000001</v>
      </c>
      <c r="H683" s="34">
        <v>0</v>
      </c>
      <c r="I683" s="34">
        <f>ROUND(ROUND(H683,2)*ROUND(G683,3),2)</f>
        <v>0</v>
      </c>
      <c r="J683" s="32" t="s">
        <v>1092</v>
      </c>
      <c r="O683">
        <f>(I683*21)/100</f>
        <v>0</v>
      </c>
      <c r="P683" t="s">
        <v>30</v>
      </c>
    </row>
    <row r="684" spans="1:16" x14ac:dyDescent="0.2">
      <c r="A684" s="35" t="s">
        <v>61</v>
      </c>
      <c r="E684" s="36" t="s">
        <v>1676</v>
      </c>
    </row>
    <row r="685" spans="1:16" ht="76.5" x14ac:dyDescent="0.2">
      <c r="A685" s="37" t="s">
        <v>63</v>
      </c>
      <c r="E685" s="38" t="s">
        <v>1664</v>
      </c>
    </row>
    <row r="686" spans="1:16" x14ac:dyDescent="0.2">
      <c r="A686" t="s">
        <v>65</v>
      </c>
      <c r="E686" s="36" t="s">
        <v>64</v>
      </c>
    </row>
    <row r="687" spans="1:16" ht="25.5" x14ac:dyDescent="0.2">
      <c r="A687" s="25" t="s">
        <v>55</v>
      </c>
      <c r="B687" s="30" t="s">
        <v>1677</v>
      </c>
      <c r="C687" s="30" t="s">
        <v>1678</v>
      </c>
      <c r="D687" s="25" t="s">
        <v>64</v>
      </c>
      <c r="E687" s="31" t="s">
        <v>1679</v>
      </c>
      <c r="F687" s="32" t="s">
        <v>87</v>
      </c>
      <c r="G687" s="33">
        <v>112</v>
      </c>
      <c r="H687" s="34">
        <v>0</v>
      </c>
      <c r="I687" s="34">
        <f>ROUND(ROUND(H687,2)*ROUND(G687,3),2)</f>
        <v>0</v>
      </c>
      <c r="J687" s="32" t="s">
        <v>60</v>
      </c>
      <c r="O687">
        <f>(I687*21)/100</f>
        <v>0</v>
      </c>
      <c r="P687" t="s">
        <v>30</v>
      </c>
    </row>
    <row r="688" spans="1:16" ht="25.5" x14ac:dyDescent="0.2">
      <c r="A688" s="35" t="s">
        <v>61</v>
      </c>
      <c r="E688" s="36" t="s">
        <v>1679</v>
      </c>
    </row>
    <row r="689" spans="1:16" ht="63.75" x14ac:dyDescent="0.2">
      <c r="A689" s="37" t="s">
        <v>63</v>
      </c>
      <c r="E689" s="38" t="s">
        <v>1595</v>
      </c>
    </row>
    <row r="690" spans="1:16" x14ac:dyDescent="0.2">
      <c r="A690" t="s">
        <v>65</v>
      </c>
      <c r="E690" s="36" t="s">
        <v>64</v>
      </c>
    </row>
    <row r="691" spans="1:16" x14ac:dyDescent="0.2">
      <c r="A691" s="25" t="s">
        <v>55</v>
      </c>
      <c r="B691" s="30" t="s">
        <v>1680</v>
      </c>
      <c r="C691" s="30" t="s">
        <v>1681</v>
      </c>
      <c r="D691" s="25" t="s">
        <v>64</v>
      </c>
      <c r="E691" s="31" t="s">
        <v>1682</v>
      </c>
      <c r="F691" s="32" t="s">
        <v>87</v>
      </c>
      <c r="G691" s="33">
        <v>1</v>
      </c>
      <c r="H691" s="34">
        <v>0</v>
      </c>
      <c r="I691" s="34">
        <f>ROUND(ROUND(H691,2)*ROUND(G691,3),2)</f>
        <v>0</v>
      </c>
      <c r="J691" s="32" t="s">
        <v>60</v>
      </c>
      <c r="O691">
        <f>(I691*21)/100</f>
        <v>0</v>
      </c>
      <c r="P691" t="s">
        <v>30</v>
      </c>
    </row>
    <row r="692" spans="1:16" x14ac:dyDescent="0.2">
      <c r="A692" s="35" t="s">
        <v>61</v>
      </c>
      <c r="E692" s="36" t="s">
        <v>1682</v>
      </c>
    </row>
    <row r="693" spans="1:16" ht="63.75" x14ac:dyDescent="0.2">
      <c r="A693" s="37" t="s">
        <v>63</v>
      </c>
      <c r="E693" s="38" t="s">
        <v>1624</v>
      </c>
    </row>
    <row r="694" spans="1:16" x14ac:dyDescent="0.2">
      <c r="A694" t="s">
        <v>65</v>
      </c>
      <c r="E694" s="36" t="s">
        <v>64</v>
      </c>
    </row>
    <row r="695" spans="1:16" x14ac:dyDescent="0.2">
      <c r="A695" s="25" t="s">
        <v>55</v>
      </c>
      <c r="B695" s="30" t="s">
        <v>1683</v>
      </c>
      <c r="C695" s="30" t="s">
        <v>1684</v>
      </c>
      <c r="D695" s="25" t="s">
        <v>64</v>
      </c>
      <c r="E695" s="31" t="s">
        <v>1685</v>
      </c>
      <c r="F695" s="32" t="s">
        <v>78</v>
      </c>
      <c r="G695" s="33">
        <v>5.4</v>
      </c>
      <c r="H695" s="34">
        <v>0</v>
      </c>
      <c r="I695" s="34">
        <f>ROUND(ROUND(H695,2)*ROUND(G695,3),2)</f>
        <v>0</v>
      </c>
      <c r="J695" s="32" t="s">
        <v>60</v>
      </c>
      <c r="O695">
        <f>(I695*21)/100</f>
        <v>0</v>
      </c>
      <c r="P695" t="s">
        <v>30</v>
      </c>
    </row>
    <row r="696" spans="1:16" x14ac:dyDescent="0.2">
      <c r="A696" s="35" t="s">
        <v>61</v>
      </c>
      <c r="E696" s="36" t="s">
        <v>1685</v>
      </c>
    </row>
    <row r="697" spans="1:16" ht="63.75" x14ac:dyDescent="0.2">
      <c r="A697" s="37" t="s">
        <v>63</v>
      </c>
      <c r="E697" s="38" t="s">
        <v>1649</v>
      </c>
    </row>
    <row r="698" spans="1:16" x14ac:dyDescent="0.2">
      <c r="A698" t="s">
        <v>65</v>
      </c>
      <c r="E698" s="36" t="s">
        <v>64</v>
      </c>
    </row>
    <row r="699" spans="1:16" x14ac:dyDescent="0.2">
      <c r="A699" s="25" t="s">
        <v>55</v>
      </c>
      <c r="B699" s="30" t="s">
        <v>1686</v>
      </c>
      <c r="C699" s="30" t="s">
        <v>1687</v>
      </c>
      <c r="D699" s="25" t="s">
        <v>64</v>
      </c>
      <c r="E699" s="31" t="s">
        <v>1688</v>
      </c>
      <c r="F699" s="32" t="s">
        <v>78</v>
      </c>
      <c r="G699" s="33">
        <v>1.6</v>
      </c>
      <c r="H699" s="34">
        <v>0</v>
      </c>
      <c r="I699" s="34">
        <f>ROUND(ROUND(H699,2)*ROUND(G699,3),2)</f>
        <v>0</v>
      </c>
      <c r="J699" s="32" t="s">
        <v>60</v>
      </c>
      <c r="O699">
        <f>(I699*21)/100</f>
        <v>0</v>
      </c>
      <c r="P699" t="s">
        <v>30</v>
      </c>
    </row>
    <row r="700" spans="1:16" x14ac:dyDescent="0.2">
      <c r="A700" s="35" t="s">
        <v>61</v>
      </c>
      <c r="E700" s="36" t="s">
        <v>1688</v>
      </c>
    </row>
    <row r="701" spans="1:16" ht="63.75" x14ac:dyDescent="0.2">
      <c r="A701" s="37" t="s">
        <v>63</v>
      </c>
      <c r="E701" s="38" t="s">
        <v>1653</v>
      </c>
    </row>
    <row r="702" spans="1:16" x14ac:dyDescent="0.2">
      <c r="A702" t="s">
        <v>65</v>
      </c>
      <c r="E702" s="36" t="s">
        <v>64</v>
      </c>
    </row>
    <row r="703" spans="1:16" x14ac:dyDescent="0.2">
      <c r="A703" s="25" t="s">
        <v>55</v>
      </c>
      <c r="B703" s="30" t="s">
        <v>1689</v>
      </c>
      <c r="C703" s="30" t="s">
        <v>1690</v>
      </c>
      <c r="D703" s="25" t="s">
        <v>64</v>
      </c>
      <c r="E703" s="31" t="s">
        <v>1691</v>
      </c>
      <c r="F703" s="32" t="s">
        <v>87</v>
      </c>
      <c r="G703" s="33">
        <v>28</v>
      </c>
      <c r="H703" s="34">
        <v>0</v>
      </c>
      <c r="I703" s="34">
        <f>ROUND(ROUND(H703,2)*ROUND(G703,3),2)</f>
        <v>0</v>
      </c>
      <c r="J703" s="32" t="s">
        <v>60</v>
      </c>
      <c r="O703">
        <f>(I703*21)/100</f>
        <v>0</v>
      </c>
      <c r="P703" t="s">
        <v>30</v>
      </c>
    </row>
    <row r="704" spans="1:16" x14ac:dyDescent="0.2">
      <c r="A704" s="35" t="s">
        <v>61</v>
      </c>
      <c r="E704" s="36" t="s">
        <v>1691</v>
      </c>
    </row>
    <row r="705" spans="1:18" ht="63.75" x14ac:dyDescent="0.2">
      <c r="A705" s="37" t="s">
        <v>63</v>
      </c>
      <c r="E705" s="38" t="s">
        <v>1692</v>
      </c>
    </row>
    <row r="706" spans="1:18" x14ac:dyDescent="0.2">
      <c r="A706" t="s">
        <v>65</v>
      </c>
      <c r="E706" s="36" t="s">
        <v>64</v>
      </c>
    </row>
    <row r="707" spans="1:18" ht="12.75" customHeight="1" x14ac:dyDescent="0.2">
      <c r="A707" s="12" t="s">
        <v>52</v>
      </c>
      <c r="B707" s="12"/>
      <c r="C707" s="39" t="s">
        <v>53</v>
      </c>
      <c r="D707" s="12"/>
      <c r="E707" s="28" t="s">
        <v>54</v>
      </c>
      <c r="F707" s="12"/>
      <c r="G707" s="12"/>
      <c r="H707" s="12"/>
      <c r="I707" s="40">
        <f>0+Q707</f>
        <v>0</v>
      </c>
      <c r="J707" s="12"/>
      <c r="O707">
        <f>0+R707</f>
        <v>0</v>
      </c>
      <c r="Q707">
        <f>0+I708+I712</f>
        <v>0</v>
      </c>
      <c r="R707">
        <f>0+O708+O712</f>
        <v>0</v>
      </c>
    </row>
    <row r="708" spans="1:18" ht="38.25" x14ac:dyDescent="0.2">
      <c r="A708" s="25" t="s">
        <v>55</v>
      </c>
      <c r="B708" s="30" t="s">
        <v>1693</v>
      </c>
      <c r="C708" s="30" t="s">
        <v>1071</v>
      </c>
      <c r="D708" s="25" t="s">
        <v>57</v>
      </c>
      <c r="E708" s="31" t="s">
        <v>1072</v>
      </c>
      <c r="F708" s="32" t="s">
        <v>59</v>
      </c>
      <c r="G708" s="33">
        <v>32.133000000000003</v>
      </c>
      <c r="H708" s="34">
        <v>0</v>
      </c>
      <c r="I708" s="34">
        <f>ROUND(ROUND(H708,2)*ROUND(G708,3),2)</f>
        <v>0</v>
      </c>
      <c r="J708" s="32" t="s">
        <v>60</v>
      </c>
      <c r="O708">
        <f>(I708*21)/100</f>
        <v>0</v>
      </c>
      <c r="P708" t="s">
        <v>30</v>
      </c>
    </row>
    <row r="709" spans="1:18" x14ac:dyDescent="0.2">
      <c r="A709" s="35" t="s">
        <v>61</v>
      </c>
      <c r="E709" s="36" t="s">
        <v>71</v>
      </c>
    </row>
    <row r="710" spans="1:18" ht="140.25" x14ac:dyDescent="0.2">
      <c r="A710" s="37" t="s">
        <v>63</v>
      </c>
      <c r="E710" s="38" t="s">
        <v>1694</v>
      </c>
    </row>
    <row r="711" spans="1:18" x14ac:dyDescent="0.2">
      <c r="A711" t="s">
        <v>65</v>
      </c>
      <c r="E711" s="36" t="s">
        <v>64</v>
      </c>
    </row>
    <row r="712" spans="1:18" ht="38.25" x14ac:dyDescent="0.2">
      <c r="A712" s="25" t="s">
        <v>55</v>
      </c>
      <c r="B712" s="30" t="s">
        <v>1695</v>
      </c>
      <c r="C712" s="30" t="s">
        <v>1696</v>
      </c>
      <c r="D712" s="25" t="s">
        <v>57</v>
      </c>
      <c r="E712" s="31" t="s">
        <v>1697</v>
      </c>
      <c r="F712" s="32" t="s">
        <v>59</v>
      </c>
      <c r="G712" s="33">
        <v>20.282</v>
      </c>
      <c r="H712" s="34">
        <v>0</v>
      </c>
      <c r="I712" s="34">
        <f>ROUND(ROUND(H712,2)*ROUND(G712,3),2)</f>
        <v>0</v>
      </c>
      <c r="J712" s="32" t="s">
        <v>60</v>
      </c>
      <c r="O712">
        <f>(I712*21)/100</f>
        <v>0</v>
      </c>
      <c r="P712" t="s">
        <v>30</v>
      </c>
    </row>
    <row r="713" spans="1:18" x14ac:dyDescent="0.2">
      <c r="A713" s="35" t="s">
        <v>61</v>
      </c>
      <c r="E713" s="36" t="s">
        <v>71</v>
      </c>
    </row>
    <row r="714" spans="1:18" x14ac:dyDescent="0.2">
      <c r="A714" s="37" t="s">
        <v>63</v>
      </c>
      <c r="E714" s="38" t="s">
        <v>64</v>
      </c>
    </row>
    <row r="715" spans="1:18" ht="89.25" x14ac:dyDescent="0.2">
      <c r="A715" t="s">
        <v>65</v>
      </c>
      <c r="E715" s="36" t="s">
        <v>1074</v>
      </c>
    </row>
    <row r="716" spans="1:18" ht="12.75" customHeight="1" x14ac:dyDescent="0.2">
      <c r="A716" s="12" t="s">
        <v>52</v>
      </c>
      <c r="B716" s="12"/>
      <c r="C716" s="39" t="s">
        <v>1698</v>
      </c>
      <c r="D716" s="12"/>
      <c r="E716" s="28" t="s">
        <v>1699</v>
      </c>
      <c r="F716" s="12"/>
      <c r="G716" s="12"/>
      <c r="H716" s="12"/>
      <c r="I716" s="40">
        <f>0+Q716</f>
        <v>0</v>
      </c>
      <c r="J716" s="12"/>
      <c r="O716">
        <f>0+R716</f>
        <v>0</v>
      </c>
      <c r="Q716">
        <f>0+I717+I721+I725</f>
        <v>0</v>
      </c>
      <c r="R716">
        <f>0+O717+O721+O725</f>
        <v>0</v>
      </c>
    </row>
    <row r="717" spans="1:18" ht="25.5" x14ac:dyDescent="0.2">
      <c r="A717" s="25" t="s">
        <v>55</v>
      </c>
      <c r="B717" s="30" t="s">
        <v>1700</v>
      </c>
      <c r="C717" s="30" t="s">
        <v>1701</v>
      </c>
      <c r="D717" s="25" t="s">
        <v>64</v>
      </c>
      <c r="E717" s="31" t="s">
        <v>1702</v>
      </c>
      <c r="F717" s="32" t="s">
        <v>59</v>
      </c>
      <c r="G717" s="33">
        <v>20.286999999999999</v>
      </c>
      <c r="H717" s="34">
        <v>0</v>
      </c>
      <c r="I717" s="34">
        <f>ROUND(ROUND(H717,2)*ROUND(G717,3),2)</f>
        <v>0</v>
      </c>
      <c r="J717" s="32" t="s">
        <v>1092</v>
      </c>
      <c r="O717">
        <f>(I717*21)/100</f>
        <v>0</v>
      </c>
      <c r="P717" t="s">
        <v>30</v>
      </c>
    </row>
    <row r="718" spans="1:18" ht="25.5" x14ac:dyDescent="0.2">
      <c r="A718" s="35" t="s">
        <v>61</v>
      </c>
      <c r="E718" s="36" t="s">
        <v>1702</v>
      </c>
    </row>
    <row r="719" spans="1:18" x14ac:dyDescent="0.2">
      <c r="A719" s="37" t="s">
        <v>63</v>
      </c>
      <c r="E719" s="38" t="s">
        <v>64</v>
      </c>
    </row>
    <row r="720" spans="1:18" x14ac:dyDescent="0.2">
      <c r="A720" t="s">
        <v>65</v>
      </c>
      <c r="E720" s="36" t="s">
        <v>64</v>
      </c>
    </row>
    <row r="721" spans="1:18" ht="25.5" x14ac:dyDescent="0.2">
      <c r="A721" s="25" t="s">
        <v>55</v>
      </c>
      <c r="B721" s="30" t="s">
        <v>1703</v>
      </c>
      <c r="C721" s="30" t="s">
        <v>1704</v>
      </c>
      <c r="D721" s="25" t="s">
        <v>64</v>
      </c>
      <c r="E721" s="31" t="s">
        <v>1705</v>
      </c>
      <c r="F721" s="32" t="s">
        <v>59</v>
      </c>
      <c r="G721" s="33">
        <v>20.286999999999999</v>
      </c>
      <c r="H721" s="34">
        <v>0</v>
      </c>
      <c r="I721" s="34">
        <f>ROUND(ROUND(H721,2)*ROUND(G721,3),2)</f>
        <v>0</v>
      </c>
      <c r="J721" s="32" t="s">
        <v>1092</v>
      </c>
      <c r="O721">
        <f>(I721*21)/100</f>
        <v>0</v>
      </c>
      <c r="P721" t="s">
        <v>30</v>
      </c>
    </row>
    <row r="722" spans="1:18" ht="25.5" x14ac:dyDescent="0.2">
      <c r="A722" s="35" t="s">
        <v>61</v>
      </c>
      <c r="E722" s="36" t="s">
        <v>1705</v>
      </c>
    </row>
    <row r="723" spans="1:18" x14ac:dyDescent="0.2">
      <c r="A723" s="37" t="s">
        <v>63</v>
      </c>
      <c r="E723" s="38" t="s">
        <v>64</v>
      </c>
    </row>
    <row r="724" spans="1:18" ht="102" x14ac:dyDescent="0.2">
      <c r="A724" t="s">
        <v>65</v>
      </c>
      <c r="E724" s="36" t="s">
        <v>1706</v>
      </c>
    </row>
    <row r="725" spans="1:18" ht="25.5" x14ac:dyDescent="0.2">
      <c r="A725" s="25" t="s">
        <v>55</v>
      </c>
      <c r="B725" s="30" t="s">
        <v>1707</v>
      </c>
      <c r="C725" s="30" t="s">
        <v>1708</v>
      </c>
      <c r="D725" s="25" t="s">
        <v>64</v>
      </c>
      <c r="E725" s="31" t="s">
        <v>1709</v>
      </c>
      <c r="F725" s="32" t="s">
        <v>59</v>
      </c>
      <c r="G725" s="33">
        <v>385.45299999999997</v>
      </c>
      <c r="H725" s="34">
        <v>0</v>
      </c>
      <c r="I725" s="34">
        <f>ROUND(ROUND(H725,2)*ROUND(G725,3),2)</f>
        <v>0</v>
      </c>
      <c r="J725" s="32" t="s">
        <v>1092</v>
      </c>
      <c r="O725">
        <f>(I725*21)/100</f>
        <v>0</v>
      </c>
      <c r="P725" t="s">
        <v>30</v>
      </c>
    </row>
    <row r="726" spans="1:18" ht="25.5" x14ac:dyDescent="0.2">
      <c r="A726" s="35" t="s">
        <v>61</v>
      </c>
      <c r="E726" s="36" t="s">
        <v>1709</v>
      </c>
    </row>
    <row r="727" spans="1:18" x14ac:dyDescent="0.2">
      <c r="A727" s="37" t="s">
        <v>63</v>
      </c>
      <c r="E727" s="38" t="s">
        <v>64</v>
      </c>
    </row>
    <row r="728" spans="1:18" ht="102" x14ac:dyDescent="0.2">
      <c r="A728" t="s">
        <v>65</v>
      </c>
      <c r="E728" s="36" t="s">
        <v>1706</v>
      </c>
    </row>
    <row r="729" spans="1:18" ht="12.75" customHeight="1" x14ac:dyDescent="0.2">
      <c r="A729" s="12" t="s">
        <v>52</v>
      </c>
      <c r="B729" s="12"/>
      <c r="C729" s="39" t="s">
        <v>1710</v>
      </c>
      <c r="D729" s="12"/>
      <c r="E729" s="28" t="s">
        <v>1711</v>
      </c>
      <c r="F729" s="12"/>
      <c r="G729" s="12"/>
      <c r="H729" s="12"/>
      <c r="I729" s="40">
        <f>0+Q729</f>
        <v>0</v>
      </c>
      <c r="J729" s="12"/>
      <c r="O729">
        <f>0+R729</f>
        <v>0</v>
      </c>
      <c r="Q729">
        <f>0+I730</f>
        <v>0</v>
      </c>
      <c r="R729">
        <f>0+O730</f>
        <v>0</v>
      </c>
    </row>
    <row r="730" spans="1:18" ht="38.25" x14ac:dyDescent="0.2">
      <c r="A730" s="25" t="s">
        <v>55</v>
      </c>
      <c r="B730" s="30" t="s">
        <v>1712</v>
      </c>
      <c r="C730" s="30" t="s">
        <v>1713</v>
      </c>
      <c r="D730" s="25" t="s">
        <v>64</v>
      </c>
      <c r="E730" s="31" t="s">
        <v>1714</v>
      </c>
      <c r="F730" s="32" t="s">
        <v>59</v>
      </c>
      <c r="G730" s="33">
        <v>64.129000000000005</v>
      </c>
      <c r="H730" s="34">
        <v>0</v>
      </c>
      <c r="I730" s="34">
        <f>ROUND(ROUND(H730,2)*ROUND(G730,3),2)</f>
        <v>0</v>
      </c>
      <c r="J730" s="32" t="s">
        <v>1092</v>
      </c>
      <c r="O730">
        <f>(I730*21)/100</f>
        <v>0</v>
      </c>
      <c r="P730" t="s">
        <v>30</v>
      </c>
    </row>
    <row r="731" spans="1:18" ht="38.25" x14ac:dyDescent="0.2">
      <c r="A731" s="35" t="s">
        <v>61</v>
      </c>
      <c r="E731" s="36" t="s">
        <v>1715</v>
      </c>
    </row>
    <row r="732" spans="1:18" x14ac:dyDescent="0.2">
      <c r="A732" s="37" t="s">
        <v>63</v>
      </c>
      <c r="E732" s="38" t="s">
        <v>64</v>
      </c>
    </row>
    <row r="733" spans="1:18" x14ac:dyDescent="0.2">
      <c r="A733" t="s">
        <v>65</v>
      </c>
      <c r="E733" s="36" t="s">
        <v>64</v>
      </c>
    </row>
  </sheetData>
  <mergeCells count="15">
    <mergeCell ref="E9:E10"/>
    <mergeCell ref="F9:F10"/>
    <mergeCell ref="G9:G10"/>
    <mergeCell ref="H9:I9"/>
    <mergeCell ref="J9:J10"/>
    <mergeCell ref="C8:D8"/>
    <mergeCell ref="A9:A10"/>
    <mergeCell ref="B9:B10"/>
    <mergeCell ref="C9:C10"/>
    <mergeCell ref="D9:D10"/>
    <mergeCell ref="C3:D3"/>
    <mergeCell ref="C4:D4"/>
    <mergeCell ref="C5:D5"/>
    <mergeCell ref="C6:D6"/>
    <mergeCell ref="C7: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482"/>
  <sheetViews>
    <sheetView workbookViewId="0">
      <pane ySplit="11" topLeftCell="A12" activePane="bottomLeft" state="frozen"/>
      <selection pane="bottomLeft" activeCell="A12" sqref="A12"/>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0+O12+O21+O50+O79+O348+O377+O386</f>
        <v>0</v>
      </c>
      <c r="P2" t="s">
        <v>29</v>
      </c>
    </row>
    <row r="3" spans="1:18" ht="15" customHeight="1" x14ac:dyDescent="0.25">
      <c r="A3" t="s">
        <v>12</v>
      </c>
      <c r="B3" s="18" t="s">
        <v>14</v>
      </c>
      <c r="C3" s="4" t="s">
        <v>15</v>
      </c>
      <c r="D3" s="7"/>
      <c r="E3" s="19" t="s">
        <v>16</v>
      </c>
      <c r="F3" s="8"/>
      <c r="G3" s="15"/>
      <c r="H3" s="14" t="s">
        <v>1716</v>
      </c>
      <c r="I3" s="41">
        <f>0+I12+I21+I50+I79+I348+I377+I386</f>
        <v>0</v>
      </c>
      <c r="J3" s="16"/>
      <c r="O3" t="s">
        <v>26</v>
      </c>
      <c r="P3" t="s">
        <v>30</v>
      </c>
    </row>
    <row r="4" spans="1:18" ht="15" customHeight="1" x14ac:dyDescent="0.25">
      <c r="A4" t="s">
        <v>17</v>
      </c>
      <c r="B4" s="18" t="s">
        <v>18</v>
      </c>
      <c r="C4" s="4" t="s">
        <v>980</v>
      </c>
      <c r="D4" s="7"/>
      <c r="E4" s="19" t="s">
        <v>981</v>
      </c>
      <c r="F4" s="8"/>
      <c r="G4" s="8"/>
      <c r="H4" s="17"/>
      <c r="I4" s="17"/>
      <c r="J4" s="8"/>
      <c r="O4" t="s">
        <v>27</v>
      </c>
      <c r="P4" t="s">
        <v>30</v>
      </c>
    </row>
    <row r="5" spans="1:18" ht="12.75" customHeight="1" x14ac:dyDescent="0.25">
      <c r="A5" t="s">
        <v>21</v>
      </c>
      <c r="B5" s="18" t="s">
        <v>18</v>
      </c>
      <c r="C5" s="4" t="s">
        <v>1081</v>
      </c>
      <c r="D5" s="7"/>
      <c r="E5" s="19" t="s">
        <v>1082</v>
      </c>
      <c r="F5" s="8"/>
      <c r="G5" s="8"/>
      <c r="H5" s="8"/>
      <c r="I5" s="8"/>
      <c r="J5" s="8"/>
      <c r="O5" t="s">
        <v>28</v>
      </c>
      <c r="P5" t="s">
        <v>30</v>
      </c>
    </row>
    <row r="6" spans="1:18" ht="12.75" customHeight="1" x14ac:dyDescent="0.25">
      <c r="A6" t="s">
        <v>24</v>
      </c>
      <c r="B6" s="18" t="s">
        <v>18</v>
      </c>
      <c r="C6" s="4" t="s">
        <v>1083</v>
      </c>
      <c r="D6" s="7"/>
      <c r="E6" s="19" t="s">
        <v>1084</v>
      </c>
      <c r="F6" s="8"/>
      <c r="G6" s="8"/>
      <c r="H6" s="8"/>
      <c r="I6" s="8"/>
      <c r="J6" s="8"/>
    </row>
    <row r="7" spans="1:18" ht="12.75" customHeight="1" x14ac:dyDescent="0.25">
      <c r="A7" t="s">
        <v>986</v>
      </c>
      <c r="B7" s="18" t="s">
        <v>18</v>
      </c>
      <c r="C7" s="4" t="s">
        <v>1085</v>
      </c>
      <c r="D7" s="7"/>
      <c r="E7" s="19" t="s">
        <v>1086</v>
      </c>
      <c r="F7" s="8"/>
      <c r="G7" s="8"/>
      <c r="H7" s="8"/>
      <c r="I7" s="8"/>
      <c r="J7" s="8"/>
    </row>
    <row r="8" spans="1:18" ht="12.75" customHeight="1" x14ac:dyDescent="0.25">
      <c r="A8" t="s">
        <v>1087</v>
      </c>
      <c r="B8" s="21" t="s">
        <v>25</v>
      </c>
      <c r="C8" s="3" t="s">
        <v>1716</v>
      </c>
      <c r="D8" s="2"/>
      <c r="E8" s="22" t="s">
        <v>1717</v>
      </c>
      <c r="F8" s="12"/>
      <c r="G8" s="12"/>
      <c r="H8" s="12"/>
      <c r="I8" s="12"/>
      <c r="J8" s="12"/>
    </row>
    <row r="9" spans="1:18" ht="12.75" customHeight="1" x14ac:dyDescent="0.2">
      <c r="A9" s="1" t="s">
        <v>33</v>
      </c>
      <c r="B9" s="1" t="s">
        <v>35</v>
      </c>
      <c r="C9" s="1" t="s">
        <v>37</v>
      </c>
      <c r="D9" s="1" t="s">
        <v>38</v>
      </c>
      <c r="E9" s="1" t="s">
        <v>39</v>
      </c>
      <c r="F9" s="1" t="s">
        <v>41</v>
      </c>
      <c r="G9" s="1" t="s">
        <v>43</v>
      </c>
      <c r="H9" s="1" t="s">
        <v>45</v>
      </c>
      <c r="I9" s="1"/>
      <c r="J9" s="1" t="s">
        <v>50</v>
      </c>
    </row>
    <row r="10" spans="1:18" ht="12.75" customHeight="1" x14ac:dyDescent="0.2">
      <c r="A10" s="1"/>
      <c r="B10" s="1"/>
      <c r="C10" s="1"/>
      <c r="D10" s="1"/>
      <c r="E10" s="1"/>
      <c r="F10" s="1"/>
      <c r="G10" s="1"/>
      <c r="H10" s="20" t="s">
        <v>46</v>
      </c>
      <c r="I10" s="20" t="s">
        <v>48</v>
      </c>
      <c r="J10" s="1"/>
    </row>
    <row r="11" spans="1:18" ht="12.75" customHeight="1" x14ac:dyDescent="0.2">
      <c r="A11" s="20" t="s">
        <v>34</v>
      </c>
      <c r="B11" s="20" t="s">
        <v>36</v>
      </c>
      <c r="C11" s="20" t="s">
        <v>30</v>
      </c>
      <c r="D11" s="20" t="s">
        <v>29</v>
      </c>
      <c r="E11" s="20" t="s">
        <v>40</v>
      </c>
      <c r="F11" s="20" t="s">
        <v>42</v>
      </c>
      <c r="G11" s="20" t="s">
        <v>44</v>
      </c>
      <c r="H11" s="20" t="s">
        <v>47</v>
      </c>
      <c r="I11" s="20" t="s">
        <v>49</v>
      </c>
      <c r="J11" s="20" t="s">
        <v>51</v>
      </c>
    </row>
    <row r="12" spans="1:18" ht="12.75" customHeight="1" x14ac:dyDescent="0.2">
      <c r="A12" s="26" t="s">
        <v>52</v>
      </c>
      <c r="B12" s="26"/>
      <c r="C12" s="27" t="s">
        <v>44</v>
      </c>
      <c r="D12" s="26"/>
      <c r="E12" s="28" t="s">
        <v>1208</v>
      </c>
      <c r="F12" s="26"/>
      <c r="G12" s="26"/>
      <c r="H12" s="26"/>
      <c r="I12" s="29">
        <f>0+Q12</f>
        <v>0</v>
      </c>
      <c r="J12" s="26"/>
      <c r="O12">
        <f>0+R12</f>
        <v>0</v>
      </c>
      <c r="Q12">
        <f>0+I13+I17</f>
        <v>0</v>
      </c>
      <c r="R12">
        <f>0+O13+O17</f>
        <v>0</v>
      </c>
    </row>
    <row r="13" spans="1:18" x14ac:dyDescent="0.2">
      <c r="A13" s="25" t="s">
        <v>55</v>
      </c>
      <c r="B13" s="30" t="s">
        <v>36</v>
      </c>
      <c r="C13" s="30" t="s">
        <v>1718</v>
      </c>
      <c r="D13" s="25" t="s">
        <v>64</v>
      </c>
      <c r="E13" s="31" t="s">
        <v>1719</v>
      </c>
      <c r="F13" s="32" t="s">
        <v>563</v>
      </c>
      <c r="G13" s="33">
        <v>3.35</v>
      </c>
      <c r="H13" s="34">
        <v>0</v>
      </c>
      <c r="I13" s="34">
        <f>ROUND(ROUND(H13,2)*ROUND(G13,3),2)</f>
        <v>0</v>
      </c>
      <c r="J13" s="32" t="s">
        <v>60</v>
      </c>
      <c r="O13">
        <f>(I13*21)/100</f>
        <v>0</v>
      </c>
      <c r="P13" t="s">
        <v>30</v>
      </c>
    </row>
    <row r="14" spans="1:18" x14ac:dyDescent="0.2">
      <c r="A14" s="35" t="s">
        <v>61</v>
      </c>
      <c r="E14" s="36" t="s">
        <v>1719</v>
      </c>
    </row>
    <row r="15" spans="1:18" ht="38.25" x14ac:dyDescent="0.2">
      <c r="A15" s="37" t="s">
        <v>63</v>
      </c>
      <c r="E15" s="38" t="s">
        <v>1720</v>
      </c>
    </row>
    <row r="16" spans="1:18" x14ac:dyDescent="0.2">
      <c r="A16" t="s">
        <v>65</v>
      </c>
      <c r="E16" s="36" t="s">
        <v>64</v>
      </c>
    </row>
    <row r="17" spans="1:18" ht="25.5" x14ac:dyDescent="0.2">
      <c r="A17" s="25" t="s">
        <v>55</v>
      </c>
      <c r="B17" s="30" t="s">
        <v>30</v>
      </c>
      <c r="C17" s="30" t="s">
        <v>1721</v>
      </c>
      <c r="D17" s="25" t="s">
        <v>64</v>
      </c>
      <c r="E17" s="31" t="s">
        <v>1722</v>
      </c>
      <c r="F17" s="32" t="s">
        <v>563</v>
      </c>
      <c r="G17" s="33">
        <v>3.35</v>
      </c>
      <c r="H17" s="34">
        <v>0</v>
      </c>
      <c r="I17" s="34">
        <f>ROUND(ROUND(H17,2)*ROUND(G17,3),2)</f>
        <v>0</v>
      </c>
      <c r="J17" s="32" t="s">
        <v>60</v>
      </c>
      <c r="O17">
        <f>(I17*21)/100</f>
        <v>0</v>
      </c>
      <c r="P17" t="s">
        <v>30</v>
      </c>
    </row>
    <row r="18" spans="1:18" ht="25.5" x14ac:dyDescent="0.2">
      <c r="A18" s="35" t="s">
        <v>61</v>
      </c>
      <c r="E18" s="36" t="s">
        <v>1722</v>
      </c>
    </row>
    <row r="19" spans="1:18" ht="38.25" x14ac:dyDescent="0.2">
      <c r="A19" s="37" t="s">
        <v>63</v>
      </c>
      <c r="E19" s="38" t="s">
        <v>1720</v>
      </c>
    </row>
    <row r="20" spans="1:18" x14ac:dyDescent="0.2">
      <c r="A20" t="s">
        <v>65</v>
      </c>
      <c r="E20" s="36" t="s">
        <v>64</v>
      </c>
    </row>
    <row r="21" spans="1:18" ht="12.75" customHeight="1" x14ac:dyDescent="0.2">
      <c r="A21" s="12" t="s">
        <v>52</v>
      </c>
      <c r="B21" s="12"/>
      <c r="C21" s="39" t="s">
        <v>1406</v>
      </c>
      <c r="D21" s="12"/>
      <c r="E21" s="28" t="s">
        <v>1723</v>
      </c>
      <c r="F21" s="12"/>
      <c r="G21" s="12"/>
      <c r="H21" s="12"/>
      <c r="I21" s="40">
        <f>0+Q21</f>
        <v>0</v>
      </c>
      <c r="J21" s="12"/>
      <c r="O21">
        <f>0+R21</f>
        <v>0</v>
      </c>
      <c r="Q21">
        <f>0+I22+I26+I30+I34+I38+I42+I46</f>
        <v>0</v>
      </c>
      <c r="R21">
        <f>0+O22+O26+O30+O34+O38+O42+O46</f>
        <v>0</v>
      </c>
    </row>
    <row r="22" spans="1:18" x14ac:dyDescent="0.2">
      <c r="A22" s="25" t="s">
        <v>55</v>
      </c>
      <c r="B22" s="30" t="s">
        <v>29</v>
      </c>
      <c r="C22" s="30" t="s">
        <v>1724</v>
      </c>
      <c r="D22" s="25" t="s">
        <v>64</v>
      </c>
      <c r="E22" s="31" t="s">
        <v>1725</v>
      </c>
      <c r="F22" s="32" t="s">
        <v>563</v>
      </c>
      <c r="G22" s="33">
        <v>4</v>
      </c>
      <c r="H22" s="34">
        <v>0</v>
      </c>
      <c r="I22" s="34">
        <f>ROUND(ROUND(H22,2)*ROUND(G22,3),2)</f>
        <v>0</v>
      </c>
      <c r="J22" s="32" t="s">
        <v>1726</v>
      </c>
      <c r="O22">
        <f>(I22*21)/100</f>
        <v>0</v>
      </c>
      <c r="P22" t="s">
        <v>30</v>
      </c>
    </row>
    <row r="23" spans="1:18" x14ac:dyDescent="0.2">
      <c r="A23" s="35" t="s">
        <v>61</v>
      </c>
      <c r="E23" s="36" t="s">
        <v>1725</v>
      </c>
    </row>
    <row r="24" spans="1:18" x14ac:dyDescent="0.2">
      <c r="A24" s="37" t="s">
        <v>63</v>
      </c>
      <c r="E24" s="38" t="s">
        <v>64</v>
      </c>
    </row>
    <row r="25" spans="1:18" x14ac:dyDescent="0.2">
      <c r="A25" t="s">
        <v>65</v>
      </c>
      <c r="E25" s="36" t="s">
        <v>64</v>
      </c>
    </row>
    <row r="26" spans="1:18" x14ac:dyDescent="0.2">
      <c r="A26" s="25" t="s">
        <v>55</v>
      </c>
      <c r="B26" s="30" t="s">
        <v>40</v>
      </c>
      <c r="C26" s="30" t="s">
        <v>1727</v>
      </c>
      <c r="D26" s="25" t="s">
        <v>64</v>
      </c>
      <c r="E26" s="31" t="s">
        <v>1728</v>
      </c>
      <c r="F26" s="32" t="s">
        <v>563</v>
      </c>
      <c r="G26" s="33">
        <v>4</v>
      </c>
      <c r="H26" s="34">
        <v>0</v>
      </c>
      <c r="I26" s="34">
        <f>ROUND(ROUND(H26,2)*ROUND(G26,3),2)</f>
        <v>0</v>
      </c>
      <c r="J26" s="32" t="s">
        <v>1726</v>
      </c>
      <c r="O26">
        <f>(I26*21)/100</f>
        <v>0</v>
      </c>
      <c r="P26" t="s">
        <v>30</v>
      </c>
    </row>
    <row r="27" spans="1:18" x14ac:dyDescent="0.2">
      <c r="A27" s="35" t="s">
        <v>61</v>
      </c>
      <c r="E27" s="36" t="s">
        <v>1728</v>
      </c>
    </row>
    <row r="28" spans="1:18" x14ac:dyDescent="0.2">
      <c r="A28" s="37" t="s">
        <v>63</v>
      </c>
      <c r="E28" s="38" t="s">
        <v>64</v>
      </c>
    </row>
    <row r="29" spans="1:18" x14ac:dyDescent="0.2">
      <c r="A29" t="s">
        <v>65</v>
      </c>
      <c r="E29" s="36" t="s">
        <v>64</v>
      </c>
    </row>
    <row r="30" spans="1:18" x14ac:dyDescent="0.2">
      <c r="A30" s="25" t="s">
        <v>55</v>
      </c>
      <c r="B30" s="30" t="s">
        <v>42</v>
      </c>
      <c r="C30" s="30" t="s">
        <v>1729</v>
      </c>
      <c r="D30" s="25" t="s">
        <v>64</v>
      </c>
      <c r="E30" s="31" t="s">
        <v>1730</v>
      </c>
      <c r="F30" s="32" t="s">
        <v>563</v>
      </c>
      <c r="G30" s="33">
        <v>4</v>
      </c>
      <c r="H30" s="34">
        <v>0</v>
      </c>
      <c r="I30" s="34">
        <f>ROUND(ROUND(H30,2)*ROUND(G30,3),2)</f>
        <v>0</v>
      </c>
      <c r="J30" s="32" t="s">
        <v>1726</v>
      </c>
      <c r="O30">
        <f>(I30*21)/100</f>
        <v>0</v>
      </c>
      <c r="P30" t="s">
        <v>30</v>
      </c>
    </row>
    <row r="31" spans="1:18" x14ac:dyDescent="0.2">
      <c r="A31" s="35" t="s">
        <v>61</v>
      </c>
      <c r="E31" s="36" t="s">
        <v>1730</v>
      </c>
    </row>
    <row r="32" spans="1:18" x14ac:dyDescent="0.2">
      <c r="A32" s="37" t="s">
        <v>63</v>
      </c>
      <c r="E32" s="38" t="s">
        <v>64</v>
      </c>
    </row>
    <row r="33" spans="1:16" x14ac:dyDescent="0.2">
      <c r="A33" t="s">
        <v>65</v>
      </c>
      <c r="E33" s="36" t="s">
        <v>64</v>
      </c>
    </row>
    <row r="34" spans="1:16" x14ac:dyDescent="0.2">
      <c r="A34" s="25" t="s">
        <v>55</v>
      </c>
      <c r="B34" s="30" t="s">
        <v>44</v>
      </c>
      <c r="C34" s="30" t="s">
        <v>1731</v>
      </c>
      <c r="D34" s="25" t="s">
        <v>64</v>
      </c>
      <c r="E34" s="31" t="s">
        <v>1732</v>
      </c>
      <c r="F34" s="32" t="s">
        <v>1733</v>
      </c>
      <c r="G34" s="33">
        <v>10</v>
      </c>
      <c r="H34" s="34">
        <v>0</v>
      </c>
      <c r="I34" s="34">
        <f>ROUND(ROUND(H34,2)*ROUND(G34,3),2)</f>
        <v>0</v>
      </c>
      <c r="J34" s="32" t="s">
        <v>1726</v>
      </c>
      <c r="O34">
        <f>(I34*21)/100</f>
        <v>0</v>
      </c>
      <c r="P34" t="s">
        <v>30</v>
      </c>
    </row>
    <row r="35" spans="1:16" x14ac:dyDescent="0.2">
      <c r="A35" s="35" t="s">
        <v>61</v>
      </c>
      <c r="E35" s="36" t="s">
        <v>1732</v>
      </c>
    </row>
    <row r="36" spans="1:16" x14ac:dyDescent="0.2">
      <c r="A36" s="37" t="s">
        <v>63</v>
      </c>
      <c r="E36" s="38" t="s">
        <v>64</v>
      </c>
    </row>
    <row r="37" spans="1:16" x14ac:dyDescent="0.2">
      <c r="A37" t="s">
        <v>65</v>
      </c>
      <c r="E37" s="36" t="s">
        <v>64</v>
      </c>
    </row>
    <row r="38" spans="1:16" x14ac:dyDescent="0.2">
      <c r="A38" s="25" t="s">
        <v>55</v>
      </c>
      <c r="B38" s="30" t="s">
        <v>84</v>
      </c>
      <c r="C38" s="30" t="s">
        <v>1734</v>
      </c>
      <c r="D38" s="25" t="s">
        <v>64</v>
      </c>
      <c r="E38" s="31" t="s">
        <v>1735</v>
      </c>
      <c r="F38" s="32" t="s">
        <v>563</v>
      </c>
      <c r="G38" s="33">
        <v>4</v>
      </c>
      <c r="H38" s="34">
        <v>0</v>
      </c>
      <c r="I38" s="34">
        <f>ROUND(ROUND(H38,2)*ROUND(G38,3),2)</f>
        <v>0</v>
      </c>
      <c r="J38" s="32" t="s">
        <v>1726</v>
      </c>
      <c r="O38">
        <f>(I38*21)/100</f>
        <v>0</v>
      </c>
      <c r="P38" t="s">
        <v>30</v>
      </c>
    </row>
    <row r="39" spans="1:16" x14ac:dyDescent="0.2">
      <c r="A39" s="35" t="s">
        <v>61</v>
      </c>
      <c r="E39" s="36" t="s">
        <v>1735</v>
      </c>
    </row>
    <row r="40" spans="1:16" x14ac:dyDescent="0.2">
      <c r="A40" s="37" t="s">
        <v>63</v>
      </c>
      <c r="E40" s="38" t="s">
        <v>64</v>
      </c>
    </row>
    <row r="41" spans="1:16" x14ac:dyDescent="0.2">
      <c r="A41" t="s">
        <v>65</v>
      </c>
      <c r="E41" s="36" t="s">
        <v>64</v>
      </c>
    </row>
    <row r="42" spans="1:16" x14ac:dyDescent="0.2">
      <c r="A42" s="25" t="s">
        <v>55</v>
      </c>
      <c r="B42" s="30" t="s">
        <v>89</v>
      </c>
      <c r="C42" s="30" t="s">
        <v>1736</v>
      </c>
      <c r="D42" s="25" t="s">
        <v>64</v>
      </c>
      <c r="E42" s="31" t="s">
        <v>1737</v>
      </c>
      <c r="F42" s="32" t="s">
        <v>563</v>
      </c>
      <c r="G42" s="33">
        <v>2</v>
      </c>
      <c r="H42" s="34">
        <v>0</v>
      </c>
      <c r="I42" s="34">
        <f>ROUND(ROUND(H42,2)*ROUND(G42,3),2)</f>
        <v>0</v>
      </c>
      <c r="J42" s="32" t="s">
        <v>1726</v>
      </c>
      <c r="O42">
        <f>(I42*21)/100</f>
        <v>0</v>
      </c>
      <c r="P42" t="s">
        <v>30</v>
      </c>
    </row>
    <row r="43" spans="1:16" x14ac:dyDescent="0.2">
      <c r="A43" s="35" t="s">
        <v>61</v>
      </c>
      <c r="E43" s="36" t="s">
        <v>1737</v>
      </c>
    </row>
    <row r="44" spans="1:16" x14ac:dyDescent="0.2">
      <c r="A44" s="37" t="s">
        <v>63</v>
      </c>
      <c r="E44" s="38" t="s">
        <v>64</v>
      </c>
    </row>
    <row r="45" spans="1:16" x14ac:dyDescent="0.2">
      <c r="A45" t="s">
        <v>65</v>
      </c>
      <c r="E45" s="36" t="s">
        <v>64</v>
      </c>
    </row>
    <row r="46" spans="1:16" x14ac:dyDescent="0.2">
      <c r="A46" s="25" t="s">
        <v>55</v>
      </c>
      <c r="B46" s="30" t="s">
        <v>47</v>
      </c>
      <c r="C46" s="30" t="s">
        <v>1738</v>
      </c>
      <c r="D46" s="25" t="s">
        <v>64</v>
      </c>
      <c r="E46" s="31" t="s">
        <v>1739</v>
      </c>
      <c r="F46" s="32" t="s">
        <v>563</v>
      </c>
      <c r="G46" s="33">
        <v>2</v>
      </c>
      <c r="H46" s="34">
        <v>0</v>
      </c>
      <c r="I46" s="34">
        <f>ROUND(ROUND(H46,2)*ROUND(G46,3),2)</f>
        <v>0</v>
      </c>
      <c r="J46" s="32" t="s">
        <v>1726</v>
      </c>
      <c r="O46">
        <f>(I46*21)/100</f>
        <v>0</v>
      </c>
      <c r="P46" t="s">
        <v>30</v>
      </c>
    </row>
    <row r="47" spans="1:16" x14ac:dyDescent="0.2">
      <c r="A47" s="35" t="s">
        <v>61</v>
      </c>
      <c r="E47" s="36" t="s">
        <v>1739</v>
      </c>
    </row>
    <row r="48" spans="1:16" x14ac:dyDescent="0.2">
      <c r="A48" s="37" t="s">
        <v>63</v>
      </c>
      <c r="E48" s="38" t="s">
        <v>64</v>
      </c>
    </row>
    <row r="49" spans="1:18" x14ac:dyDescent="0.2">
      <c r="A49" t="s">
        <v>65</v>
      </c>
      <c r="E49" s="36" t="s">
        <v>64</v>
      </c>
    </row>
    <row r="50" spans="1:18" ht="12.75" customHeight="1" x14ac:dyDescent="0.2">
      <c r="A50" s="12" t="s">
        <v>52</v>
      </c>
      <c r="B50" s="12"/>
      <c r="C50" s="39" t="s">
        <v>1416</v>
      </c>
      <c r="D50" s="12"/>
      <c r="E50" s="28" t="s">
        <v>1740</v>
      </c>
      <c r="F50" s="12"/>
      <c r="G50" s="12"/>
      <c r="H50" s="12"/>
      <c r="I50" s="40">
        <f>0+Q50</f>
        <v>0</v>
      </c>
      <c r="J50" s="12"/>
      <c r="O50">
        <f>0+R50</f>
        <v>0</v>
      </c>
      <c r="Q50">
        <f>0+I51+I55+I59+I63+I67+I71+I75</f>
        <v>0</v>
      </c>
      <c r="R50">
        <f>0+O51+O55+O59+O63+O67+O71+O75</f>
        <v>0</v>
      </c>
    </row>
    <row r="51" spans="1:18" x14ac:dyDescent="0.2">
      <c r="A51" s="25" t="s">
        <v>55</v>
      </c>
      <c r="B51" s="30" t="s">
        <v>49</v>
      </c>
      <c r="C51" s="30" t="s">
        <v>1741</v>
      </c>
      <c r="D51" s="25" t="s">
        <v>64</v>
      </c>
      <c r="E51" s="31" t="s">
        <v>1742</v>
      </c>
      <c r="F51" s="32" t="s">
        <v>87</v>
      </c>
      <c r="G51" s="33">
        <v>20</v>
      </c>
      <c r="H51" s="34">
        <v>0</v>
      </c>
      <c r="I51" s="34">
        <f>ROUND(ROUND(H51,2)*ROUND(G51,3),2)</f>
        <v>0</v>
      </c>
      <c r="J51" s="32" t="s">
        <v>1726</v>
      </c>
      <c r="O51">
        <f>(I51*21)/100</f>
        <v>0</v>
      </c>
      <c r="P51" t="s">
        <v>30</v>
      </c>
    </row>
    <row r="52" spans="1:18" x14ac:dyDescent="0.2">
      <c r="A52" s="35" t="s">
        <v>61</v>
      </c>
      <c r="E52" s="36" t="s">
        <v>1742</v>
      </c>
    </row>
    <row r="53" spans="1:18" x14ac:dyDescent="0.2">
      <c r="A53" s="37" t="s">
        <v>63</v>
      </c>
      <c r="E53" s="38" t="s">
        <v>64</v>
      </c>
    </row>
    <row r="54" spans="1:18" x14ac:dyDescent="0.2">
      <c r="A54" t="s">
        <v>65</v>
      </c>
      <c r="E54" s="36" t="s">
        <v>64</v>
      </c>
    </row>
    <row r="55" spans="1:18" x14ac:dyDescent="0.2">
      <c r="A55" s="25" t="s">
        <v>55</v>
      </c>
      <c r="B55" s="30" t="s">
        <v>51</v>
      </c>
      <c r="C55" s="30" t="s">
        <v>1743</v>
      </c>
      <c r="D55" s="25" t="s">
        <v>64</v>
      </c>
      <c r="E55" s="31" t="s">
        <v>1744</v>
      </c>
      <c r="F55" s="32" t="s">
        <v>87</v>
      </c>
      <c r="G55" s="33">
        <v>10</v>
      </c>
      <c r="H55" s="34">
        <v>0</v>
      </c>
      <c r="I55" s="34">
        <f>ROUND(ROUND(H55,2)*ROUND(G55,3),2)</f>
        <v>0</v>
      </c>
      <c r="J55" s="32" t="s">
        <v>1726</v>
      </c>
      <c r="O55">
        <f>(I55*21)/100</f>
        <v>0</v>
      </c>
      <c r="P55" t="s">
        <v>30</v>
      </c>
    </row>
    <row r="56" spans="1:18" x14ac:dyDescent="0.2">
      <c r="A56" s="35" t="s">
        <v>61</v>
      </c>
      <c r="E56" s="36" t="s">
        <v>1744</v>
      </c>
    </row>
    <row r="57" spans="1:18" x14ac:dyDescent="0.2">
      <c r="A57" s="37" t="s">
        <v>63</v>
      </c>
      <c r="E57" s="38" t="s">
        <v>64</v>
      </c>
    </row>
    <row r="58" spans="1:18" x14ac:dyDescent="0.2">
      <c r="A58" t="s">
        <v>65</v>
      </c>
      <c r="E58" s="36" t="s">
        <v>64</v>
      </c>
    </row>
    <row r="59" spans="1:18" x14ac:dyDescent="0.2">
      <c r="A59" s="25" t="s">
        <v>55</v>
      </c>
      <c r="B59" s="30" t="s">
        <v>102</v>
      </c>
      <c r="C59" s="30" t="s">
        <v>1745</v>
      </c>
      <c r="D59" s="25" t="s">
        <v>64</v>
      </c>
      <c r="E59" s="31" t="s">
        <v>1746</v>
      </c>
      <c r="F59" s="32" t="s">
        <v>563</v>
      </c>
      <c r="G59" s="33">
        <v>1</v>
      </c>
      <c r="H59" s="34">
        <v>0</v>
      </c>
      <c r="I59" s="34">
        <f>ROUND(ROUND(H59,2)*ROUND(G59,3),2)</f>
        <v>0</v>
      </c>
      <c r="J59" s="32" t="s">
        <v>1726</v>
      </c>
      <c r="O59">
        <f>(I59*21)/100</f>
        <v>0</v>
      </c>
      <c r="P59" t="s">
        <v>30</v>
      </c>
    </row>
    <row r="60" spans="1:18" x14ac:dyDescent="0.2">
      <c r="A60" s="35" t="s">
        <v>61</v>
      </c>
      <c r="E60" s="36" t="s">
        <v>1746</v>
      </c>
    </row>
    <row r="61" spans="1:18" x14ac:dyDescent="0.2">
      <c r="A61" s="37" t="s">
        <v>63</v>
      </c>
      <c r="E61" s="38" t="s">
        <v>64</v>
      </c>
    </row>
    <row r="62" spans="1:18" x14ac:dyDescent="0.2">
      <c r="A62" t="s">
        <v>65</v>
      </c>
      <c r="E62" s="36" t="s">
        <v>64</v>
      </c>
    </row>
    <row r="63" spans="1:18" x14ac:dyDescent="0.2">
      <c r="A63" s="25" t="s">
        <v>55</v>
      </c>
      <c r="B63" s="30" t="s">
        <v>107</v>
      </c>
      <c r="C63" s="30" t="s">
        <v>1747</v>
      </c>
      <c r="D63" s="25" t="s">
        <v>64</v>
      </c>
      <c r="E63" s="31" t="s">
        <v>1748</v>
      </c>
      <c r="F63" s="32" t="s">
        <v>563</v>
      </c>
      <c r="G63" s="33">
        <v>4</v>
      </c>
      <c r="H63" s="34">
        <v>0</v>
      </c>
      <c r="I63" s="34">
        <f>ROUND(ROUND(H63,2)*ROUND(G63,3),2)</f>
        <v>0</v>
      </c>
      <c r="J63" s="32" t="s">
        <v>1726</v>
      </c>
      <c r="O63">
        <f>(I63*21)/100</f>
        <v>0</v>
      </c>
      <c r="P63" t="s">
        <v>30</v>
      </c>
    </row>
    <row r="64" spans="1:18" x14ac:dyDescent="0.2">
      <c r="A64" s="35" t="s">
        <v>61</v>
      </c>
      <c r="E64" s="36" t="s">
        <v>1748</v>
      </c>
    </row>
    <row r="65" spans="1:18" x14ac:dyDescent="0.2">
      <c r="A65" s="37" t="s">
        <v>63</v>
      </c>
      <c r="E65" s="38" t="s">
        <v>64</v>
      </c>
    </row>
    <row r="66" spans="1:18" x14ac:dyDescent="0.2">
      <c r="A66" t="s">
        <v>65</v>
      </c>
      <c r="E66" s="36" t="s">
        <v>64</v>
      </c>
    </row>
    <row r="67" spans="1:18" x14ac:dyDescent="0.2">
      <c r="A67" s="25" t="s">
        <v>55</v>
      </c>
      <c r="B67" s="30" t="s">
        <v>112</v>
      </c>
      <c r="C67" s="30" t="s">
        <v>1749</v>
      </c>
      <c r="D67" s="25" t="s">
        <v>64</v>
      </c>
      <c r="E67" s="31" t="s">
        <v>1750</v>
      </c>
      <c r="F67" s="32" t="s">
        <v>87</v>
      </c>
      <c r="G67" s="33">
        <v>10</v>
      </c>
      <c r="H67" s="34">
        <v>0</v>
      </c>
      <c r="I67" s="34">
        <f>ROUND(ROUND(H67,2)*ROUND(G67,3),2)</f>
        <v>0</v>
      </c>
      <c r="J67" s="32" t="s">
        <v>1726</v>
      </c>
      <c r="O67">
        <f>(I67*21)/100</f>
        <v>0</v>
      </c>
      <c r="P67" t="s">
        <v>30</v>
      </c>
    </row>
    <row r="68" spans="1:18" x14ac:dyDescent="0.2">
      <c r="A68" s="35" t="s">
        <v>61</v>
      </c>
      <c r="E68" s="36" t="s">
        <v>1750</v>
      </c>
    </row>
    <row r="69" spans="1:18" x14ac:dyDescent="0.2">
      <c r="A69" s="37" t="s">
        <v>63</v>
      </c>
      <c r="E69" s="38" t="s">
        <v>64</v>
      </c>
    </row>
    <row r="70" spans="1:18" x14ac:dyDescent="0.2">
      <c r="A70" t="s">
        <v>65</v>
      </c>
      <c r="E70" s="36" t="s">
        <v>64</v>
      </c>
    </row>
    <row r="71" spans="1:18" x14ac:dyDescent="0.2">
      <c r="A71" s="25" t="s">
        <v>55</v>
      </c>
      <c r="B71" s="30" t="s">
        <v>115</v>
      </c>
      <c r="C71" s="30" t="s">
        <v>1751</v>
      </c>
      <c r="D71" s="25" t="s">
        <v>64</v>
      </c>
      <c r="E71" s="31" t="s">
        <v>1752</v>
      </c>
      <c r="F71" s="32" t="s">
        <v>78</v>
      </c>
      <c r="G71" s="33">
        <v>65</v>
      </c>
      <c r="H71" s="34">
        <v>0</v>
      </c>
      <c r="I71" s="34">
        <f>ROUND(ROUND(H71,2)*ROUND(G71,3),2)</f>
        <v>0</v>
      </c>
      <c r="J71" s="32" t="s">
        <v>1726</v>
      </c>
      <c r="O71">
        <f>(I71*21)/100</f>
        <v>0</v>
      </c>
      <c r="P71" t="s">
        <v>30</v>
      </c>
    </row>
    <row r="72" spans="1:18" x14ac:dyDescent="0.2">
      <c r="A72" s="35" t="s">
        <v>61</v>
      </c>
      <c r="E72" s="36" t="s">
        <v>1752</v>
      </c>
    </row>
    <row r="73" spans="1:18" x14ac:dyDescent="0.2">
      <c r="A73" s="37" t="s">
        <v>63</v>
      </c>
      <c r="E73" s="38" t="s">
        <v>64</v>
      </c>
    </row>
    <row r="74" spans="1:18" x14ac:dyDescent="0.2">
      <c r="A74" t="s">
        <v>65</v>
      </c>
      <c r="E74" s="36" t="s">
        <v>64</v>
      </c>
    </row>
    <row r="75" spans="1:18" x14ac:dyDescent="0.2">
      <c r="A75" s="25" t="s">
        <v>55</v>
      </c>
      <c r="B75" s="30" t="s">
        <v>119</v>
      </c>
      <c r="C75" s="30" t="s">
        <v>1753</v>
      </c>
      <c r="D75" s="25" t="s">
        <v>64</v>
      </c>
      <c r="E75" s="31" t="s">
        <v>1754</v>
      </c>
      <c r="F75" s="32" t="s">
        <v>78</v>
      </c>
      <c r="G75" s="33">
        <v>20</v>
      </c>
      <c r="H75" s="34">
        <v>0</v>
      </c>
      <c r="I75" s="34">
        <f>ROUND(ROUND(H75,2)*ROUND(G75,3),2)</f>
        <v>0</v>
      </c>
      <c r="J75" s="32" t="s">
        <v>1726</v>
      </c>
      <c r="O75">
        <f>(I75*21)/100</f>
        <v>0</v>
      </c>
      <c r="P75" t="s">
        <v>30</v>
      </c>
    </row>
    <row r="76" spans="1:18" x14ac:dyDescent="0.2">
      <c r="A76" s="35" t="s">
        <v>61</v>
      </c>
      <c r="E76" s="36" t="s">
        <v>1754</v>
      </c>
    </row>
    <row r="77" spans="1:18" x14ac:dyDescent="0.2">
      <c r="A77" s="37" t="s">
        <v>63</v>
      </c>
      <c r="E77" s="38" t="s">
        <v>64</v>
      </c>
    </row>
    <row r="78" spans="1:18" x14ac:dyDescent="0.2">
      <c r="A78" t="s">
        <v>65</v>
      </c>
      <c r="E78" s="36" t="s">
        <v>64</v>
      </c>
    </row>
    <row r="79" spans="1:18" ht="12.75" customHeight="1" x14ac:dyDescent="0.2">
      <c r="A79" s="12" t="s">
        <v>52</v>
      </c>
      <c r="B79" s="12"/>
      <c r="C79" s="39" t="s">
        <v>1755</v>
      </c>
      <c r="D79" s="12"/>
      <c r="E79" s="28" t="s">
        <v>1756</v>
      </c>
      <c r="F79" s="12"/>
      <c r="G79" s="12"/>
      <c r="H79" s="12"/>
      <c r="I79" s="40">
        <f>0+Q79</f>
        <v>0</v>
      </c>
      <c r="J79" s="12"/>
      <c r="O79">
        <f>0+R79</f>
        <v>0</v>
      </c>
      <c r="Q79">
        <f>0+I80+I84+I88+I92+I96+I100+I104+I108+I112+I116+I120+I124+I128+I132+I136+I140+I144+I148+I152+I156+I160+I164+I168+I172+I176+I180+I184+I188+I192+I196+I200+I204+I208+I212+I216+I220+I224+I228+I232+I236+I240+I244+I248+I252+I256+I260+I264+I268+I272+I276+I280+I284+I288+I292+I296+I300+I304+I308+I312+I316+I320+I324+I328+I332+I336+I340+I344</f>
        <v>0</v>
      </c>
      <c r="R79">
        <f>0+O80+O84+O88+O92+O96+O100+O104+O108+O112+O116+O120+O124+O128+O132+O136+O140+O144+O148+O152+O156+O160+O164+O168+O172+O176+O180+O184+O188+O192+O196+O200+O204+O208+O212+O216+O220+O224+O228+O232+O236+O240+O244+O248+O252+O256+O260+O264+O268+O272+O276+O280+O284+O288+O292+O296+O300+O304+O308+O312+O316+O320+O324+O328+O332+O336+O340+O344</f>
        <v>0</v>
      </c>
    </row>
    <row r="80" spans="1:18" ht="25.5" x14ac:dyDescent="0.2">
      <c r="A80" s="25" t="s">
        <v>55</v>
      </c>
      <c r="B80" s="30" t="s">
        <v>123</v>
      </c>
      <c r="C80" s="30" t="s">
        <v>1757</v>
      </c>
      <c r="D80" s="25" t="s">
        <v>64</v>
      </c>
      <c r="E80" s="31" t="s">
        <v>1758</v>
      </c>
      <c r="F80" s="32" t="s">
        <v>78</v>
      </c>
      <c r="G80" s="33">
        <v>16</v>
      </c>
      <c r="H80" s="34">
        <v>0</v>
      </c>
      <c r="I80" s="34">
        <f>ROUND(ROUND(H80,2)*ROUND(G80,3),2)</f>
        <v>0</v>
      </c>
      <c r="J80" s="32" t="s">
        <v>1726</v>
      </c>
      <c r="O80">
        <f>(I80*21)/100</f>
        <v>0</v>
      </c>
      <c r="P80" t="s">
        <v>30</v>
      </c>
    </row>
    <row r="81" spans="1:16" ht="25.5" x14ac:dyDescent="0.2">
      <c r="A81" s="35" t="s">
        <v>61</v>
      </c>
      <c r="E81" s="36" t="s">
        <v>1758</v>
      </c>
    </row>
    <row r="82" spans="1:16" x14ac:dyDescent="0.2">
      <c r="A82" s="37" t="s">
        <v>63</v>
      </c>
      <c r="E82" s="38" t="s">
        <v>64</v>
      </c>
    </row>
    <row r="83" spans="1:16" x14ac:dyDescent="0.2">
      <c r="A83" t="s">
        <v>65</v>
      </c>
      <c r="E83" s="36" t="s">
        <v>64</v>
      </c>
    </row>
    <row r="84" spans="1:16" ht="25.5" x14ac:dyDescent="0.2">
      <c r="A84" s="25" t="s">
        <v>55</v>
      </c>
      <c r="B84" s="30" t="s">
        <v>127</v>
      </c>
      <c r="C84" s="30" t="s">
        <v>1759</v>
      </c>
      <c r="D84" s="25" t="s">
        <v>64</v>
      </c>
      <c r="E84" s="31" t="s">
        <v>1760</v>
      </c>
      <c r="F84" s="32" t="s">
        <v>78</v>
      </c>
      <c r="G84" s="33">
        <v>8</v>
      </c>
      <c r="H84" s="34">
        <v>0</v>
      </c>
      <c r="I84" s="34">
        <f>ROUND(ROUND(H84,2)*ROUND(G84,3),2)</f>
        <v>0</v>
      </c>
      <c r="J84" s="32" t="s">
        <v>1726</v>
      </c>
      <c r="O84">
        <f>(I84*21)/100</f>
        <v>0</v>
      </c>
      <c r="P84" t="s">
        <v>30</v>
      </c>
    </row>
    <row r="85" spans="1:16" ht="25.5" x14ac:dyDescent="0.2">
      <c r="A85" s="35" t="s">
        <v>61</v>
      </c>
      <c r="E85" s="36" t="s">
        <v>1760</v>
      </c>
    </row>
    <row r="86" spans="1:16" x14ac:dyDescent="0.2">
      <c r="A86" s="37" t="s">
        <v>63</v>
      </c>
      <c r="E86" s="38" t="s">
        <v>64</v>
      </c>
    </row>
    <row r="87" spans="1:16" x14ac:dyDescent="0.2">
      <c r="A87" t="s">
        <v>65</v>
      </c>
      <c r="E87" s="36" t="s">
        <v>64</v>
      </c>
    </row>
    <row r="88" spans="1:16" ht="25.5" x14ac:dyDescent="0.2">
      <c r="A88" s="25" t="s">
        <v>55</v>
      </c>
      <c r="B88" s="30" t="s">
        <v>131</v>
      </c>
      <c r="C88" s="30" t="s">
        <v>1761</v>
      </c>
      <c r="D88" s="25" t="s">
        <v>64</v>
      </c>
      <c r="E88" s="31" t="s">
        <v>1762</v>
      </c>
      <c r="F88" s="32" t="s">
        <v>78</v>
      </c>
      <c r="G88" s="33">
        <v>12</v>
      </c>
      <c r="H88" s="34">
        <v>0</v>
      </c>
      <c r="I88" s="34">
        <f>ROUND(ROUND(H88,2)*ROUND(G88,3),2)</f>
        <v>0</v>
      </c>
      <c r="J88" s="32" t="s">
        <v>1726</v>
      </c>
      <c r="O88">
        <f>(I88*21)/100</f>
        <v>0</v>
      </c>
      <c r="P88" t="s">
        <v>30</v>
      </c>
    </row>
    <row r="89" spans="1:16" ht="25.5" x14ac:dyDescent="0.2">
      <c r="A89" s="35" t="s">
        <v>61</v>
      </c>
      <c r="E89" s="36" t="s">
        <v>1762</v>
      </c>
    </row>
    <row r="90" spans="1:16" x14ac:dyDescent="0.2">
      <c r="A90" s="37" t="s">
        <v>63</v>
      </c>
      <c r="E90" s="38" t="s">
        <v>64</v>
      </c>
    </row>
    <row r="91" spans="1:16" x14ac:dyDescent="0.2">
      <c r="A91" t="s">
        <v>65</v>
      </c>
      <c r="E91" s="36" t="s">
        <v>64</v>
      </c>
    </row>
    <row r="92" spans="1:16" x14ac:dyDescent="0.2">
      <c r="A92" s="25" t="s">
        <v>55</v>
      </c>
      <c r="B92" s="30" t="s">
        <v>135</v>
      </c>
      <c r="C92" s="30" t="s">
        <v>1763</v>
      </c>
      <c r="D92" s="25" t="s">
        <v>64</v>
      </c>
      <c r="E92" s="31" t="s">
        <v>1764</v>
      </c>
      <c r="F92" s="32" t="s">
        <v>78</v>
      </c>
      <c r="G92" s="33">
        <v>6</v>
      </c>
      <c r="H92" s="34">
        <v>0</v>
      </c>
      <c r="I92" s="34">
        <f>ROUND(ROUND(H92,2)*ROUND(G92,3),2)</f>
        <v>0</v>
      </c>
      <c r="J92" s="32" t="s">
        <v>1726</v>
      </c>
      <c r="O92">
        <f>(I92*21)/100</f>
        <v>0</v>
      </c>
      <c r="P92" t="s">
        <v>30</v>
      </c>
    </row>
    <row r="93" spans="1:16" x14ac:dyDescent="0.2">
      <c r="A93" s="35" t="s">
        <v>61</v>
      </c>
      <c r="E93" s="36" t="s">
        <v>1764</v>
      </c>
    </row>
    <row r="94" spans="1:16" x14ac:dyDescent="0.2">
      <c r="A94" s="37" t="s">
        <v>63</v>
      </c>
      <c r="E94" s="38" t="s">
        <v>64</v>
      </c>
    </row>
    <row r="95" spans="1:16" x14ac:dyDescent="0.2">
      <c r="A95" t="s">
        <v>65</v>
      </c>
      <c r="E95" s="36" t="s">
        <v>64</v>
      </c>
    </row>
    <row r="96" spans="1:16" x14ac:dyDescent="0.2">
      <c r="A96" s="25" t="s">
        <v>55</v>
      </c>
      <c r="B96" s="30" t="s">
        <v>140</v>
      </c>
      <c r="C96" s="30" t="s">
        <v>1765</v>
      </c>
      <c r="D96" s="25" t="s">
        <v>64</v>
      </c>
      <c r="E96" s="31" t="s">
        <v>1766</v>
      </c>
      <c r="F96" s="32" t="s">
        <v>78</v>
      </c>
      <c r="G96" s="33">
        <v>20</v>
      </c>
      <c r="H96" s="34">
        <v>0</v>
      </c>
      <c r="I96" s="34">
        <f>ROUND(ROUND(H96,2)*ROUND(G96,3),2)</f>
        <v>0</v>
      </c>
      <c r="J96" s="32" t="s">
        <v>1726</v>
      </c>
      <c r="O96">
        <f>(I96*21)/100</f>
        <v>0</v>
      </c>
      <c r="P96" t="s">
        <v>30</v>
      </c>
    </row>
    <row r="97" spans="1:16" x14ac:dyDescent="0.2">
      <c r="A97" s="35" t="s">
        <v>61</v>
      </c>
      <c r="E97" s="36" t="s">
        <v>1766</v>
      </c>
    </row>
    <row r="98" spans="1:16" x14ac:dyDescent="0.2">
      <c r="A98" s="37" t="s">
        <v>63</v>
      </c>
      <c r="E98" s="38" t="s">
        <v>64</v>
      </c>
    </row>
    <row r="99" spans="1:16" x14ac:dyDescent="0.2">
      <c r="A99" t="s">
        <v>65</v>
      </c>
      <c r="E99" s="36" t="s">
        <v>64</v>
      </c>
    </row>
    <row r="100" spans="1:16" ht="25.5" x14ac:dyDescent="0.2">
      <c r="A100" s="25" t="s">
        <v>55</v>
      </c>
      <c r="B100" s="30" t="s">
        <v>144</v>
      </c>
      <c r="C100" s="30" t="s">
        <v>1767</v>
      </c>
      <c r="D100" s="25" t="s">
        <v>64</v>
      </c>
      <c r="E100" s="31" t="s">
        <v>1768</v>
      </c>
      <c r="F100" s="32" t="s">
        <v>78</v>
      </c>
      <c r="G100" s="33">
        <v>18</v>
      </c>
      <c r="H100" s="34">
        <v>0</v>
      </c>
      <c r="I100" s="34">
        <f>ROUND(ROUND(H100,2)*ROUND(G100,3),2)</f>
        <v>0</v>
      </c>
      <c r="J100" s="32" t="s">
        <v>1726</v>
      </c>
      <c r="O100">
        <f>(I100*21)/100</f>
        <v>0</v>
      </c>
      <c r="P100" t="s">
        <v>30</v>
      </c>
    </row>
    <row r="101" spans="1:16" ht="25.5" x14ac:dyDescent="0.2">
      <c r="A101" s="35" t="s">
        <v>61</v>
      </c>
      <c r="E101" s="36" t="s">
        <v>1768</v>
      </c>
    </row>
    <row r="102" spans="1:16" x14ac:dyDescent="0.2">
      <c r="A102" s="37" t="s">
        <v>63</v>
      </c>
      <c r="E102" s="38" t="s">
        <v>64</v>
      </c>
    </row>
    <row r="103" spans="1:16" x14ac:dyDescent="0.2">
      <c r="A103" t="s">
        <v>65</v>
      </c>
      <c r="E103" s="36" t="s">
        <v>64</v>
      </c>
    </row>
    <row r="104" spans="1:16" ht="25.5" x14ac:dyDescent="0.2">
      <c r="A104" s="25" t="s">
        <v>55</v>
      </c>
      <c r="B104" s="30" t="s">
        <v>147</v>
      </c>
      <c r="C104" s="30" t="s">
        <v>1769</v>
      </c>
      <c r="D104" s="25" t="s">
        <v>64</v>
      </c>
      <c r="E104" s="31" t="s">
        <v>1770</v>
      </c>
      <c r="F104" s="32" t="s">
        <v>78</v>
      </c>
      <c r="G104" s="33">
        <v>6</v>
      </c>
      <c r="H104" s="34">
        <v>0</v>
      </c>
      <c r="I104" s="34">
        <f>ROUND(ROUND(H104,2)*ROUND(G104,3),2)</f>
        <v>0</v>
      </c>
      <c r="J104" s="32" t="s">
        <v>1726</v>
      </c>
      <c r="O104">
        <f>(I104*21)/100</f>
        <v>0</v>
      </c>
      <c r="P104" t="s">
        <v>30</v>
      </c>
    </row>
    <row r="105" spans="1:16" ht="25.5" x14ac:dyDescent="0.2">
      <c r="A105" s="35" t="s">
        <v>61</v>
      </c>
      <c r="E105" s="36" t="s">
        <v>1770</v>
      </c>
    </row>
    <row r="106" spans="1:16" x14ac:dyDescent="0.2">
      <c r="A106" s="37" t="s">
        <v>63</v>
      </c>
      <c r="E106" s="38" t="s">
        <v>64</v>
      </c>
    </row>
    <row r="107" spans="1:16" x14ac:dyDescent="0.2">
      <c r="A107" t="s">
        <v>65</v>
      </c>
      <c r="E107" s="36" t="s">
        <v>64</v>
      </c>
    </row>
    <row r="108" spans="1:16" ht="25.5" x14ac:dyDescent="0.2">
      <c r="A108" s="25" t="s">
        <v>55</v>
      </c>
      <c r="B108" s="30" t="s">
        <v>150</v>
      </c>
      <c r="C108" s="30" t="s">
        <v>1771</v>
      </c>
      <c r="D108" s="25" t="s">
        <v>64</v>
      </c>
      <c r="E108" s="31" t="s">
        <v>1772</v>
      </c>
      <c r="F108" s="32" t="s">
        <v>78</v>
      </c>
      <c r="G108" s="33">
        <v>46</v>
      </c>
      <c r="H108" s="34">
        <v>0</v>
      </c>
      <c r="I108" s="34">
        <f>ROUND(ROUND(H108,2)*ROUND(G108,3),2)</f>
        <v>0</v>
      </c>
      <c r="J108" s="32" t="s">
        <v>1726</v>
      </c>
      <c r="O108">
        <f>(I108*21)/100</f>
        <v>0</v>
      </c>
      <c r="P108" t="s">
        <v>30</v>
      </c>
    </row>
    <row r="109" spans="1:16" ht="25.5" x14ac:dyDescent="0.2">
      <c r="A109" s="35" t="s">
        <v>61</v>
      </c>
      <c r="E109" s="36" t="s">
        <v>1772</v>
      </c>
    </row>
    <row r="110" spans="1:16" x14ac:dyDescent="0.2">
      <c r="A110" s="37" t="s">
        <v>63</v>
      </c>
      <c r="E110" s="38" t="s">
        <v>64</v>
      </c>
    </row>
    <row r="111" spans="1:16" x14ac:dyDescent="0.2">
      <c r="A111" t="s">
        <v>65</v>
      </c>
      <c r="E111" s="36" t="s">
        <v>64</v>
      </c>
    </row>
    <row r="112" spans="1:16" x14ac:dyDescent="0.2">
      <c r="A112" s="25" t="s">
        <v>55</v>
      </c>
      <c r="B112" s="30" t="s">
        <v>154</v>
      </c>
      <c r="C112" s="30" t="s">
        <v>1773</v>
      </c>
      <c r="D112" s="25" t="s">
        <v>64</v>
      </c>
      <c r="E112" s="31" t="s">
        <v>1774</v>
      </c>
      <c r="F112" s="32" t="s">
        <v>87</v>
      </c>
      <c r="G112" s="33">
        <v>5</v>
      </c>
      <c r="H112" s="34">
        <v>0</v>
      </c>
      <c r="I112" s="34">
        <f>ROUND(ROUND(H112,2)*ROUND(G112,3),2)</f>
        <v>0</v>
      </c>
      <c r="J112" s="32" t="s">
        <v>1726</v>
      </c>
      <c r="O112">
        <f>(I112*21)/100</f>
        <v>0</v>
      </c>
      <c r="P112" t="s">
        <v>30</v>
      </c>
    </row>
    <row r="113" spans="1:16" x14ac:dyDescent="0.2">
      <c r="A113" s="35" t="s">
        <v>61</v>
      </c>
      <c r="E113" s="36" t="s">
        <v>1774</v>
      </c>
    </row>
    <row r="114" spans="1:16" x14ac:dyDescent="0.2">
      <c r="A114" s="37" t="s">
        <v>63</v>
      </c>
      <c r="E114" s="38" t="s">
        <v>64</v>
      </c>
    </row>
    <row r="115" spans="1:16" x14ac:dyDescent="0.2">
      <c r="A115" t="s">
        <v>65</v>
      </c>
      <c r="E115" s="36" t="s">
        <v>64</v>
      </c>
    </row>
    <row r="116" spans="1:16" ht="25.5" x14ac:dyDescent="0.2">
      <c r="A116" s="25" t="s">
        <v>55</v>
      </c>
      <c r="B116" s="30" t="s">
        <v>157</v>
      </c>
      <c r="C116" s="30" t="s">
        <v>1775</v>
      </c>
      <c r="D116" s="25" t="s">
        <v>64</v>
      </c>
      <c r="E116" s="31" t="s">
        <v>1776</v>
      </c>
      <c r="F116" s="32" t="s">
        <v>87</v>
      </c>
      <c r="G116" s="33">
        <v>4</v>
      </c>
      <c r="H116" s="34">
        <v>0</v>
      </c>
      <c r="I116" s="34">
        <f>ROUND(ROUND(H116,2)*ROUND(G116,3),2)</f>
        <v>0</v>
      </c>
      <c r="J116" s="32" t="s">
        <v>1726</v>
      </c>
      <c r="O116">
        <f>(I116*21)/100</f>
        <v>0</v>
      </c>
      <c r="P116" t="s">
        <v>30</v>
      </c>
    </row>
    <row r="117" spans="1:16" ht="25.5" x14ac:dyDescent="0.2">
      <c r="A117" s="35" t="s">
        <v>61</v>
      </c>
      <c r="E117" s="36" t="s">
        <v>1776</v>
      </c>
    </row>
    <row r="118" spans="1:16" x14ac:dyDescent="0.2">
      <c r="A118" s="37" t="s">
        <v>63</v>
      </c>
      <c r="E118" s="38" t="s">
        <v>64</v>
      </c>
    </row>
    <row r="119" spans="1:16" x14ac:dyDescent="0.2">
      <c r="A119" t="s">
        <v>65</v>
      </c>
      <c r="E119" s="36" t="s">
        <v>64</v>
      </c>
    </row>
    <row r="120" spans="1:16" x14ac:dyDescent="0.2">
      <c r="A120" s="25" t="s">
        <v>55</v>
      </c>
      <c r="B120" s="30" t="s">
        <v>161</v>
      </c>
      <c r="C120" s="30" t="s">
        <v>1777</v>
      </c>
      <c r="D120" s="25" t="s">
        <v>64</v>
      </c>
      <c r="E120" s="31" t="s">
        <v>1778</v>
      </c>
      <c r="F120" s="32" t="s">
        <v>87</v>
      </c>
      <c r="G120" s="33">
        <v>16</v>
      </c>
      <c r="H120" s="34">
        <v>0</v>
      </c>
      <c r="I120" s="34">
        <f>ROUND(ROUND(H120,2)*ROUND(G120,3),2)</f>
        <v>0</v>
      </c>
      <c r="J120" s="32" t="s">
        <v>1726</v>
      </c>
      <c r="O120">
        <f>(I120*21)/100</f>
        <v>0</v>
      </c>
      <c r="P120" t="s">
        <v>30</v>
      </c>
    </row>
    <row r="121" spans="1:16" x14ac:dyDescent="0.2">
      <c r="A121" s="35" t="s">
        <v>61</v>
      </c>
      <c r="E121" s="36" t="s">
        <v>1778</v>
      </c>
    </row>
    <row r="122" spans="1:16" x14ac:dyDescent="0.2">
      <c r="A122" s="37" t="s">
        <v>63</v>
      </c>
      <c r="E122" s="38" t="s">
        <v>64</v>
      </c>
    </row>
    <row r="123" spans="1:16" x14ac:dyDescent="0.2">
      <c r="A123" t="s">
        <v>65</v>
      </c>
      <c r="E123" s="36" t="s">
        <v>64</v>
      </c>
    </row>
    <row r="124" spans="1:16" x14ac:dyDescent="0.2">
      <c r="A124" s="25" t="s">
        <v>55</v>
      </c>
      <c r="B124" s="30" t="s">
        <v>165</v>
      </c>
      <c r="C124" s="30" t="s">
        <v>1779</v>
      </c>
      <c r="D124" s="25" t="s">
        <v>64</v>
      </c>
      <c r="E124" s="31" t="s">
        <v>1780</v>
      </c>
      <c r="F124" s="32" t="s">
        <v>87</v>
      </c>
      <c r="G124" s="33">
        <v>7</v>
      </c>
      <c r="H124" s="34">
        <v>0</v>
      </c>
      <c r="I124" s="34">
        <f>ROUND(ROUND(H124,2)*ROUND(G124,3),2)</f>
        <v>0</v>
      </c>
      <c r="J124" s="32" t="s">
        <v>1726</v>
      </c>
      <c r="O124">
        <f>(I124*21)/100</f>
        <v>0</v>
      </c>
      <c r="P124" t="s">
        <v>30</v>
      </c>
    </row>
    <row r="125" spans="1:16" x14ac:dyDescent="0.2">
      <c r="A125" s="35" t="s">
        <v>61</v>
      </c>
      <c r="E125" s="36" t="s">
        <v>1780</v>
      </c>
    </row>
    <row r="126" spans="1:16" x14ac:dyDescent="0.2">
      <c r="A126" s="37" t="s">
        <v>63</v>
      </c>
      <c r="E126" s="38" t="s">
        <v>64</v>
      </c>
    </row>
    <row r="127" spans="1:16" x14ac:dyDescent="0.2">
      <c r="A127" t="s">
        <v>65</v>
      </c>
      <c r="E127" s="36" t="s">
        <v>64</v>
      </c>
    </row>
    <row r="128" spans="1:16" x14ac:dyDescent="0.2">
      <c r="A128" s="25" t="s">
        <v>55</v>
      </c>
      <c r="B128" s="30" t="s">
        <v>170</v>
      </c>
      <c r="C128" s="30" t="s">
        <v>1781</v>
      </c>
      <c r="D128" s="25" t="s">
        <v>64</v>
      </c>
      <c r="E128" s="31" t="s">
        <v>1782</v>
      </c>
      <c r="F128" s="32" t="s">
        <v>87</v>
      </c>
      <c r="G128" s="33">
        <v>30</v>
      </c>
      <c r="H128" s="34">
        <v>0</v>
      </c>
      <c r="I128" s="34">
        <f>ROUND(ROUND(H128,2)*ROUND(G128,3),2)</f>
        <v>0</v>
      </c>
      <c r="J128" s="32" t="s">
        <v>1726</v>
      </c>
      <c r="O128">
        <f>(I128*21)/100</f>
        <v>0</v>
      </c>
      <c r="P128" t="s">
        <v>30</v>
      </c>
    </row>
    <row r="129" spans="1:16" x14ac:dyDescent="0.2">
      <c r="A129" s="35" t="s">
        <v>61</v>
      </c>
      <c r="E129" s="36" t="s">
        <v>1782</v>
      </c>
    </row>
    <row r="130" spans="1:16" x14ac:dyDescent="0.2">
      <c r="A130" s="37" t="s">
        <v>63</v>
      </c>
      <c r="E130" s="38" t="s">
        <v>64</v>
      </c>
    </row>
    <row r="131" spans="1:16" x14ac:dyDescent="0.2">
      <c r="A131" t="s">
        <v>65</v>
      </c>
      <c r="E131" s="36" t="s">
        <v>64</v>
      </c>
    </row>
    <row r="132" spans="1:16" x14ac:dyDescent="0.2">
      <c r="A132" s="25" t="s">
        <v>55</v>
      </c>
      <c r="B132" s="30" t="s">
        <v>175</v>
      </c>
      <c r="C132" s="30" t="s">
        <v>1783</v>
      </c>
      <c r="D132" s="25" t="s">
        <v>64</v>
      </c>
      <c r="E132" s="31" t="s">
        <v>1784</v>
      </c>
      <c r="F132" s="32" t="s">
        <v>87</v>
      </c>
      <c r="G132" s="33">
        <v>40</v>
      </c>
      <c r="H132" s="34">
        <v>0</v>
      </c>
      <c r="I132" s="34">
        <f>ROUND(ROUND(H132,2)*ROUND(G132,3),2)</f>
        <v>0</v>
      </c>
      <c r="J132" s="32" t="s">
        <v>1726</v>
      </c>
      <c r="O132">
        <f>(I132*21)/100</f>
        <v>0</v>
      </c>
      <c r="P132" t="s">
        <v>30</v>
      </c>
    </row>
    <row r="133" spans="1:16" x14ac:dyDescent="0.2">
      <c r="A133" s="35" t="s">
        <v>61</v>
      </c>
      <c r="E133" s="36" t="s">
        <v>1784</v>
      </c>
    </row>
    <row r="134" spans="1:16" x14ac:dyDescent="0.2">
      <c r="A134" s="37" t="s">
        <v>63</v>
      </c>
      <c r="E134" s="38" t="s">
        <v>64</v>
      </c>
    </row>
    <row r="135" spans="1:16" x14ac:dyDescent="0.2">
      <c r="A135" t="s">
        <v>65</v>
      </c>
      <c r="E135" s="36" t="s">
        <v>64</v>
      </c>
    </row>
    <row r="136" spans="1:16" x14ac:dyDescent="0.2">
      <c r="A136" s="25" t="s">
        <v>55</v>
      </c>
      <c r="B136" s="30" t="s">
        <v>178</v>
      </c>
      <c r="C136" s="30" t="s">
        <v>1785</v>
      </c>
      <c r="D136" s="25" t="s">
        <v>64</v>
      </c>
      <c r="E136" s="31" t="s">
        <v>1786</v>
      </c>
      <c r="F136" s="32" t="s">
        <v>87</v>
      </c>
      <c r="G136" s="33">
        <v>20</v>
      </c>
      <c r="H136" s="34">
        <v>0</v>
      </c>
      <c r="I136" s="34">
        <f>ROUND(ROUND(H136,2)*ROUND(G136,3),2)</f>
        <v>0</v>
      </c>
      <c r="J136" s="32" t="s">
        <v>1726</v>
      </c>
      <c r="O136">
        <f>(I136*21)/100</f>
        <v>0</v>
      </c>
      <c r="P136" t="s">
        <v>30</v>
      </c>
    </row>
    <row r="137" spans="1:16" x14ac:dyDescent="0.2">
      <c r="A137" s="35" t="s">
        <v>61</v>
      </c>
      <c r="E137" s="36" t="s">
        <v>1786</v>
      </c>
    </row>
    <row r="138" spans="1:16" x14ac:dyDescent="0.2">
      <c r="A138" s="37" t="s">
        <v>63</v>
      </c>
      <c r="E138" s="38" t="s">
        <v>64</v>
      </c>
    </row>
    <row r="139" spans="1:16" x14ac:dyDescent="0.2">
      <c r="A139" t="s">
        <v>65</v>
      </c>
      <c r="E139" s="36" t="s">
        <v>64</v>
      </c>
    </row>
    <row r="140" spans="1:16" x14ac:dyDescent="0.2">
      <c r="A140" s="25" t="s">
        <v>55</v>
      </c>
      <c r="B140" s="30" t="s">
        <v>182</v>
      </c>
      <c r="C140" s="30" t="s">
        <v>1787</v>
      </c>
      <c r="D140" s="25" t="s">
        <v>64</v>
      </c>
      <c r="E140" s="31" t="s">
        <v>1788</v>
      </c>
      <c r="F140" s="32" t="s">
        <v>87</v>
      </c>
      <c r="G140" s="33">
        <v>10</v>
      </c>
      <c r="H140" s="34">
        <v>0</v>
      </c>
      <c r="I140" s="34">
        <f>ROUND(ROUND(H140,2)*ROUND(G140,3),2)</f>
        <v>0</v>
      </c>
      <c r="J140" s="32" t="s">
        <v>1726</v>
      </c>
      <c r="O140">
        <f>(I140*21)/100</f>
        <v>0</v>
      </c>
      <c r="P140" t="s">
        <v>30</v>
      </c>
    </row>
    <row r="141" spans="1:16" x14ac:dyDescent="0.2">
      <c r="A141" s="35" t="s">
        <v>61</v>
      </c>
      <c r="E141" s="36" t="s">
        <v>1788</v>
      </c>
    </row>
    <row r="142" spans="1:16" x14ac:dyDescent="0.2">
      <c r="A142" s="37" t="s">
        <v>63</v>
      </c>
      <c r="E142" s="38" t="s">
        <v>64</v>
      </c>
    </row>
    <row r="143" spans="1:16" x14ac:dyDescent="0.2">
      <c r="A143" t="s">
        <v>65</v>
      </c>
      <c r="E143" s="36" t="s">
        <v>64</v>
      </c>
    </row>
    <row r="144" spans="1:16" x14ac:dyDescent="0.2">
      <c r="A144" s="25" t="s">
        <v>55</v>
      </c>
      <c r="B144" s="30" t="s">
        <v>186</v>
      </c>
      <c r="C144" s="30" t="s">
        <v>1789</v>
      </c>
      <c r="D144" s="25" t="s">
        <v>64</v>
      </c>
      <c r="E144" s="31" t="s">
        <v>1790</v>
      </c>
      <c r="F144" s="32" t="s">
        <v>87</v>
      </c>
      <c r="G144" s="33">
        <v>10</v>
      </c>
      <c r="H144" s="34">
        <v>0</v>
      </c>
      <c r="I144" s="34">
        <f>ROUND(ROUND(H144,2)*ROUND(G144,3),2)</f>
        <v>0</v>
      </c>
      <c r="J144" s="32" t="s">
        <v>1726</v>
      </c>
      <c r="O144">
        <f>(I144*21)/100</f>
        <v>0</v>
      </c>
      <c r="P144" t="s">
        <v>30</v>
      </c>
    </row>
    <row r="145" spans="1:16" x14ac:dyDescent="0.2">
      <c r="A145" s="35" t="s">
        <v>61</v>
      </c>
      <c r="E145" s="36" t="s">
        <v>1790</v>
      </c>
    </row>
    <row r="146" spans="1:16" x14ac:dyDescent="0.2">
      <c r="A146" s="37" t="s">
        <v>63</v>
      </c>
      <c r="E146" s="38" t="s">
        <v>64</v>
      </c>
    </row>
    <row r="147" spans="1:16" x14ac:dyDescent="0.2">
      <c r="A147" t="s">
        <v>65</v>
      </c>
      <c r="E147" s="36" t="s">
        <v>64</v>
      </c>
    </row>
    <row r="148" spans="1:16" x14ac:dyDescent="0.2">
      <c r="A148" s="25" t="s">
        <v>55</v>
      </c>
      <c r="B148" s="30" t="s">
        <v>189</v>
      </c>
      <c r="C148" s="30" t="s">
        <v>1791</v>
      </c>
      <c r="D148" s="25" t="s">
        <v>64</v>
      </c>
      <c r="E148" s="31" t="s">
        <v>1792</v>
      </c>
      <c r="F148" s="32" t="s">
        <v>78</v>
      </c>
      <c r="G148" s="33">
        <v>22</v>
      </c>
      <c r="H148" s="34">
        <v>0</v>
      </c>
      <c r="I148" s="34">
        <f>ROUND(ROUND(H148,2)*ROUND(G148,3),2)</f>
        <v>0</v>
      </c>
      <c r="J148" s="32" t="s">
        <v>1726</v>
      </c>
      <c r="O148">
        <f>(I148*21)/100</f>
        <v>0</v>
      </c>
      <c r="P148" t="s">
        <v>30</v>
      </c>
    </row>
    <row r="149" spans="1:16" x14ac:dyDescent="0.2">
      <c r="A149" s="35" t="s">
        <v>61</v>
      </c>
      <c r="E149" s="36" t="s">
        <v>1792</v>
      </c>
    </row>
    <row r="150" spans="1:16" x14ac:dyDescent="0.2">
      <c r="A150" s="37" t="s">
        <v>63</v>
      </c>
      <c r="E150" s="38" t="s">
        <v>64</v>
      </c>
    </row>
    <row r="151" spans="1:16" x14ac:dyDescent="0.2">
      <c r="A151" t="s">
        <v>65</v>
      </c>
      <c r="E151" s="36" t="s">
        <v>64</v>
      </c>
    </row>
    <row r="152" spans="1:16" x14ac:dyDescent="0.2">
      <c r="A152" s="25" t="s">
        <v>55</v>
      </c>
      <c r="B152" s="30" t="s">
        <v>193</v>
      </c>
      <c r="C152" s="30" t="s">
        <v>1793</v>
      </c>
      <c r="D152" s="25" t="s">
        <v>64</v>
      </c>
      <c r="E152" s="31" t="s">
        <v>1794</v>
      </c>
      <c r="F152" s="32" t="s">
        <v>78</v>
      </c>
      <c r="G152" s="33">
        <v>18</v>
      </c>
      <c r="H152" s="34">
        <v>0</v>
      </c>
      <c r="I152" s="34">
        <f>ROUND(ROUND(H152,2)*ROUND(G152,3),2)</f>
        <v>0</v>
      </c>
      <c r="J152" s="32" t="s">
        <v>1726</v>
      </c>
      <c r="O152">
        <f>(I152*21)/100</f>
        <v>0</v>
      </c>
      <c r="P152" t="s">
        <v>30</v>
      </c>
    </row>
    <row r="153" spans="1:16" x14ac:dyDescent="0.2">
      <c r="A153" s="35" t="s">
        <v>61</v>
      </c>
      <c r="E153" s="36" t="s">
        <v>1794</v>
      </c>
    </row>
    <row r="154" spans="1:16" x14ac:dyDescent="0.2">
      <c r="A154" s="37" t="s">
        <v>63</v>
      </c>
      <c r="E154" s="38" t="s">
        <v>64</v>
      </c>
    </row>
    <row r="155" spans="1:16" x14ac:dyDescent="0.2">
      <c r="A155" t="s">
        <v>65</v>
      </c>
      <c r="E155" s="36" t="s">
        <v>64</v>
      </c>
    </row>
    <row r="156" spans="1:16" x14ac:dyDescent="0.2">
      <c r="A156" s="25" t="s">
        <v>55</v>
      </c>
      <c r="B156" s="30" t="s">
        <v>198</v>
      </c>
      <c r="C156" s="30" t="s">
        <v>1795</v>
      </c>
      <c r="D156" s="25" t="s">
        <v>64</v>
      </c>
      <c r="E156" s="31" t="s">
        <v>1796</v>
      </c>
      <c r="F156" s="32" t="s">
        <v>78</v>
      </c>
      <c r="G156" s="33">
        <v>36</v>
      </c>
      <c r="H156" s="34">
        <v>0</v>
      </c>
      <c r="I156" s="34">
        <f>ROUND(ROUND(H156,2)*ROUND(G156,3),2)</f>
        <v>0</v>
      </c>
      <c r="J156" s="32" t="s">
        <v>1726</v>
      </c>
      <c r="O156">
        <f>(I156*21)/100</f>
        <v>0</v>
      </c>
      <c r="P156" t="s">
        <v>30</v>
      </c>
    </row>
    <row r="157" spans="1:16" x14ac:dyDescent="0.2">
      <c r="A157" s="35" t="s">
        <v>61</v>
      </c>
      <c r="E157" s="36" t="s">
        <v>1796</v>
      </c>
    </row>
    <row r="158" spans="1:16" x14ac:dyDescent="0.2">
      <c r="A158" s="37" t="s">
        <v>63</v>
      </c>
      <c r="E158" s="38" t="s">
        <v>64</v>
      </c>
    </row>
    <row r="159" spans="1:16" x14ac:dyDescent="0.2">
      <c r="A159" t="s">
        <v>65</v>
      </c>
      <c r="E159" s="36" t="s">
        <v>64</v>
      </c>
    </row>
    <row r="160" spans="1:16" x14ac:dyDescent="0.2">
      <c r="A160" s="25" t="s">
        <v>55</v>
      </c>
      <c r="B160" s="30" t="s">
        <v>201</v>
      </c>
      <c r="C160" s="30" t="s">
        <v>1797</v>
      </c>
      <c r="D160" s="25" t="s">
        <v>64</v>
      </c>
      <c r="E160" s="31" t="s">
        <v>1798</v>
      </c>
      <c r="F160" s="32" t="s">
        <v>87</v>
      </c>
      <c r="G160" s="33">
        <v>150</v>
      </c>
      <c r="H160" s="34">
        <v>0</v>
      </c>
      <c r="I160" s="34">
        <f>ROUND(ROUND(H160,2)*ROUND(G160,3),2)</f>
        <v>0</v>
      </c>
      <c r="J160" s="32" t="s">
        <v>1726</v>
      </c>
      <c r="O160">
        <f>(I160*21)/100</f>
        <v>0</v>
      </c>
      <c r="P160" t="s">
        <v>30</v>
      </c>
    </row>
    <row r="161" spans="1:16" x14ac:dyDescent="0.2">
      <c r="A161" s="35" t="s">
        <v>61</v>
      </c>
      <c r="E161" s="36" t="s">
        <v>1798</v>
      </c>
    </row>
    <row r="162" spans="1:16" x14ac:dyDescent="0.2">
      <c r="A162" s="37" t="s">
        <v>63</v>
      </c>
      <c r="E162" s="38" t="s">
        <v>64</v>
      </c>
    </row>
    <row r="163" spans="1:16" x14ac:dyDescent="0.2">
      <c r="A163" t="s">
        <v>65</v>
      </c>
      <c r="E163" s="36" t="s">
        <v>64</v>
      </c>
    </row>
    <row r="164" spans="1:16" x14ac:dyDescent="0.2">
      <c r="A164" s="25" t="s">
        <v>55</v>
      </c>
      <c r="B164" s="30" t="s">
        <v>206</v>
      </c>
      <c r="C164" s="30" t="s">
        <v>1799</v>
      </c>
      <c r="D164" s="25" t="s">
        <v>64</v>
      </c>
      <c r="E164" s="31" t="s">
        <v>1800</v>
      </c>
      <c r="F164" s="32" t="s">
        <v>563</v>
      </c>
      <c r="G164" s="33">
        <v>2</v>
      </c>
      <c r="H164" s="34">
        <v>0</v>
      </c>
      <c r="I164" s="34">
        <f>ROUND(ROUND(H164,2)*ROUND(G164,3),2)</f>
        <v>0</v>
      </c>
      <c r="J164" s="32" t="s">
        <v>1726</v>
      </c>
      <c r="O164">
        <f>(I164*21)/100</f>
        <v>0</v>
      </c>
      <c r="P164" t="s">
        <v>30</v>
      </c>
    </row>
    <row r="165" spans="1:16" x14ac:dyDescent="0.2">
      <c r="A165" s="35" t="s">
        <v>61</v>
      </c>
      <c r="E165" s="36" t="s">
        <v>1800</v>
      </c>
    </row>
    <row r="166" spans="1:16" x14ac:dyDescent="0.2">
      <c r="A166" s="37" t="s">
        <v>63</v>
      </c>
      <c r="E166" s="38" t="s">
        <v>64</v>
      </c>
    </row>
    <row r="167" spans="1:16" x14ac:dyDescent="0.2">
      <c r="A167" t="s">
        <v>65</v>
      </c>
      <c r="E167" s="36" t="s">
        <v>64</v>
      </c>
    </row>
    <row r="168" spans="1:16" x14ac:dyDescent="0.2">
      <c r="A168" s="25" t="s">
        <v>55</v>
      </c>
      <c r="B168" s="30" t="s">
        <v>211</v>
      </c>
      <c r="C168" s="30" t="s">
        <v>1801</v>
      </c>
      <c r="D168" s="25" t="s">
        <v>64</v>
      </c>
      <c r="E168" s="31" t="s">
        <v>1802</v>
      </c>
      <c r="F168" s="32" t="s">
        <v>87</v>
      </c>
      <c r="G168" s="33">
        <v>30</v>
      </c>
      <c r="H168" s="34">
        <v>0</v>
      </c>
      <c r="I168" s="34">
        <f>ROUND(ROUND(H168,2)*ROUND(G168,3),2)</f>
        <v>0</v>
      </c>
      <c r="J168" s="32" t="s">
        <v>1726</v>
      </c>
      <c r="O168">
        <f>(I168*21)/100</f>
        <v>0</v>
      </c>
      <c r="P168" t="s">
        <v>30</v>
      </c>
    </row>
    <row r="169" spans="1:16" x14ac:dyDescent="0.2">
      <c r="A169" s="35" t="s">
        <v>61</v>
      </c>
      <c r="E169" s="36" t="s">
        <v>1802</v>
      </c>
    </row>
    <row r="170" spans="1:16" x14ac:dyDescent="0.2">
      <c r="A170" s="37" t="s">
        <v>63</v>
      </c>
      <c r="E170" s="38" t="s">
        <v>64</v>
      </c>
    </row>
    <row r="171" spans="1:16" x14ac:dyDescent="0.2">
      <c r="A171" t="s">
        <v>65</v>
      </c>
      <c r="E171" s="36" t="s">
        <v>64</v>
      </c>
    </row>
    <row r="172" spans="1:16" x14ac:dyDescent="0.2">
      <c r="A172" s="25" t="s">
        <v>55</v>
      </c>
      <c r="B172" s="30" t="s">
        <v>215</v>
      </c>
      <c r="C172" s="30" t="s">
        <v>1803</v>
      </c>
      <c r="D172" s="25" t="s">
        <v>64</v>
      </c>
      <c r="E172" s="31" t="s">
        <v>1804</v>
      </c>
      <c r="F172" s="32" t="s">
        <v>87</v>
      </c>
      <c r="G172" s="33">
        <v>16</v>
      </c>
      <c r="H172" s="34">
        <v>0</v>
      </c>
      <c r="I172" s="34">
        <f>ROUND(ROUND(H172,2)*ROUND(G172,3),2)</f>
        <v>0</v>
      </c>
      <c r="J172" s="32" t="s">
        <v>1726</v>
      </c>
      <c r="O172">
        <f>(I172*21)/100</f>
        <v>0</v>
      </c>
      <c r="P172" t="s">
        <v>30</v>
      </c>
    </row>
    <row r="173" spans="1:16" x14ac:dyDescent="0.2">
      <c r="A173" s="35" t="s">
        <v>61</v>
      </c>
      <c r="E173" s="36" t="s">
        <v>1804</v>
      </c>
    </row>
    <row r="174" spans="1:16" x14ac:dyDescent="0.2">
      <c r="A174" s="37" t="s">
        <v>63</v>
      </c>
      <c r="E174" s="38" t="s">
        <v>64</v>
      </c>
    </row>
    <row r="175" spans="1:16" x14ac:dyDescent="0.2">
      <c r="A175" t="s">
        <v>65</v>
      </c>
      <c r="E175" s="36" t="s">
        <v>64</v>
      </c>
    </row>
    <row r="176" spans="1:16" x14ac:dyDescent="0.2">
      <c r="A176" s="25" t="s">
        <v>55</v>
      </c>
      <c r="B176" s="30" t="s">
        <v>219</v>
      </c>
      <c r="C176" s="30" t="s">
        <v>1805</v>
      </c>
      <c r="D176" s="25" t="s">
        <v>64</v>
      </c>
      <c r="E176" s="31" t="s">
        <v>1806</v>
      </c>
      <c r="F176" s="32" t="s">
        <v>87</v>
      </c>
      <c r="G176" s="33">
        <v>40</v>
      </c>
      <c r="H176" s="34">
        <v>0</v>
      </c>
      <c r="I176" s="34">
        <f>ROUND(ROUND(H176,2)*ROUND(G176,3),2)</f>
        <v>0</v>
      </c>
      <c r="J176" s="32" t="s">
        <v>1726</v>
      </c>
      <c r="O176">
        <f>(I176*21)/100</f>
        <v>0</v>
      </c>
      <c r="P176" t="s">
        <v>30</v>
      </c>
    </row>
    <row r="177" spans="1:16" x14ac:dyDescent="0.2">
      <c r="A177" s="35" t="s">
        <v>61</v>
      </c>
      <c r="E177" s="36" t="s">
        <v>1806</v>
      </c>
    </row>
    <row r="178" spans="1:16" x14ac:dyDescent="0.2">
      <c r="A178" s="37" t="s">
        <v>63</v>
      </c>
      <c r="E178" s="38" t="s">
        <v>64</v>
      </c>
    </row>
    <row r="179" spans="1:16" x14ac:dyDescent="0.2">
      <c r="A179" t="s">
        <v>65</v>
      </c>
      <c r="E179" s="36" t="s">
        <v>64</v>
      </c>
    </row>
    <row r="180" spans="1:16" x14ac:dyDescent="0.2">
      <c r="A180" s="25" t="s">
        <v>55</v>
      </c>
      <c r="B180" s="30" t="s">
        <v>223</v>
      </c>
      <c r="C180" s="30" t="s">
        <v>1807</v>
      </c>
      <c r="D180" s="25" t="s">
        <v>64</v>
      </c>
      <c r="E180" s="31" t="s">
        <v>1808</v>
      </c>
      <c r="F180" s="32" t="s">
        <v>87</v>
      </c>
      <c r="G180" s="33">
        <v>2</v>
      </c>
      <c r="H180" s="34">
        <v>0</v>
      </c>
      <c r="I180" s="34">
        <f>ROUND(ROUND(H180,2)*ROUND(G180,3),2)</f>
        <v>0</v>
      </c>
      <c r="J180" s="32" t="s">
        <v>1726</v>
      </c>
      <c r="O180">
        <f>(I180*21)/100</f>
        <v>0</v>
      </c>
      <c r="P180" t="s">
        <v>30</v>
      </c>
    </row>
    <row r="181" spans="1:16" x14ac:dyDescent="0.2">
      <c r="A181" s="35" t="s">
        <v>61</v>
      </c>
      <c r="E181" s="36" t="s">
        <v>1808</v>
      </c>
    </row>
    <row r="182" spans="1:16" x14ac:dyDescent="0.2">
      <c r="A182" s="37" t="s">
        <v>63</v>
      </c>
      <c r="E182" s="38" t="s">
        <v>64</v>
      </c>
    </row>
    <row r="183" spans="1:16" x14ac:dyDescent="0.2">
      <c r="A183" t="s">
        <v>65</v>
      </c>
      <c r="E183" s="36" t="s">
        <v>64</v>
      </c>
    </row>
    <row r="184" spans="1:16" x14ac:dyDescent="0.2">
      <c r="A184" s="25" t="s">
        <v>55</v>
      </c>
      <c r="B184" s="30" t="s">
        <v>226</v>
      </c>
      <c r="C184" s="30" t="s">
        <v>1809</v>
      </c>
      <c r="D184" s="25" t="s">
        <v>64</v>
      </c>
      <c r="E184" s="31" t="s">
        <v>1810</v>
      </c>
      <c r="F184" s="32" t="s">
        <v>87</v>
      </c>
      <c r="G184" s="33">
        <v>6</v>
      </c>
      <c r="H184" s="34">
        <v>0</v>
      </c>
      <c r="I184" s="34">
        <f>ROUND(ROUND(H184,2)*ROUND(G184,3),2)</f>
        <v>0</v>
      </c>
      <c r="J184" s="32" t="s">
        <v>1726</v>
      </c>
      <c r="O184">
        <f>(I184*21)/100</f>
        <v>0</v>
      </c>
      <c r="P184" t="s">
        <v>30</v>
      </c>
    </row>
    <row r="185" spans="1:16" x14ac:dyDescent="0.2">
      <c r="A185" s="35" t="s">
        <v>61</v>
      </c>
      <c r="E185" s="36" t="s">
        <v>1810</v>
      </c>
    </row>
    <row r="186" spans="1:16" x14ac:dyDescent="0.2">
      <c r="A186" s="37" t="s">
        <v>63</v>
      </c>
      <c r="E186" s="38" t="s">
        <v>64</v>
      </c>
    </row>
    <row r="187" spans="1:16" x14ac:dyDescent="0.2">
      <c r="A187" t="s">
        <v>65</v>
      </c>
      <c r="E187" s="36" t="s">
        <v>64</v>
      </c>
    </row>
    <row r="188" spans="1:16" x14ac:dyDescent="0.2">
      <c r="A188" s="25" t="s">
        <v>55</v>
      </c>
      <c r="B188" s="30" t="s">
        <v>229</v>
      </c>
      <c r="C188" s="30" t="s">
        <v>1811</v>
      </c>
      <c r="D188" s="25" t="s">
        <v>64</v>
      </c>
      <c r="E188" s="31" t="s">
        <v>1812</v>
      </c>
      <c r="F188" s="32" t="s">
        <v>87</v>
      </c>
      <c r="G188" s="33">
        <v>6</v>
      </c>
      <c r="H188" s="34">
        <v>0</v>
      </c>
      <c r="I188" s="34">
        <f>ROUND(ROUND(H188,2)*ROUND(G188,3),2)</f>
        <v>0</v>
      </c>
      <c r="J188" s="32" t="s">
        <v>1726</v>
      </c>
      <c r="O188">
        <f>(I188*21)/100</f>
        <v>0</v>
      </c>
      <c r="P188" t="s">
        <v>30</v>
      </c>
    </row>
    <row r="189" spans="1:16" x14ac:dyDescent="0.2">
      <c r="A189" s="35" t="s">
        <v>61</v>
      </c>
      <c r="E189" s="36" t="s">
        <v>1812</v>
      </c>
    </row>
    <row r="190" spans="1:16" x14ac:dyDescent="0.2">
      <c r="A190" s="37" t="s">
        <v>63</v>
      </c>
      <c r="E190" s="38" t="s">
        <v>64</v>
      </c>
    </row>
    <row r="191" spans="1:16" x14ac:dyDescent="0.2">
      <c r="A191" t="s">
        <v>65</v>
      </c>
      <c r="E191" s="36" t="s">
        <v>64</v>
      </c>
    </row>
    <row r="192" spans="1:16" x14ac:dyDescent="0.2">
      <c r="A192" s="25" t="s">
        <v>55</v>
      </c>
      <c r="B192" s="30" t="s">
        <v>232</v>
      </c>
      <c r="C192" s="30" t="s">
        <v>1813</v>
      </c>
      <c r="D192" s="25" t="s">
        <v>64</v>
      </c>
      <c r="E192" s="31" t="s">
        <v>1814</v>
      </c>
      <c r="F192" s="32" t="s">
        <v>87</v>
      </c>
      <c r="G192" s="33">
        <v>3</v>
      </c>
      <c r="H192" s="34">
        <v>0</v>
      </c>
      <c r="I192" s="34">
        <f>ROUND(ROUND(H192,2)*ROUND(G192,3),2)</f>
        <v>0</v>
      </c>
      <c r="J192" s="32" t="s">
        <v>1726</v>
      </c>
      <c r="O192">
        <f>(I192*21)/100</f>
        <v>0</v>
      </c>
      <c r="P192" t="s">
        <v>30</v>
      </c>
    </row>
    <row r="193" spans="1:16" x14ac:dyDescent="0.2">
      <c r="A193" s="35" t="s">
        <v>61</v>
      </c>
      <c r="E193" s="36" t="s">
        <v>1814</v>
      </c>
    </row>
    <row r="194" spans="1:16" x14ac:dyDescent="0.2">
      <c r="A194" s="37" t="s">
        <v>63</v>
      </c>
      <c r="E194" s="38" t="s">
        <v>64</v>
      </c>
    </row>
    <row r="195" spans="1:16" x14ac:dyDescent="0.2">
      <c r="A195" t="s">
        <v>65</v>
      </c>
      <c r="E195" s="36" t="s">
        <v>64</v>
      </c>
    </row>
    <row r="196" spans="1:16" x14ac:dyDescent="0.2">
      <c r="A196" s="25" t="s">
        <v>55</v>
      </c>
      <c r="B196" s="30" t="s">
        <v>235</v>
      </c>
      <c r="C196" s="30" t="s">
        <v>1815</v>
      </c>
      <c r="D196" s="25" t="s">
        <v>64</v>
      </c>
      <c r="E196" s="31" t="s">
        <v>1816</v>
      </c>
      <c r="F196" s="32" t="s">
        <v>87</v>
      </c>
      <c r="G196" s="33">
        <v>1</v>
      </c>
      <c r="H196" s="34">
        <v>0</v>
      </c>
      <c r="I196" s="34">
        <f>ROUND(ROUND(H196,2)*ROUND(G196,3),2)</f>
        <v>0</v>
      </c>
      <c r="J196" s="32" t="s">
        <v>1726</v>
      </c>
      <c r="O196">
        <f>(I196*21)/100</f>
        <v>0</v>
      </c>
      <c r="P196" t="s">
        <v>30</v>
      </c>
    </row>
    <row r="197" spans="1:16" x14ac:dyDescent="0.2">
      <c r="A197" s="35" t="s">
        <v>61</v>
      </c>
      <c r="E197" s="36" t="s">
        <v>1816</v>
      </c>
    </row>
    <row r="198" spans="1:16" x14ac:dyDescent="0.2">
      <c r="A198" s="37" t="s">
        <v>63</v>
      </c>
      <c r="E198" s="38" t="s">
        <v>64</v>
      </c>
    </row>
    <row r="199" spans="1:16" x14ac:dyDescent="0.2">
      <c r="A199" t="s">
        <v>65</v>
      </c>
      <c r="E199" s="36" t="s">
        <v>64</v>
      </c>
    </row>
    <row r="200" spans="1:16" x14ac:dyDescent="0.2">
      <c r="A200" s="25" t="s">
        <v>55</v>
      </c>
      <c r="B200" s="30" t="s">
        <v>237</v>
      </c>
      <c r="C200" s="30" t="s">
        <v>1817</v>
      </c>
      <c r="D200" s="25" t="s">
        <v>64</v>
      </c>
      <c r="E200" s="31" t="s">
        <v>1818</v>
      </c>
      <c r="F200" s="32" t="s">
        <v>87</v>
      </c>
      <c r="G200" s="33">
        <v>4</v>
      </c>
      <c r="H200" s="34">
        <v>0</v>
      </c>
      <c r="I200" s="34">
        <f>ROUND(ROUND(H200,2)*ROUND(G200,3),2)</f>
        <v>0</v>
      </c>
      <c r="J200" s="32" t="s">
        <v>1726</v>
      </c>
      <c r="O200">
        <f>(I200*21)/100</f>
        <v>0</v>
      </c>
      <c r="P200" t="s">
        <v>30</v>
      </c>
    </row>
    <row r="201" spans="1:16" x14ac:dyDescent="0.2">
      <c r="A201" s="35" t="s">
        <v>61</v>
      </c>
      <c r="E201" s="36" t="s">
        <v>1818</v>
      </c>
    </row>
    <row r="202" spans="1:16" x14ac:dyDescent="0.2">
      <c r="A202" s="37" t="s">
        <v>63</v>
      </c>
      <c r="E202" s="38" t="s">
        <v>64</v>
      </c>
    </row>
    <row r="203" spans="1:16" x14ac:dyDescent="0.2">
      <c r="A203" t="s">
        <v>65</v>
      </c>
      <c r="E203" s="36" t="s">
        <v>64</v>
      </c>
    </row>
    <row r="204" spans="1:16" x14ac:dyDescent="0.2">
      <c r="A204" s="25" t="s">
        <v>55</v>
      </c>
      <c r="B204" s="30" t="s">
        <v>421</v>
      </c>
      <c r="C204" s="30" t="s">
        <v>1819</v>
      </c>
      <c r="D204" s="25" t="s">
        <v>64</v>
      </c>
      <c r="E204" s="31" t="s">
        <v>1820</v>
      </c>
      <c r="F204" s="32" t="s">
        <v>87</v>
      </c>
      <c r="G204" s="33">
        <v>1</v>
      </c>
      <c r="H204" s="34">
        <v>0</v>
      </c>
      <c r="I204" s="34">
        <f>ROUND(ROUND(H204,2)*ROUND(G204,3),2)</f>
        <v>0</v>
      </c>
      <c r="J204" s="32" t="s">
        <v>1726</v>
      </c>
      <c r="O204">
        <f>(I204*21)/100</f>
        <v>0</v>
      </c>
      <c r="P204" t="s">
        <v>30</v>
      </c>
    </row>
    <row r="205" spans="1:16" x14ac:dyDescent="0.2">
      <c r="A205" s="35" t="s">
        <v>61</v>
      </c>
      <c r="E205" s="36" t="s">
        <v>1820</v>
      </c>
    </row>
    <row r="206" spans="1:16" x14ac:dyDescent="0.2">
      <c r="A206" s="37" t="s">
        <v>63</v>
      </c>
      <c r="E206" s="38" t="s">
        <v>64</v>
      </c>
    </row>
    <row r="207" spans="1:16" x14ac:dyDescent="0.2">
      <c r="A207" t="s">
        <v>65</v>
      </c>
      <c r="E207" s="36" t="s">
        <v>64</v>
      </c>
    </row>
    <row r="208" spans="1:16" x14ac:dyDescent="0.2">
      <c r="A208" s="25" t="s">
        <v>55</v>
      </c>
      <c r="B208" s="30" t="s">
        <v>530</v>
      </c>
      <c r="C208" s="30" t="s">
        <v>1821</v>
      </c>
      <c r="D208" s="25" t="s">
        <v>64</v>
      </c>
      <c r="E208" s="31" t="s">
        <v>1822</v>
      </c>
      <c r="F208" s="32" t="s">
        <v>87</v>
      </c>
      <c r="G208" s="33">
        <v>1</v>
      </c>
      <c r="H208" s="34">
        <v>0</v>
      </c>
      <c r="I208" s="34">
        <f>ROUND(ROUND(H208,2)*ROUND(G208,3),2)</f>
        <v>0</v>
      </c>
      <c r="J208" s="32" t="s">
        <v>1726</v>
      </c>
      <c r="O208">
        <f>(I208*21)/100</f>
        <v>0</v>
      </c>
      <c r="P208" t="s">
        <v>30</v>
      </c>
    </row>
    <row r="209" spans="1:16" x14ac:dyDescent="0.2">
      <c r="A209" s="35" t="s">
        <v>61</v>
      </c>
      <c r="E209" s="36" t="s">
        <v>1822</v>
      </c>
    </row>
    <row r="210" spans="1:16" x14ac:dyDescent="0.2">
      <c r="A210" s="37" t="s">
        <v>63</v>
      </c>
      <c r="E210" s="38" t="s">
        <v>64</v>
      </c>
    </row>
    <row r="211" spans="1:16" x14ac:dyDescent="0.2">
      <c r="A211" t="s">
        <v>65</v>
      </c>
      <c r="E211" s="36" t="s">
        <v>64</v>
      </c>
    </row>
    <row r="212" spans="1:16" x14ac:dyDescent="0.2">
      <c r="A212" s="25" t="s">
        <v>55</v>
      </c>
      <c r="B212" s="30" t="s">
        <v>533</v>
      </c>
      <c r="C212" s="30" t="s">
        <v>1823</v>
      </c>
      <c r="D212" s="25" t="s">
        <v>64</v>
      </c>
      <c r="E212" s="31" t="s">
        <v>1824</v>
      </c>
      <c r="F212" s="32" t="s">
        <v>87</v>
      </c>
      <c r="G212" s="33">
        <v>9</v>
      </c>
      <c r="H212" s="34">
        <v>0</v>
      </c>
      <c r="I212" s="34">
        <f>ROUND(ROUND(H212,2)*ROUND(G212,3),2)</f>
        <v>0</v>
      </c>
      <c r="J212" s="32" t="s">
        <v>1726</v>
      </c>
      <c r="O212">
        <f>(I212*21)/100</f>
        <v>0</v>
      </c>
      <c r="P212" t="s">
        <v>30</v>
      </c>
    </row>
    <row r="213" spans="1:16" x14ac:dyDescent="0.2">
      <c r="A213" s="35" t="s">
        <v>61</v>
      </c>
      <c r="E213" s="36" t="s">
        <v>1824</v>
      </c>
    </row>
    <row r="214" spans="1:16" x14ac:dyDescent="0.2">
      <c r="A214" s="37" t="s">
        <v>63</v>
      </c>
      <c r="E214" s="38" t="s">
        <v>64</v>
      </c>
    </row>
    <row r="215" spans="1:16" x14ac:dyDescent="0.2">
      <c r="A215" t="s">
        <v>65</v>
      </c>
      <c r="E215" s="36" t="s">
        <v>64</v>
      </c>
    </row>
    <row r="216" spans="1:16" x14ac:dyDescent="0.2">
      <c r="A216" s="25" t="s">
        <v>55</v>
      </c>
      <c r="B216" s="30" t="s">
        <v>538</v>
      </c>
      <c r="C216" s="30" t="s">
        <v>1825</v>
      </c>
      <c r="D216" s="25" t="s">
        <v>64</v>
      </c>
      <c r="E216" s="31" t="s">
        <v>1826</v>
      </c>
      <c r="F216" s="32" t="s">
        <v>87</v>
      </c>
      <c r="G216" s="33">
        <v>18</v>
      </c>
      <c r="H216" s="34">
        <v>0</v>
      </c>
      <c r="I216" s="34">
        <f>ROUND(ROUND(H216,2)*ROUND(G216,3),2)</f>
        <v>0</v>
      </c>
      <c r="J216" s="32" t="s">
        <v>1726</v>
      </c>
      <c r="O216">
        <f>(I216*21)/100</f>
        <v>0</v>
      </c>
      <c r="P216" t="s">
        <v>30</v>
      </c>
    </row>
    <row r="217" spans="1:16" x14ac:dyDescent="0.2">
      <c r="A217" s="35" t="s">
        <v>61</v>
      </c>
      <c r="E217" s="36" t="s">
        <v>1826</v>
      </c>
    </row>
    <row r="218" spans="1:16" x14ac:dyDescent="0.2">
      <c r="A218" s="37" t="s">
        <v>63</v>
      </c>
      <c r="E218" s="38" t="s">
        <v>64</v>
      </c>
    </row>
    <row r="219" spans="1:16" x14ac:dyDescent="0.2">
      <c r="A219" t="s">
        <v>65</v>
      </c>
      <c r="E219" s="36" t="s">
        <v>64</v>
      </c>
    </row>
    <row r="220" spans="1:16" ht="25.5" x14ac:dyDescent="0.2">
      <c r="A220" s="25" t="s">
        <v>55</v>
      </c>
      <c r="B220" s="30" t="s">
        <v>542</v>
      </c>
      <c r="C220" s="30" t="s">
        <v>1827</v>
      </c>
      <c r="D220" s="25" t="s">
        <v>64</v>
      </c>
      <c r="E220" s="31" t="s">
        <v>1828</v>
      </c>
      <c r="F220" s="32" t="s">
        <v>87</v>
      </c>
      <c r="G220" s="33">
        <v>8</v>
      </c>
      <c r="H220" s="34">
        <v>0</v>
      </c>
      <c r="I220" s="34">
        <f>ROUND(ROUND(H220,2)*ROUND(G220,3),2)</f>
        <v>0</v>
      </c>
      <c r="J220" s="32" t="s">
        <v>1726</v>
      </c>
      <c r="O220">
        <f>(I220*21)/100</f>
        <v>0</v>
      </c>
      <c r="P220" t="s">
        <v>30</v>
      </c>
    </row>
    <row r="221" spans="1:16" ht="25.5" x14ac:dyDescent="0.2">
      <c r="A221" s="35" t="s">
        <v>61</v>
      </c>
      <c r="E221" s="36" t="s">
        <v>1828</v>
      </c>
    </row>
    <row r="222" spans="1:16" x14ac:dyDescent="0.2">
      <c r="A222" s="37" t="s">
        <v>63</v>
      </c>
      <c r="E222" s="38" t="s">
        <v>64</v>
      </c>
    </row>
    <row r="223" spans="1:16" x14ac:dyDescent="0.2">
      <c r="A223" t="s">
        <v>65</v>
      </c>
      <c r="E223" s="36" t="s">
        <v>64</v>
      </c>
    </row>
    <row r="224" spans="1:16" x14ac:dyDescent="0.2">
      <c r="A224" s="25" t="s">
        <v>55</v>
      </c>
      <c r="B224" s="30" t="s">
        <v>545</v>
      </c>
      <c r="C224" s="30" t="s">
        <v>1829</v>
      </c>
      <c r="D224" s="25" t="s">
        <v>64</v>
      </c>
      <c r="E224" s="31" t="s">
        <v>1830</v>
      </c>
      <c r="F224" s="32" t="s">
        <v>87</v>
      </c>
      <c r="G224" s="33">
        <v>1</v>
      </c>
      <c r="H224" s="34">
        <v>0</v>
      </c>
      <c r="I224" s="34">
        <f>ROUND(ROUND(H224,2)*ROUND(G224,3),2)</f>
        <v>0</v>
      </c>
      <c r="J224" s="32" t="s">
        <v>1726</v>
      </c>
      <c r="O224">
        <f>(I224*21)/100</f>
        <v>0</v>
      </c>
      <c r="P224" t="s">
        <v>30</v>
      </c>
    </row>
    <row r="225" spans="1:16" x14ac:dyDescent="0.2">
      <c r="A225" s="35" t="s">
        <v>61</v>
      </c>
      <c r="E225" s="36" t="s">
        <v>1830</v>
      </c>
    </row>
    <row r="226" spans="1:16" x14ac:dyDescent="0.2">
      <c r="A226" s="37" t="s">
        <v>63</v>
      </c>
      <c r="E226" s="38" t="s">
        <v>64</v>
      </c>
    </row>
    <row r="227" spans="1:16" x14ac:dyDescent="0.2">
      <c r="A227" t="s">
        <v>65</v>
      </c>
      <c r="E227" s="36" t="s">
        <v>64</v>
      </c>
    </row>
    <row r="228" spans="1:16" x14ac:dyDescent="0.2">
      <c r="A228" s="25" t="s">
        <v>55</v>
      </c>
      <c r="B228" s="30" t="s">
        <v>548</v>
      </c>
      <c r="C228" s="30" t="s">
        <v>1831</v>
      </c>
      <c r="D228" s="25" t="s">
        <v>64</v>
      </c>
      <c r="E228" s="31" t="s">
        <v>1832</v>
      </c>
      <c r="F228" s="32" t="s">
        <v>87</v>
      </c>
      <c r="G228" s="33">
        <v>1</v>
      </c>
      <c r="H228" s="34">
        <v>0</v>
      </c>
      <c r="I228" s="34">
        <f>ROUND(ROUND(H228,2)*ROUND(G228,3),2)</f>
        <v>0</v>
      </c>
      <c r="J228" s="32" t="s">
        <v>1726</v>
      </c>
      <c r="O228">
        <f>(I228*21)/100</f>
        <v>0</v>
      </c>
      <c r="P228" t="s">
        <v>30</v>
      </c>
    </row>
    <row r="229" spans="1:16" x14ac:dyDescent="0.2">
      <c r="A229" s="35" t="s">
        <v>61</v>
      </c>
      <c r="E229" s="36" t="s">
        <v>1832</v>
      </c>
    </row>
    <row r="230" spans="1:16" x14ac:dyDescent="0.2">
      <c r="A230" s="37" t="s">
        <v>63</v>
      </c>
      <c r="E230" s="38" t="s">
        <v>64</v>
      </c>
    </row>
    <row r="231" spans="1:16" x14ac:dyDescent="0.2">
      <c r="A231" t="s">
        <v>65</v>
      </c>
      <c r="E231" s="36" t="s">
        <v>64</v>
      </c>
    </row>
    <row r="232" spans="1:16" x14ac:dyDescent="0.2">
      <c r="A232" s="25" t="s">
        <v>55</v>
      </c>
      <c r="B232" s="30" t="s">
        <v>552</v>
      </c>
      <c r="C232" s="30" t="s">
        <v>1833</v>
      </c>
      <c r="D232" s="25" t="s">
        <v>64</v>
      </c>
      <c r="E232" s="31" t="s">
        <v>1834</v>
      </c>
      <c r="F232" s="32" t="s">
        <v>87</v>
      </c>
      <c r="G232" s="33">
        <v>1</v>
      </c>
      <c r="H232" s="34">
        <v>0</v>
      </c>
      <c r="I232" s="34">
        <f>ROUND(ROUND(H232,2)*ROUND(G232,3),2)</f>
        <v>0</v>
      </c>
      <c r="J232" s="32" t="s">
        <v>1726</v>
      </c>
      <c r="O232">
        <f>(I232*21)/100</f>
        <v>0</v>
      </c>
      <c r="P232" t="s">
        <v>30</v>
      </c>
    </row>
    <row r="233" spans="1:16" x14ac:dyDescent="0.2">
      <c r="A233" s="35" t="s">
        <v>61</v>
      </c>
      <c r="E233" s="36" t="s">
        <v>1834</v>
      </c>
    </row>
    <row r="234" spans="1:16" x14ac:dyDescent="0.2">
      <c r="A234" s="37" t="s">
        <v>63</v>
      </c>
      <c r="E234" s="38" t="s">
        <v>64</v>
      </c>
    </row>
    <row r="235" spans="1:16" x14ac:dyDescent="0.2">
      <c r="A235" t="s">
        <v>65</v>
      </c>
      <c r="E235" s="36" t="s">
        <v>64</v>
      </c>
    </row>
    <row r="236" spans="1:16" ht="25.5" x14ac:dyDescent="0.2">
      <c r="A236" s="25" t="s">
        <v>55</v>
      </c>
      <c r="B236" s="30" t="s">
        <v>556</v>
      </c>
      <c r="C236" s="30" t="s">
        <v>1835</v>
      </c>
      <c r="D236" s="25" t="s">
        <v>64</v>
      </c>
      <c r="E236" s="31" t="s">
        <v>1836</v>
      </c>
      <c r="F236" s="32" t="s">
        <v>87</v>
      </c>
      <c r="G236" s="33">
        <v>2</v>
      </c>
      <c r="H236" s="34">
        <v>0</v>
      </c>
      <c r="I236" s="34">
        <f>ROUND(ROUND(H236,2)*ROUND(G236,3),2)</f>
        <v>0</v>
      </c>
      <c r="J236" s="32" t="s">
        <v>1726</v>
      </c>
      <c r="O236">
        <f>(I236*21)/100</f>
        <v>0</v>
      </c>
      <c r="P236" t="s">
        <v>30</v>
      </c>
    </row>
    <row r="237" spans="1:16" ht="25.5" x14ac:dyDescent="0.2">
      <c r="A237" s="35" t="s">
        <v>61</v>
      </c>
      <c r="E237" s="36" t="s">
        <v>1836</v>
      </c>
    </row>
    <row r="238" spans="1:16" x14ac:dyDescent="0.2">
      <c r="A238" s="37" t="s">
        <v>63</v>
      </c>
      <c r="E238" s="38" t="s">
        <v>64</v>
      </c>
    </row>
    <row r="239" spans="1:16" x14ac:dyDescent="0.2">
      <c r="A239" t="s">
        <v>65</v>
      </c>
      <c r="E239" s="36" t="s">
        <v>64</v>
      </c>
    </row>
    <row r="240" spans="1:16" x14ac:dyDescent="0.2">
      <c r="A240" s="25" t="s">
        <v>55</v>
      </c>
      <c r="B240" s="30" t="s">
        <v>560</v>
      </c>
      <c r="C240" s="30" t="s">
        <v>1837</v>
      </c>
      <c r="D240" s="25" t="s">
        <v>64</v>
      </c>
      <c r="E240" s="31" t="s">
        <v>1838</v>
      </c>
      <c r="F240" s="32" t="s">
        <v>87</v>
      </c>
      <c r="G240" s="33">
        <v>6</v>
      </c>
      <c r="H240" s="34">
        <v>0</v>
      </c>
      <c r="I240" s="34">
        <f>ROUND(ROUND(H240,2)*ROUND(G240,3),2)</f>
        <v>0</v>
      </c>
      <c r="J240" s="32" t="s">
        <v>1726</v>
      </c>
      <c r="O240">
        <f>(I240*21)/100</f>
        <v>0</v>
      </c>
      <c r="P240" t="s">
        <v>30</v>
      </c>
    </row>
    <row r="241" spans="1:16" x14ac:dyDescent="0.2">
      <c r="A241" s="35" t="s">
        <v>61</v>
      </c>
      <c r="E241" s="36" t="s">
        <v>1838</v>
      </c>
    </row>
    <row r="242" spans="1:16" x14ac:dyDescent="0.2">
      <c r="A242" s="37" t="s">
        <v>63</v>
      </c>
      <c r="E242" s="38" t="s">
        <v>64</v>
      </c>
    </row>
    <row r="243" spans="1:16" x14ac:dyDescent="0.2">
      <c r="A243" t="s">
        <v>65</v>
      </c>
      <c r="E243" s="36" t="s">
        <v>64</v>
      </c>
    </row>
    <row r="244" spans="1:16" ht="25.5" x14ac:dyDescent="0.2">
      <c r="A244" s="25" t="s">
        <v>55</v>
      </c>
      <c r="B244" s="30" t="s">
        <v>969</v>
      </c>
      <c r="C244" s="30" t="s">
        <v>1837</v>
      </c>
      <c r="D244" s="25" t="s">
        <v>36</v>
      </c>
      <c r="E244" s="31" t="s">
        <v>1839</v>
      </c>
      <c r="F244" s="32" t="s">
        <v>87</v>
      </c>
      <c r="G244" s="33">
        <v>3</v>
      </c>
      <c r="H244" s="34">
        <v>0</v>
      </c>
      <c r="I244" s="34">
        <f>ROUND(ROUND(H244,2)*ROUND(G244,3),2)</f>
        <v>0</v>
      </c>
      <c r="J244" s="32" t="s">
        <v>1726</v>
      </c>
      <c r="O244">
        <f>(I244*21)/100</f>
        <v>0</v>
      </c>
      <c r="P244" t="s">
        <v>30</v>
      </c>
    </row>
    <row r="245" spans="1:16" ht="25.5" x14ac:dyDescent="0.2">
      <c r="A245" s="35" t="s">
        <v>61</v>
      </c>
      <c r="E245" s="36" t="s">
        <v>1839</v>
      </c>
    </row>
    <row r="246" spans="1:16" x14ac:dyDescent="0.2">
      <c r="A246" s="37" t="s">
        <v>63</v>
      </c>
      <c r="E246" s="38" t="s">
        <v>64</v>
      </c>
    </row>
    <row r="247" spans="1:16" x14ac:dyDescent="0.2">
      <c r="A247" t="s">
        <v>65</v>
      </c>
      <c r="E247" s="36" t="s">
        <v>64</v>
      </c>
    </row>
    <row r="248" spans="1:16" x14ac:dyDescent="0.2">
      <c r="A248" s="25" t="s">
        <v>55</v>
      </c>
      <c r="B248" s="30" t="s">
        <v>973</v>
      </c>
      <c r="C248" s="30" t="s">
        <v>1837</v>
      </c>
      <c r="D248" s="25" t="s">
        <v>30</v>
      </c>
      <c r="E248" s="31" t="s">
        <v>1840</v>
      </c>
      <c r="F248" s="32" t="s">
        <v>87</v>
      </c>
      <c r="G248" s="33">
        <v>4</v>
      </c>
      <c r="H248" s="34">
        <v>0</v>
      </c>
      <c r="I248" s="34">
        <f>ROUND(ROUND(H248,2)*ROUND(G248,3),2)</f>
        <v>0</v>
      </c>
      <c r="J248" s="32" t="s">
        <v>1726</v>
      </c>
      <c r="O248">
        <f>(I248*21)/100</f>
        <v>0</v>
      </c>
      <c r="P248" t="s">
        <v>30</v>
      </c>
    </row>
    <row r="249" spans="1:16" x14ac:dyDescent="0.2">
      <c r="A249" s="35" t="s">
        <v>61</v>
      </c>
      <c r="E249" s="36" t="s">
        <v>1840</v>
      </c>
    </row>
    <row r="250" spans="1:16" x14ac:dyDescent="0.2">
      <c r="A250" s="37" t="s">
        <v>63</v>
      </c>
      <c r="E250" s="38" t="s">
        <v>64</v>
      </c>
    </row>
    <row r="251" spans="1:16" x14ac:dyDescent="0.2">
      <c r="A251" t="s">
        <v>65</v>
      </c>
      <c r="E251" s="36" t="s">
        <v>64</v>
      </c>
    </row>
    <row r="252" spans="1:16" x14ac:dyDescent="0.2">
      <c r="A252" s="25" t="s">
        <v>55</v>
      </c>
      <c r="B252" s="30" t="s">
        <v>977</v>
      </c>
      <c r="C252" s="30" t="s">
        <v>1841</v>
      </c>
      <c r="D252" s="25" t="s">
        <v>64</v>
      </c>
      <c r="E252" s="31" t="s">
        <v>1842</v>
      </c>
      <c r="F252" s="32" t="s">
        <v>78</v>
      </c>
      <c r="G252" s="33">
        <v>2</v>
      </c>
      <c r="H252" s="34">
        <v>0</v>
      </c>
      <c r="I252" s="34">
        <f>ROUND(ROUND(H252,2)*ROUND(G252,3),2)</f>
        <v>0</v>
      </c>
      <c r="J252" s="32" t="s">
        <v>1726</v>
      </c>
      <c r="O252">
        <f>(I252*21)/100</f>
        <v>0</v>
      </c>
      <c r="P252" t="s">
        <v>30</v>
      </c>
    </row>
    <row r="253" spans="1:16" x14ac:dyDescent="0.2">
      <c r="A253" s="35" t="s">
        <v>61</v>
      </c>
      <c r="E253" s="36" t="s">
        <v>1842</v>
      </c>
    </row>
    <row r="254" spans="1:16" x14ac:dyDescent="0.2">
      <c r="A254" s="37" t="s">
        <v>63</v>
      </c>
      <c r="E254" s="38" t="s">
        <v>64</v>
      </c>
    </row>
    <row r="255" spans="1:16" x14ac:dyDescent="0.2">
      <c r="A255" t="s">
        <v>65</v>
      </c>
      <c r="E255" s="36" t="s">
        <v>64</v>
      </c>
    </row>
    <row r="256" spans="1:16" ht="25.5" x14ac:dyDescent="0.2">
      <c r="A256" s="25" t="s">
        <v>55</v>
      </c>
      <c r="B256" s="30" t="s">
        <v>1274</v>
      </c>
      <c r="C256" s="30" t="s">
        <v>1843</v>
      </c>
      <c r="D256" s="25" t="s">
        <v>64</v>
      </c>
      <c r="E256" s="31" t="s">
        <v>1844</v>
      </c>
      <c r="F256" s="32" t="s">
        <v>78</v>
      </c>
      <c r="G256" s="33">
        <v>20</v>
      </c>
      <c r="H256" s="34">
        <v>0</v>
      </c>
      <c r="I256" s="34">
        <f>ROUND(ROUND(H256,2)*ROUND(G256,3),2)</f>
        <v>0</v>
      </c>
      <c r="J256" s="32" t="s">
        <v>1726</v>
      </c>
      <c r="O256">
        <f>(I256*21)/100</f>
        <v>0</v>
      </c>
      <c r="P256" t="s">
        <v>30</v>
      </c>
    </row>
    <row r="257" spans="1:16" ht="25.5" x14ac:dyDescent="0.2">
      <c r="A257" s="35" t="s">
        <v>61</v>
      </c>
      <c r="E257" s="36" t="s">
        <v>1844</v>
      </c>
    </row>
    <row r="258" spans="1:16" x14ac:dyDescent="0.2">
      <c r="A258" s="37" t="s">
        <v>63</v>
      </c>
      <c r="E258" s="38" t="s">
        <v>64</v>
      </c>
    </row>
    <row r="259" spans="1:16" x14ac:dyDescent="0.2">
      <c r="A259" t="s">
        <v>65</v>
      </c>
      <c r="E259" s="36" t="s">
        <v>64</v>
      </c>
    </row>
    <row r="260" spans="1:16" x14ac:dyDescent="0.2">
      <c r="A260" s="25" t="s">
        <v>55</v>
      </c>
      <c r="B260" s="30" t="s">
        <v>1280</v>
      </c>
      <c r="C260" s="30" t="s">
        <v>1845</v>
      </c>
      <c r="D260" s="25" t="s">
        <v>64</v>
      </c>
      <c r="E260" s="31" t="s">
        <v>1846</v>
      </c>
      <c r="F260" s="32" t="s">
        <v>78</v>
      </c>
      <c r="G260" s="33">
        <v>10</v>
      </c>
      <c r="H260" s="34">
        <v>0</v>
      </c>
      <c r="I260" s="34">
        <f>ROUND(ROUND(H260,2)*ROUND(G260,3),2)</f>
        <v>0</v>
      </c>
      <c r="J260" s="32" t="s">
        <v>1726</v>
      </c>
      <c r="O260">
        <f>(I260*21)/100</f>
        <v>0</v>
      </c>
      <c r="P260" t="s">
        <v>30</v>
      </c>
    </row>
    <row r="261" spans="1:16" x14ac:dyDescent="0.2">
      <c r="A261" s="35" t="s">
        <v>61</v>
      </c>
      <c r="E261" s="36" t="s">
        <v>1846</v>
      </c>
    </row>
    <row r="262" spans="1:16" x14ac:dyDescent="0.2">
      <c r="A262" s="37" t="s">
        <v>63</v>
      </c>
      <c r="E262" s="38" t="s">
        <v>64</v>
      </c>
    </row>
    <row r="263" spans="1:16" x14ac:dyDescent="0.2">
      <c r="A263" t="s">
        <v>65</v>
      </c>
      <c r="E263" s="36" t="s">
        <v>64</v>
      </c>
    </row>
    <row r="264" spans="1:16" ht="25.5" x14ac:dyDescent="0.2">
      <c r="A264" s="25" t="s">
        <v>55</v>
      </c>
      <c r="B264" s="30" t="s">
        <v>1286</v>
      </c>
      <c r="C264" s="30" t="s">
        <v>1847</v>
      </c>
      <c r="D264" s="25" t="s">
        <v>64</v>
      </c>
      <c r="E264" s="31" t="s">
        <v>1848</v>
      </c>
      <c r="F264" s="32" t="s">
        <v>78</v>
      </c>
      <c r="G264" s="33">
        <v>15</v>
      </c>
      <c r="H264" s="34">
        <v>0</v>
      </c>
      <c r="I264" s="34">
        <f>ROUND(ROUND(H264,2)*ROUND(G264,3),2)</f>
        <v>0</v>
      </c>
      <c r="J264" s="32" t="s">
        <v>1726</v>
      </c>
      <c r="O264">
        <f>(I264*21)/100</f>
        <v>0</v>
      </c>
      <c r="P264" t="s">
        <v>30</v>
      </c>
    </row>
    <row r="265" spans="1:16" ht="25.5" x14ac:dyDescent="0.2">
      <c r="A265" s="35" t="s">
        <v>61</v>
      </c>
      <c r="E265" s="36" t="s">
        <v>1848</v>
      </c>
    </row>
    <row r="266" spans="1:16" x14ac:dyDescent="0.2">
      <c r="A266" s="37" t="s">
        <v>63</v>
      </c>
      <c r="E266" s="38" t="s">
        <v>64</v>
      </c>
    </row>
    <row r="267" spans="1:16" x14ac:dyDescent="0.2">
      <c r="A267" t="s">
        <v>65</v>
      </c>
      <c r="E267" s="36" t="s">
        <v>64</v>
      </c>
    </row>
    <row r="268" spans="1:16" x14ac:dyDescent="0.2">
      <c r="A268" s="25" t="s">
        <v>55</v>
      </c>
      <c r="B268" s="30" t="s">
        <v>1289</v>
      </c>
      <c r="C268" s="30" t="s">
        <v>1849</v>
      </c>
      <c r="D268" s="25" t="s">
        <v>64</v>
      </c>
      <c r="E268" s="31" t="s">
        <v>1850</v>
      </c>
      <c r="F268" s="32" t="s">
        <v>87</v>
      </c>
      <c r="G268" s="33">
        <v>2</v>
      </c>
      <c r="H268" s="34">
        <v>0</v>
      </c>
      <c r="I268" s="34">
        <f>ROUND(ROUND(H268,2)*ROUND(G268,3),2)</f>
        <v>0</v>
      </c>
      <c r="J268" s="32" t="s">
        <v>1726</v>
      </c>
      <c r="O268">
        <f>(I268*21)/100</f>
        <v>0</v>
      </c>
      <c r="P268" t="s">
        <v>30</v>
      </c>
    </row>
    <row r="269" spans="1:16" x14ac:dyDescent="0.2">
      <c r="A269" s="35" t="s">
        <v>61</v>
      </c>
      <c r="E269" s="36" t="s">
        <v>1850</v>
      </c>
    </row>
    <row r="270" spans="1:16" x14ac:dyDescent="0.2">
      <c r="A270" s="37" t="s">
        <v>63</v>
      </c>
      <c r="E270" s="38" t="s">
        <v>64</v>
      </c>
    </row>
    <row r="271" spans="1:16" x14ac:dyDescent="0.2">
      <c r="A271" t="s">
        <v>65</v>
      </c>
      <c r="E271" s="36" t="s">
        <v>64</v>
      </c>
    </row>
    <row r="272" spans="1:16" x14ac:dyDescent="0.2">
      <c r="A272" s="25" t="s">
        <v>55</v>
      </c>
      <c r="B272" s="30" t="s">
        <v>1292</v>
      </c>
      <c r="C272" s="30" t="s">
        <v>1849</v>
      </c>
      <c r="D272" s="25" t="s">
        <v>36</v>
      </c>
      <c r="E272" s="31" t="s">
        <v>1851</v>
      </c>
      <c r="F272" s="32" t="s">
        <v>87</v>
      </c>
      <c r="G272" s="33">
        <v>2</v>
      </c>
      <c r="H272" s="34">
        <v>0</v>
      </c>
      <c r="I272" s="34">
        <f>ROUND(ROUND(H272,2)*ROUND(G272,3),2)</f>
        <v>0</v>
      </c>
      <c r="J272" s="32" t="s">
        <v>1726</v>
      </c>
      <c r="O272">
        <f>(I272*21)/100</f>
        <v>0</v>
      </c>
      <c r="P272" t="s">
        <v>30</v>
      </c>
    </row>
    <row r="273" spans="1:16" x14ac:dyDescent="0.2">
      <c r="A273" s="35" t="s">
        <v>61</v>
      </c>
      <c r="E273" s="36" t="s">
        <v>1851</v>
      </c>
    </row>
    <row r="274" spans="1:16" x14ac:dyDescent="0.2">
      <c r="A274" s="37" t="s">
        <v>63</v>
      </c>
      <c r="E274" s="38" t="s">
        <v>64</v>
      </c>
    </row>
    <row r="275" spans="1:16" x14ac:dyDescent="0.2">
      <c r="A275" t="s">
        <v>65</v>
      </c>
      <c r="E275" s="36" t="s">
        <v>64</v>
      </c>
    </row>
    <row r="276" spans="1:16" ht="25.5" x14ac:dyDescent="0.2">
      <c r="A276" s="25" t="s">
        <v>55</v>
      </c>
      <c r="B276" s="30" t="s">
        <v>1295</v>
      </c>
      <c r="C276" s="30" t="s">
        <v>1852</v>
      </c>
      <c r="D276" s="25" t="s">
        <v>64</v>
      </c>
      <c r="E276" s="31" t="s">
        <v>1853</v>
      </c>
      <c r="F276" s="32" t="s">
        <v>87</v>
      </c>
      <c r="G276" s="33">
        <v>2</v>
      </c>
      <c r="H276" s="34">
        <v>0</v>
      </c>
      <c r="I276" s="34">
        <f>ROUND(ROUND(H276,2)*ROUND(G276,3),2)</f>
        <v>0</v>
      </c>
      <c r="J276" s="32" t="s">
        <v>1726</v>
      </c>
      <c r="O276">
        <f>(I276*21)/100</f>
        <v>0</v>
      </c>
      <c r="P276" t="s">
        <v>30</v>
      </c>
    </row>
    <row r="277" spans="1:16" ht="25.5" x14ac:dyDescent="0.2">
      <c r="A277" s="35" t="s">
        <v>61</v>
      </c>
      <c r="E277" s="36" t="s">
        <v>1853</v>
      </c>
    </row>
    <row r="278" spans="1:16" x14ac:dyDescent="0.2">
      <c r="A278" s="37" t="s">
        <v>63</v>
      </c>
      <c r="E278" s="38" t="s">
        <v>64</v>
      </c>
    </row>
    <row r="279" spans="1:16" x14ac:dyDescent="0.2">
      <c r="A279" t="s">
        <v>65</v>
      </c>
      <c r="E279" s="36" t="s">
        <v>64</v>
      </c>
    </row>
    <row r="280" spans="1:16" ht="25.5" x14ac:dyDescent="0.2">
      <c r="A280" s="25" t="s">
        <v>55</v>
      </c>
      <c r="B280" s="30" t="s">
        <v>1302</v>
      </c>
      <c r="C280" s="30" t="s">
        <v>1854</v>
      </c>
      <c r="D280" s="25" t="s">
        <v>64</v>
      </c>
      <c r="E280" s="31" t="s">
        <v>1855</v>
      </c>
      <c r="F280" s="32" t="s">
        <v>87</v>
      </c>
      <c r="G280" s="33">
        <v>2</v>
      </c>
      <c r="H280" s="34">
        <v>0</v>
      </c>
      <c r="I280" s="34">
        <f>ROUND(ROUND(H280,2)*ROUND(G280,3),2)</f>
        <v>0</v>
      </c>
      <c r="J280" s="32" t="s">
        <v>1726</v>
      </c>
      <c r="O280">
        <f>(I280*21)/100</f>
        <v>0</v>
      </c>
      <c r="P280" t="s">
        <v>30</v>
      </c>
    </row>
    <row r="281" spans="1:16" ht="25.5" x14ac:dyDescent="0.2">
      <c r="A281" s="35" t="s">
        <v>61</v>
      </c>
      <c r="E281" s="36" t="s">
        <v>1855</v>
      </c>
    </row>
    <row r="282" spans="1:16" x14ac:dyDescent="0.2">
      <c r="A282" s="37" t="s">
        <v>63</v>
      </c>
      <c r="E282" s="38" t="s">
        <v>64</v>
      </c>
    </row>
    <row r="283" spans="1:16" x14ac:dyDescent="0.2">
      <c r="A283" t="s">
        <v>65</v>
      </c>
      <c r="E283" s="36" t="s">
        <v>64</v>
      </c>
    </row>
    <row r="284" spans="1:16" x14ac:dyDescent="0.2">
      <c r="A284" s="25" t="s">
        <v>55</v>
      </c>
      <c r="B284" s="30" t="s">
        <v>1305</v>
      </c>
      <c r="C284" s="30" t="s">
        <v>1856</v>
      </c>
      <c r="D284" s="25" t="s">
        <v>64</v>
      </c>
      <c r="E284" s="31" t="s">
        <v>1857</v>
      </c>
      <c r="F284" s="32" t="s">
        <v>87</v>
      </c>
      <c r="G284" s="33">
        <v>4</v>
      </c>
      <c r="H284" s="34">
        <v>0</v>
      </c>
      <c r="I284" s="34">
        <f>ROUND(ROUND(H284,2)*ROUND(G284,3),2)</f>
        <v>0</v>
      </c>
      <c r="J284" s="32" t="s">
        <v>1726</v>
      </c>
      <c r="O284">
        <f>(I284*21)/100</f>
        <v>0</v>
      </c>
      <c r="P284" t="s">
        <v>30</v>
      </c>
    </row>
    <row r="285" spans="1:16" x14ac:dyDescent="0.2">
      <c r="A285" s="35" t="s">
        <v>61</v>
      </c>
      <c r="E285" s="36" t="s">
        <v>1857</v>
      </c>
    </row>
    <row r="286" spans="1:16" x14ac:dyDescent="0.2">
      <c r="A286" s="37" t="s">
        <v>63</v>
      </c>
      <c r="E286" s="38" t="s">
        <v>64</v>
      </c>
    </row>
    <row r="287" spans="1:16" x14ac:dyDescent="0.2">
      <c r="A287" t="s">
        <v>65</v>
      </c>
      <c r="E287" s="36" t="s">
        <v>64</v>
      </c>
    </row>
    <row r="288" spans="1:16" x14ac:dyDescent="0.2">
      <c r="A288" s="25" t="s">
        <v>55</v>
      </c>
      <c r="B288" s="30" t="s">
        <v>1308</v>
      </c>
      <c r="C288" s="30" t="s">
        <v>1858</v>
      </c>
      <c r="D288" s="25" t="s">
        <v>64</v>
      </c>
      <c r="E288" s="31" t="s">
        <v>1859</v>
      </c>
      <c r="F288" s="32" t="s">
        <v>78</v>
      </c>
      <c r="G288" s="33">
        <v>210</v>
      </c>
      <c r="H288" s="34">
        <v>0</v>
      </c>
      <c r="I288" s="34">
        <f>ROUND(ROUND(H288,2)*ROUND(G288,3),2)</f>
        <v>0</v>
      </c>
      <c r="J288" s="32" t="s">
        <v>1726</v>
      </c>
      <c r="O288">
        <f>(I288*21)/100</f>
        <v>0</v>
      </c>
      <c r="P288" t="s">
        <v>30</v>
      </c>
    </row>
    <row r="289" spans="1:16" x14ac:dyDescent="0.2">
      <c r="A289" s="35" t="s">
        <v>61</v>
      </c>
      <c r="E289" s="36" t="s">
        <v>1859</v>
      </c>
    </row>
    <row r="290" spans="1:16" x14ac:dyDescent="0.2">
      <c r="A290" s="37" t="s">
        <v>63</v>
      </c>
      <c r="E290" s="38" t="s">
        <v>64</v>
      </c>
    </row>
    <row r="291" spans="1:16" x14ac:dyDescent="0.2">
      <c r="A291" t="s">
        <v>65</v>
      </c>
      <c r="E291" s="36" t="s">
        <v>64</v>
      </c>
    </row>
    <row r="292" spans="1:16" x14ac:dyDescent="0.2">
      <c r="A292" s="25" t="s">
        <v>55</v>
      </c>
      <c r="B292" s="30" t="s">
        <v>1311</v>
      </c>
      <c r="C292" s="30" t="s">
        <v>1860</v>
      </c>
      <c r="D292" s="25" t="s">
        <v>64</v>
      </c>
      <c r="E292" s="31" t="s">
        <v>1861</v>
      </c>
      <c r="F292" s="32" t="s">
        <v>78</v>
      </c>
      <c r="G292" s="33">
        <v>60</v>
      </c>
      <c r="H292" s="34">
        <v>0</v>
      </c>
      <c r="I292" s="34">
        <f>ROUND(ROUND(H292,2)*ROUND(G292,3),2)</f>
        <v>0</v>
      </c>
      <c r="J292" s="32" t="s">
        <v>1726</v>
      </c>
      <c r="O292">
        <f>(I292*21)/100</f>
        <v>0</v>
      </c>
      <c r="P292" t="s">
        <v>30</v>
      </c>
    </row>
    <row r="293" spans="1:16" x14ac:dyDescent="0.2">
      <c r="A293" s="35" t="s">
        <v>61</v>
      </c>
      <c r="E293" s="36" t="s">
        <v>1861</v>
      </c>
    </row>
    <row r="294" spans="1:16" x14ac:dyDescent="0.2">
      <c r="A294" s="37" t="s">
        <v>63</v>
      </c>
      <c r="E294" s="38" t="s">
        <v>64</v>
      </c>
    </row>
    <row r="295" spans="1:16" x14ac:dyDescent="0.2">
      <c r="A295" t="s">
        <v>65</v>
      </c>
      <c r="E295" s="36" t="s">
        <v>64</v>
      </c>
    </row>
    <row r="296" spans="1:16" x14ac:dyDescent="0.2">
      <c r="A296" s="25" t="s">
        <v>55</v>
      </c>
      <c r="B296" s="30" t="s">
        <v>1314</v>
      </c>
      <c r="C296" s="30" t="s">
        <v>1860</v>
      </c>
      <c r="D296" s="25" t="s">
        <v>36</v>
      </c>
      <c r="E296" s="31" t="s">
        <v>1862</v>
      </c>
      <c r="F296" s="32" t="s">
        <v>78</v>
      </c>
      <c r="G296" s="33">
        <v>230</v>
      </c>
      <c r="H296" s="34">
        <v>0</v>
      </c>
      <c r="I296" s="34">
        <f>ROUND(ROUND(H296,2)*ROUND(G296,3),2)</f>
        <v>0</v>
      </c>
      <c r="J296" s="32" t="s">
        <v>1726</v>
      </c>
      <c r="O296">
        <f>(I296*21)/100</f>
        <v>0</v>
      </c>
      <c r="P296" t="s">
        <v>30</v>
      </c>
    </row>
    <row r="297" spans="1:16" x14ac:dyDescent="0.2">
      <c r="A297" s="35" t="s">
        <v>61</v>
      </c>
      <c r="E297" s="36" t="s">
        <v>1862</v>
      </c>
    </row>
    <row r="298" spans="1:16" x14ac:dyDescent="0.2">
      <c r="A298" s="37" t="s">
        <v>63</v>
      </c>
      <c r="E298" s="38" t="s">
        <v>64</v>
      </c>
    </row>
    <row r="299" spans="1:16" x14ac:dyDescent="0.2">
      <c r="A299" t="s">
        <v>65</v>
      </c>
      <c r="E299" s="36" t="s">
        <v>64</v>
      </c>
    </row>
    <row r="300" spans="1:16" x14ac:dyDescent="0.2">
      <c r="A300" s="25" t="s">
        <v>55</v>
      </c>
      <c r="B300" s="30" t="s">
        <v>1317</v>
      </c>
      <c r="C300" s="30" t="s">
        <v>1863</v>
      </c>
      <c r="D300" s="25" t="s">
        <v>64</v>
      </c>
      <c r="E300" s="31" t="s">
        <v>1864</v>
      </c>
      <c r="F300" s="32" t="s">
        <v>78</v>
      </c>
      <c r="G300" s="33">
        <v>50</v>
      </c>
      <c r="H300" s="34">
        <v>0</v>
      </c>
      <c r="I300" s="34">
        <f>ROUND(ROUND(H300,2)*ROUND(G300,3),2)</f>
        <v>0</v>
      </c>
      <c r="J300" s="32" t="s">
        <v>1726</v>
      </c>
      <c r="O300">
        <f>(I300*21)/100</f>
        <v>0</v>
      </c>
      <c r="P300" t="s">
        <v>30</v>
      </c>
    </row>
    <row r="301" spans="1:16" x14ac:dyDescent="0.2">
      <c r="A301" s="35" t="s">
        <v>61</v>
      </c>
      <c r="E301" s="36" t="s">
        <v>1864</v>
      </c>
    </row>
    <row r="302" spans="1:16" x14ac:dyDescent="0.2">
      <c r="A302" s="37" t="s">
        <v>63</v>
      </c>
      <c r="E302" s="38" t="s">
        <v>64</v>
      </c>
    </row>
    <row r="303" spans="1:16" x14ac:dyDescent="0.2">
      <c r="A303" t="s">
        <v>65</v>
      </c>
      <c r="E303" s="36" t="s">
        <v>64</v>
      </c>
    </row>
    <row r="304" spans="1:16" x14ac:dyDescent="0.2">
      <c r="A304" s="25" t="s">
        <v>55</v>
      </c>
      <c r="B304" s="30" t="s">
        <v>1321</v>
      </c>
      <c r="C304" s="30" t="s">
        <v>1865</v>
      </c>
      <c r="D304" s="25" t="s">
        <v>64</v>
      </c>
      <c r="E304" s="31" t="s">
        <v>1866</v>
      </c>
      <c r="F304" s="32" t="s">
        <v>78</v>
      </c>
      <c r="G304" s="33">
        <v>90</v>
      </c>
      <c r="H304" s="34">
        <v>0</v>
      </c>
      <c r="I304" s="34">
        <f>ROUND(ROUND(H304,2)*ROUND(G304,3),2)</f>
        <v>0</v>
      </c>
      <c r="J304" s="32" t="s">
        <v>1726</v>
      </c>
      <c r="O304">
        <f>(I304*21)/100</f>
        <v>0</v>
      </c>
      <c r="P304" t="s">
        <v>30</v>
      </c>
    </row>
    <row r="305" spans="1:16" x14ac:dyDescent="0.2">
      <c r="A305" s="35" t="s">
        <v>61</v>
      </c>
      <c r="E305" s="36" t="s">
        <v>1866</v>
      </c>
    </row>
    <row r="306" spans="1:16" x14ac:dyDescent="0.2">
      <c r="A306" s="37" t="s">
        <v>63</v>
      </c>
      <c r="E306" s="38" t="s">
        <v>64</v>
      </c>
    </row>
    <row r="307" spans="1:16" x14ac:dyDescent="0.2">
      <c r="A307" t="s">
        <v>65</v>
      </c>
      <c r="E307" s="36" t="s">
        <v>64</v>
      </c>
    </row>
    <row r="308" spans="1:16" x14ac:dyDescent="0.2">
      <c r="A308" s="25" t="s">
        <v>55</v>
      </c>
      <c r="B308" s="30" t="s">
        <v>1326</v>
      </c>
      <c r="C308" s="30" t="s">
        <v>1867</v>
      </c>
      <c r="D308" s="25" t="s">
        <v>64</v>
      </c>
      <c r="E308" s="31" t="s">
        <v>1868</v>
      </c>
      <c r="F308" s="32" t="s">
        <v>78</v>
      </c>
      <c r="G308" s="33">
        <v>50</v>
      </c>
      <c r="H308" s="34">
        <v>0</v>
      </c>
      <c r="I308" s="34">
        <f>ROUND(ROUND(H308,2)*ROUND(G308,3),2)</f>
        <v>0</v>
      </c>
      <c r="J308" s="32" t="s">
        <v>1726</v>
      </c>
      <c r="O308">
        <f>(I308*21)/100</f>
        <v>0</v>
      </c>
      <c r="P308" t="s">
        <v>30</v>
      </c>
    </row>
    <row r="309" spans="1:16" x14ac:dyDescent="0.2">
      <c r="A309" s="35" t="s">
        <v>61</v>
      </c>
      <c r="E309" s="36" t="s">
        <v>1868</v>
      </c>
    </row>
    <row r="310" spans="1:16" x14ac:dyDescent="0.2">
      <c r="A310" s="37" t="s">
        <v>63</v>
      </c>
      <c r="E310" s="38" t="s">
        <v>64</v>
      </c>
    </row>
    <row r="311" spans="1:16" x14ac:dyDescent="0.2">
      <c r="A311" t="s">
        <v>65</v>
      </c>
      <c r="E311" s="36" t="s">
        <v>64</v>
      </c>
    </row>
    <row r="312" spans="1:16" x14ac:dyDescent="0.2">
      <c r="A312" s="25" t="s">
        <v>55</v>
      </c>
      <c r="B312" s="30" t="s">
        <v>1330</v>
      </c>
      <c r="C312" s="30" t="s">
        <v>1869</v>
      </c>
      <c r="D312" s="25" t="s">
        <v>64</v>
      </c>
      <c r="E312" s="31" t="s">
        <v>1870</v>
      </c>
      <c r="F312" s="32" t="s">
        <v>78</v>
      </c>
      <c r="G312" s="33">
        <v>16</v>
      </c>
      <c r="H312" s="34">
        <v>0</v>
      </c>
      <c r="I312" s="34">
        <f>ROUND(ROUND(H312,2)*ROUND(G312,3),2)</f>
        <v>0</v>
      </c>
      <c r="J312" s="32" t="s">
        <v>1726</v>
      </c>
      <c r="O312">
        <f>(I312*21)/100</f>
        <v>0</v>
      </c>
      <c r="P312" t="s">
        <v>30</v>
      </c>
    </row>
    <row r="313" spans="1:16" x14ac:dyDescent="0.2">
      <c r="A313" s="35" t="s">
        <v>61</v>
      </c>
      <c r="E313" s="36" t="s">
        <v>1870</v>
      </c>
    </row>
    <row r="314" spans="1:16" x14ac:dyDescent="0.2">
      <c r="A314" s="37" t="s">
        <v>63</v>
      </c>
      <c r="E314" s="38" t="s">
        <v>64</v>
      </c>
    </row>
    <row r="315" spans="1:16" x14ac:dyDescent="0.2">
      <c r="A315" t="s">
        <v>65</v>
      </c>
      <c r="E315" s="36" t="s">
        <v>64</v>
      </c>
    </row>
    <row r="316" spans="1:16" x14ac:dyDescent="0.2">
      <c r="A316" s="25" t="s">
        <v>55</v>
      </c>
      <c r="B316" s="30" t="s">
        <v>1333</v>
      </c>
      <c r="C316" s="30" t="s">
        <v>1871</v>
      </c>
      <c r="D316" s="25" t="s">
        <v>64</v>
      </c>
      <c r="E316" s="31" t="s">
        <v>1872</v>
      </c>
      <c r="F316" s="32" t="s">
        <v>78</v>
      </c>
      <c r="G316" s="33">
        <v>25</v>
      </c>
      <c r="H316" s="34">
        <v>0</v>
      </c>
      <c r="I316" s="34">
        <f>ROUND(ROUND(H316,2)*ROUND(G316,3),2)</f>
        <v>0</v>
      </c>
      <c r="J316" s="32" t="s">
        <v>1726</v>
      </c>
      <c r="O316">
        <f>(I316*21)/100</f>
        <v>0</v>
      </c>
      <c r="P316" t="s">
        <v>30</v>
      </c>
    </row>
    <row r="317" spans="1:16" x14ac:dyDescent="0.2">
      <c r="A317" s="35" t="s">
        <v>61</v>
      </c>
      <c r="E317" s="36" t="s">
        <v>1872</v>
      </c>
    </row>
    <row r="318" spans="1:16" x14ac:dyDescent="0.2">
      <c r="A318" s="37" t="s">
        <v>63</v>
      </c>
      <c r="E318" s="38" t="s">
        <v>64</v>
      </c>
    </row>
    <row r="319" spans="1:16" x14ac:dyDescent="0.2">
      <c r="A319" t="s">
        <v>65</v>
      </c>
      <c r="E319" s="36" t="s">
        <v>64</v>
      </c>
    </row>
    <row r="320" spans="1:16" x14ac:dyDescent="0.2">
      <c r="A320" s="25" t="s">
        <v>55</v>
      </c>
      <c r="B320" s="30" t="s">
        <v>1338</v>
      </c>
      <c r="C320" s="30" t="s">
        <v>1873</v>
      </c>
      <c r="D320" s="25" t="s">
        <v>64</v>
      </c>
      <c r="E320" s="31" t="s">
        <v>1874</v>
      </c>
      <c r="F320" s="32" t="s">
        <v>78</v>
      </c>
      <c r="G320" s="33">
        <v>40</v>
      </c>
      <c r="H320" s="34">
        <v>0</v>
      </c>
      <c r="I320" s="34">
        <f>ROUND(ROUND(H320,2)*ROUND(G320,3),2)</f>
        <v>0</v>
      </c>
      <c r="J320" s="32" t="s">
        <v>1726</v>
      </c>
      <c r="O320">
        <f>(I320*21)/100</f>
        <v>0</v>
      </c>
      <c r="P320" t="s">
        <v>30</v>
      </c>
    </row>
    <row r="321" spans="1:16" x14ac:dyDescent="0.2">
      <c r="A321" s="35" t="s">
        <v>61</v>
      </c>
      <c r="E321" s="36" t="s">
        <v>1874</v>
      </c>
    </row>
    <row r="322" spans="1:16" x14ac:dyDescent="0.2">
      <c r="A322" s="37" t="s">
        <v>63</v>
      </c>
      <c r="E322" s="38" t="s">
        <v>64</v>
      </c>
    </row>
    <row r="323" spans="1:16" x14ac:dyDescent="0.2">
      <c r="A323" t="s">
        <v>65</v>
      </c>
      <c r="E323" s="36" t="s">
        <v>64</v>
      </c>
    </row>
    <row r="324" spans="1:16" x14ac:dyDescent="0.2">
      <c r="A324" s="25" t="s">
        <v>55</v>
      </c>
      <c r="B324" s="30" t="s">
        <v>1342</v>
      </c>
      <c r="C324" s="30" t="s">
        <v>1875</v>
      </c>
      <c r="D324" s="25" t="s">
        <v>64</v>
      </c>
      <c r="E324" s="31" t="s">
        <v>1876</v>
      </c>
      <c r="F324" s="32" t="s">
        <v>78</v>
      </c>
      <c r="G324" s="33">
        <v>10</v>
      </c>
      <c r="H324" s="34">
        <v>0</v>
      </c>
      <c r="I324" s="34">
        <f>ROUND(ROUND(H324,2)*ROUND(G324,3),2)</f>
        <v>0</v>
      </c>
      <c r="J324" s="32" t="s">
        <v>1726</v>
      </c>
      <c r="O324">
        <f>(I324*21)/100</f>
        <v>0</v>
      </c>
      <c r="P324" t="s">
        <v>30</v>
      </c>
    </row>
    <row r="325" spans="1:16" x14ac:dyDescent="0.2">
      <c r="A325" s="35" t="s">
        <v>61</v>
      </c>
      <c r="E325" s="36" t="s">
        <v>1876</v>
      </c>
    </row>
    <row r="326" spans="1:16" x14ac:dyDescent="0.2">
      <c r="A326" s="37" t="s">
        <v>63</v>
      </c>
      <c r="E326" s="38" t="s">
        <v>64</v>
      </c>
    </row>
    <row r="327" spans="1:16" x14ac:dyDescent="0.2">
      <c r="A327" t="s">
        <v>65</v>
      </c>
      <c r="E327" s="36" t="s">
        <v>64</v>
      </c>
    </row>
    <row r="328" spans="1:16" x14ac:dyDescent="0.2">
      <c r="A328" s="25" t="s">
        <v>55</v>
      </c>
      <c r="B328" s="30" t="s">
        <v>1348</v>
      </c>
      <c r="C328" s="30" t="s">
        <v>1877</v>
      </c>
      <c r="D328" s="25" t="s">
        <v>64</v>
      </c>
      <c r="E328" s="31" t="s">
        <v>1878</v>
      </c>
      <c r="F328" s="32" t="s">
        <v>78</v>
      </c>
      <c r="G328" s="33">
        <v>6</v>
      </c>
      <c r="H328" s="34">
        <v>0</v>
      </c>
      <c r="I328" s="34">
        <f>ROUND(ROUND(H328,2)*ROUND(G328,3),2)</f>
        <v>0</v>
      </c>
      <c r="J328" s="32" t="s">
        <v>1726</v>
      </c>
      <c r="O328">
        <f>(I328*21)/100</f>
        <v>0</v>
      </c>
      <c r="P328" t="s">
        <v>30</v>
      </c>
    </row>
    <row r="329" spans="1:16" x14ac:dyDescent="0.2">
      <c r="A329" s="35" t="s">
        <v>61</v>
      </c>
      <c r="E329" s="36" t="s">
        <v>1878</v>
      </c>
    </row>
    <row r="330" spans="1:16" x14ac:dyDescent="0.2">
      <c r="A330" s="37" t="s">
        <v>63</v>
      </c>
      <c r="E330" s="38" t="s">
        <v>64</v>
      </c>
    </row>
    <row r="331" spans="1:16" x14ac:dyDescent="0.2">
      <c r="A331" t="s">
        <v>65</v>
      </c>
      <c r="E331" s="36" t="s">
        <v>64</v>
      </c>
    </row>
    <row r="332" spans="1:16" x14ac:dyDescent="0.2">
      <c r="A332" s="25" t="s">
        <v>55</v>
      </c>
      <c r="B332" s="30" t="s">
        <v>1039</v>
      </c>
      <c r="C332" s="30" t="s">
        <v>1879</v>
      </c>
      <c r="D332" s="25" t="s">
        <v>64</v>
      </c>
      <c r="E332" s="31" t="s">
        <v>1880</v>
      </c>
      <c r="F332" s="32" t="s">
        <v>78</v>
      </c>
      <c r="G332" s="33">
        <v>340</v>
      </c>
      <c r="H332" s="34">
        <v>0</v>
      </c>
      <c r="I332" s="34">
        <f>ROUND(ROUND(H332,2)*ROUND(G332,3),2)</f>
        <v>0</v>
      </c>
      <c r="J332" s="32" t="s">
        <v>1726</v>
      </c>
      <c r="O332">
        <f>(I332*21)/100</f>
        <v>0</v>
      </c>
      <c r="P332" t="s">
        <v>30</v>
      </c>
    </row>
    <row r="333" spans="1:16" x14ac:dyDescent="0.2">
      <c r="A333" s="35" t="s">
        <v>61</v>
      </c>
      <c r="E333" s="36" t="s">
        <v>1880</v>
      </c>
    </row>
    <row r="334" spans="1:16" x14ac:dyDescent="0.2">
      <c r="A334" s="37" t="s">
        <v>63</v>
      </c>
      <c r="E334" s="38" t="s">
        <v>64</v>
      </c>
    </row>
    <row r="335" spans="1:16" x14ac:dyDescent="0.2">
      <c r="A335" t="s">
        <v>65</v>
      </c>
      <c r="E335" s="36" t="s">
        <v>64</v>
      </c>
    </row>
    <row r="336" spans="1:16" x14ac:dyDescent="0.2">
      <c r="A336" s="25" t="s">
        <v>55</v>
      </c>
      <c r="B336" s="30" t="s">
        <v>1354</v>
      </c>
      <c r="C336" s="30" t="s">
        <v>1881</v>
      </c>
      <c r="D336" s="25" t="s">
        <v>64</v>
      </c>
      <c r="E336" s="31" t="s">
        <v>1882</v>
      </c>
      <c r="F336" s="32" t="s">
        <v>78</v>
      </c>
      <c r="G336" s="33">
        <v>80</v>
      </c>
      <c r="H336" s="34">
        <v>0</v>
      </c>
      <c r="I336" s="34">
        <f>ROUND(ROUND(H336,2)*ROUND(G336,3),2)</f>
        <v>0</v>
      </c>
      <c r="J336" s="32" t="s">
        <v>1726</v>
      </c>
      <c r="O336">
        <f>(I336*21)/100</f>
        <v>0</v>
      </c>
      <c r="P336" t="s">
        <v>30</v>
      </c>
    </row>
    <row r="337" spans="1:18" x14ac:dyDescent="0.2">
      <c r="A337" s="35" t="s">
        <v>61</v>
      </c>
      <c r="E337" s="36" t="s">
        <v>1882</v>
      </c>
    </row>
    <row r="338" spans="1:18" x14ac:dyDescent="0.2">
      <c r="A338" s="37" t="s">
        <v>63</v>
      </c>
      <c r="E338" s="38" t="s">
        <v>64</v>
      </c>
    </row>
    <row r="339" spans="1:18" x14ac:dyDescent="0.2">
      <c r="A339" t="s">
        <v>65</v>
      </c>
      <c r="E339" s="36" t="s">
        <v>64</v>
      </c>
    </row>
    <row r="340" spans="1:18" x14ac:dyDescent="0.2">
      <c r="A340" s="25" t="s">
        <v>55</v>
      </c>
      <c r="B340" s="30" t="s">
        <v>1359</v>
      </c>
      <c r="C340" s="30" t="s">
        <v>1883</v>
      </c>
      <c r="D340" s="25" t="s">
        <v>64</v>
      </c>
      <c r="E340" s="31" t="s">
        <v>1884</v>
      </c>
      <c r="F340" s="32" t="s">
        <v>78</v>
      </c>
      <c r="G340" s="33">
        <v>50</v>
      </c>
      <c r="H340" s="34">
        <v>0</v>
      </c>
      <c r="I340" s="34">
        <f>ROUND(ROUND(H340,2)*ROUND(G340,3),2)</f>
        <v>0</v>
      </c>
      <c r="J340" s="32" t="s">
        <v>1726</v>
      </c>
      <c r="O340">
        <f>(I340*21)/100</f>
        <v>0</v>
      </c>
      <c r="P340" t="s">
        <v>30</v>
      </c>
    </row>
    <row r="341" spans="1:18" x14ac:dyDescent="0.2">
      <c r="A341" s="35" t="s">
        <v>61</v>
      </c>
      <c r="E341" s="36" t="s">
        <v>1884</v>
      </c>
    </row>
    <row r="342" spans="1:18" x14ac:dyDescent="0.2">
      <c r="A342" s="37" t="s">
        <v>63</v>
      </c>
      <c r="E342" s="38" t="s">
        <v>64</v>
      </c>
    </row>
    <row r="343" spans="1:18" x14ac:dyDescent="0.2">
      <c r="A343" t="s">
        <v>65</v>
      </c>
      <c r="E343" s="36" t="s">
        <v>64</v>
      </c>
    </row>
    <row r="344" spans="1:18" x14ac:dyDescent="0.2">
      <c r="A344" s="25" t="s">
        <v>55</v>
      </c>
      <c r="B344" s="30" t="s">
        <v>1363</v>
      </c>
      <c r="C344" s="30" t="s">
        <v>1885</v>
      </c>
      <c r="D344" s="25" t="s">
        <v>64</v>
      </c>
      <c r="E344" s="31" t="s">
        <v>1886</v>
      </c>
      <c r="F344" s="32" t="s">
        <v>87</v>
      </c>
      <c r="G344" s="33">
        <v>1</v>
      </c>
      <c r="H344" s="34">
        <v>0</v>
      </c>
      <c r="I344" s="34">
        <f>ROUND(ROUND(H344,2)*ROUND(G344,3),2)</f>
        <v>0</v>
      </c>
      <c r="J344" s="32" t="s">
        <v>1726</v>
      </c>
      <c r="O344">
        <f>(I344*21)/100</f>
        <v>0</v>
      </c>
      <c r="P344" t="s">
        <v>30</v>
      </c>
    </row>
    <row r="345" spans="1:18" x14ac:dyDescent="0.2">
      <c r="A345" s="35" t="s">
        <v>61</v>
      </c>
      <c r="E345" s="36" t="s">
        <v>1886</v>
      </c>
    </row>
    <row r="346" spans="1:18" x14ac:dyDescent="0.2">
      <c r="A346" s="37" t="s">
        <v>63</v>
      </c>
      <c r="E346" s="38" t="s">
        <v>64</v>
      </c>
    </row>
    <row r="347" spans="1:18" x14ac:dyDescent="0.2">
      <c r="A347" t="s">
        <v>65</v>
      </c>
      <c r="E347" s="36" t="s">
        <v>64</v>
      </c>
    </row>
    <row r="348" spans="1:18" ht="12.75" customHeight="1" x14ac:dyDescent="0.2">
      <c r="A348" s="12" t="s">
        <v>52</v>
      </c>
      <c r="B348" s="12"/>
      <c r="C348" s="39" t="s">
        <v>1887</v>
      </c>
      <c r="D348" s="12"/>
      <c r="E348" s="28" t="s">
        <v>1888</v>
      </c>
      <c r="F348" s="12"/>
      <c r="G348" s="12"/>
      <c r="H348" s="12"/>
      <c r="I348" s="40">
        <f>0+Q348</f>
        <v>0</v>
      </c>
      <c r="J348" s="12"/>
      <c r="O348">
        <f>0+R348</f>
        <v>0</v>
      </c>
      <c r="Q348">
        <f>0+I349+I353+I357+I361+I365+I369+I373</f>
        <v>0</v>
      </c>
      <c r="R348">
        <f>0+O349+O353+O357+O361+O365+O369+O373</f>
        <v>0</v>
      </c>
    </row>
    <row r="349" spans="1:18" x14ac:dyDescent="0.2">
      <c r="A349" s="25" t="s">
        <v>55</v>
      </c>
      <c r="B349" s="30" t="s">
        <v>1368</v>
      </c>
      <c r="C349" s="30" t="s">
        <v>1889</v>
      </c>
      <c r="D349" s="25" t="s">
        <v>64</v>
      </c>
      <c r="E349" s="31" t="s">
        <v>1890</v>
      </c>
      <c r="F349" s="32" t="s">
        <v>563</v>
      </c>
      <c r="G349" s="33">
        <v>9.6</v>
      </c>
      <c r="H349" s="34">
        <v>0</v>
      </c>
      <c r="I349" s="34">
        <f>ROUND(ROUND(H349,2)*ROUND(G349,3),2)</f>
        <v>0</v>
      </c>
      <c r="J349" s="32" t="s">
        <v>1726</v>
      </c>
      <c r="O349">
        <f>(I349*21)/100</f>
        <v>0</v>
      </c>
      <c r="P349" t="s">
        <v>30</v>
      </c>
    </row>
    <row r="350" spans="1:18" x14ac:dyDescent="0.2">
      <c r="A350" s="35" t="s">
        <v>61</v>
      </c>
      <c r="E350" s="36" t="s">
        <v>1890</v>
      </c>
    </row>
    <row r="351" spans="1:18" x14ac:dyDescent="0.2">
      <c r="A351" s="37" t="s">
        <v>63</v>
      </c>
      <c r="E351" s="38" t="s">
        <v>64</v>
      </c>
    </row>
    <row r="352" spans="1:18" x14ac:dyDescent="0.2">
      <c r="A352" t="s">
        <v>65</v>
      </c>
      <c r="E352" s="36" t="s">
        <v>64</v>
      </c>
    </row>
    <row r="353" spans="1:16" x14ac:dyDescent="0.2">
      <c r="A353" s="25" t="s">
        <v>55</v>
      </c>
      <c r="B353" s="30" t="s">
        <v>1372</v>
      </c>
      <c r="C353" s="30" t="s">
        <v>1891</v>
      </c>
      <c r="D353" s="25" t="s">
        <v>64</v>
      </c>
      <c r="E353" s="31" t="s">
        <v>1892</v>
      </c>
      <c r="F353" s="32" t="s">
        <v>563</v>
      </c>
      <c r="G353" s="33">
        <v>9.6</v>
      </c>
      <c r="H353" s="34">
        <v>0</v>
      </c>
      <c r="I353" s="34">
        <f>ROUND(ROUND(H353,2)*ROUND(G353,3),2)</f>
        <v>0</v>
      </c>
      <c r="J353" s="32" t="s">
        <v>1726</v>
      </c>
      <c r="O353">
        <f>(I353*21)/100</f>
        <v>0</v>
      </c>
      <c r="P353" t="s">
        <v>30</v>
      </c>
    </row>
    <row r="354" spans="1:16" x14ac:dyDescent="0.2">
      <c r="A354" s="35" t="s">
        <v>61</v>
      </c>
      <c r="E354" s="36" t="s">
        <v>1892</v>
      </c>
    </row>
    <row r="355" spans="1:16" x14ac:dyDescent="0.2">
      <c r="A355" s="37" t="s">
        <v>63</v>
      </c>
      <c r="E355" s="38" t="s">
        <v>64</v>
      </c>
    </row>
    <row r="356" spans="1:16" x14ac:dyDescent="0.2">
      <c r="A356" t="s">
        <v>65</v>
      </c>
      <c r="E356" s="36" t="s">
        <v>64</v>
      </c>
    </row>
    <row r="357" spans="1:16" x14ac:dyDescent="0.2">
      <c r="A357" s="25" t="s">
        <v>55</v>
      </c>
      <c r="B357" s="30" t="s">
        <v>1375</v>
      </c>
      <c r="C357" s="30" t="s">
        <v>1893</v>
      </c>
      <c r="D357" s="25" t="s">
        <v>64</v>
      </c>
      <c r="E357" s="31" t="s">
        <v>1894</v>
      </c>
      <c r="F357" s="32" t="s">
        <v>78</v>
      </c>
      <c r="G357" s="33">
        <v>30</v>
      </c>
      <c r="H357" s="34">
        <v>0</v>
      </c>
      <c r="I357" s="34">
        <f>ROUND(ROUND(H357,2)*ROUND(G357,3),2)</f>
        <v>0</v>
      </c>
      <c r="J357" s="32" t="s">
        <v>1726</v>
      </c>
      <c r="O357">
        <f>(I357*21)/100</f>
        <v>0</v>
      </c>
      <c r="P357" t="s">
        <v>30</v>
      </c>
    </row>
    <row r="358" spans="1:16" x14ac:dyDescent="0.2">
      <c r="A358" s="35" t="s">
        <v>61</v>
      </c>
      <c r="E358" s="36" t="s">
        <v>1894</v>
      </c>
    </row>
    <row r="359" spans="1:16" x14ac:dyDescent="0.2">
      <c r="A359" s="37" t="s">
        <v>63</v>
      </c>
      <c r="E359" s="38" t="s">
        <v>64</v>
      </c>
    </row>
    <row r="360" spans="1:16" x14ac:dyDescent="0.2">
      <c r="A360" t="s">
        <v>65</v>
      </c>
      <c r="E360" s="36" t="s">
        <v>64</v>
      </c>
    </row>
    <row r="361" spans="1:16" x14ac:dyDescent="0.2">
      <c r="A361" s="25" t="s">
        <v>55</v>
      </c>
      <c r="B361" s="30" t="s">
        <v>1380</v>
      </c>
      <c r="C361" s="30" t="s">
        <v>1895</v>
      </c>
      <c r="D361" s="25" t="s">
        <v>64</v>
      </c>
      <c r="E361" s="31" t="s">
        <v>1896</v>
      </c>
      <c r="F361" s="32" t="s">
        <v>78</v>
      </c>
      <c r="G361" s="33">
        <v>12</v>
      </c>
      <c r="H361" s="34">
        <v>0</v>
      </c>
      <c r="I361" s="34">
        <f>ROUND(ROUND(H361,2)*ROUND(G361,3),2)</f>
        <v>0</v>
      </c>
      <c r="J361" s="32" t="s">
        <v>1726</v>
      </c>
      <c r="O361">
        <f>(I361*21)/100</f>
        <v>0</v>
      </c>
      <c r="P361" t="s">
        <v>30</v>
      </c>
    </row>
    <row r="362" spans="1:16" x14ac:dyDescent="0.2">
      <c r="A362" s="35" t="s">
        <v>61</v>
      </c>
      <c r="E362" s="36" t="s">
        <v>1896</v>
      </c>
    </row>
    <row r="363" spans="1:16" x14ac:dyDescent="0.2">
      <c r="A363" s="37" t="s">
        <v>63</v>
      </c>
      <c r="E363" s="38" t="s">
        <v>64</v>
      </c>
    </row>
    <row r="364" spans="1:16" x14ac:dyDescent="0.2">
      <c r="A364" t="s">
        <v>65</v>
      </c>
      <c r="E364" s="36" t="s">
        <v>64</v>
      </c>
    </row>
    <row r="365" spans="1:16" x14ac:dyDescent="0.2">
      <c r="A365" s="25" t="s">
        <v>55</v>
      </c>
      <c r="B365" s="30" t="s">
        <v>1384</v>
      </c>
      <c r="C365" s="30" t="s">
        <v>1897</v>
      </c>
      <c r="D365" s="25" t="s">
        <v>64</v>
      </c>
      <c r="E365" s="31" t="s">
        <v>1898</v>
      </c>
      <c r="F365" s="32" t="s">
        <v>78</v>
      </c>
      <c r="G365" s="33">
        <v>30</v>
      </c>
      <c r="H365" s="34">
        <v>0</v>
      </c>
      <c r="I365" s="34">
        <f>ROUND(ROUND(H365,2)*ROUND(G365,3),2)</f>
        <v>0</v>
      </c>
      <c r="J365" s="32" t="s">
        <v>1726</v>
      </c>
      <c r="O365">
        <f>(I365*21)/100</f>
        <v>0</v>
      </c>
      <c r="P365" t="s">
        <v>30</v>
      </c>
    </row>
    <row r="366" spans="1:16" x14ac:dyDescent="0.2">
      <c r="A366" s="35" t="s">
        <v>61</v>
      </c>
      <c r="E366" s="36" t="s">
        <v>1898</v>
      </c>
    </row>
    <row r="367" spans="1:16" x14ac:dyDescent="0.2">
      <c r="A367" s="37" t="s">
        <v>63</v>
      </c>
      <c r="E367" s="38" t="s">
        <v>64</v>
      </c>
    </row>
    <row r="368" spans="1:16" x14ac:dyDescent="0.2">
      <c r="A368" t="s">
        <v>65</v>
      </c>
      <c r="E368" s="36" t="s">
        <v>64</v>
      </c>
    </row>
    <row r="369" spans="1:18" x14ac:dyDescent="0.2">
      <c r="A369" s="25" t="s">
        <v>55</v>
      </c>
      <c r="B369" s="30" t="s">
        <v>1387</v>
      </c>
      <c r="C369" s="30" t="s">
        <v>1899</v>
      </c>
      <c r="D369" s="25" t="s">
        <v>64</v>
      </c>
      <c r="E369" s="31" t="s">
        <v>1900</v>
      </c>
      <c r="F369" s="32" t="s">
        <v>78</v>
      </c>
      <c r="G369" s="33">
        <v>2</v>
      </c>
      <c r="H369" s="34">
        <v>0</v>
      </c>
      <c r="I369" s="34">
        <f>ROUND(ROUND(H369,2)*ROUND(G369,3),2)</f>
        <v>0</v>
      </c>
      <c r="J369" s="32" t="s">
        <v>1726</v>
      </c>
      <c r="O369">
        <f>(I369*21)/100</f>
        <v>0</v>
      </c>
      <c r="P369" t="s">
        <v>30</v>
      </c>
    </row>
    <row r="370" spans="1:18" x14ac:dyDescent="0.2">
      <c r="A370" s="35" t="s">
        <v>61</v>
      </c>
      <c r="E370" s="36" t="s">
        <v>1900</v>
      </c>
    </row>
    <row r="371" spans="1:18" x14ac:dyDescent="0.2">
      <c r="A371" s="37" t="s">
        <v>63</v>
      </c>
      <c r="E371" s="38" t="s">
        <v>64</v>
      </c>
    </row>
    <row r="372" spans="1:18" x14ac:dyDescent="0.2">
      <c r="A372" t="s">
        <v>65</v>
      </c>
      <c r="E372" s="36" t="s">
        <v>64</v>
      </c>
    </row>
    <row r="373" spans="1:18" x14ac:dyDescent="0.2">
      <c r="A373" s="25" t="s">
        <v>55</v>
      </c>
      <c r="B373" s="30" t="s">
        <v>57</v>
      </c>
      <c r="C373" s="30" t="s">
        <v>1901</v>
      </c>
      <c r="D373" s="25" t="s">
        <v>64</v>
      </c>
      <c r="E373" s="31" t="s">
        <v>1902</v>
      </c>
      <c r="F373" s="32" t="s">
        <v>78</v>
      </c>
      <c r="G373" s="33">
        <v>30</v>
      </c>
      <c r="H373" s="34">
        <v>0</v>
      </c>
      <c r="I373" s="34">
        <f>ROUND(ROUND(H373,2)*ROUND(G373,3),2)</f>
        <v>0</v>
      </c>
      <c r="J373" s="32" t="s">
        <v>1726</v>
      </c>
      <c r="O373">
        <f>(I373*21)/100</f>
        <v>0</v>
      </c>
      <c r="P373" t="s">
        <v>30</v>
      </c>
    </row>
    <row r="374" spans="1:18" x14ac:dyDescent="0.2">
      <c r="A374" s="35" t="s">
        <v>61</v>
      </c>
      <c r="E374" s="36" t="s">
        <v>1902</v>
      </c>
    </row>
    <row r="375" spans="1:18" x14ac:dyDescent="0.2">
      <c r="A375" s="37" t="s">
        <v>63</v>
      </c>
      <c r="E375" s="38" t="s">
        <v>64</v>
      </c>
    </row>
    <row r="376" spans="1:18" x14ac:dyDescent="0.2">
      <c r="A376" t="s">
        <v>65</v>
      </c>
      <c r="E376" s="36" t="s">
        <v>64</v>
      </c>
    </row>
    <row r="377" spans="1:18" ht="12.75" customHeight="1" x14ac:dyDescent="0.2">
      <c r="A377" s="12" t="s">
        <v>52</v>
      </c>
      <c r="B377" s="12"/>
      <c r="C377" s="39" t="s">
        <v>1903</v>
      </c>
      <c r="D377" s="12"/>
      <c r="E377" s="28" t="s">
        <v>1904</v>
      </c>
      <c r="F377" s="12"/>
      <c r="G377" s="12"/>
      <c r="H377" s="12"/>
      <c r="I377" s="40">
        <f>0+Q377</f>
        <v>0</v>
      </c>
      <c r="J377" s="12"/>
      <c r="O377">
        <f>0+R377</f>
        <v>0</v>
      </c>
      <c r="Q377">
        <f>0+I378+I382</f>
        <v>0</v>
      </c>
      <c r="R377">
        <f>0+O378+O382</f>
        <v>0</v>
      </c>
    </row>
    <row r="378" spans="1:18" x14ac:dyDescent="0.2">
      <c r="A378" s="25" t="s">
        <v>55</v>
      </c>
      <c r="B378" s="30" t="s">
        <v>1395</v>
      </c>
      <c r="C378" s="30" t="s">
        <v>1905</v>
      </c>
      <c r="D378" s="25" t="s">
        <v>64</v>
      </c>
      <c r="E378" s="31" t="s">
        <v>1906</v>
      </c>
      <c r="F378" s="32" t="s">
        <v>78</v>
      </c>
      <c r="G378" s="33">
        <v>70</v>
      </c>
      <c r="H378" s="34">
        <v>0</v>
      </c>
      <c r="I378" s="34">
        <f>ROUND(ROUND(H378,2)*ROUND(G378,3),2)</f>
        <v>0</v>
      </c>
      <c r="J378" s="32" t="s">
        <v>1726</v>
      </c>
      <c r="O378">
        <f>(I378*21)/100</f>
        <v>0</v>
      </c>
      <c r="P378" t="s">
        <v>30</v>
      </c>
    </row>
    <row r="379" spans="1:18" x14ac:dyDescent="0.2">
      <c r="A379" s="35" t="s">
        <v>61</v>
      </c>
      <c r="E379" s="36" t="s">
        <v>1906</v>
      </c>
    </row>
    <row r="380" spans="1:18" x14ac:dyDescent="0.2">
      <c r="A380" s="37" t="s">
        <v>63</v>
      </c>
      <c r="E380" s="38" t="s">
        <v>64</v>
      </c>
    </row>
    <row r="381" spans="1:18" x14ac:dyDescent="0.2">
      <c r="A381" t="s">
        <v>65</v>
      </c>
      <c r="E381" s="36" t="s">
        <v>64</v>
      </c>
    </row>
    <row r="382" spans="1:18" x14ac:dyDescent="0.2">
      <c r="A382" s="25" t="s">
        <v>55</v>
      </c>
      <c r="B382" s="30" t="s">
        <v>1399</v>
      </c>
      <c r="C382" s="30" t="s">
        <v>1907</v>
      </c>
      <c r="D382" s="25" t="s">
        <v>64</v>
      </c>
      <c r="E382" s="31" t="s">
        <v>1908</v>
      </c>
      <c r="F382" s="32" t="s">
        <v>87</v>
      </c>
      <c r="G382" s="33">
        <v>50</v>
      </c>
      <c r="H382" s="34">
        <v>0</v>
      </c>
      <c r="I382" s="34">
        <f>ROUND(ROUND(H382,2)*ROUND(G382,3),2)</f>
        <v>0</v>
      </c>
      <c r="J382" s="32" t="s">
        <v>1726</v>
      </c>
      <c r="O382">
        <f>(I382*21)/100</f>
        <v>0</v>
      </c>
      <c r="P382" t="s">
        <v>30</v>
      </c>
    </row>
    <row r="383" spans="1:18" x14ac:dyDescent="0.2">
      <c r="A383" s="35" t="s">
        <v>61</v>
      </c>
      <c r="E383" s="36" t="s">
        <v>1908</v>
      </c>
    </row>
    <row r="384" spans="1:18" x14ac:dyDescent="0.2">
      <c r="A384" s="37" t="s">
        <v>63</v>
      </c>
      <c r="E384" s="38" t="s">
        <v>64</v>
      </c>
    </row>
    <row r="385" spans="1:18" x14ac:dyDescent="0.2">
      <c r="A385" t="s">
        <v>65</v>
      </c>
      <c r="E385" s="36" t="s">
        <v>64</v>
      </c>
    </row>
    <row r="386" spans="1:18" ht="12.75" customHeight="1" x14ac:dyDescent="0.2">
      <c r="A386" s="12" t="s">
        <v>52</v>
      </c>
      <c r="B386" s="12"/>
      <c r="C386" s="39" t="s">
        <v>1909</v>
      </c>
      <c r="D386" s="12"/>
      <c r="E386" s="28" t="s">
        <v>1909</v>
      </c>
      <c r="F386" s="12"/>
      <c r="G386" s="12"/>
      <c r="H386" s="12"/>
      <c r="I386" s="40">
        <f>0+Q386</f>
        <v>0</v>
      </c>
      <c r="J386" s="12"/>
      <c r="O386">
        <f>0+R386</f>
        <v>0</v>
      </c>
      <c r="Q386">
        <f>0+I387+I391+I395+I399+I403+I407+I411+I415+I419+I423+I427+I431+I435+I439+I443+I447+I451+I455+I459+I463+I467+I471+I475+I479</f>
        <v>0</v>
      </c>
      <c r="R386">
        <f>0+O387+O391+O395+O399+O403+O407+O411+O415+O419+O423+O427+O431+O435+O439+O443+O447+O451+O455+O459+O463+O467+O471+O475+O479</f>
        <v>0</v>
      </c>
    </row>
    <row r="387" spans="1:18" x14ac:dyDescent="0.2">
      <c r="A387" s="25" t="s">
        <v>55</v>
      </c>
      <c r="B387" s="30" t="s">
        <v>1403</v>
      </c>
      <c r="C387" s="30" t="s">
        <v>1910</v>
      </c>
      <c r="D387" s="25" t="s">
        <v>64</v>
      </c>
      <c r="E387" s="31" t="s">
        <v>1911</v>
      </c>
      <c r="F387" s="32" t="s">
        <v>1912</v>
      </c>
      <c r="G387" s="33">
        <v>14</v>
      </c>
      <c r="H387" s="34">
        <v>0</v>
      </c>
      <c r="I387" s="34">
        <f>ROUND(ROUND(H387,2)*ROUND(G387,3),2)</f>
        <v>0</v>
      </c>
      <c r="J387" s="32" t="s">
        <v>60</v>
      </c>
      <c r="O387">
        <f>(I387*21)/100</f>
        <v>0</v>
      </c>
      <c r="P387" t="s">
        <v>30</v>
      </c>
    </row>
    <row r="388" spans="1:18" x14ac:dyDescent="0.2">
      <c r="A388" s="35" t="s">
        <v>61</v>
      </c>
      <c r="E388" s="36" t="s">
        <v>1911</v>
      </c>
    </row>
    <row r="389" spans="1:18" x14ac:dyDescent="0.2">
      <c r="A389" s="37" t="s">
        <v>63</v>
      </c>
      <c r="E389" s="38" t="s">
        <v>64</v>
      </c>
    </row>
    <row r="390" spans="1:18" x14ac:dyDescent="0.2">
      <c r="A390" t="s">
        <v>65</v>
      </c>
      <c r="E390" s="36" t="s">
        <v>64</v>
      </c>
    </row>
    <row r="391" spans="1:18" x14ac:dyDescent="0.2">
      <c r="A391" s="25" t="s">
        <v>55</v>
      </c>
      <c r="B391" s="30" t="s">
        <v>1406</v>
      </c>
      <c r="C391" s="30" t="s">
        <v>1913</v>
      </c>
      <c r="D391" s="25" t="s">
        <v>64</v>
      </c>
      <c r="E391" s="31" t="s">
        <v>1914</v>
      </c>
      <c r="F391" s="32" t="s">
        <v>1912</v>
      </c>
      <c r="G391" s="33">
        <v>5</v>
      </c>
      <c r="H391" s="34">
        <v>0</v>
      </c>
      <c r="I391" s="34">
        <f>ROUND(ROUND(H391,2)*ROUND(G391,3),2)</f>
        <v>0</v>
      </c>
      <c r="J391" s="32" t="s">
        <v>60</v>
      </c>
      <c r="O391">
        <f>(I391*21)/100</f>
        <v>0</v>
      </c>
      <c r="P391" t="s">
        <v>30</v>
      </c>
    </row>
    <row r="392" spans="1:18" x14ac:dyDescent="0.2">
      <c r="A392" s="35" t="s">
        <v>61</v>
      </c>
      <c r="E392" s="36" t="s">
        <v>1914</v>
      </c>
    </row>
    <row r="393" spans="1:18" x14ac:dyDescent="0.2">
      <c r="A393" s="37" t="s">
        <v>63</v>
      </c>
      <c r="E393" s="38" t="s">
        <v>64</v>
      </c>
    </row>
    <row r="394" spans="1:18" x14ac:dyDescent="0.2">
      <c r="A394" t="s">
        <v>65</v>
      </c>
      <c r="E394" s="36" t="s">
        <v>64</v>
      </c>
    </row>
    <row r="395" spans="1:18" x14ac:dyDescent="0.2">
      <c r="A395" s="25" t="s">
        <v>55</v>
      </c>
      <c r="B395" s="30" t="s">
        <v>1409</v>
      </c>
      <c r="C395" s="30" t="s">
        <v>1915</v>
      </c>
      <c r="D395" s="25" t="s">
        <v>64</v>
      </c>
      <c r="E395" s="31" t="s">
        <v>1916</v>
      </c>
      <c r="F395" s="32" t="s">
        <v>1912</v>
      </c>
      <c r="G395" s="33">
        <v>14</v>
      </c>
      <c r="H395" s="34">
        <v>0</v>
      </c>
      <c r="I395" s="34">
        <f>ROUND(ROUND(H395,2)*ROUND(G395,3),2)</f>
        <v>0</v>
      </c>
      <c r="J395" s="32" t="s">
        <v>60</v>
      </c>
      <c r="O395">
        <f>(I395*21)/100</f>
        <v>0</v>
      </c>
      <c r="P395" t="s">
        <v>30</v>
      </c>
    </row>
    <row r="396" spans="1:18" x14ac:dyDescent="0.2">
      <c r="A396" s="35" t="s">
        <v>61</v>
      </c>
      <c r="E396" s="36" t="s">
        <v>1916</v>
      </c>
    </row>
    <row r="397" spans="1:18" x14ac:dyDescent="0.2">
      <c r="A397" s="37" t="s">
        <v>63</v>
      </c>
      <c r="E397" s="38" t="s">
        <v>64</v>
      </c>
    </row>
    <row r="398" spans="1:18" x14ac:dyDescent="0.2">
      <c r="A398" t="s">
        <v>65</v>
      </c>
      <c r="E398" s="36" t="s">
        <v>64</v>
      </c>
    </row>
    <row r="399" spans="1:18" x14ac:dyDescent="0.2">
      <c r="A399" s="25" t="s">
        <v>55</v>
      </c>
      <c r="B399" s="30" t="s">
        <v>1413</v>
      </c>
      <c r="C399" s="30" t="s">
        <v>1917</v>
      </c>
      <c r="D399" s="25" t="s">
        <v>64</v>
      </c>
      <c r="E399" s="31" t="s">
        <v>1918</v>
      </c>
      <c r="F399" s="32" t="s">
        <v>1919</v>
      </c>
      <c r="G399" s="33">
        <v>50</v>
      </c>
      <c r="H399" s="34">
        <v>0</v>
      </c>
      <c r="I399" s="34">
        <f>ROUND(ROUND(H399,2)*ROUND(G399,3),2)</f>
        <v>0</v>
      </c>
      <c r="J399" s="32" t="s">
        <v>60</v>
      </c>
      <c r="O399">
        <f>(I399*21)/100</f>
        <v>0</v>
      </c>
      <c r="P399" t="s">
        <v>30</v>
      </c>
    </row>
    <row r="400" spans="1:18" x14ac:dyDescent="0.2">
      <c r="A400" s="35" t="s">
        <v>61</v>
      </c>
      <c r="E400" s="36" t="s">
        <v>1918</v>
      </c>
    </row>
    <row r="401" spans="1:16" x14ac:dyDescent="0.2">
      <c r="A401" s="37" t="s">
        <v>63</v>
      </c>
      <c r="E401" s="38" t="s">
        <v>64</v>
      </c>
    </row>
    <row r="402" spans="1:16" x14ac:dyDescent="0.2">
      <c r="A402" t="s">
        <v>65</v>
      </c>
      <c r="E402" s="36" t="s">
        <v>64</v>
      </c>
    </row>
    <row r="403" spans="1:16" x14ac:dyDescent="0.2">
      <c r="A403" s="25" t="s">
        <v>55</v>
      </c>
      <c r="B403" s="30" t="s">
        <v>1416</v>
      </c>
      <c r="C403" s="30" t="s">
        <v>1920</v>
      </c>
      <c r="D403" s="25" t="s">
        <v>64</v>
      </c>
      <c r="E403" s="31" t="s">
        <v>1921</v>
      </c>
      <c r="F403" s="32" t="s">
        <v>1919</v>
      </c>
      <c r="G403" s="33">
        <v>12</v>
      </c>
      <c r="H403" s="34">
        <v>0</v>
      </c>
      <c r="I403" s="34">
        <f>ROUND(ROUND(H403,2)*ROUND(G403,3),2)</f>
        <v>0</v>
      </c>
      <c r="J403" s="32" t="s">
        <v>60</v>
      </c>
      <c r="O403">
        <f>(I403*21)/100</f>
        <v>0</v>
      </c>
      <c r="P403" t="s">
        <v>30</v>
      </c>
    </row>
    <row r="404" spans="1:16" x14ac:dyDescent="0.2">
      <c r="A404" s="35" t="s">
        <v>61</v>
      </c>
      <c r="E404" s="36" t="s">
        <v>1921</v>
      </c>
    </row>
    <row r="405" spans="1:16" x14ac:dyDescent="0.2">
      <c r="A405" s="37" t="s">
        <v>63</v>
      </c>
      <c r="E405" s="38" t="s">
        <v>64</v>
      </c>
    </row>
    <row r="406" spans="1:16" x14ac:dyDescent="0.2">
      <c r="A406" t="s">
        <v>65</v>
      </c>
      <c r="E406" s="36" t="s">
        <v>64</v>
      </c>
    </row>
    <row r="407" spans="1:16" x14ac:dyDescent="0.2">
      <c r="A407" s="25" t="s">
        <v>55</v>
      </c>
      <c r="B407" s="30" t="s">
        <v>1420</v>
      </c>
      <c r="C407" s="30" t="s">
        <v>1922</v>
      </c>
      <c r="D407" s="25" t="s">
        <v>64</v>
      </c>
      <c r="E407" s="31" t="s">
        <v>1923</v>
      </c>
      <c r="F407" s="32" t="s">
        <v>1919</v>
      </c>
      <c r="G407" s="33">
        <v>8</v>
      </c>
      <c r="H407" s="34">
        <v>0</v>
      </c>
      <c r="I407" s="34">
        <f>ROUND(ROUND(H407,2)*ROUND(G407,3),2)</f>
        <v>0</v>
      </c>
      <c r="J407" s="32" t="s">
        <v>60</v>
      </c>
      <c r="O407">
        <f>(I407*21)/100</f>
        <v>0</v>
      </c>
      <c r="P407" t="s">
        <v>30</v>
      </c>
    </row>
    <row r="408" spans="1:16" x14ac:dyDescent="0.2">
      <c r="A408" s="35" t="s">
        <v>61</v>
      </c>
      <c r="E408" s="36" t="s">
        <v>1923</v>
      </c>
    </row>
    <row r="409" spans="1:16" x14ac:dyDescent="0.2">
      <c r="A409" s="37" t="s">
        <v>63</v>
      </c>
      <c r="E409" s="38" t="s">
        <v>64</v>
      </c>
    </row>
    <row r="410" spans="1:16" x14ac:dyDescent="0.2">
      <c r="A410" t="s">
        <v>65</v>
      </c>
      <c r="E410" s="36" t="s">
        <v>64</v>
      </c>
    </row>
    <row r="411" spans="1:16" x14ac:dyDescent="0.2">
      <c r="A411" s="25" t="s">
        <v>55</v>
      </c>
      <c r="B411" s="30" t="s">
        <v>1424</v>
      </c>
      <c r="C411" s="30" t="s">
        <v>1924</v>
      </c>
      <c r="D411" s="25" t="s">
        <v>64</v>
      </c>
      <c r="E411" s="31" t="s">
        <v>1925</v>
      </c>
      <c r="F411" s="32" t="s">
        <v>1919</v>
      </c>
      <c r="G411" s="33">
        <v>5</v>
      </c>
      <c r="H411" s="34">
        <v>0</v>
      </c>
      <c r="I411" s="34">
        <f>ROUND(ROUND(H411,2)*ROUND(G411,3),2)</f>
        <v>0</v>
      </c>
      <c r="J411" s="32" t="s">
        <v>60</v>
      </c>
      <c r="O411">
        <f>(I411*21)/100</f>
        <v>0</v>
      </c>
      <c r="P411" t="s">
        <v>30</v>
      </c>
    </row>
    <row r="412" spans="1:16" x14ac:dyDescent="0.2">
      <c r="A412" s="35" t="s">
        <v>61</v>
      </c>
      <c r="E412" s="36" t="s">
        <v>1925</v>
      </c>
    </row>
    <row r="413" spans="1:16" x14ac:dyDescent="0.2">
      <c r="A413" s="37" t="s">
        <v>63</v>
      </c>
      <c r="E413" s="38" t="s">
        <v>64</v>
      </c>
    </row>
    <row r="414" spans="1:16" x14ac:dyDescent="0.2">
      <c r="A414" t="s">
        <v>65</v>
      </c>
      <c r="E414" s="36" t="s">
        <v>64</v>
      </c>
    </row>
    <row r="415" spans="1:16" x14ac:dyDescent="0.2">
      <c r="A415" s="25" t="s">
        <v>55</v>
      </c>
      <c r="B415" s="30" t="s">
        <v>1427</v>
      </c>
      <c r="C415" s="30" t="s">
        <v>1926</v>
      </c>
      <c r="D415" s="25" t="s">
        <v>64</v>
      </c>
      <c r="E415" s="31" t="s">
        <v>1927</v>
      </c>
      <c r="F415" s="32" t="s">
        <v>1919</v>
      </c>
      <c r="G415" s="33">
        <v>8</v>
      </c>
      <c r="H415" s="34">
        <v>0</v>
      </c>
      <c r="I415" s="34">
        <f>ROUND(ROUND(H415,2)*ROUND(G415,3),2)</f>
        <v>0</v>
      </c>
      <c r="J415" s="32" t="s">
        <v>60</v>
      </c>
      <c r="O415">
        <f>(I415*21)/100</f>
        <v>0</v>
      </c>
      <c r="P415" t="s">
        <v>30</v>
      </c>
    </row>
    <row r="416" spans="1:16" x14ac:dyDescent="0.2">
      <c r="A416" s="35" t="s">
        <v>61</v>
      </c>
      <c r="E416" s="36" t="s">
        <v>1927</v>
      </c>
    </row>
    <row r="417" spans="1:16" x14ac:dyDescent="0.2">
      <c r="A417" s="37" t="s">
        <v>63</v>
      </c>
      <c r="E417" s="38" t="s">
        <v>64</v>
      </c>
    </row>
    <row r="418" spans="1:16" x14ac:dyDescent="0.2">
      <c r="A418" t="s">
        <v>65</v>
      </c>
      <c r="E418" s="36" t="s">
        <v>64</v>
      </c>
    </row>
    <row r="419" spans="1:16" x14ac:dyDescent="0.2">
      <c r="A419" s="25" t="s">
        <v>55</v>
      </c>
      <c r="B419" s="30" t="s">
        <v>1431</v>
      </c>
      <c r="C419" s="30" t="s">
        <v>1928</v>
      </c>
      <c r="D419" s="25" t="s">
        <v>64</v>
      </c>
      <c r="E419" s="31" t="s">
        <v>1929</v>
      </c>
      <c r="F419" s="32" t="s">
        <v>1919</v>
      </c>
      <c r="G419" s="33">
        <v>5</v>
      </c>
      <c r="H419" s="34">
        <v>0</v>
      </c>
      <c r="I419" s="34">
        <f>ROUND(ROUND(H419,2)*ROUND(G419,3),2)</f>
        <v>0</v>
      </c>
      <c r="J419" s="32" t="s">
        <v>60</v>
      </c>
      <c r="O419">
        <f>(I419*21)/100</f>
        <v>0</v>
      </c>
      <c r="P419" t="s">
        <v>30</v>
      </c>
    </row>
    <row r="420" spans="1:16" x14ac:dyDescent="0.2">
      <c r="A420" s="35" t="s">
        <v>61</v>
      </c>
      <c r="E420" s="36" t="s">
        <v>1929</v>
      </c>
    </row>
    <row r="421" spans="1:16" x14ac:dyDescent="0.2">
      <c r="A421" s="37" t="s">
        <v>63</v>
      </c>
      <c r="E421" s="38" t="s">
        <v>64</v>
      </c>
    </row>
    <row r="422" spans="1:16" x14ac:dyDescent="0.2">
      <c r="A422" t="s">
        <v>65</v>
      </c>
      <c r="E422" s="36" t="s">
        <v>64</v>
      </c>
    </row>
    <row r="423" spans="1:16" x14ac:dyDescent="0.2">
      <c r="A423" s="25" t="s">
        <v>55</v>
      </c>
      <c r="B423" s="30" t="s">
        <v>1435</v>
      </c>
      <c r="C423" s="30" t="s">
        <v>1930</v>
      </c>
      <c r="D423" s="25" t="s">
        <v>64</v>
      </c>
      <c r="E423" s="31" t="s">
        <v>1931</v>
      </c>
      <c r="F423" s="32" t="s">
        <v>1919</v>
      </c>
      <c r="G423" s="33">
        <v>24</v>
      </c>
      <c r="H423" s="34">
        <v>0</v>
      </c>
      <c r="I423" s="34">
        <f>ROUND(ROUND(H423,2)*ROUND(G423,3),2)</f>
        <v>0</v>
      </c>
      <c r="J423" s="32" t="s">
        <v>60</v>
      </c>
      <c r="O423">
        <f>(I423*21)/100</f>
        <v>0</v>
      </c>
      <c r="P423" t="s">
        <v>30</v>
      </c>
    </row>
    <row r="424" spans="1:16" x14ac:dyDescent="0.2">
      <c r="A424" s="35" t="s">
        <v>61</v>
      </c>
      <c r="E424" s="36" t="s">
        <v>1931</v>
      </c>
    </row>
    <row r="425" spans="1:16" x14ac:dyDescent="0.2">
      <c r="A425" s="37" t="s">
        <v>63</v>
      </c>
      <c r="E425" s="38" t="s">
        <v>64</v>
      </c>
    </row>
    <row r="426" spans="1:16" x14ac:dyDescent="0.2">
      <c r="A426" t="s">
        <v>65</v>
      </c>
      <c r="E426" s="36" t="s">
        <v>64</v>
      </c>
    </row>
    <row r="427" spans="1:16" x14ac:dyDescent="0.2">
      <c r="A427" s="25" t="s">
        <v>55</v>
      </c>
      <c r="B427" s="30" t="s">
        <v>1440</v>
      </c>
      <c r="C427" s="30" t="s">
        <v>1932</v>
      </c>
      <c r="D427" s="25" t="s">
        <v>64</v>
      </c>
      <c r="E427" s="31" t="s">
        <v>1933</v>
      </c>
      <c r="F427" s="32" t="s">
        <v>1919</v>
      </c>
      <c r="G427" s="33">
        <v>110</v>
      </c>
      <c r="H427" s="34">
        <v>0</v>
      </c>
      <c r="I427" s="34">
        <f>ROUND(ROUND(H427,2)*ROUND(G427,3),2)</f>
        <v>0</v>
      </c>
      <c r="J427" s="32" t="s">
        <v>60</v>
      </c>
      <c r="O427">
        <f>(I427*21)/100</f>
        <v>0</v>
      </c>
      <c r="P427" t="s">
        <v>30</v>
      </c>
    </row>
    <row r="428" spans="1:16" x14ac:dyDescent="0.2">
      <c r="A428" s="35" t="s">
        <v>61</v>
      </c>
      <c r="E428" s="36" t="s">
        <v>1933</v>
      </c>
    </row>
    <row r="429" spans="1:16" x14ac:dyDescent="0.2">
      <c r="A429" s="37" t="s">
        <v>63</v>
      </c>
      <c r="E429" s="38" t="s">
        <v>64</v>
      </c>
    </row>
    <row r="430" spans="1:16" x14ac:dyDescent="0.2">
      <c r="A430" t="s">
        <v>65</v>
      </c>
      <c r="E430" s="36" t="s">
        <v>64</v>
      </c>
    </row>
    <row r="431" spans="1:16" x14ac:dyDescent="0.2">
      <c r="A431" s="25" t="s">
        <v>55</v>
      </c>
      <c r="B431" s="30" t="s">
        <v>1443</v>
      </c>
      <c r="C431" s="30" t="s">
        <v>1934</v>
      </c>
      <c r="D431" s="25" t="s">
        <v>64</v>
      </c>
      <c r="E431" s="31" t="s">
        <v>1935</v>
      </c>
      <c r="F431" s="32" t="s">
        <v>1919</v>
      </c>
      <c r="G431" s="33">
        <v>24</v>
      </c>
      <c r="H431" s="34">
        <v>0</v>
      </c>
      <c r="I431" s="34">
        <f>ROUND(ROUND(H431,2)*ROUND(G431,3),2)</f>
        <v>0</v>
      </c>
      <c r="J431" s="32" t="s">
        <v>60</v>
      </c>
      <c r="O431">
        <f>(I431*21)/100</f>
        <v>0</v>
      </c>
      <c r="P431" t="s">
        <v>30</v>
      </c>
    </row>
    <row r="432" spans="1:16" x14ac:dyDescent="0.2">
      <c r="A432" s="35" t="s">
        <v>61</v>
      </c>
      <c r="E432" s="36" t="s">
        <v>1935</v>
      </c>
    </row>
    <row r="433" spans="1:16" x14ac:dyDescent="0.2">
      <c r="A433" s="37" t="s">
        <v>63</v>
      </c>
      <c r="E433" s="38" t="s">
        <v>64</v>
      </c>
    </row>
    <row r="434" spans="1:16" x14ac:dyDescent="0.2">
      <c r="A434" t="s">
        <v>65</v>
      </c>
      <c r="E434" s="36" t="s">
        <v>64</v>
      </c>
    </row>
    <row r="435" spans="1:16" x14ac:dyDescent="0.2">
      <c r="A435" s="25" t="s">
        <v>55</v>
      </c>
      <c r="B435" s="30" t="s">
        <v>1448</v>
      </c>
      <c r="C435" s="30" t="s">
        <v>1936</v>
      </c>
      <c r="D435" s="25" t="s">
        <v>64</v>
      </c>
      <c r="E435" s="31" t="s">
        <v>1937</v>
      </c>
      <c r="F435" s="32" t="s">
        <v>1919</v>
      </c>
      <c r="G435" s="33">
        <v>12</v>
      </c>
      <c r="H435" s="34">
        <v>0</v>
      </c>
      <c r="I435" s="34">
        <f>ROUND(ROUND(H435,2)*ROUND(G435,3),2)</f>
        <v>0</v>
      </c>
      <c r="J435" s="32" t="s">
        <v>60</v>
      </c>
      <c r="O435">
        <f>(I435*21)/100</f>
        <v>0</v>
      </c>
      <c r="P435" t="s">
        <v>30</v>
      </c>
    </row>
    <row r="436" spans="1:16" x14ac:dyDescent="0.2">
      <c r="A436" s="35" t="s">
        <v>61</v>
      </c>
      <c r="E436" s="36" t="s">
        <v>1937</v>
      </c>
    </row>
    <row r="437" spans="1:16" x14ac:dyDescent="0.2">
      <c r="A437" s="37" t="s">
        <v>63</v>
      </c>
      <c r="E437" s="38" t="s">
        <v>64</v>
      </c>
    </row>
    <row r="438" spans="1:16" x14ac:dyDescent="0.2">
      <c r="A438" t="s">
        <v>65</v>
      </c>
      <c r="E438" s="36" t="s">
        <v>64</v>
      </c>
    </row>
    <row r="439" spans="1:16" x14ac:dyDescent="0.2">
      <c r="A439" s="25" t="s">
        <v>55</v>
      </c>
      <c r="B439" s="30" t="s">
        <v>1451</v>
      </c>
      <c r="C439" s="30" t="s">
        <v>1938</v>
      </c>
      <c r="D439" s="25" t="s">
        <v>64</v>
      </c>
      <c r="E439" s="31" t="s">
        <v>1939</v>
      </c>
      <c r="F439" s="32" t="s">
        <v>1919</v>
      </c>
      <c r="G439" s="33">
        <v>4</v>
      </c>
      <c r="H439" s="34">
        <v>0</v>
      </c>
      <c r="I439" s="34">
        <f>ROUND(ROUND(H439,2)*ROUND(G439,3),2)</f>
        <v>0</v>
      </c>
      <c r="J439" s="32" t="s">
        <v>60</v>
      </c>
      <c r="O439">
        <f>(I439*21)/100</f>
        <v>0</v>
      </c>
      <c r="P439" t="s">
        <v>30</v>
      </c>
    </row>
    <row r="440" spans="1:16" x14ac:dyDescent="0.2">
      <c r="A440" s="35" t="s">
        <v>61</v>
      </c>
      <c r="E440" s="36" t="s">
        <v>1939</v>
      </c>
    </row>
    <row r="441" spans="1:16" x14ac:dyDescent="0.2">
      <c r="A441" s="37" t="s">
        <v>63</v>
      </c>
      <c r="E441" s="38" t="s">
        <v>64</v>
      </c>
    </row>
    <row r="442" spans="1:16" x14ac:dyDescent="0.2">
      <c r="A442" t="s">
        <v>65</v>
      </c>
      <c r="E442" s="36" t="s">
        <v>64</v>
      </c>
    </row>
    <row r="443" spans="1:16" x14ac:dyDescent="0.2">
      <c r="A443" s="25" t="s">
        <v>55</v>
      </c>
      <c r="B443" s="30" t="s">
        <v>1454</v>
      </c>
      <c r="C443" s="30" t="s">
        <v>1940</v>
      </c>
      <c r="D443" s="25" t="s">
        <v>64</v>
      </c>
      <c r="E443" s="31" t="s">
        <v>1941</v>
      </c>
      <c r="F443" s="32" t="s">
        <v>1919</v>
      </c>
      <c r="G443" s="33">
        <v>8</v>
      </c>
      <c r="H443" s="34">
        <v>0</v>
      </c>
      <c r="I443" s="34">
        <f>ROUND(ROUND(H443,2)*ROUND(G443,3),2)</f>
        <v>0</v>
      </c>
      <c r="J443" s="32" t="s">
        <v>60</v>
      </c>
      <c r="O443">
        <f>(I443*21)/100</f>
        <v>0</v>
      </c>
      <c r="P443" t="s">
        <v>30</v>
      </c>
    </row>
    <row r="444" spans="1:16" x14ac:dyDescent="0.2">
      <c r="A444" s="35" t="s">
        <v>61</v>
      </c>
      <c r="E444" s="36" t="s">
        <v>1941</v>
      </c>
    </row>
    <row r="445" spans="1:16" x14ac:dyDescent="0.2">
      <c r="A445" s="37" t="s">
        <v>63</v>
      </c>
      <c r="E445" s="38" t="s">
        <v>64</v>
      </c>
    </row>
    <row r="446" spans="1:16" x14ac:dyDescent="0.2">
      <c r="A446" t="s">
        <v>65</v>
      </c>
      <c r="E446" s="36" t="s">
        <v>64</v>
      </c>
    </row>
    <row r="447" spans="1:16" x14ac:dyDescent="0.2">
      <c r="A447" s="25" t="s">
        <v>55</v>
      </c>
      <c r="B447" s="30" t="s">
        <v>1458</v>
      </c>
      <c r="C447" s="30" t="s">
        <v>1942</v>
      </c>
      <c r="D447" s="25" t="s">
        <v>64</v>
      </c>
      <c r="E447" s="31" t="s">
        <v>1943</v>
      </c>
      <c r="F447" s="32" t="s">
        <v>1919</v>
      </c>
      <c r="G447" s="33">
        <v>30</v>
      </c>
      <c r="H447" s="34">
        <v>0</v>
      </c>
      <c r="I447" s="34">
        <f>ROUND(ROUND(H447,2)*ROUND(G447,3),2)</f>
        <v>0</v>
      </c>
      <c r="J447" s="32" t="s">
        <v>60</v>
      </c>
      <c r="O447">
        <f>(I447*21)/100</f>
        <v>0</v>
      </c>
      <c r="P447" t="s">
        <v>30</v>
      </c>
    </row>
    <row r="448" spans="1:16" x14ac:dyDescent="0.2">
      <c r="A448" s="35" t="s">
        <v>61</v>
      </c>
      <c r="E448" s="36" t="s">
        <v>1943</v>
      </c>
    </row>
    <row r="449" spans="1:16" x14ac:dyDescent="0.2">
      <c r="A449" s="37" t="s">
        <v>63</v>
      </c>
      <c r="E449" s="38" t="s">
        <v>64</v>
      </c>
    </row>
    <row r="450" spans="1:16" x14ac:dyDescent="0.2">
      <c r="A450" t="s">
        <v>65</v>
      </c>
      <c r="E450" s="36" t="s">
        <v>64</v>
      </c>
    </row>
    <row r="451" spans="1:16" ht="25.5" x14ac:dyDescent="0.2">
      <c r="A451" s="25" t="s">
        <v>55</v>
      </c>
      <c r="B451" s="30" t="s">
        <v>1461</v>
      </c>
      <c r="C451" s="30" t="s">
        <v>1944</v>
      </c>
      <c r="D451" s="25" t="s">
        <v>64</v>
      </c>
      <c r="E451" s="31" t="s">
        <v>1945</v>
      </c>
      <c r="F451" s="32" t="s">
        <v>87</v>
      </c>
      <c r="G451" s="33">
        <v>1</v>
      </c>
      <c r="H451" s="34">
        <v>0</v>
      </c>
      <c r="I451" s="34">
        <f>ROUND(ROUND(H451,2)*ROUND(G451,3),2)</f>
        <v>0</v>
      </c>
      <c r="J451" s="32" t="s">
        <v>60</v>
      </c>
      <c r="O451">
        <f>(I451*21)/100</f>
        <v>0</v>
      </c>
      <c r="P451" t="s">
        <v>30</v>
      </c>
    </row>
    <row r="452" spans="1:16" ht="25.5" x14ac:dyDescent="0.2">
      <c r="A452" s="35" t="s">
        <v>61</v>
      </c>
      <c r="E452" s="36" t="s">
        <v>1945</v>
      </c>
    </row>
    <row r="453" spans="1:16" x14ac:dyDescent="0.2">
      <c r="A453" s="37" t="s">
        <v>63</v>
      </c>
      <c r="E453" s="38" t="s">
        <v>64</v>
      </c>
    </row>
    <row r="454" spans="1:16" x14ac:dyDescent="0.2">
      <c r="A454" t="s">
        <v>65</v>
      </c>
      <c r="E454" s="36" t="s">
        <v>64</v>
      </c>
    </row>
    <row r="455" spans="1:16" x14ac:dyDescent="0.2">
      <c r="A455" s="25" t="s">
        <v>55</v>
      </c>
      <c r="B455" s="30" t="s">
        <v>1465</v>
      </c>
      <c r="C455" s="30" t="s">
        <v>1946</v>
      </c>
      <c r="D455" s="25" t="s">
        <v>64</v>
      </c>
      <c r="E455" s="31" t="s">
        <v>1947</v>
      </c>
      <c r="F455" s="32" t="s">
        <v>87</v>
      </c>
      <c r="G455" s="33">
        <v>1</v>
      </c>
      <c r="H455" s="34">
        <v>0</v>
      </c>
      <c r="I455" s="34">
        <f>ROUND(ROUND(H455,2)*ROUND(G455,3),2)</f>
        <v>0</v>
      </c>
      <c r="J455" s="32" t="s">
        <v>60</v>
      </c>
      <c r="O455">
        <f>(I455*21)/100</f>
        <v>0</v>
      </c>
      <c r="P455" t="s">
        <v>30</v>
      </c>
    </row>
    <row r="456" spans="1:16" x14ac:dyDescent="0.2">
      <c r="A456" s="35" t="s">
        <v>61</v>
      </c>
      <c r="E456" s="36" t="s">
        <v>1947</v>
      </c>
    </row>
    <row r="457" spans="1:16" x14ac:dyDescent="0.2">
      <c r="A457" s="37" t="s">
        <v>63</v>
      </c>
      <c r="E457" s="38" t="s">
        <v>64</v>
      </c>
    </row>
    <row r="458" spans="1:16" x14ac:dyDescent="0.2">
      <c r="A458" t="s">
        <v>65</v>
      </c>
      <c r="E458" s="36" t="s">
        <v>64</v>
      </c>
    </row>
    <row r="459" spans="1:16" x14ac:dyDescent="0.2">
      <c r="A459" s="25" t="s">
        <v>55</v>
      </c>
      <c r="B459" s="30" t="s">
        <v>1469</v>
      </c>
      <c r="C459" s="30" t="s">
        <v>1948</v>
      </c>
      <c r="D459" s="25" t="s">
        <v>64</v>
      </c>
      <c r="E459" s="31" t="s">
        <v>1949</v>
      </c>
      <c r="F459" s="32" t="s">
        <v>87</v>
      </c>
      <c r="G459" s="33">
        <v>1</v>
      </c>
      <c r="H459" s="34">
        <v>0</v>
      </c>
      <c r="I459" s="34">
        <f>ROUND(ROUND(H459,2)*ROUND(G459,3),2)</f>
        <v>0</v>
      </c>
      <c r="J459" s="32" t="s">
        <v>60</v>
      </c>
      <c r="O459">
        <f>(I459*21)/100</f>
        <v>0</v>
      </c>
      <c r="P459" t="s">
        <v>30</v>
      </c>
    </row>
    <row r="460" spans="1:16" x14ac:dyDescent="0.2">
      <c r="A460" s="35" t="s">
        <v>61</v>
      </c>
      <c r="E460" s="36" t="s">
        <v>1949</v>
      </c>
    </row>
    <row r="461" spans="1:16" x14ac:dyDescent="0.2">
      <c r="A461" s="37" t="s">
        <v>63</v>
      </c>
      <c r="E461" s="38" t="s">
        <v>64</v>
      </c>
    </row>
    <row r="462" spans="1:16" x14ac:dyDescent="0.2">
      <c r="A462" t="s">
        <v>65</v>
      </c>
      <c r="E462" s="36" t="s">
        <v>64</v>
      </c>
    </row>
    <row r="463" spans="1:16" x14ac:dyDescent="0.2">
      <c r="A463" s="25" t="s">
        <v>55</v>
      </c>
      <c r="B463" s="30" t="s">
        <v>1473</v>
      </c>
      <c r="C463" s="30" t="s">
        <v>1950</v>
      </c>
      <c r="D463" s="25" t="s">
        <v>64</v>
      </c>
      <c r="E463" s="31" t="s">
        <v>1951</v>
      </c>
      <c r="F463" s="32" t="s">
        <v>87</v>
      </c>
      <c r="G463" s="33">
        <v>1</v>
      </c>
      <c r="H463" s="34">
        <v>0</v>
      </c>
      <c r="I463" s="34">
        <f>ROUND(ROUND(H463,2)*ROUND(G463,3),2)</f>
        <v>0</v>
      </c>
      <c r="J463" s="32" t="s">
        <v>60</v>
      </c>
      <c r="O463">
        <f>(I463*21)/100</f>
        <v>0</v>
      </c>
      <c r="P463" t="s">
        <v>30</v>
      </c>
    </row>
    <row r="464" spans="1:16" x14ac:dyDescent="0.2">
      <c r="A464" s="35" t="s">
        <v>61</v>
      </c>
      <c r="E464" s="36" t="s">
        <v>1951</v>
      </c>
    </row>
    <row r="465" spans="1:16" x14ac:dyDescent="0.2">
      <c r="A465" s="37" t="s">
        <v>63</v>
      </c>
      <c r="E465" s="38" t="s">
        <v>64</v>
      </c>
    </row>
    <row r="466" spans="1:16" x14ac:dyDescent="0.2">
      <c r="A466" t="s">
        <v>65</v>
      </c>
      <c r="E466" s="36" t="s">
        <v>64</v>
      </c>
    </row>
    <row r="467" spans="1:16" x14ac:dyDescent="0.2">
      <c r="A467" s="25" t="s">
        <v>55</v>
      </c>
      <c r="B467" s="30" t="s">
        <v>1477</v>
      </c>
      <c r="C467" s="30" t="s">
        <v>1952</v>
      </c>
      <c r="D467" s="25" t="s">
        <v>64</v>
      </c>
      <c r="E467" s="31" t="s">
        <v>1953</v>
      </c>
      <c r="F467" s="32" t="s">
        <v>87</v>
      </c>
      <c r="G467" s="33">
        <v>8</v>
      </c>
      <c r="H467" s="34">
        <v>0</v>
      </c>
      <c r="I467" s="34">
        <f>ROUND(ROUND(H467,2)*ROUND(G467,3),2)</f>
        <v>0</v>
      </c>
      <c r="J467" s="32" t="s">
        <v>60</v>
      </c>
      <c r="O467">
        <f>(I467*21)/100</f>
        <v>0</v>
      </c>
      <c r="P467" t="s">
        <v>30</v>
      </c>
    </row>
    <row r="468" spans="1:16" x14ac:dyDescent="0.2">
      <c r="A468" s="35" t="s">
        <v>61</v>
      </c>
      <c r="E468" s="36" t="s">
        <v>1953</v>
      </c>
    </row>
    <row r="469" spans="1:16" x14ac:dyDescent="0.2">
      <c r="A469" s="37" t="s">
        <v>63</v>
      </c>
      <c r="E469" s="38" t="s">
        <v>64</v>
      </c>
    </row>
    <row r="470" spans="1:16" x14ac:dyDescent="0.2">
      <c r="A470" t="s">
        <v>65</v>
      </c>
      <c r="E470" s="36" t="s">
        <v>64</v>
      </c>
    </row>
    <row r="471" spans="1:16" x14ac:dyDescent="0.2">
      <c r="A471" s="25" t="s">
        <v>55</v>
      </c>
      <c r="B471" s="30" t="s">
        <v>1481</v>
      </c>
      <c r="C471" s="30" t="s">
        <v>1954</v>
      </c>
      <c r="D471" s="25" t="s">
        <v>64</v>
      </c>
      <c r="E471" s="31" t="s">
        <v>1955</v>
      </c>
      <c r="F471" s="32" t="s">
        <v>87</v>
      </c>
      <c r="G471" s="33">
        <v>1</v>
      </c>
      <c r="H471" s="34">
        <v>0</v>
      </c>
      <c r="I471" s="34">
        <f>ROUND(ROUND(H471,2)*ROUND(G471,3),2)</f>
        <v>0</v>
      </c>
      <c r="J471" s="32" t="s">
        <v>60</v>
      </c>
      <c r="O471">
        <f>(I471*21)/100</f>
        <v>0</v>
      </c>
      <c r="P471" t="s">
        <v>30</v>
      </c>
    </row>
    <row r="472" spans="1:16" x14ac:dyDescent="0.2">
      <c r="A472" s="35" t="s">
        <v>61</v>
      </c>
      <c r="E472" s="36" t="s">
        <v>1955</v>
      </c>
    </row>
    <row r="473" spans="1:16" x14ac:dyDescent="0.2">
      <c r="A473" s="37" t="s">
        <v>63</v>
      </c>
      <c r="E473" s="38" t="s">
        <v>64</v>
      </c>
    </row>
    <row r="474" spans="1:16" x14ac:dyDescent="0.2">
      <c r="A474" t="s">
        <v>65</v>
      </c>
      <c r="E474" s="36" t="s">
        <v>64</v>
      </c>
    </row>
    <row r="475" spans="1:16" x14ac:dyDescent="0.2">
      <c r="A475" s="25" t="s">
        <v>55</v>
      </c>
      <c r="B475" s="30" t="s">
        <v>1485</v>
      </c>
      <c r="C475" s="30" t="s">
        <v>1956</v>
      </c>
      <c r="D475" s="25" t="s">
        <v>64</v>
      </c>
      <c r="E475" s="31" t="s">
        <v>1957</v>
      </c>
      <c r="F475" s="32" t="s">
        <v>87</v>
      </c>
      <c r="G475" s="33">
        <v>2</v>
      </c>
      <c r="H475" s="34">
        <v>0</v>
      </c>
      <c r="I475" s="34">
        <f>ROUND(ROUND(H475,2)*ROUND(G475,3),2)</f>
        <v>0</v>
      </c>
      <c r="J475" s="32" t="s">
        <v>60</v>
      </c>
      <c r="O475">
        <f>(I475*21)/100</f>
        <v>0</v>
      </c>
      <c r="P475" t="s">
        <v>30</v>
      </c>
    </row>
    <row r="476" spans="1:16" x14ac:dyDescent="0.2">
      <c r="A476" s="35" t="s">
        <v>61</v>
      </c>
      <c r="E476" s="36" t="s">
        <v>1957</v>
      </c>
    </row>
    <row r="477" spans="1:16" x14ac:dyDescent="0.2">
      <c r="A477" s="37" t="s">
        <v>63</v>
      </c>
      <c r="E477" s="38" t="s">
        <v>64</v>
      </c>
    </row>
    <row r="478" spans="1:16" x14ac:dyDescent="0.2">
      <c r="A478" t="s">
        <v>65</v>
      </c>
      <c r="E478" s="36" t="s">
        <v>64</v>
      </c>
    </row>
    <row r="479" spans="1:16" x14ac:dyDescent="0.2">
      <c r="A479" s="25" t="s">
        <v>55</v>
      </c>
      <c r="B479" s="30" t="s">
        <v>1488</v>
      </c>
      <c r="C479" s="30" t="s">
        <v>1958</v>
      </c>
      <c r="D479" s="25" t="s">
        <v>64</v>
      </c>
      <c r="E479" s="31" t="s">
        <v>1959</v>
      </c>
      <c r="F479" s="32" t="s">
        <v>1366</v>
      </c>
      <c r="G479" s="33">
        <v>2</v>
      </c>
      <c r="H479" s="34">
        <v>0</v>
      </c>
      <c r="I479" s="34">
        <f>ROUND(ROUND(H479,2)*ROUND(G479,3),2)</f>
        <v>0</v>
      </c>
      <c r="J479" s="32" t="s">
        <v>60</v>
      </c>
      <c r="O479">
        <f>(I479*21)/100</f>
        <v>0</v>
      </c>
      <c r="P479" t="s">
        <v>30</v>
      </c>
    </row>
    <row r="480" spans="1:16" x14ac:dyDescent="0.2">
      <c r="A480" s="35" t="s">
        <v>61</v>
      </c>
      <c r="E480" s="36" t="s">
        <v>1959</v>
      </c>
    </row>
    <row r="481" spans="1:5" x14ac:dyDescent="0.2">
      <c r="A481" s="37" t="s">
        <v>63</v>
      </c>
      <c r="E481" s="38" t="s">
        <v>64</v>
      </c>
    </row>
    <row r="482" spans="1:5" x14ac:dyDescent="0.2">
      <c r="A482" t="s">
        <v>65</v>
      </c>
      <c r="E482" s="36" t="s">
        <v>64</v>
      </c>
    </row>
  </sheetData>
  <mergeCells count="15">
    <mergeCell ref="E9:E10"/>
    <mergeCell ref="F9:F10"/>
    <mergeCell ref="G9:G10"/>
    <mergeCell ref="H9:I9"/>
    <mergeCell ref="J9:J10"/>
    <mergeCell ref="C8:D8"/>
    <mergeCell ref="A9:A10"/>
    <mergeCell ref="B9:B10"/>
    <mergeCell ref="C9:C10"/>
    <mergeCell ref="D9:D10"/>
    <mergeCell ref="C3:D3"/>
    <mergeCell ref="C4:D4"/>
    <mergeCell ref="C5:D5"/>
    <mergeCell ref="C6:D6"/>
    <mergeCell ref="C7: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288"/>
  <sheetViews>
    <sheetView workbookViewId="0">
      <pane ySplit="11" topLeftCell="A12" activePane="bottomLeft" state="frozen"/>
      <selection pane="bottomLeft" activeCell="A12" sqref="A12"/>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0+O12+O17+O22+O31+O44+O53+O58+O71+O164+O189+O226+O279+O284</f>
        <v>0</v>
      </c>
      <c r="P2" t="s">
        <v>29</v>
      </c>
    </row>
    <row r="3" spans="1:18" ht="15" customHeight="1" x14ac:dyDescent="0.25">
      <c r="A3" t="s">
        <v>12</v>
      </c>
      <c r="B3" s="18" t="s">
        <v>14</v>
      </c>
      <c r="C3" s="4" t="s">
        <v>15</v>
      </c>
      <c r="D3" s="7"/>
      <c r="E3" s="19" t="s">
        <v>16</v>
      </c>
      <c r="F3" s="8"/>
      <c r="G3" s="15"/>
      <c r="H3" s="14" t="s">
        <v>1960</v>
      </c>
      <c r="I3" s="41">
        <f>0+I12+I17+I22+I31+I44+I53+I58+I71+I164+I189+I226+I279+I284</f>
        <v>0</v>
      </c>
      <c r="J3" s="16"/>
      <c r="O3" t="s">
        <v>26</v>
      </c>
      <c r="P3" t="s">
        <v>30</v>
      </c>
    </row>
    <row r="4" spans="1:18" ht="15" customHeight="1" x14ac:dyDescent="0.25">
      <c r="A4" t="s">
        <v>17</v>
      </c>
      <c r="B4" s="18" t="s">
        <v>18</v>
      </c>
      <c r="C4" s="4" t="s">
        <v>980</v>
      </c>
      <c r="D4" s="7"/>
      <c r="E4" s="19" t="s">
        <v>981</v>
      </c>
      <c r="F4" s="8"/>
      <c r="G4" s="8"/>
      <c r="H4" s="17"/>
      <c r="I4" s="17"/>
      <c r="J4" s="8"/>
      <c r="O4" t="s">
        <v>27</v>
      </c>
      <c r="P4" t="s">
        <v>30</v>
      </c>
    </row>
    <row r="5" spans="1:18" ht="12.75" customHeight="1" x14ac:dyDescent="0.25">
      <c r="A5" t="s">
        <v>21</v>
      </c>
      <c r="B5" s="18" t="s">
        <v>18</v>
      </c>
      <c r="C5" s="4" t="s">
        <v>1081</v>
      </c>
      <c r="D5" s="7"/>
      <c r="E5" s="19" t="s">
        <v>1082</v>
      </c>
      <c r="F5" s="8"/>
      <c r="G5" s="8"/>
      <c r="H5" s="8"/>
      <c r="I5" s="8"/>
      <c r="J5" s="8"/>
      <c r="O5" t="s">
        <v>28</v>
      </c>
      <c r="P5" t="s">
        <v>30</v>
      </c>
    </row>
    <row r="6" spans="1:18" ht="12.75" customHeight="1" x14ac:dyDescent="0.25">
      <c r="A6" t="s">
        <v>24</v>
      </c>
      <c r="B6" s="18" t="s">
        <v>18</v>
      </c>
      <c r="C6" s="4" t="s">
        <v>1083</v>
      </c>
      <c r="D6" s="7"/>
      <c r="E6" s="19" t="s">
        <v>1084</v>
      </c>
      <c r="F6" s="8"/>
      <c r="G6" s="8"/>
      <c r="H6" s="8"/>
      <c r="I6" s="8"/>
      <c r="J6" s="8"/>
    </row>
    <row r="7" spans="1:18" ht="12.75" customHeight="1" x14ac:dyDescent="0.25">
      <c r="A7" t="s">
        <v>986</v>
      </c>
      <c r="B7" s="18" t="s">
        <v>18</v>
      </c>
      <c r="C7" s="4" t="s">
        <v>1085</v>
      </c>
      <c r="D7" s="7"/>
      <c r="E7" s="19" t="s">
        <v>1086</v>
      </c>
      <c r="F7" s="8"/>
      <c r="G7" s="8"/>
      <c r="H7" s="8"/>
      <c r="I7" s="8"/>
      <c r="J7" s="8"/>
    </row>
    <row r="8" spans="1:18" ht="12.75" customHeight="1" x14ac:dyDescent="0.25">
      <c r="A8" t="s">
        <v>1087</v>
      </c>
      <c r="B8" s="21" t="s">
        <v>25</v>
      </c>
      <c r="C8" s="3" t="s">
        <v>1960</v>
      </c>
      <c r="D8" s="2"/>
      <c r="E8" s="22" t="s">
        <v>1961</v>
      </c>
      <c r="F8" s="12"/>
      <c r="G8" s="12"/>
      <c r="H8" s="12"/>
      <c r="I8" s="12"/>
      <c r="J8" s="12"/>
    </row>
    <row r="9" spans="1:18" ht="12.75" customHeight="1" x14ac:dyDescent="0.2">
      <c r="A9" s="1" t="s">
        <v>33</v>
      </c>
      <c r="B9" s="1" t="s">
        <v>35</v>
      </c>
      <c r="C9" s="1" t="s">
        <v>37</v>
      </c>
      <c r="D9" s="1" t="s">
        <v>38</v>
      </c>
      <c r="E9" s="1" t="s">
        <v>39</v>
      </c>
      <c r="F9" s="1" t="s">
        <v>41</v>
      </c>
      <c r="G9" s="1" t="s">
        <v>43</v>
      </c>
      <c r="H9" s="1" t="s">
        <v>45</v>
      </c>
      <c r="I9" s="1"/>
      <c r="J9" s="1" t="s">
        <v>50</v>
      </c>
    </row>
    <row r="10" spans="1:18" ht="12.75" customHeight="1" x14ac:dyDescent="0.2">
      <c r="A10" s="1"/>
      <c r="B10" s="1"/>
      <c r="C10" s="1"/>
      <c r="D10" s="1"/>
      <c r="E10" s="1"/>
      <c r="F10" s="1"/>
      <c r="G10" s="1"/>
      <c r="H10" s="20" t="s">
        <v>46</v>
      </c>
      <c r="I10" s="20" t="s">
        <v>48</v>
      </c>
      <c r="J10" s="1"/>
    </row>
    <row r="11" spans="1:18" ht="12.75" customHeight="1" x14ac:dyDescent="0.2">
      <c r="A11" s="20" t="s">
        <v>34</v>
      </c>
      <c r="B11" s="20" t="s">
        <v>36</v>
      </c>
      <c r="C11" s="20" t="s">
        <v>30</v>
      </c>
      <c r="D11" s="20" t="s">
        <v>29</v>
      </c>
      <c r="E11" s="20" t="s">
        <v>40</v>
      </c>
      <c r="F11" s="20" t="s">
        <v>42</v>
      </c>
      <c r="G11" s="20" t="s">
        <v>44</v>
      </c>
      <c r="H11" s="20" t="s">
        <v>47</v>
      </c>
      <c r="I11" s="20" t="s">
        <v>49</v>
      </c>
      <c r="J11" s="20" t="s">
        <v>51</v>
      </c>
    </row>
    <row r="12" spans="1:18" ht="12.75" customHeight="1" x14ac:dyDescent="0.2">
      <c r="A12" s="26" t="s">
        <v>52</v>
      </c>
      <c r="B12" s="26"/>
      <c r="C12" s="27" t="s">
        <v>51</v>
      </c>
      <c r="D12" s="26"/>
      <c r="E12" s="28" t="s">
        <v>1962</v>
      </c>
      <c r="F12" s="26"/>
      <c r="G12" s="26"/>
      <c r="H12" s="26"/>
      <c r="I12" s="29">
        <f>0+Q12</f>
        <v>0</v>
      </c>
      <c r="J12" s="26"/>
      <c r="O12">
        <f>0+R12</f>
        <v>0</v>
      </c>
      <c r="Q12">
        <f>0+I13</f>
        <v>0</v>
      </c>
      <c r="R12">
        <f>0+O13</f>
        <v>0</v>
      </c>
    </row>
    <row r="13" spans="1:18" x14ac:dyDescent="0.2">
      <c r="A13" s="25" t="s">
        <v>55</v>
      </c>
      <c r="B13" s="30" t="s">
        <v>36</v>
      </c>
      <c r="C13" s="30" t="s">
        <v>1963</v>
      </c>
      <c r="D13" s="25" t="s">
        <v>64</v>
      </c>
      <c r="E13" s="31" t="s">
        <v>1964</v>
      </c>
      <c r="F13" s="32" t="s">
        <v>563</v>
      </c>
      <c r="G13" s="33">
        <v>10</v>
      </c>
      <c r="H13" s="34">
        <v>0</v>
      </c>
      <c r="I13" s="34">
        <f>ROUND(ROUND(H13,2)*ROUND(G13,3),2)</f>
        <v>0</v>
      </c>
      <c r="J13" s="32" t="s">
        <v>1965</v>
      </c>
      <c r="O13">
        <f>(I13*21)/100</f>
        <v>0</v>
      </c>
      <c r="P13" t="s">
        <v>30</v>
      </c>
    </row>
    <row r="14" spans="1:18" x14ac:dyDescent="0.2">
      <c r="A14" s="35" t="s">
        <v>61</v>
      </c>
      <c r="E14" s="36" t="s">
        <v>1964</v>
      </c>
    </row>
    <row r="15" spans="1:18" x14ac:dyDescent="0.2">
      <c r="A15" s="37" t="s">
        <v>63</v>
      </c>
      <c r="E15" s="38" t="s">
        <v>64</v>
      </c>
    </row>
    <row r="16" spans="1:18" x14ac:dyDescent="0.2">
      <c r="A16" t="s">
        <v>65</v>
      </c>
      <c r="E16" s="36" t="s">
        <v>64</v>
      </c>
    </row>
    <row r="17" spans="1:18" ht="12.75" customHeight="1" x14ac:dyDescent="0.2">
      <c r="A17" s="12" t="s">
        <v>52</v>
      </c>
      <c r="B17" s="12"/>
      <c r="C17" s="39" t="s">
        <v>107</v>
      </c>
      <c r="D17" s="12"/>
      <c r="E17" s="28" t="s">
        <v>1966</v>
      </c>
      <c r="F17" s="12"/>
      <c r="G17" s="12"/>
      <c r="H17" s="12"/>
      <c r="I17" s="40">
        <f>0+Q17</f>
        <v>0</v>
      </c>
      <c r="J17" s="12"/>
      <c r="O17">
        <f>0+R17</f>
        <v>0</v>
      </c>
      <c r="Q17">
        <f>0+I18</f>
        <v>0</v>
      </c>
      <c r="R17">
        <f>0+O18</f>
        <v>0</v>
      </c>
    </row>
    <row r="18" spans="1:18" x14ac:dyDescent="0.2">
      <c r="A18" s="25" t="s">
        <v>55</v>
      </c>
      <c r="B18" s="30" t="s">
        <v>30</v>
      </c>
      <c r="C18" s="30" t="s">
        <v>1967</v>
      </c>
      <c r="D18" s="25" t="s">
        <v>64</v>
      </c>
      <c r="E18" s="31" t="s">
        <v>1968</v>
      </c>
      <c r="F18" s="32" t="s">
        <v>634</v>
      </c>
      <c r="G18" s="33">
        <v>6</v>
      </c>
      <c r="H18" s="34">
        <v>0</v>
      </c>
      <c r="I18" s="34">
        <f>ROUND(ROUND(H18,2)*ROUND(G18,3),2)</f>
        <v>0</v>
      </c>
      <c r="J18" s="32" t="s">
        <v>1965</v>
      </c>
      <c r="O18">
        <f>(I18*21)/100</f>
        <v>0</v>
      </c>
      <c r="P18" t="s">
        <v>30</v>
      </c>
    </row>
    <row r="19" spans="1:18" x14ac:dyDescent="0.2">
      <c r="A19" s="35" t="s">
        <v>61</v>
      </c>
      <c r="E19" s="36" t="s">
        <v>1968</v>
      </c>
    </row>
    <row r="20" spans="1:18" x14ac:dyDescent="0.2">
      <c r="A20" s="37" t="s">
        <v>63</v>
      </c>
      <c r="E20" s="38" t="s">
        <v>64</v>
      </c>
    </row>
    <row r="21" spans="1:18" x14ac:dyDescent="0.2">
      <c r="A21" t="s">
        <v>65</v>
      </c>
      <c r="E21" s="36" t="s">
        <v>64</v>
      </c>
    </row>
    <row r="22" spans="1:18" ht="12.75" customHeight="1" x14ac:dyDescent="0.2">
      <c r="A22" s="12" t="s">
        <v>52</v>
      </c>
      <c r="B22" s="12"/>
      <c r="C22" s="39" t="s">
        <v>119</v>
      </c>
      <c r="D22" s="12"/>
      <c r="E22" s="28" t="s">
        <v>1969</v>
      </c>
      <c r="F22" s="12"/>
      <c r="G22" s="12"/>
      <c r="H22" s="12"/>
      <c r="I22" s="40">
        <f>0+Q22</f>
        <v>0</v>
      </c>
      <c r="J22" s="12"/>
      <c r="O22">
        <f>0+R22</f>
        <v>0</v>
      </c>
      <c r="Q22">
        <f>0+I23+I27</f>
        <v>0</v>
      </c>
      <c r="R22">
        <f>0+O23+O27</f>
        <v>0</v>
      </c>
    </row>
    <row r="23" spans="1:18" x14ac:dyDescent="0.2">
      <c r="A23" s="25" t="s">
        <v>55</v>
      </c>
      <c r="B23" s="30" t="s">
        <v>29</v>
      </c>
      <c r="C23" s="30" t="s">
        <v>1970</v>
      </c>
      <c r="D23" s="25" t="s">
        <v>64</v>
      </c>
      <c r="E23" s="31" t="s">
        <v>1971</v>
      </c>
      <c r="F23" s="32" t="s">
        <v>634</v>
      </c>
      <c r="G23" s="33">
        <v>6</v>
      </c>
      <c r="H23" s="34">
        <v>0</v>
      </c>
      <c r="I23" s="34">
        <f>ROUND(ROUND(H23,2)*ROUND(G23,3),2)</f>
        <v>0</v>
      </c>
      <c r="J23" s="32" t="s">
        <v>1965</v>
      </c>
      <c r="O23">
        <f>(I23*21)/100</f>
        <v>0</v>
      </c>
      <c r="P23" t="s">
        <v>30</v>
      </c>
    </row>
    <row r="24" spans="1:18" x14ac:dyDescent="0.2">
      <c r="A24" s="35" t="s">
        <v>61</v>
      </c>
      <c r="E24" s="36" t="s">
        <v>1971</v>
      </c>
    </row>
    <row r="25" spans="1:18" x14ac:dyDescent="0.2">
      <c r="A25" s="37" t="s">
        <v>63</v>
      </c>
      <c r="E25" s="38" t="s">
        <v>64</v>
      </c>
    </row>
    <row r="26" spans="1:18" x14ac:dyDescent="0.2">
      <c r="A26" t="s">
        <v>65</v>
      </c>
      <c r="E26" s="36" t="s">
        <v>64</v>
      </c>
    </row>
    <row r="27" spans="1:18" x14ac:dyDescent="0.2">
      <c r="A27" s="25" t="s">
        <v>55</v>
      </c>
      <c r="B27" s="30" t="s">
        <v>40</v>
      </c>
      <c r="C27" s="30" t="s">
        <v>1972</v>
      </c>
      <c r="D27" s="25" t="s">
        <v>64</v>
      </c>
      <c r="E27" s="31" t="s">
        <v>1973</v>
      </c>
      <c r="F27" s="32" t="s">
        <v>634</v>
      </c>
      <c r="G27" s="33">
        <v>2</v>
      </c>
      <c r="H27" s="34">
        <v>0</v>
      </c>
      <c r="I27" s="34">
        <f>ROUND(ROUND(H27,2)*ROUND(G27,3),2)</f>
        <v>0</v>
      </c>
      <c r="J27" s="32" t="s">
        <v>1965</v>
      </c>
      <c r="O27">
        <f>(I27*21)/100</f>
        <v>0</v>
      </c>
      <c r="P27" t="s">
        <v>30</v>
      </c>
    </row>
    <row r="28" spans="1:18" x14ac:dyDescent="0.2">
      <c r="A28" s="35" t="s">
        <v>61</v>
      </c>
      <c r="E28" s="36" t="s">
        <v>1973</v>
      </c>
    </row>
    <row r="29" spans="1:18" x14ac:dyDescent="0.2">
      <c r="A29" s="37" t="s">
        <v>63</v>
      </c>
      <c r="E29" s="38" t="s">
        <v>64</v>
      </c>
    </row>
    <row r="30" spans="1:18" x14ac:dyDescent="0.2">
      <c r="A30" t="s">
        <v>65</v>
      </c>
      <c r="E30" s="36" t="s">
        <v>64</v>
      </c>
    </row>
    <row r="31" spans="1:18" ht="12.75" customHeight="1" x14ac:dyDescent="0.2">
      <c r="A31" s="12" t="s">
        <v>52</v>
      </c>
      <c r="B31" s="12"/>
      <c r="C31" s="39" t="s">
        <v>123</v>
      </c>
      <c r="D31" s="12"/>
      <c r="E31" s="28" t="s">
        <v>1974</v>
      </c>
      <c r="F31" s="12"/>
      <c r="G31" s="12"/>
      <c r="H31" s="12"/>
      <c r="I31" s="40">
        <f>0+Q31</f>
        <v>0</v>
      </c>
      <c r="J31" s="12"/>
      <c r="O31">
        <f>0+R31</f>
        <v>0</v>
      </c>
      <c r="Q31">
        <f>0+I32+I36+I40</f>
        <v>0</v>
      </c>
      <c r="R31">
        <f>0+O32+O36+O40</f>
        <v>0</v>
      </c>
    </row>
    <row r="32" spans="1:18" x14ac:dyDescent="0.2">
      <c r="A32" s="25" t="s">
        <v>55</v>
      </c>
      <c r="B32" s="30" t="s">
        <v>42</v>
      </c>
      <c r="C32" s="30" t="s">
        <v>1975</v>
      </c>
      <c r="D32" s="25" t="s">
        <v>64</v>
      </c>
      <c r="E32" s="31" t="s">
        <v>1976</v>
      </c>
      <c r="F32" s="32" t="s">
        <v>634</v>
      </c>
      <c r="G32" s="33">
        <v>2</v>
      </c>
      <c r="H32" s="34">
        <v>0</v>
      </c>
      <c r="I32" s="34">
        <f>ROUND(ROUND(H32,2)*ROUND(G32,3),2)</f>
        <v>0</v>
      </c>
      <c r="J32" s="32" t="s">
        <v>1965</v>
      </c>
      <c r="O32">
        <f>(I32*21)/100</f>
        <v>0</v>
      </c>
      <c r="P32" t="s">
        <v>30</v>
      </c>
    </row>
    <row r="33" spans="1:18" x14ac:dyDescent="0.2">
      <c r="A33" s="35" t="s">
        <v>61</v>
      </c>
      <c r="E33" s="36" t="s">
        <v>1976</v>
      </c>
    </row>
    <row r="34" spans="1:18" x14ac:dyDescent="0.2">
      <c r="A34" s="37" t="s">
        <v>63</v>
      </c>
      <c r="E34" s="38" t="s">
        <v>64</v>
      </c>
    </row>
    <row r="35" spans="1:18" x14ac:dyDescent="0.2">
      <c r="A35" t="s">
        <v>65</v>
      </c>
      <c r="E35" s="36" t="s">
        <v>64</v>
      </c>
    </row>
    <row r="36" spans="1:18" x14ac:dyDescent="0.2">
      <c r="A36" s="25" t="s">
        <v>55</v>
      </c>
      <c r="B36" s="30" t="s">
        <v>44</v>
      </c>
      <c r="C36" s="30" t="s">
        <v>1977</v>
      </c>
      <c r="D36" s="25" t="s">
        <v>64</v>
      </c>
      <c r="E36" s="31" t="s">
        <v>1978</v>
      </c>
      <c r="F36" s="32" t="s">
        <v>634</v>
      </c>
      <c r="G36" s="33">
        <v>4</v>
      </c>
      <c r="H36" s="34">
        <v>0</v>
      </c>
      <c r="I36" s="34">
        <f>ROUND(ROUND(H36,2)*ROUND(G36,3),2)</f>
        <v>0</v>
      </c>
      <c r="J36" s="32" t="s">
        <v>1965</v>
      </c>
      <c r="O36">
        <f>(I36*21)/100</f>
        <v>0</v>
      </c>
      <c r="P36" t="s">
        <v>30</v>
      </c>
    </row>
    <row r="37" spans="1:18" x14ac:dyDescent="0.2">
      <c r="A37" s="35" t="s">
        <v>61</v>
      </c>
      <c r="E37" s="36" t="s">
        <v>1978</v>
      </c>
    </row>
    <row r="38" spans="1:18" x14ac:dyDescent="0.2">
      <c r="A38" s="37" t="s">
        <v>63</v>
      </c>
      <c r="E38" s="38" t="s">
        <v>64</v>
      </c>
    </row>
    <row r="39" spans="1:18" x14ac:dyDescent="0.2">
      <c r="A39" t="s">
        <v>65</v>
      </c>
      <c r="E39" s="36" t="s">
        <v>64</v>
      </c>
    </row>
    <row r="40" spans="1:18" x14ac:dyDescent="0.2">
      <c r="A40" s="25" t="s">
        <v>55</v>
      </c>
      <c r="B40" s="30" t="s">
        <v>84</v>
      </c>
      <c r="C40" s="30" t="s">
        <v>1979</v>
      </c>
      <c r="D40" s="25" t="s">
        <v>64</v>
      </c>
      <c r="E40" s="31" t="s">
        <v>1980</v>
      </c>
      <c r="F40" s="32" t="s">
        <v>634</v>
      </c>
      <c r="G40" s="33">
        <v>2</v>
      </c>
      <c r="H40" s="34">
        <v>0</v>
      </c>
      <c r="I40" s="34">
        <f>ROUND(ROUND(H40,2)*ROUND(G40,3),2)</f>
        <v>0</v>
      </c>
      <c r="J40" s="32" t="s">
        <v>1965</v>
      </c>
      <c r="O40">
        <f>(I40*21)/100</f>
        <v>0</v>
      </c>
      <c r="P40" t="s">
        <v>30</v>
      </c>
    </row>
    <row r="41" spans="1:18" x14ac:dyDescent="0.2">
      <c r="A41" s="35" t="s">
        <v>61</v>
      </c>
      <c r="E41" s="36" t="s">
        <v>1980</v>
      </c>
    </row>
    <row r="42" spans="1:18" x14ac:dyDescent="0.2">
      <c r="A42" s="37" t="s">
        <v>63</v>
      </c>
      <c r="E42" s="38" t="s">
        <v>64</v>
      </c>
    </row>
    <row r="43" spans="1:18" x14ac:dyDescent="0.2">
      <c r="A43" t="s">
        <v>65</v>
      </c>
      <c r="E43" s="36" t="s">
        <v>64</v>
      </c>
    </row>
    <row r="44" spans="1:18" ht="12.75" customHeight="1" x14ac:dyDescent="0.2">
      <c r="A44" s="12" t="s">
        <v>52</v>
      </c>
      <c r="B44" s="12"/>
      <c r="C44" s="39" t="s">
        <v>232</v>
      </c>
      <c r="D44" s="12"/>
      <c r="E44" s="28" t="s">
        <v>1981</v>
      </c>
      <c r="F44" s="12"/>
      <c r="G44" s="12"/>
      <c r="H44" s="12"/>
      <c r="I44" s="40">
        <f>0+Q44</f>
        <v>0</v>
      </c>
      <c r="J44" s="12"/>
      <c r="O44">
        <f>0+R44</f>
        <v>0</v>
      </c>
      <c r="Q44">
        <f>0+I45+I49</f>
        <v>0</v>
      </c>
      <c r="R44">
        <f>0+O45+O49</f>
        <v>0</v>
      </c>
    </row>
    <row r="45" spans="1:18" x14ac:dyDescent="0.2">
      <c r="A45" s="25" t="s">
        <v>55</v>
      </c>
      <c r="B45" s="30" t="s">
        <v>89</v>
      </c>
      <c r="C45" s="30" t="s">
        <v>1982</v>
      </c>
      <c r="D45" s="25" t="s">
        <v>64</v>
      </c>
      <c r="E45" s="31" t="s">
        <v>1983</v>
      </c>
      <c r="F45" s="32" t="s">
        <v>563</v>
      </c>
      <c r="G45" s="33">
        <v>10</v>
      </c>
      <c r="H45" s="34">
        <v>0</v>
      </c>
      <c r="I45" s="34">
        <f>ROUND(ROUND(H45,2)*ROUND(G45,3),2)</f>
        <v>0</v>
      </c>
      <c r="J45" s="32" t="s">
        <v>1965</v>
      </c>
      <c r="O45">
        <f>(I45*21)/100</f>
        <v>0</v>
      </c>
      <c r="P45" t="s">
        <v>30</v>
      </c>
    </row>
    <row r="46" spans="1:18" x14ac:dyDescent="0.2">
      <c r="A46" s="35" t="s">
        <v>61</v>
      </c>
      <c r="E46" s="36" t="s">
        <v>1983</v>
      </c>
    </row>
    <row r="47" spans="1:18" x14ac:dyDescent="0.2">
      <c r="A47" s="37" t="s">
        <v>63</v>
      </c>
      <c r="E47" s="38" t="s">
        <v>64</v>
      </c>
    </row>
    <row r="48" spans="1:18" x14ac:dyDescent="0.2">
      <c r="A48" t="s">
        <v>65</v>
      </c>
      <c r="E48" s="36" t="s">
        <v>64</v>
      </c>
    </row>
    <row r="49" spans="1:18" x14ac:dyDescent="0.2">
      <c r="A49" s="25" t="s">
        <v>55</v>
      </c>
      <c r="B49" s="30" t="s">
        <v>47</v>
      </c>
      <c r="C49" s="30" t="s">
        <v>1984</v>
      </c>
      <c r="D49" s="25" t="s">
        <v>64</v>
      </c>
      <c r="E49" s="31" t="s">
        <v>1985</v>
      </c>
      <c r="F49" s="32" t="s">
        <v>634</v>
      </c>
      <c r="G49" s="33">
        <v>0.6</v>
      </c>
      <c r="H49" s="34">
        <v>0</v>
      </c>
      <c r="I49" s="34">
        <f>ROUND(ROUND(H49,2)*ROUND(G49,3),2)</f>
        <v>0</v>
      </c>
      <c r="J49" s="32" t="s">
        <v>1965</v>
      </c>
      <c r="O49">
        <f>(I49*21)/100</f>
        <v>0</v>
      </c>
      <c r="P49" t="s">
        <v>30</v>
      </c>
    </row>
    <row r="50" spans="1:18" x14ac:dyDescent="0.2">
      <c r="A50" s="35" t="s">
        <v>61</v>
      </c>
      <c r="E50" s="36" t="s">
        <v>1985</v>
      </c>
    </row>
    <row r="51" spans="1:18" x14ac:dyDescent="0.2">
      <c r="A51" s="37" t="s">
        <v>63</v>
      </c>
      <c r="E51" s="38" t="s">
        <v>64</v>
      </c>
    </row>
    <row r="52" spans="1:18" x14ac:dyDescent="0.2">
      <c r="A52" t="s">
        <v>65</v>
      </c>
      <c r="E52" s="36" t="s">
        <v>64</v>
      </c>
    </row>
    <row r="53" spans="1:18" ht="12.75" customHeight="1" x14ac:dyDescent="0.2">
      <c r="A53" s="12" t="s">
        <v>52</v>
      </c>
      <c r="B53" s="12"/>
      <c r="C53" s="39" t="s">
        <v>973</v>
      </c>
      <c r="D53" s="12"/>
      <c r="E53" s="28" t="s">
        <v>1986</v>
      </c>
      <c r="F53" s="12"/>
      <c r="G53" s="12"/>
      <c r="H53" s="12"/>
      <c r="I53" s="40">
        <f>0+Q53</f>
        <v>0</v>
      </c>
      <c r="J53" s="12"/>
      <c r="O53">
        <f>0+R53</f>
        <v>0</v>
      </c>
      <c r="Q53">
        <f>0+I54</f>
        <v>0</v>
      </c>
      <c r="R53">
        <f>0+O54</f>
        <v>0</v>
      </c>
    </row>
    <row r="54" spans="1:18" x14ac:dyDescent="0.2">
      <c r="A54" s="25" t="s">
        <v>55</v>
      </c>
      <c r="B54" s="30" t="s">
        <v>49</v>
      </c>
      <c r="C54" s="30" t="s">
        <v>1987</v>
      </c>
      <c r="D54" s="25" t="s">
        <v>64</v>
      </c>
      <c r="E54" s="31" t="s">
        <v>1988</v>
      </c>
      <c r="F54" s="32" t="s">
        <v>563</v>
      </c>
      <c r="G54" s="33">
        <v>10</v>
      </c>
      <c r="H54" s="34">
        <v>0</v>
      </c>
      <c r="I54" s="34">
        <f>ROUND(ROUND(H54,2)*ROUND(G54,3),2)</f>
        <v>0</v>
      </c>
      <c r="J54" s="32" t="s">
        <v>1965</v>
      </c>
      <c r="O54">
        <f>(I54*21)/100</f>
        <v>0</v>
      </c>
      <c r="P54" t="s">
        <v>30</v>
      </c>
    </row>
    <row r="55" spans="1:18" x14ac:dyDescent="0.2">
      <c r="A55" s="35" t="s">
        <v>61</v>
      </c>
      <c r="E55" s="36" t="s">
        <v>1988</v>
      </c>
    </row>
    <row r="56" spans="1:18" x14ac:dyDescent="0.2">
      <c r="A56" s="37" t="s">
        <v>63</v>
      </c>
      <c r="E56" s="38" t="s">
        <v>64</v>
      </c>
    </row>
    <row r="57" spans="1:18" x14ac:dyDescent="0.2">
      <c r="A57" t="s">
        <v>65</v>
      </c>
      <c r="E57" s="36" t="s">
        <v>64</v>
      </c>
    </row>
    <row r="58" spans="1:18" ht="12.75" customHeight="1" x14ac:dyDescent="0.2">
      <c r="A58" s="12" t="s">
        <v>52</v>
      </c>
      <c r="B58" s="12"/>
      <c r="C58" s="39" t="s">
        <v>1317</v>
      </c>
      <c r="D58" s="12"/>
      <c r="E58" s="28" t="s">
        <v>1989</v>
      </c>
      <c r="F58" s="12"/>
      <c r="G58" s="12"/>
      <c r="H58" s="12"/>
      <c r="I58" s="40">
        <f>0+Q58</f>
        <v>0</v>
      </c>
      <c r="J58" s="12"/>
      <c r="O58">
        <f>0+R58</f>
        <v>0</v>
      </c>
      <c r="Q58">
        <f>0+I59+I63+I67</f>
        <v>0</v>
      </c>
      <c r="R58">
        <f>0+O59+O63+O67</f>
        <v>0</v>
      </c>
    </row>
    <row r="59" spans="1:18" ht="25.5" x14ac:dyDescent="0.2">
      <c r="A59" s="25" t="s">
        <v>55</v>
      </c>
      <c r="B59" s="30" t="s">
        <v>51</v>
      </c>
      <c r="C59" s="30" t="s">
        <v>1990</v>
      </c>
      <c r="D59" s="25" t="s">
        <v>64</v>
      </c>
      <c r="E59" s="31" t="s">
        <v>1991</v>
      </c>
      <c r="F59" s="32" t="s">
        <v>78</v>
      </c>
      <c r="G59" s="33">
        <v>39</v>
      </c>
      <c r="H59" s="34">
        <v>0</v>
      </c>
      <c r="I59" s="34">
        <f>ROUND(ROUND(H59,2)*ROUND(G59,3),2)</f>
        <v>0</v>
      </c>
      <c r="J59" s="32" t="s">
        <v>1965</v>
      </c>
      <c r="O59">
        <f>(I59*21)/100</f>
        <v>0</v>
      </c>
      <c r="P59" t="s">
        <v>30</v>
      </c>
    </row>
    <row r="60" spans="1:18" ht="25.5" x14ac:dyDescent="0.2">
      <c r="A60" s="35" t="s">
        <v>61</v>
      </c>
      <c r="E60" s="36" t="s">
        <v>1991</v>
      </c>
    </row>
    <row r="61" spans="1:18" x14ac:dyDescent="0.2">
      <c r="A61" s="37" t="s">
        <v>63</v>
      </c>
      <c r="E61" s="38" t="s">
        <v>64</v>
      </c>
    </row>
    <row r="62" spans="1:18" x14ac:dyDescent="0.2">
      <c r="A62" t="s">
        <v>65</v>
      </c>
      <c r="E62" s="36" t="s">
        <v>64</v>
      </c>
    </row>
    <row r="63" spans="1:18" ht="25.5" x14ac:dyDescent="0.2">
      <c r="A63" s="25" t="s">
        <v>55</v>
      </c>
      <c r="B63" s="30" t="s">
        <v>102</v>
      </c>
      <c r="C63" s="30" t="s">
        <v>1992</v>
      </c>
      <c r="D63" s="25" t="s">
        <v>64</v>
      </c>
      <c r="E63" s="31" t="s">
        <v>1993</v>
      </c>
      <c r="F63" s="32" t="s">
        <v>78</v>
      </c>
      <c r="G63" s="33">
        <v>58</v>
      </c>
      <c r="H63" s="34">
        <v>0</v>
      </c>
      <c r="I63" s="34">
        <f>ROUND(ROUND(H63,2)*ROUND(G63,3),2)</f>
        <v>0</v>
      </c>
      <c r="J63" s="32" t="s">
        <v>1965</v>
      </c>
      <c r="O63">
        <f>(I63*21)/100</f>
        <v>0</v>
      </c>
      <c r="P63" t="s">
        <v>30</v>
      </c>
    </row>
    <row r="64" spans="1:18" ht="25.5" x14ac:dyDescent="0.2">
      <c r="A64" s="35" t="s">
        <v>61</v>
      </c>
      <c r="E64" s="36" t="s">
        <v>1993</v>
      </c>
    </row>
    <row r="65" spans="1:18" x14ac:dyDescent="0.2">
      <c r="A65" s="37" t="s">
        <v>63</v>
      </c>
      <c r="E65" s="38" t="s">
        <v>64</v>
      </c>
    </row>
    <row r="66" spans="1:18" x14ac:dyDescent="0.2">
      <c r="A66" t="s">
        <v>65</v>
      </c>
      <c r="E66" s="36" t="s">
        <v>64</v>
      </c>
    </row>
    <row r="67" spans="1:18" x14ac:dyDescent="0.2">
      <c r="A67" s="25" t="s">
        <v>55</v>
      </c>
      <c r="B67" s="30" t="s">
        <v>107</v>
      </c>
      <c r="C67" s="30" t="s">
        <v>1994</v>
      </c>
      <c r="D67" s="25" t="s">
        <v>64</v>
      </c>
      <c r="E67" s="31" t="s">
        <v>1995</v>
      </c>
      <c r="F67" s="32" t="s">
        <v>78</v>
      </c>
      <c r="G67" s="33">
        <v>97</v>
      </c>
      <c r="H67" s="34">
        <v>0</v>
      </c>
      <c r="I67" s="34">
        <f>ROUND(ROUND(H67,2)*ROUND(G67,3),2)</f>
        <v>0</v>
      </c>
      <c r="J67" s="32" t="s">
        <v>1965</v>
      </c>
      <c r="O67">
        <f>(I67*21)/100</f>
        <v>0</v>
      </c>
      <c r="P67" t="s">
        <v>30</v>
      </c>
    </row>
    <row r="68" spans="1:18" x14ac:dyDescent="0.2">
      <c r="A68" s="35" t="s">
        <v>61</v>
      </c>
      <c r="E68" s="36" t="s">
        <v>1995</v>
      </c>
    </row>
    <row r="69" spans="1:18" x14ac:dyDescent="0.2">
      <c r="A69" s="37" t="s">
        <v>63</v>
      </c>
      <c r="E69" s="38" t="s">
        <v>64</v>
      </c>
    </row>
    <row r="70" spans="1:18" x14ac:dyDescent="0.2">
      <c r="A70" t="s">
        <v>65</v>
      </c>
      <c r="E70" s="36" t="s">
        <v>64</v>
      </c>
    </row>
    <row r="71" spans="1:18" ht="12.75" customHeight="1" x14ac:dyDescent="0.2">
      <c r="A71" s="12" t="s">
        <v>52</v>
      </c>
      <c r="B71" s="12"/>
      <c r="C71" s="39" t="s">
        <v>1996</v>
      </c>
      <c r="D71" s="12"/>
      <c r="E71" s="28" t="s">
        <v>1997</v>
      </c>
      <c r="F71" s="12"/>
      <c r="G71" s="12"/>
      <c r="H71" s="12"/>
      <c r="I71" s="40">
        <f>0+Q71</f>
        <v>0</v>
      </c>
      <c r="J71" s="12"/>
      <c r="O71">
        <f>0+R71</f>
        <v>0</v>
      </c>
      <c r="Q71">
        <f>0+I72+I76+I80+I84+I88+I92+I96+I100+I104+I108+I112+I116+I120+I124+I128+I132+I136+I140+I144+I148+I152+I156+I160</f>
        <v>0</v>
      </c>
      <c r="R71">
        <f>0+O72+O76+O80+O84+O88+O92+O96+O100+O104+O108+O112+O116+O120+O124+O128+O132+O136+O140+O144+O148+O152+O156+O160</f>
        <v>0</v>
      </c>
    </row>
    <row r="72" spans="1:18" x14ac:dyDescent="0.2">
      <c r="A72" s="25" t="s">
        <v>55</v>
      </c>
      <c r="B72" s="30" t="s">
        <v>112</v>
      </c>
      <c r="C72" s="30" t="s">
        <v>1998</v>
      </c>
      <c r="D72" s="25" t="s">
        <v>64</v>
      </c>
      <c r="E72" s="31" t="s">
        <v>1999</v>
      </c>
      <c r="F72" s="32" t="s">
        <v>1919</v>
      </c>
      <c r="G72" s="33">
        <v>16</v>
      </c>
      <c r="H72" s="34">
        <v>0</v>
      </c>
      <c r="I72" s="34">
        <f>ROUND(ROUND(H72,2)*ROUND(G72,3),2)</f>
        <v>0</v>
      </c>
      <c r="J72" s="32" t="s">
        <v>1965</v>
      </c>
      <c r="O72">
        <f>(I72*21)/100</f>
        <v>0</v>
      </c>
      <c r="P72" t="s">
        <v>30</v>
      </c>
    </row>
    <row r="73" spans="1:18" x14ac:dyDescent="0.2">
      <c r="A73" s="35" t="s">
        <v>61</v>
      </c>
      <c r="E73" s="36" t="s">
        <v>1999</v>
      </c>
    </row>
    <row r="74" spans="1:18" x14ac:dyDescent="0.2">
      <c r="A74" s="37" t="s">
        <v>63</v>
      </c>
      <c r="E74" s="38" t="s">
        <v>64</v>
      </c>
    </row>
    <row r="75" spans="1:18" x14ac:dyDescent="0.2">
      <c r="A75" t="s">
        <v>65</v>
      </c>
      <c r="E75" s="36" t="s">
        <v>64</v>
      </c>
    </row>
    <row r="76" spans="1:18" x14ac:dyDescent="0.2">
      <c r="A76" s="25" t="s">
        <v>55</v>
      </c>
      <c r="B76" s="30" t="s">
        <v>115</v>
      </c>
      <c r="C76" s="30" t="s">
        <v>2000</v>
      </c>
      <c r="D76" s="25" t="s">
        <v>64</v>
      </c>
      <c r="E76" s="31" t="s">
        <v>2001</v>
      </c>
      <c r="F76" s="32" t="s">
        <v>2002</v>
      </c>
      <c r="G76" s="33">
        <v>2</v>
      </c>
      <c r="H76" s="34">
        <v>0</v>
      </c>
      <c r="I76" s="34">
        <f>ROUND(ROUND(H76,2)*ROUND(G76,3),2)</f>
        <v>0</v>
      </c>
      <c r="J76" s="32" t="s">
        <v>1965</v>
      </c>
      <c r="O76">
        <f>(I76*21)/100</f>
        <v>0</v>
      </c>
      <c r="P76" t="s">
        <v>30</v>
      </c>
    </row>
    <row r="77" spans="1:18" x14ac:dyDescent="0.2">
      <c r="A77" s="35" t="s">
        <v>61</v>
      </c>
      <c r="E77" s="36" t="s">
        <v>2001</v>
      </c>
    </row>
    <row r="78" spans="1:18" x14ac:dyDescent="0.2">
      <c r="A78" s="37" t="s">
        <v>63</v>
      </c>
      <c r="E78" s="38" t="s">
        <v>64</v>
      </c>
    </row>
    <row r="79" spans="1:18" x14ac:dyDescent="0.2">
      <c r="A79" t="s">
        <v>65</v>
      </c>
      <c r="E79" s="36" t="s">
        <v>64</v>
      </c>
    </row>
    <row r="80" spans="1:18" x14ac:dyDescent="0.2">
      <c r="A80" s="25" t="s">
        <v>55</v>
      </c>
      <c r="B80" s="30" t="s">
        <v>119</v>
      </c>
      <c r="C80" s="30" t="s">
        <v>2003</v>
      </c>
      <c r="D80" s="25" t="s">
        <v>64</v>
      </c>
      <c r="E80" s="31" t="s">
        <v>2004</v>
      </c>
      <c r="F80" s="32" t="s">
        <v>2002</v>
      </c>
      <c r="G80" s="33">
        <v>2</v>
      </c>
      <c r="H80" s="34">
        <v>0</v>
      </c>
      <c r="I80" s="34">
        <f>ROUND(ROUND(H80,2)*ROUND(G80,3),2)</f>
        <v>0</v>
      </c>
      <c r="J80" s="32" t="s">
        <v>1965</v>
      </c>
      <c r="O80">
        <f>(I80*21)/100</f>
        <v>0</v>
      </c>
      <c r="P80" t="s">
        <v>30</v>
      </c>
    </row>
    <row r="81" spans="1:16" x14ac:dyDescent="0.2">
      <c r="A81" s="35" t="s">
        <v>61</v>
      </c>
      <c r="E81" s="36" t="s">
        <v>2004</v>
      </c>
    </row>
    <row r="82" spans="1:16" x14ac:dyDescent="0.2">
      <c r="A82" s="37" t="s">
        <v>63</v>
      </c>
      <c r="E82" s="38" t="s">
        <v>64</v>
      </c>
    </row>
    <row r="83" spans="1:16" x14ac:dyDescent="0.2">
      <c r="A83" t="s">
        <v>65</v>
      </c>
      <c r="E83" s="36" t="s">
        <v>64</v>
      </c>
    </row>
    <row r="84" spans="1:16" x14ac:dyDescent="0.2">
      <c r="A84" s="25" t="s">
        <v>55</v>
      </c>
      <c r="B84" s="30" t="s">
        <v>123</v>
      </c>
      <c r="C84" s="30" t="s">
        <v>2005</v>
      </c>
      <c r="D84" s="25" t="s">
        <v>64</v>
      </c>
      <c r="E84" s="31" t="s">
        <v>2006</v>
      </c>
      <c r="F84" s="32" t="s">
        <v>1919</v>
      </c>
      <c r="G84" s="33">
        <v>16</v>
      </c>
      <c r="H84" s="34">
        <v>0</v>
      </c>
      <c r="I84" s="34">
        <f>ROUND(ROUND(H84,2)*ROUND(G84,3),2)</f>
        <v>0</v>
      </c>
      <c r="J84" s="32" t="s">
        <v>60</v>
      </c>
      <c r="O84">
        <f>(I84*21)/100</f>
        <v>0</v>
      </c>
      <c r="P84" t="s">
        <v>30</v>
      </c>
    </row>
    <row r="85" spans="1:16" x14ac:dyDescent="0.2">
      <c r="A85" s="35" t="s">
        <v>61</v>
      </c>
      <c r="E85" s="36" t="s">
        <v>2006</v>
      </c>
    </row>
    <row r="86" spans="1:16" x14ac:dyDescent="0.2">
      <c r="A86" s="37" t="s">
        <v>63</v>
      </c>
      <c r="E86" s="38" t="s">
        <v>64</v>
      </c>
    </row>
    <row r="87" spans="1:16" x14ac:dyDescent="0.2">
      <c r="A87" t="s">
        <v>65</v>
      </c>
      <c r="E87" s="36" t="s">
        <v>64</v>
      </c>
    </row>
    <row r="88" spans="1:16" x14ac:dyDescent="0.2">
      <c r="A88" s="25" t="s">
        <v>55</v>
      </c>
      <c r="B88" s="30" t="s">
        <v>127</v>
      </c>
      <c r="C88" s="30" t="s">
        <v>2007</v>
      </c>
      <c r="D88" s="25" t="s">
        <v>64</v>
      </c>
      <c r="E88" s="31" t="s">
        <v>2008</v>
      </c>
      <c r="F88" s="32" t="s">
        <v>2009</v>
      </c>
      <c r="G88" s="33">
        <v>2000</v>
      </c>
      <c r="H88" s="34">
        <v>0</v>
      </c>
      <c r="I88" s="34">
        <f>ROUND(ROUND(H88,2)*ROUND(G88,3),2)</f>
        <v>0</v>
      </c>
      <c r="J88" s="32" t="s">
        <v>1965</v>
      </c>
      <c r="O88">
        <f>(I88*21)/100</f>
        <v>0</v>
      </c>
      <c r="P88" t="s">
        <v>30</v>
      </c>
    </row>
    <row r="89" spans="1:16" x14ac:dyDescent="0.2">
      <c r="A89" s="35" t="s">
        <v>61</v>
      </c>
      <c r="E89" s="36" t="s">
        <v>2008</v>
      </c>
    </row>
    <row r="90" spans="1:16" x14ac:dyDescent="0.2">
      <c r="A90" s="37" t="s">
        <v>63</v>
      </c>
      <c r="E90" s="38" t="s">
        <v>64</v>
      </c>
    </row>
    <row r="91" spans="1:16" x14ac:dyDescent="0.2">
      <c r="A91" t="s">
        <v>65</v>
      </c>
      <c r="E91" s="36" t="s">
        <v>64</v>
      </c>
    </row>
    <row r="92" spans="1:16" x14ac:dyDescent="0.2">
      <c r="A92" s="25" t="s">
        <v>55</v>
      </c>
      <c r="B92" s="30" t="s">
        <v>131</v>
      </c>
      <c r="C92" s="30" t="s">
        <v>2010</v>
      </c>
      <c r="D92" s="25" t="s">
        <v>64</v>
      </c>
      <c r="E92" s="31" t="s">
        <v>2011</v>
      </c>
      <c r="F92" s="32" t="s">
        <v>2002</v>
      </c>
      <c r="G92" s="33">
        <v>2</v>
      </c>
      <c r="H92" s="34">
        <v>0</v>
      </c>
      <c r="I92" s="34">
        <f>ROUND(ROUND(H92,2)*ROUND(G92,3),2)</f>
        <v>0</v>
      </c>
      <c r="J92" s="32" t="s">
        <v>60</v>
      </c>
      <c r="O92">
        <f>(I92*21)/100</f>
        <v>0</v>
      </c>
      <c r="P92" t="s">
        <v>30</v>
      </c>
    </row>
    <row r="93" spans="1:16" x14ac:dyDescent="0.2">
      <c r="A93" s="35" t="s">
        <v>61</v>
      </c>
      <c r="E93" s="36" t="s">
        <v>2011</v>
      </c>
    </row>
    <row r="94" spans="1:16" x14ac:dyDescent="0.2">
      <c r="A94" s="37" t="s">
        <v>63</v>
      </c>
      <c r="E94" s="38" t="s">
        <v>64</v>
      </c>
    </row>
    <row r="95" spans="1:16" x14ac:dyDescent="0.2">
      <c r="A95" t="s">
        <v>65</v>
      </c>
      <c r="E95" s="36" t="s">
        <v>64</v>
      </c>
    </row>
    <row r="96" spans="1:16" x14ac:dyDescent="0.2">
      <c r="A96" s="25" t="s">
        <v>55</v>
      </c>
      <c r="B96" s="30" t="s">
        <v>135</v>
      </c>
      <c r="C96" s="30" t="s">
        <v>2012</v>
      </c>
      <c r="D96" s="25" t="s">
        <v>64</v>
      </c>
      <c r="E96" s="31" t="s">
        <v>2013</v>
      </c>
      <c r="F96" s="32" t="s">
        <v>2002</v>
      </c>
      <c r="G96" s="33">
        <v>1</v>
      </c>
      <c r="H96" s="34">
        <v>0</v>
      </c>
      <c r="I96" s="34">
        <f>ROUND(ROUND(H96,2)*ROUND(G96,3),2)</f>
        <v>0</v>
      </c>
      <c r="J96" s="32" t="s">
        <v>60</v>
      </c>
      <c r="O96">
        <f>(I96*21)/100</f>
        <v>0</v>
      </c>
      <c r="P96" t="s">
        <v>30</v>
      </c>
    </row>
    <row r="97" spans="1:16" x14ac:dyDescent="0.2">
      <c r="A97" s="35" t="s">
        <v>61</v>
      </c>
      <c r="E97" s="36" t="s">
        <v>2013</v>
      </c>
    </row>
    <row r="98" spans="1:16" x14ac:dyDescent="0.2">
      <c r="A98" s="37" t="s">
        <v>63</v>
      </c>
      <c r="E98" s="38" t="s">
        <v>64</v>
      </c>
    </row>
    <row r="99" spans="1:16" x14ac:dyDescent="0.2">
      <c r="A99" t="s">
        <v>65</v>
      </c>
      <c r="E99" s="36" t="s">
        <v>64</v>
      </c>
    </row>
    <row r="100" spans="1:16" x14ac:dyDescent="0.2">
      <c r="A100" s="25" t="s">
        <v>55</v>
      </c>
      <c r="B100" s="30" t="s">
        <v>140</v>
      </c>
      <c r="C100" s="30" t="s">
        <v>2014</v>
      </c>
      <c r="D100" s="25" t="s">
        <v>64</v>
      </c>
      <c r="E100" s="31" t="s">
        <v>2015</v>
      </c>
      <c r="F100" s="32" t="s">
        <v>78</v>
      </c>
      <c r="G100" s="33">
        <v>16</v>
      </c>
      <c r="H100" s="34">
        <v>0</v>
      </c>
      <c r="I100" s="34">
        <f>ROUND(ROUND(H100,2)*ROUND(G100,3),2)</f>
        <v>0</v>
      </c>
      <c r="J100" s="32" t="s">
        <v>60</v>
      </c>
      <c r="O100">
        <f>(I100*21)/100</f>
        <v>0</v>
      </c>
      <c r="P100" t="s">
        <v>30</v>
      </c>
    </row>
    <row r="101" spans="1:16" x14ac:dyDescent="0.2">
      <c r="A101" s="35" t="s">
        <v>61</v>
      </c>
      <c r="E101" s="36" t="s">
        <v>2015</v>
      </c>
    </row>
    <row r="102" spans="1:16" x14ac:dyDescent="0.2">
      <c r="A102" s="37" t="s">
        <v>63</v>
      </c>
      <c r="E102" s="38" t="s">
        <v>64</v>
      </c>
    </row>
    <row r="103" spans="1:16" x14ac:dyDescent="0.2">
      <c r="A103" t="s">
        <v>65</v>
      </c>
      <c r="E103" s="36" t="s">
        <v>64</v>
      </c>
    </row>
    <row r="104" spans="1:16" x14ac:dyDescent="0.2">
      <c r="A104" s="25" t="s">
        <v>55</v>
      </c>
      <c r="B104" s="30" t="s">
        <v>144</v>
      </c>
      <c r="C104" s="30" t="s">
        <v>2016</v>
      </c>
      <c r="D104" s="25" t="s">
        <v>64</v>
      </c>
      <c r="E104" s="31" t="s">
        <v>2017</v>
      </c>
      <c r="F104" s="32" t="s">
        <v>87</v>
      </c>
      <c r="G104" s="33">
        <v>2</v>
      </c>
      <c r="H104" s="34">
        <v>0</v>
      </c>
      <c r="I104" s="34">
        <f>ROUND(ROUND(H104,2)*ROUND(G104,3),2)</f>
        <v>0</v>
      </c>
      <c r="J104" s="32" t="s">
        <v>60</v>
      </c>
      <c r="O104">
        <f>(I104*21)/100</f>
        <v>0</v>
      </c>
      <c r="P104" t="s">
        <v>30</v>
      </c>
    </row>
    <row r="105" spans="1:16" x14ac:dyDescent="0.2">
      <c r="A105" s="35" t="s">
        <v>61</v>
      </c>
      <c r="E105" s="36" t="s">
        <v>2017</v>
      </c>
    </row>
    <row r="106" spans="1:16" x14ac:dyDescent="0.2">
      <c r="A106" s="37" t="s">
        <v>63</v>
      </c>
      <c r="E106" s="38" t="s">
        <v>64</v>
      </c>
    </row>
    <row r="107" spans="1:16" x14ac:dyDescent="0.2">
      <c r="A107" t="s">
        <v>65</v>
      </c>
      <c r="E107" s="36" t="s">
        <v>64</v>
      </c>
    </row>
    <row r="108" spans="1:16" x14ac:dyDescent="0.2">
      <c r="A108" s="25" t="s">
        <v>55</v>
      </c>
      <c r="B108" s="30" t="s">
        <v>147</v>
      </c>
      <c r="C108" s="30" t="s">
        <v>2018</v>
      </c>
      <c r="D108" s="25" t="s">
        <v>64</v>
      </c>
      <c r="E108" s="31" t="s">
        <v>2019</v>
      </c>
      <c r="F108" s="32" t="s">
        <v>87</v>
      </c>
      <c r="G108" s="33">
        <v>4</v>
      </c>
      <c r="H108" s="34">
        <v>0</v>
      </c>
      <c r="I108" s="34">
        <f>ROUND(ROUND(H108,2)*ROUND(G108,3),2)</f>
        <v>0</v>
      </c>
      <c r="J108" s="32" t="s">
        <v>60</v>
      </c>
      <c r="O108">
        <f>(I108*21)/100</f>
        <v>0</v>
      </c>
      <c r="P108" t="s">
        <v>30</v>
      </c>
    </row>
    <row r="109" spans="1:16" x14ac:dyDescent="0.2">
      <c r="A109" s="35" t="s">
        <v>61</v>
      </c>
      <c r="E109" s="36" t="s">
        <v>2019</v>
      </c>
    </row>
    <row r="110" spans="1:16" x14ac:dyDescent="0.2">
      <c r="A110" s="37" t="s">
        <v>63</v>
      </c>
      <c r="E110" s="38" t="s">
        <v>64</v>
      </c>
    </row>
    <row r="111" spans="1:16" x14ac:dyDescent="0.2">
      <c r="A111" t="s">
        <v>65</v>
      </c>
      <c r="E111" s="36" t="s">
        <v>64</v>
      </c>
    </row>
    <row r="112" spans="1:16" x14ac:dyDescent="0.2">
      <c r="A112" s="25" t="s">
        <v>55</v>
      </c>
      <c r="B112" s="30" t="s">
        <v>150</v>
      </c>
      <c r="C112" s="30" t="s">
        <v>2020</v>
      </c>
      <c r="D112" s="25" t="s">
        <v>64</v>
      </c>
      <c r="E112" s="31" t="s">
        <v>2021</v>
      </c>
      <c r="F112" s="32" t="s">
        <v>87</v>
      </c>
      <c r="G112" s="33">
        <v>2</v>
      </c>
      <c r="H112" s="34">
        <v>0</v>
      </c>
      <c r="I112" s="34">
        <f>ROUND(ROUND(H112,2)*ROUND(G112,3),2)</f>
        <v>0</v>
      </c>
      <c r="J112" s="32" t="s">
        <v>60</v>
      </c>
      <c r="O112">
        <f>(I112*21)/100</f>
        <v>0</v>
      </c>
      <c r="P112" t="s">
        <v>30</v>
      </c>
    </row>
    <row r="113" spans="1:16" x14ac:dyDescent="0.2">
      <c r="A113" s="35" t="s">
        <v>61</v>
      </c>
      <c r="E113" s="36" t="s">
        <v>2021</v>
      </c>
    </row>
    <row r="114" spans="1:16" x14ac:dyDescent="0.2">
      <c r="A114" s="37" t="s">
        <v>63</v>
      </c>
      <c r="E114" s="38" t="s">
        <v>64</v>
      </c>
    </row>
    <row r="115" spans="1:16" x14ac:dyDescent="0.2">
      <c r="A115" t="s">
        <v>65</v>
      </c>
      <c r="E115" s="36" t="s">
        <v>64</v>
      </c>
    </row>
    <row r="116" spans="1:16" x14ac:dyDescent="0.2">
      <c r="A116" s="25" t="s">
        <v>55</v>
      </c>
      <c r="B116" s="30" t="s">
        <v>154</v>
      </c>
      <c r="C116" s="30" t="s">
        <v>2022</v>
      </c>
      <c r="D116" s="25" t="s">
        <v>64</v>
      </c>
      <c r="E116" s="31" t="s">
        <v>2023</v>
      </c>
      <c r="F116" s="32" t="s">
        <v>87</v>
      </c>
      <c r="G116" s="33">
        <v>4</v>
      </c>
      <c r="H116" s="34">
        <v>0</v>
      </c>
      <c r="I116" s="34">
        <f>ROUND(ROUND(H116,2)*ROUND(G116,3),2)</f>
        <v>0</v>
      </c>
      <c r="J116" s="32" t="s">
        <v>60</v>
      </c>
      <c r="O116">
        <f>(I116*21)/100</f>
        <v>0</v>
      </c>
      <c r="P116" t="s">
        <v>30</v>
      </c>
    </row>
    <row r="117" spans="1:16" x14ac:dyDescent="0.2">
      <c r="A117" s="35" t="s">
        <v>61</v>
      </c>
      <c r="E117" s="36" t="s">
        <v>2023</v>
      </c>
    </row>
    <row r="118" spans="1:16" x14ac:dyDescent="0.2">
      <c r="A118" s="37" t="s">
        <v>63</v>
      </c>
      <c r="E118" s="38" t="s">
        <v>64</v>
      </c>
    </row>
    <row r="119" spans="1:16" x14ac:dyDescent="0.2">
      <c r="A119" t="s">
        <v>65</v>
      </c>
      <c r="E119" s="36" t="s">
        <v>64</v>
      </c>
    </row>
    <row r="120" spans="1:16" x14ac:dyDescent="0.2">
      <c r="A120" s="25" t="s">
        <v>55</v>
      </c>
      <c r="B120" s="30" t="s">
        <v>157</v>
      </c>
      <c r="C120" s="30" t="s">
        <v>2024</v>
      </c>
      <c r="D120" s="25" t="s">
        <v>64</v>
      </c>
      <c r="E120" s="31" t="s">
        <v>2025</v>
      </c>
      <c r="F120" s="32" t="s">
        <v>87</v>
      </c>
      <c r="G120" s="33">
        <v>2</v>
      </c>
      <c r="H120" s="34">
        <v>0</v>
      </c>
      <c r="I120" s="34">
        <f>ROUND(ROUND(H120,2)*ROUND(G120,3),2)</f>
        <v>0</v>
      </c>
      <c r="J120" s="32" t="s">
        <v>60</v>
      </c>
      <c r="O120">
        <f>(I120*21)/100</f>
        <v>0</v>
      </c>
      <c r="P120" t="s">
        <v>30</v>
      </c>
    </row>
    <row r="121" spans="1:16" x14ac:dyDescent="0.2">
      <c r="A121" s="35" t="s">
        <v>61</v>
      </c>
      <c r="E121" s="36" t="s">
        <v>2025</v>
      </c>
    </row>
    <row r="122" spans="1:16" x14ac:dyDescent="0.2">
      <c r="A122" s="37" t="s">
        <v>63</v>
      </c>
      <c r="E122" s="38" t="s">
        <v>64</v>
      </c>
    </row>
    <row r="123" spans="1:16" x14ac:dyDescent="0.2">
      <c r="A123" t="s">
        <v>65</v>
      </c>
      <c r="E123" s="36" t="s">
        <v>64</v>
      </c>
    </row>
    <row r="124" spans="1:16" x14ac:dyDescent="0.2">
      <c r="A124" s="25" t="s">
        <v>55</v>
      </c>
      <c r="B124" s="30" t="s">
        <v>161</v>
      </c>
      <c r="C124" s="30" t="s">
        <v>2026</v>
      </c>
      <c r="D124" s="25" t="s">
        <v>64</v>
      </c>
      <c r="E124" s="31" t="s">
        <v>2027</v>
      </c>
      <c r="F124" s="32" t="s">
        <v>87</v>
      </c>
      <c r="G124" s="33">
        <v>2</v>
      </c>
      <c r="H124" s="34">
        <v>0</v>
      </c>
      <c r="I124" s="34">
        <f>ROUND(ROUND(H124,2)*ROUND(G124,3),2)</f>
        <v>0</v>
      </c>
      <c r="J124" s="32" t="s">
        <v>60</v>
      </c>
      <c r="O124">
        <f>(I124*21)/100</f>
        <v>0</v>
      </c>
      <c r="P124" t="s">
        <v>30</v>
      </c>
    </row>
    <row r="125" spans="1:16" x14ac:dyDescent="0.2">
      <c r="A125" s="35" t="s">
        <v>61</v>
      </c>
      <c r="E125" s="36" t="s">
        <v>2027</v>
      </c>
    </row>
    <row r="126" spans="1:16" x14ac:dyDescent="0.2">
      <c r="A126" s="37" t="s">
        <v>63</v>
      </c>
      <c r="E126" s="38" t="s">
        <v>64</v>
      </c>
    </row>
    <row r="127" spans="1:16" x14ac:dyDescent="0.2">
      <c r="A127" t="s">
        <v>65</v>
      </c>
      <c r="E127" s="36" t="s">
        <v>64</v>
      </c>
    </row>
    <row r="128" spans="1:16" x14ac:dyDescent="0.2">
      <c r="A128" s="25" t="s">
        <v>55</v>
      </c>
      <c r="B128" s="30" t="s">
        <v>165</v>
      </c>
      <c r="C128" s="30" t="s">
        <v>2028</v>
      </c>
      <c r="D128" s="25" t="s">
        <v>64</v>
      </c>
      <c r="E128" s="31" t="s">
        <v>2029</v>
      </c>
      <c r="F128" s="32" t="s">
        <v>2002</v>
      </c>
      <c r="G128" s="33">
        <v>2</v>
      </c>
      <c r="H128" s="34">
        <v>0</v>
      </c>
      <c r="I128" s="34">
        <f>ROUND(ROUND(H128,2)*ROUND(G128,3),2)</f>
        <v>0</v>
      </c>
      <c r="J128" s="32" t="s">
        <v>60</v>
      </c>
      <c r="O128">
        <f>(I128*21)/100</f>
        <v>0</v>
      </c>
      <c r="P128" t="s">
        <v>30</v>
      </c>
    </row>
    <row r="129" spans="1:16" x14ac:dyDescent="0.2">
      <c r="A129" s="35" t="s">
        <v>61</v>
      </c>
      <c r="E129" s="36" t="s">
        <v>2029</v>
      </c>
    </row>
    <row r="130" spans="1:16" x14ac:dyDescent="0.2">
      <c r="A130" s="37" t="s">
        <v>63</v>
      </c>
      <c r="E130" s="38" t="s">
        <v>64</v>
      </c>
    </row>
    <row r="131" spans="1:16" x14ac:dyDescent="0.2">
      <c r="A131" t="s">
        <v>65</v>
      </c>
      <c r="E131" s="36" t="s">
        <v>64</v>
      </c>
    </row>
    <row r="132" spans="1:16" x14ac:dyDescent="0.2">
      <c r="A132" s="25" t="s">
        <v>55</v>
      </c>
      <c r="B132" s="30" t="s">
        <v>170</v>
      </c>
      <c r="C132" s="30" t="s">
        <v>2030</v>
      </c>
      <c r="D132" s="25" t="s">
        <v>64</v>
      </c>
      <c r="E132" s="31" t="s">
        <v>2031</v>
      </c>
      <c r="F132" s="32" t="s">
        <v>2002</v>
      </c>
      <c r="G132" s="33">
        <v>1</v>
      </c>
      <c r="H132" s="34">
        <v>0</v>
      </c>
      <c r="I132" s="34">
        <f>ROUND(ROUND(H132,2)*ROUND(G132,3),2)</f>
        <v>0</v>
      </c>
      <c r="J132" s="32" t="s">
        <v>60</v>
      </c>
      <c r="O132">
        <f>(I132*21)/100</f>
        <v>0</v>
      </c>
      <c r="P132" t="s">
        <v>30</v>
      </c>
    </row>
    <row r="133" spans="1:16" x14ac:dyDescent="0.2">
      <c r="A133" s="35" t="s">
        <v>61</v>
      </c>
      <c r="E133" s="36" t="s">
        <v>2031</v>
      </c>
    </row>
    <row r="134" spans="1:16" x14ac:dyDescent="0.2">
      <c r="A134" s="37" t="s">
        <v>63</v>
      </c>
      <c r="E134" s="38" t="s">
        <v>64</v>
      </c>
    </row>
    <row r="135" spans="1:16" x14ac:dyDescent="0.2">
      <c r="A135" t="s">
        <v>65</v>
      </c>
      <c r="E135" s="36" t="s">
        <v>64</v>
      </c>
    </row>
    <row r="136" spans="1:16" x14ac:dyDescent="0.2">
      <c r="A136" s="25" t="s">
        <v>55</v>
      </c>
      <c r="B136" s="30" t="s">
        <v>175</v>
      </c>
      <c r="C136" s="30" t="s">
        <v>2032</v>
      </c>
      <c r="D136" s="25" t="s">
        <v>64</v>
      </c>
      <c r="E136" s="31" t="s">
        <v>2033</v>
      </c>
      <c r="F136" s="32" t="s">
        <v>2002</v>
      </c>
      <c r="G136" s="33">
        <v>2</v>
      </c>
      <c r="H136" s="34">
        <v>0</v>
      </c>
      <c r="I136" s="34">
        <f>ROUND(ROUND(H136,2)*ROUND(G136,3),2)</f>
        <v>0</v>
      </c>
      <c r="J136" s="32" t="s">
        <v>60</v>
      </c>
      <c r="O136">
        <f>(I136*21)/100</f>
        <v>0</v>
      </c>
      <c r="P136" t="s">
        <v>30</v>
      </c>
    </row>
    <row r="137" spans="1:16" x14ac:dyDescent="0.2">
      <c r="A137" s="35" t="s">
        <v>61</v>
      </c>
      <c r="E137" s="36" t="s">
        <v>2033</v>
      </c>
    </row>
    <row r="138" spans="1:16" x14ac:dyDescent="0.2">
      <c r="A138" s="37" t="s">
        <v>63</v>
      </c>
      <c r="E138" s="38" t="s">
        <v>64</v>
      </c>
    </row>
    <row r="139" spans="1:16" x14ac:dyDescent="0.2">
      <c r="A139" t="s">
        <v>65</v>
      </c>
      <c r="E139" s="36" t="s">
        <v>64</v>
      </c>
    </row>
    <row r="140" spans="1:16" x14ac:dyDescent="0.2">
      <c r="A140" s="25" t="s">
        <v>55</v>
      </c>
      <c r="B140" s="30" t="s">
        <v>178</v>
      </c>
      <c r="C140" s="30" t="s">
        <v>2034</v>
      </c>
      <c r="D140" s="25" t="s">
        <v>64</v>
      </c>
      <c r="E140" s="31" t="s">
        <v>2035</v>
      </c>
      <c r="F140" s="32" t="s">
        <v>2002</v>
      </c>
      <c r="G140" s="33">
        <v>2</v>
      </c>
      <c r="H140" s="34">
        <v>0</v>
      </c>
      <c r="I140" s="34">
        <f>ROUND(ROUND(H140,2)*ROUND(G140,3),2)</f>
        <v>0</v>
      </c>
      <c r="J140" s="32" t="s">
        <v>60</v>
      </c>
      <c r="O140">
        <f>(I140*21)/100</f>
        <v>0</v>
      </c>
      <c r="P140" t="s">
        <v>30</v>
      </c>
    </row>
    <row r="141" spans="1:16" x14ac:dyDescent="0.2">
      <c r="A141" s="35" t="s">
        <v>61</v>
      </c>
      <c r="E141" s="36" t="s">
        <v>2035</v>
      </c>
    </row>
    <row r="142" spans="1:16" x14ac:dyDescent="0.2">
      <c r="A142" s="37" t="s">
        <v>63</v>
      </c>
      <c r="E142" s="38" t="s">
        <v>64</v>
      </c>
    </row>
    <row r="143" spans="1:16" x14ac:dyDescent="0.2">
      <c r="A143" t="s">
        <v>65</v>
      </c>
      <c r="E143" s="36" t="s">
        <v>64</v>
      </c>
    </row>
    <row r="144" spans="1:16" x14ac:dyDescent="0.2">
      <c r="A144" s="25" t="s">
        <v>55</v>
      </c>
      <c r="B144" s="30" t="s">
        <v>182</v>
      </c>
      <c r="C144" s="30" t="s">
        <v>2036</v>
      </c>
      <c r="D144" s="25" t="s">
        <v>64</v>
      </c>
      <c r="E144" s="31" t="s">
        <v>2037</v>
      </c>
      <c r="F144" s="32" t="s">
        <v>2002</v>
      </c>
      <c r="G144" s="33">
        <v>1</v>
      </c>
      <c r="H144" s="34">
        <v>0</v>
      </c>
      <c r="I144" s="34">
        <f>ROUND(ROUND(H144,2)*ROUND(G144,3),2)</f>
        <v>0</v>
      </c>
      <c r="J144" s="32" t="s">
        <v>60</v>
      </c>
      <c r="O144">
        <f>(I144*21)/100</f>
        <v>0</v>
      </c>
      <c r="P144" t="s">
        <v>30</v>
      </c>
    </row>
    <row r="145" spans="1:16" x14ac:dyDescent="0.2">
      <c r="A145" s="35" t="s">
        <v>61</v>
      </c>
      <c r="E145" s="36" t="s">
        <v>2037</v>
      </c>
    </row>
    <row r="146" spans="1:16" x14ac:dyDescent="0.2">
      <c r="A146" s="37" t="s">
        <v>63</v>
      </c>
      <c r="E146" s="38" t="s">
        <v>64</v>
      </c>
    </row>
    <row r="147" spans="1:16" x14ac:dyDescent="0.2">
      <c r="A147" t="s">
        <v>65</v>
      </c>
      <c r="E147" s="36" t="s">
        <v>64</v>
      </c>
    </row>
    <row r="148" spans="1:16" x14ac:dyDescent="0.2">
      <c r="A148" s="25" t="s">
        <v>55</v>
      </c>
      <c r="B148" s="30" t="s">
        <v>186</v>
      </c>
      <c r="C148" s="30" t="s">
        <v>2038</v>
      </c>
      <c r="D148" s="25" t="s">
        <v>64</v>
      </c>
      <c r="E148" s="31" t="s">
        <v>2039</v>
      </c>
      <c r="F148" s="32" t="s">
        <v>2002</v>
      </c>
      <c r="G148" s="33">
        <v>1</v>
      </c>
      <c r="H148" s="34">
        <v>0</v>
      </c>
      <c r="I148" s="34">
        <f>ROUND(ROUND(H148,2)*ROUND(G148,3),2)</f>
        <v>0</v>
      </c>
      <c r="J148" s="32" t="s">
        <v>60</v>
      </c>
      <c r="O148">
        <f>(I148*21)/100</f>
        <v>0</v>
      </c>
      <c r="P148" t="s">
        <v>30</v>
      </c>
    </row>
    <row r="149" spans="1:16" x14ac:dyDescent="0.2">
      <c r="A149" s="35" t="s">
        <v>61</v>
      </c>
      <c r="E149" s="36" t="s">
        <v>2039</v>
      </c>
    </row>
    <row r="150" spans="1:16" x14ac:dyDescent="0.2">
      <c r="A150" s="37" t="s">
        <v>63</v>
      </c>
      <c r="E150" s="38" t="s">
        <v>64</v>
      </c>
    </row>
    <row r="151" spans="1:16" x14ac:dyDescent="0.2">
      <c r="A151" t="s">
        <v>65</v>
      </c>
      <c r="E151" s="36" t="s">
        <v>64</v>
      </c>
    </row>
    <row r="152" spans="1:16" x14ac:dyDescent="0.2">
      <c r="A152" s="25" t="s">
        <v>55</v>
      </c>
      <c r="B152" s="30" t="s">
        <v>189</v>
      </c>
      <c r="C152" s="30" t="s">
        <v>2040</v>
      </c>
      <c r="D152" s="25" t="s">
        <v>64</v>
      </c>
      <c r="E152" s="31" t="s">
        <v>2041</v>
      </c>
      <c r="F152" s="32" t="s">
        <v>2002</v>
      </c>
      <c r="G152" s="33">
        <v>1</v>
      </c>
      <c r="H152" s="34">
        <v>0</v>
      </c>
      <c r="I152" s="34">
        <f>ROUND(ROUND(H152,2)*ROUND(G152,3),2)</f>
        <v>0</v>
      </c>
      <c r="J152" s="32" t="s">
        <v>60</v>
      </c>
      <c r="O152">
        <f>(I152*21)/100</f>
        <v>0</v>
      </c>
      <c r="P152" t="s">
        <v>30</v>
      </c>
    </row>
    <row r="153" spans="1:16" x14ac:dyDescent="0.2">
      <c r="A153" s="35" t="s">
        <v>61</v>
      </c>
      <c r="E153" s="36" t="s">
        <v>2041</v>
      </c>
    </row>
    <row r="154" spans="1:16" x14ac:dyDescent="0.2">
      <c r="A154" s="37" t="s">
        <v>63</v>
      </c>
      <c r="E154" s="38" t="s">
        <v>64</v>
      </c>
    </row>
    <row r="155" spans="1:16" x14ac:dyDescent="0.2">
      <c r="A155" t="s">
        <v>65</v>
      </c>
      <c r="E155" s="36" t="s">
        <v>64</v>
      </c>
    </row>
    <row r="156" spans="1:16" x14ac:dyDescent="0.2">
      <c r="A156" s="25" t="s">
        <v>55</v>
      </c>
      <c r="B156" s="30" t="s">
        <v>193</v>
      </c>
      <c r="C156" s="30" t="s">
        <v>2042</v>
      </c>
      <c r="D156" s="25" t="s">
        <v>64</v>
      </c>
      <c r="E156" s="31" t="s">
        <v>2043</v>
      </c>
      <c r="F156" s="32" t="s">
        <v>2002</v>
      </c>
      <c r="G156" s="33">
        <v>1</v>
      </c>
      <c r="H156" s="34">
        <v>0</v>
      </c>
      <c r="I156" s="34">
        <f>ROUND(ROUND(H156,2)*ROUND(G156,3),2)</f>
        <v>0</v>
      </c>
      <c r="J156" s="32" t="s">
        <v>60</v>
      </c>
      <c r="O156">
        <f>(I156*21)/100</f>
        <v>0</v>
      </c>
      <c r="P156" t="s">
        <v>30</v>
      </c>
    </row>
    <row r="157" spans="1:16" x14ac:dyDescent="0.2">
      <c r="A157" s="35" t="s">
        <v>61</v>
      </c>
      <c r="E157" s="36" t="s">
        <v>2043</v>
      </c>
    </row>
    <row r="158" spans="1:16" x14ac:dyDescent="0.2">
      <c r="A158" s="37" t="s">
        <v>63</v>
      </c>
      <c r="E158" s="38" t="s">
        <v>64</v>
      </c>
    </row>
    <row r="159" spans="1:16" x14ac:dyDescent="0.2">
      <c r="A159" t="s">
        <v>65</v>
      </c>
      <c r="E159" s="36" t="s">
        <v>64</v>
      </c>
    </row>
    <row r="160" spans="1:16" x14ac:dyDescent="0.2">
      <c r="A160" s="25" t="s">
        <v>55</v>
      </c>
      <c r="B160" s="30" t="s">
        <v>198</v>
      </c>
      <c r="C160" s="30" t="s">
        <v>2044</v>
      </c>
      <c r="D160" s="25" t="s">
        <v>64</v>
      </c>
      <c r="E160" s="31" t="s">
        <v>2045</v>
      </c>
      <c r="F160" s="32" t="s">
        <v>2002</v>
      </c>
      <c r="G160" s="33">
        <v>1</v>
      </c>
      <c r="H160" s="34">
        <v>0</v>
      </c>
      <c r="I160" s="34">
        <f>ROUND(ROUND(H160,2)*ROUND(G160,3),2)</f>
        <v>0</v>
      </c>
      <c r="J160" s="32" t="s">
        <v>60</v>
      </c>
      <c r="O160">
        <f>(I160*21)/100</f>
        <v>0</v>
      </c>
      <c r="P160" t="s">
        <v>30</v>
      </c>
    </row>
    <row r="161" spans="1:18" x14ac:dyDescent="0.2">
      <c r="A161" s="35" t="s">
        <v>61</v>
      </c>
      <c r="E161" s="36" t="s">
        <v>2045</v>
      </c>
    </row>
    <row r="162" spans="1:18" x14ac:dyDescent="0.2">
      <c r="A162" s="37" t="s">
        <v>63</v>
      </c>
      <c r="E162" s="38" t="s">
        <v>64</v>
      </c>
    </row>
    <row r="163" spans="1:18" x14ac:dyDescent="0.2">
      <c r="A163" t="s">
        <v>65</v>
      </c>
      <c r="E163" s="36" t="s">
        <v>64</v>
      </c>
    </row>
    <row r="164" spans="1:18" ht="12.75" customHeight="1" x14ac:dyDescent="0.2">
      <c r="A164" s="12" t="s">
        <v>52</v>
      </c>
      <c r="B164" s="12"/>
      <c r="C164" s="39" t="s">
        <v>2046</v>
      </c>
      <c r="D164" s="12"/>
      <c r="E164" s="28" t="s">
        <v>2047</v>
      </c>
      <c r="F164" s="12"/>
      <c r="G164" s="12"/>
      <c r="H164" s="12"/>
      <c r="I164" s="40">
        <f>0+Q164</f>
        <v>0</v>
      </c>
      <c r="J164" s="12"/>
      <c r="O164">
        <f>0+R164</f>
        <v>0</v>
      </c>
      <c r="Q164">
        <f>0+I165+I169+I173+I177+I181+I185</f>
        <v>0</v>
      </c>
      <c r="R164">
        <f>0+O165+O169+O173+O177+O181+O185</f>
        <v>0</v>
      </c>
    </row>
    <row r="165" spans="1:18" x14ac:dyDescent="0.2">
      <c r="A165" s="25" t="s">
        <v>55</v>
      </c>
      <c r="B165" s="30" t="s">
        <v>201</v>
      </c>
      <c r="C165" s="30" t="s">
        <v>2048</v>
      </c>
      <c r="D165" s="25" t="s">
        <v>64</v>
      </c>
      <c r="E165" s="31" t="s">
        <v>2049</v>
      </c>
      <c r="F165" s="32" t="s">
        <v>2002</v>
      </c>
      <c r="G165" s="33">
        <v>1</v>
      </c>
      <c r="H165" s="34">
        <v>0</v>
      </c>
      <c r="I165" s="34">
        <f>ROUND(ROUND(H165,2)*ROUND(G165,3),2)</f>
        <v>0</v>
      </c>
      <c r="J165" s="32" t="s">
        <v>1965</v>
      </c>
      <c r="O165">
        <f>(I165*21)/100</f>
        <v>0</v>
      </c>
      <c r="P165" t="s">
        <v>30</v>
      </c>
    </row>
    <row r="166" spans="1:18" x14ac:dyDescent="0.2">
      <c r="A166" s="35" t="s">
        <v>61</v>
      </c>
      <c r="E166" s="36" t="s">
        <v>2049</v>
      </c>
    </row>
    <row r="167" spans="1:18" x14ac:dyDescent="0.2">
      <c r="A167" s="37" t="s">
        <v>63</v>
      </c>
      <c r="E167" s="38" t="s">
        <v>64</v>
      </c>
    </row>
    <row r="168" spans="1:18" x14ac:dyDescent="0.2">
      <c r="A168" t="s">
        <v>65</v>
      </c>
      <c r="E168" s="36" t="s">
        <v>64</v>
      </c>
    </row>
    <row r="169" spans="1:18" x14ac:dyDescent="0.2">
      <c r="A169" s="25" t="s">
        <v>55</v>
      </c>
      <c r="B169" s="30" t="s">
        <v>206</v>
      </c>
      <c r="C169" s="30" t="s">
        <v>2050</v>
      </c>
      <c r="D169" s="25" t="s">
        <v>64</v>
      </c>
      <c r="E169" s="31" t="s">
        <v>2051</v>
      </c>
      <c r="F169" s="32" t="s">
        <v>87</v>
      </c>
      <c r="G169" s="33">
        <v>1</v>
      </c>
      <c r="H169" s="34">
        <v>0</v>
      </c>
      <c r="I169" s="34">
        <f>ROUND(ROUND(H169,2)*ROUND(G169,3),2)</f>
        <v>0</v>
      </c>
      <c r="J169" s="32" t="s">
        <v>1965</v>
      </c>
      <c r="O169">
        <f>(I169*21)/100</f>
        <v>0</v>
      </c>
      <c r="P169" t="s">
        <v>30</v>
      </c>
    </row>
    <row r="170" spans="1:18" x14ac:dyDescent="0.2">
      <c r="A170" s="35" t="s">
        <v>61</v>
      </c>
      <c r="E170" s="36" t="s">
        <v>2051</v>
      </c>
    </row>
    <row r="171" spans="1:18" x14ac:dyDescent="0.2">
      <c r="A171" s="37" t="s">
        <v>63</v>
      </c>
      <c r="E171" s="38" t="s">
        <v>64</v>
      </c>
    </row>
    <row r="172" spans="1:18" x14ac:dyDescent="0.2">
      <c r="A172" t="s">
        <v>65</v>
      </c>
      <c r="E172" s="36" t="s">
        <v>64</v>
      </c>
    </row>
    <row r="173" spans="1:18" x14ac:dyDescent="0.2">
      <c r="A173" s="25" t="s">
        <v>55</v>
      </c>
      <c r="B173" s="30" t="s">
        <v>211</v>
      </c>
      <c r="C173" s="30" t="s">
        <v>2052</v>
      </c>
      <c r="D173" s="25" t="s">
        <v>64</v>
      </c>
      <c r="E173" s="31" t="s">
        <v>2053</v>
      </c>
      <c r="F173" s="32" t="s">
        <v>2002</v>
      </c>
      <c r="G173" s="33">
        <v>2</v>
      </c>
      <c r="H173" s="34">
        <v>0</v>
      </c>
      <c r="I173" s="34">
        <f>ROUND(ROUND(H173,2)*ROUND(G173,3),2)</f>
        <v>0</v>
      </c>
      <c r="J173" s="32" t="s">
        <v>1965</v>
      </c>
      <c r="O173">
        <f>(I173*21)/100</f>
        <v>0</v>
      </c>
      <c r="P173" t="s">
        <v>30</v>
      </c>
    </row>
    <row r="174" spans="1:18" x14ac:dyDescent="0.2">
      <c r="A174" s="35" t="s">
        <v>61</v>
      </c>
      <c r="E174" s="36" t="s">
        <v>2053</v>
      </c>
    </row>
    <row r="175" spans="1:18" x14ac:dyDescent="0.2">
      <c r="A175" s="37" t="s">
        <v>63</v>
      </c>
      <c r="E175" s="38" t="s">
        <v>64</v>
      </c>
    </row>
    <row r="176" spans="1:18" x14ac:dyDescent="0.2">
      <c r="A176" t="s">
        <v>65</v>
      </c>
      <c r="E176" s="36" t="s">
        <v>64</v>
      </c>
    </row>
    <row r="177" spans="1:18" x14ac:dyDescent="0.2">
      <c r="A177" s="25" t="s">
        <v>55</v>
      </c>
      <c r="B177" s="30" t="s">
        <v>215</v>
      </c>
      <c r="C177" s="30" t="s">
        <v>2054</v>
      </c>
      <c r="D177" s="25" t="s">
        <v>64</v>
      </c>
      <c r="E177" s="31" t="s">
        <v>2055</v>
      </c>
      <c r="F177" s="32" t="s">
        <v>2002</v>
      </c>
      <c r="G177" s="33">
        <v>1</v>
      </c>
      <c r="H177" s="34">
        <v>0</v>
      </c>
      <c r="I177" s="34">
        <f>ROUND(ROUND(H177,2)*ROUND(G177,3),2)</f>
        <v>0</v>
      </c>
      <c r="J177" s="32" t="s">
        <v>1965</v>
      </c>
      <c r="O177">
        <f>(I177*21)/100</f>
        <v>0</v>
      </c>
      <c r="P177" t="s">
        <v>30</v>
      </c>
    </row>
    <row r="178" spans="1:18" x14ac:dyDescent="0.2">
      <c r="A178" s="35" t="s">
        <v>61</v>
      </c>
      <c r="E178" s="36" t="s">
        <v>2055</v>
      </c>
    </row>
    <row r="179" spans="1:18" x14ac:dyDescent="0.2">
      <c r="A179" s="37" t="s">
        <v>63</v>
      </c>
      <c r="E179" s="38" t="s">
        <v>64</v>
      </c>
    </row>
    <row r="180" spans="1:18" x14ac:dyDescent="0.2">
      <c r="A180" t="s">
        <v>65</v>
      </c>
      <c r="E180" s="36" t="s">
        <v>64</v>
      </c>
    </row>
    <row r="181" spans="1:18" x14ac:dyDescent="0.2">
      <c r="A181" s="25" t="s">
        <v>55</v>
      </c>
      <c r="B181" s="30" t="s">
        <v>219</v>
      </c>
      <c r="C181" s="30" t="s">
        <v>2056</v>
      </c>
      <c r="D181" s="25" t="s">
        <v>64</v>
      </c>
      <c r="E181" s="31" t="s">
        <v>2057</v>
      </c>
      <c r="F181" s="32" t="s">
        <v>87</v>
      </c>
      <c r="G181" s="33">
        <v>1</v>
      </c>
      <c r="H181" s="34">
        <v>0</v>
      </c>
      <c r="I181" s="34">
        <f>ROUND(ROUND(H181,2)*ROUND(G181,3),2)</f>
        <v>0</v>
      </c>
      <c r="J181" s="32" t="s">
        <v>1965</v>
      </c>
      <c r="O181">
        <f>(I181*21)/100</f>
        <v>0</v>
      </c>
      <c r="P181" t="s">
        <v>30</v>
      </c>
    </row>
    <row r="182" spans="1:18" x14ac:dyDescent="0.2">
      <c r="A182" s="35" t="s">
        <v>61</v>
      </c>
      <c r="E182" s="36" t="s">
        <v>2057</v>
      </c>
    </row>
    <row r="183" spans="1:18" x14ac:dyDescent="0.2">
      <c r="A183" s="37" t="s">
        <v>63</v>
      </c>
      <c r="E183" s="38" t="s">
        <v>64</v>
      </c>
    </row>
    <row r="184" spans="1:18" x14ac:dyDescent="0.2">
      <c r="A184" t="s">
        <v>65</v>
      </c>
      <c r="E184" s="36" t="s">
        <v>64</v>
      </c>
    </row>
    <row r="185" spans="1:18" x14ac:dyDescent="0.2">
      <c r="A185" s="25" t="s">
        <v>55</v>
      </c>
      <c r="B185" s="30" t="s">
        <v>223</v>
      </c>
      <c r="C185" s="30" t="s">
        <v>2058</v>
      </c>
      <c r="D185" s="25" t="s">
        <v>64</v>
      </c>
      <c r="E185" s="31" t="s">
        <v>2059</v>
      </c>
      <c r="F185" s="32" t="s">
        <v>2009</v>
      </c>
      <c r="G185" s="33">
        <v>1000</v>
      </c>
      <c r="H185" s="34">
        <v>0</v>
      </c>
      <c r="I185" s="34">
        <f>ROUND(ROUND(H185,2)*ROUND(G185,3),2)</f>
        <v>0</v>
      </c>
      <c r="J185" s="32" t="s">
        <v>1965</v>
      </c>
      <c r="O185">
        <f>(I185*21)/100</f>
        <v>0</v>
      </c>
      <c r="P185" t="s">
        <v>30</v>
      </c>
    </row>
    <row r="186" spans="1:18" x14ac:dyDescent="0.2">
      <c r="A186" s="35" t="s">
        <v>61</v>
      </c>
      <c r="E186" s="36" t="s">
        <v>2059</v>
      </c>
    </row>
    <row r="187" spans="1:18" x14ac:dyDescent="0.2">
      <c r="A187" s="37" t="s">
        <v>63</v>
      </c>
      <c r="E187" s="38" t="s">
        <v>64</v>
      </c>
    </row>
    <row r="188" spans="1:18" x14ac:dyDescent="0.2">
      <c r="A188" t="s">
        <v>65</v>
      </c>
      <c r="E188" s="36" t="s">
        <v>64</v>
      </c>
    </row>
    <row r="189" spans="1:18" ht="12.75" customHeight="1" x14ac:dyDescent="0.2">
      <c r="A189" s="12" t="s">
        <v>52</v>
      </c>
      <c r="B189" s="12"/>
      <c r="C189" s="39" t="s">
        <v>2060</v>
      </c>
      <c r="D189" s="12"/>
      <c r="E189" s="28" t="s">
        <v>2061</v>
      </c>
      <c r="F189" s="12"/>
      <c r="G189" s="12"/>
      <c r="H189" s="12"/>
      <c r="I189" s="40">
        <f>0+Q189</f>
        <v>0</v>
      </c>
      <c r="J189" s="12"/>
      <c r="O189">
        <f>0+R189</f>
        <v>0</v>
      </c>
      <c r="Q189">
        <f>0+I190+I194+I198+I202+I206+I210+I214+I218+I222</f>
        <v>0</v>
      </c>
      <c r="R189">
        <f>0+O190+O194+O198+O202+O206+O210+O214+O218+O222</f>
        <v>0</v>
      </c>
    </row>
    <row r="190" spans="1:18" x14ac:dyDescent="0.2">
      <c r="A190" s="25" t="s">
        <v>55</v>
      </c>
      <c r="B190" s="30" t="s">
        <v>226</v>
      </c>
      <c r="C190" s="30" t="s">
        <v>2062</v>
      </c>
      <c r="D190" s="25" t="s">
        <v>64</v>
      </c>
      <c r="E190" s="31" t="s">
        <v>2063</v>
      </c>
      <c r="F190" s="32" t="s">
        <v>78</v>
      </c>
      <c r="G190" s="33">
        <v>4</v>
      </c>
      <c r="H190" s="34">
        <v>0</v>
      </c>
      <c r="I190" s="34">
        <f>ROUND(ROUND(H190,2)*ROUND(G190,3),2)</f>
        <v>0</v>
      </c>
      <c r="J190" s="32" t="s">
        <v>1965</v>
      </c>
      <c r="O190">
        <f>(I190*21)/100</f>
        <v>0</v>
      </c>
      <c r="P190" t="s">
        <v>30</v>
      </c>
    </row>
    <row r="191" spans="1:18" x14ac:dyDescent="0.2">
      <c r="A191" s="35" t="s">
        <v>61</v>
      </c>
      <c r="E191" s="36" t="s">
        <v>2063</v>
      </c>
    </row>
    <row r="192" spans="1:18" x14ac:dyDescent="0.2">
      <c r="A192" s="37" t="s">
        <v>63</v>
      </c>
      <c r="E192" s="38" t="s">
        <v>64</v>
      </c>
    </row>
    <row r="193" spans="1:16" x14ac:dyDescent="0.2">
      <c r="A193" t="s">
        <v>65</v>
      </c>
      <c r="E193" s="36" t="s">
        <v>64</v>
      </c>
    </row>
    <row r="194" spans="1:16" x14ac:dyDescent="0.2">
      <c r="A194" s="25" t="s">
        <v>55</v>
      </c>
      <c r="B194" s="30" t="s">
        <v>229</v>
      </c>
      <c r="C194" s="30" t="s">
        <v>2064</v>
      </c>
      <c r="D194" s="25" t="s">
        <v>64</v>
      </c>
      <c r="E194" s="31" t="s">
        <v>2065</v>
      </c>
      <c r="F194" s="32" t="s">
        <v>78</v>
      </c>
      <c r="G194" s="33">
        <v>39</v>
      </c>
      <c r="H194" s="34">
        <v>0</v>
      </c>
      <c r="I194" s="34">
        <f>ROUND(ROUND(H194,2)*ROUND(G194,3),2)</f>
        <v>0</v>
      </c>
      <c r="J194" s="32" t="s">
        <v>1965</v>
      </c>
      <c r="O194">
        <f>(I194*21)/100</f>
        <v>0</v>
      </c>
      <c r="P194" t="s">
        <v>30</v>
      </c>
    </row>
    <row r="195" spans="1:16" x14ac:dyDescent="0.2">
      <c r="A195" s="35" t="s">
        <v>61</v>
      </c>
      <c r="E195" s="36" t="s">
        <v>2065</v>
      </c>
    </row>
    <row r="196" spans="1:16" x14ac:dyDescent="0.2">
      <c r="A196" s="37" t="s">
        <v>63</v>
      </c>
      <c r="E196" s="38" t="s">
        <v>64</v>
      </c>
    </row>
    <row r="197" spans="1:16" x14ac:dyDescent="0.2">
      <c r="A197" t="s">
        <v>65</v>
      </c>
      <c r="E197" s="36" t="s">
        <v>64</v>
      </c>
    </row>
    <row r="198" spans="1:16" x14ac:dyDescent="0.2">
      <c r="A198" s="25" t="s">
        <v>55</v>
      </c>
      <c r="B198" s="30" t="s">
        <v>232</v>
      </c>
      <c r="C198" s="30" t="s">
        <v>2066</v>
      </c>
      <c r="D198" s="25" t="s">
        <v>64</v>
      </c>
      <c r="E198" s="31" t="s">
        <v>2067</v>
      </c>
      <c r="F198" s="32" t="s">
        <v>78</v>
      </c>
      <c r="G198" s="33">
        <v>58</v>
      </c>
      <c r="H198" s="34">
        <v>0</v>
      </c>
      <c r="I198" s="34">
        <f>ROUND(ROUND(H198,2)*ROUND(G198,3),2)</f>
        <v>0</v>
      </c>
      <c r="J198" s="32" t="s">
        <v>1965</v>
      </c>
      <c r="O198">
        <f>(I198*21)/100</f>
        <v>0</v>
      </c>
      <c r="P198" t="s">
        <v>30</v>
      </c>
    </row>
    <row r="199" spans="1:16" x14ac:dyDescent="0.2">
      <c r="A199" s="35" t="s">
        <v>61</v>
      </c>
      <c r="E199" s="36" t="s">
        <v>2067</v>
      </c>
    </row>
    <row r="200" spans="1:16" x14ac:dyDescent="0.2">
      <c r="A200" s="37" t="s">
        <v>63</v>
      </c>
      <c r="E200" s="38" t="s">
        <v>64</v>
      </c>
    </row>
    <row r="201" spans="1:16" x14ac:dyDescent="0.2">
      <c r="A201" t="s">
        <v>65</v>
      </c>
      <c r="E201" s="36" t="s">
        <v>64</v>
      </c>
    </row>
    <row r="202" spans="1:16" x14ac:dyDescent="0.2">
      <c r="A202" s="25" t="s">
        <v>55</v>
      </c>
      <c r="B202" s="30" t="s">
        <v>235</v>
      </c>
      <c r="C202" s="30" t="s">
        <v>2068</v>
      </c>
      <c r="D202" s="25" t="s">
        <v>64</v>
      </c>
      <c r="E202" s="31" t="s">
        <v>2069</v>
      </c>
      <c r="F202" s="32" t="s">
        <v>78</v>
      </c>
      <c r="G202" s="33">
        <v>16</v>
      </c>
      <c r="H202" s="34">
        <v>0</v>
      </c>
      <c r="I202" s="34">
        <f>ROUND(ROUND(H202,2)*ROUND(G202,3),2)</f>
        <v>0</v>
      </c>
      <c r="J202" s="32" t="s">
        <v>1965</v>
      </c>
      <c r="O202">
        <f>(I202*21)/100</f>
        <v>0</v>
      </c>
      <c r="P202" t="s">
        <v>30</v>
      </c>
    </row>
    <row r="203" spans="1:16" x14ac:dyDescent="0.2">
      <c r="A203" s="35" t="s">
        <v>61</v>
      </c>
      <c r="E203" s="36" t="s">
        <v>2069</v>
      </c>
    </row>
    <row r="204" spans="1:16" x14ac:dyDescent="0.2">
      <c r="A204" s="37" t="s">
        <v>63</v>
      </c>
      <c r="E204" s="38" t="s">
        <v>64</v>
      </c>
    </row>
    <row r="205" spans="1:16" x14ac:dyDescent="0.2">
      <c r="A205" t="s">
        <v>65</v>
      </c>
      <c r="E205" s="36" t="s">
        <v>64</v>
      </c>
    </row>
    <row r="206" spans="1:16" x14ac:dyDescent="0.2">
      <c r="A206" s="25" t="s">
        <v>55</v>
      </c>
      <c r="B206" s="30" t="s">
        <v>237</v>
      </c>
      <c r="C206" s="30" t="s">
        <v>2070</v>
      </c>
      <c r="D206" s="25" t="s">
        <v>64</v>
      </c>
      <c r="E206" s="31" t="s">
        <v>2071</v>
      </c>
      <c r="F206" s="32" t="s">
        <v>78</v>
      </c>
      <c r="G206" s="33">
        <v>113</v>
      </c>
      <c r="H206" s="34">
        <v>0</v>
      </c>
      <c r="I206" s="34">
        <f>ROUND(ROUND(H206,2)*ROUND(G206,3),2)</f>
        <v>0</v>
      </c>
      <c r="J206" s="32" t="s">
        <v>1965</v>
      </c>
      <c r="O206">
        <f>(I206*21)/100</f>
        <v>0</v>
      </c>
      <c r="P206" t="s">
        <v>30</v>
      </c>
    </row>
    <row r="207" spans="1:16" x14ac:dyDescent="0.2">
      <c r="A207" s="35" t="s">
        <v>61</v>
      </c>
      <c r="E207" s="36" t="s">
        <v>2071</v>
      </c>
    </row>
    <row r="208" spans="1:16" x14ac:dyDescent="0.2">
      <c r="A208" s="37" t="s">
        <v>63</v>
      </c>
      <c r="E208" s="38" t="s">
        <v>64</v>
      </c>
    </row>
    <row r="209" spans="1:16" x14ac:dyDescent="0.2">
      <c r="A209" t="s">
        <v>65</v>
      </c>
      <c r="E209" s="36" t="s">
        <v>64</v>
      </c>
    </row>
    <row r="210" spans="1:16" x14ac:dyDescent="0.2">
      <c r="A210" s="25" t="s">
        <v>55</v>
      </c>
      <c r="B210" s="30" t="s">
        <v>421</v>
      </c>
      <c r="C210" s="30" t="s">
        <v>2072</v>
      </c>
      <c r="D210" s="25" t="s">
        <v>64</v>
      </c>
      <c r="E210" s="31" t="s">
        <v>2073</v>
      </c>
      <c r="F210" s="32" t="s">
        <v>87</v>
      </c>
      <c r="G210" s="33">
        <v>2</v>
      </c>
      <c r="H210" s="34">
        <v>0</v>
      </c>
      <c r="I210" s="34">
        <f>ROUND(ROUND(H210,2)*ROUND(G210,3),2)</f>
        <v>0</v>
      </c>
      <c r="J210" s="32" t="s">
        <v>1965</v>
      </c>
      <c r="O210">
        <f>(I210*21)/100</f>
        <v>0</v>
      </c>
      <c r="P210" t="s">
        <v>30</v>
      </c>
    </row>
    <row r="211" spans="1:16" x14ac:dyDescent="0.2">
      <c r="A211" s="35" t="s">
        <v>61</v>
      </c>
      <c r="E211" s="36" t="s">
        <v>2073</v>
      </c>
    </row>
    <row r="212" spans="1:16" x14ac:dyDescent="0.2">
      <c r="A212" s="37" t="s">
        <v>63</v>
      </c>
      <c r="E212" s="38" t="s">
        <v>64</v>
      </c>
    </row>
    <row r="213" spans="1:16" x14ac:dyDescent="0.2">
      <c r="A213" t="s">
        <v>65</v>
      </c>
      <c r="E213" s="36" t="s">
        <v>64</v>
      </c>
    </row>
    <row r="214" spans="1:16" x14ac:dyDescent="0.2">
      <c r="A214" s="25" t="s">
        <v>55</v>
      </c>
      <c r="B214" s="30" t="s">
        <v>530</v>
      </c>
      <c r="C214" s="30" t="s">
        <v>2074</v>
      </c>
      <c r="D214" s="25" t="s">
        <v>64</v>
      </c>
      <c r="E214" s="31" t="s">
        <v>2075</v>
      </c>
      <c r="F214" s="32" t="s">
        <v>87</v>
      </c>
      <c r="G214" s="33">
        <v>2</v>
      </c>
      <c r="H214" s="34">
        <v>0</v>
      </c>
      <c r="I214" s="34">
        <f>ROUND(ROUND(H214,2)*ROUND(G214,3),2)</f>
        <v>0</v>
      </c>
      <c r="J214" s="32" t="s">
        <v>1965</v>
      </c>
      <c r="O214">
        <f>(I214*21)/100</f>
        <v>0</v>
      </c>
      <c r="P214" t="s">
        <v>30</v>
      </c>
    </row>
    <row r="215" spans="1:16" x14ac:dyDescent="0.2">
      <c r="A215" s="35" t="s">
        <v>61</v>
      </c>
      <c r="E215" s="36" t="s">
        <v>2075</v>
      </c>
    </row>
    <row r="216" spans="1:16" x14ac:dyDescent="0.2">
      <c r="A216" s="37" t="s">
        <v>63</v>
      </c>
      <c r="E216" s="38" t="s">
        <v>64</v>
      </c>
    </row>
    <row r="217" spans="1:16" x14ac:dyDescent="0.2">
      <c r="A217" t="s">
        <v>65</v>
      </c>
      <c r="E217" s="36" t="s">
        <v>64</v>
      </c>
    </row>
    <row r="218" spans="1:16" x14ac:dyDescent="0.2">
      <c r="A218" s="25" t="s">
        <v>55</v>
      </c>
      <c r="B218" s="30" t="s">
        <v>533</v>
      </c>
      <c r="C218" s="30" t="s">
        <v>2076</v>
      </c>
      <c r="D218" s="25" t="s">
        <v>64</v>
      </c>
      <c r="E218" s="31" t="s">
        <v>2077</v>
      </c>
      <c r="F218" s="32" t="s">
        <v>78</v>
      </c>
      <c r="G218" s="33">
        <v>97</v>
      </c>
      <c r="H218" s="34">
        <v>0</v>
      </c>
      <c r="I218" s="34">
        <f>ROUND(ROUND(H218,2)*ROUND(G218,3),2)</f>
        <v>0</v>
      </c>
      <c r="J218" s="32" t="s">
        <v>1965</v>
      </c>
      <c r="O218">
        <f>(I218*21)/100</f>
        <v>0</v>
      </c>
      <c r="P218" t="s">
        <v>30</v>
      </c>
    </row>
    <row r="219" spans="1:16" x14ac:dyDescent="0.2">
      <c r="A219" s="35" t="s">
        <v>61</v>
      </c>
      <c r="E219" s="36" t="s">
        <v>2077</v>
      </c>
    </row>
    <row r="220" spans="1:16" x14ac:dyDescent="0.2">
      <c r="A220" s="37" t="s">
        <v>63</v>
      </c>
      <c r="E220" s="38" t="s">
        <v>64</v>
      </c>
    </row>
    <row r="221" spans="1:16" x14ac:dyDescent="0.2">
      <c r="A221" t="s">
        <v>65</v>
      </c>
      <c r="E221" s="36" t="s">
        <v>64</v>
      </c>
    </row>
    <row r="222" spans="1:16" x14ac:dyDescent="0.2">
      <c r="A222" s="25" t="s">
        <v>55</v>
      </c>
      <c r="B222" s="30" t="s">
        <v>538</v>
      </c>
      <c r="C222" s="30" t="s">
        <v>2078</v>
      </c>
      <c r="D222" s="25" t="s">
        <v>64</v>
      </c>
      <c r="E222" s="31" t="s">
        <v>2079</v>
      </c>
      <c r="F222" s="32" t="s">
        <v>2009</v>
      </c>
      <c r="G222" s="33">
        <v>2500</v>
      </c>
      <c r="H222" s="34">
        <v>0</v>
      </c>
      <c r="I222" s="34">
        <f>ROUND(ROUND(H222,2)*ROUND(G222,3),2)</f>
        <v>0</v>
      </c>
      <c r="J222" s="32" t="s">
        <v>1965</v>
      </c>
      <c r="O222">
        <f>(I222*21)/100</f>
        <v>0</v>
      </c>
      <c r="P222" t="s">
        <v>30</v>
      </c>
    </row>
    <row r="223" spans="1:16" x14ac:dyDescent="0.2">
      <c r="A223" s="35" t="s">
        <v>61</v>
      </c>
      <c r="E223" s="36" t="s">
        <v>2079</v>
      </c>
    </row>
    <row r="224" spans="1:16" x14ac:dyDescent="0.2">
      <c r="A224" s="37" t="s">
        <v>63</v>
      </c>
      <c r="E224" s="38" t="s">
        <v>64</v>
      </c>
    </row>
    <row r="225" spans="1:18" x14ac:dyDescent="0.2">
      <c r="A225" t="s">
        <v>65</v>
      </c>
      <c r="E225" s="36" t="s">
        <v>64</v>
      </c>
    </row>
    <row r="226" spans="1:18" ht="12.75" customHeight="1" x14ac:dyDescent="0.2">
      <c r="A226" s="12" t="s">
        <v>52</v>
      </c>
      <c r="B226" s="12"/>
      <c r="C226" s="39" t="s">
        <v>2080</v>
      </c>
      <c r="D226" s="12"/>
      <c r="E226" s="28" t="s">
        <v>2081</v>
      </c>
      <c r="F226" s="12"/>
      <c r="G226" s="12"/>
      <c r="H226" s="12"/>
      <c r="I226" s="40">
        <f>0+Q226</f>
        <v>0</v>
      </c>
      <c r="J226" s="12"/>
      <c r="O226">
        <f>0+R226</f>
        <v>0</v>
      </c>
      <c r="Q226">
        <f>0+I227+I231+I235+I239+I243+I247+I251+I255+I259+I263+I267+I271+I275</f>
        <v>0</v>
      </c>
      <c r="R226">
        <f>0+O227+O231+O235+O239+O243+O247+O251+O255+O259+O263+O267+O271+O275</f>
        <v>0</v>
      </c>
    </row>
    <row r="227" spans="1:18" x14ac:dyDescent="0.2">
      <c r="A227" s="25" t="s">
        <v>55</v>
      </c>
      <c r="B227" s="30" t="s">
        <v>542</v>
      </c>
      <c r="C227" s="30" t="s">
        <v>2082</v>
      </c>
      <c r="D227" s="25" t="s">
        <v>64</v>
      </c>
      <c r="E227" s="31" t="s">
        <v>2083</v>
      </c>
      <c r="F227" s="32" t="s">
        <v>87</v>
      </c>
      <c r="G227" s="33">
        <v>6</v>
      </c>
      <c r="H227" s="34">
        <v>0</v>
      </c>
      <c r="I227" s="34">
        <f>ROUND(ROUND(H227,2)*ROUND(G227,3),2)</f>
        <v>0</v>
      </c>
      <c r="J227" s="32" t="s">
        <v>1965</v>
      </c>
      <c r="O227">
        <f>(I227*21)/100</f>
        <v>0</v>
      </c>
      <c r="P227" t="s">
        <v>30</v>
      </c>
    </row>
    <row r="228" spans="1:18" x14ac:dyDescent="0.2">
      <c r="A228" s="35" t="s">
        <v>61</v>
      </c>
      <c r="E228" s="36" t="s">
        <v>2083</v>
      </c>
    </row>
    <row r="229" spans="1:18" x14ac:dyDescent="0.2">
      <c r="A229" s="37" t="s">
        <v>63</v>
      </c>
      <c r="E229" s="38" t="s">
        <v>64</v>
      </c>
    </row>
    <row r="230" spans="1:18" x14ac:dyDescent="0.2">
      <c r="A230" t="s">
        <v>65</v>
      </c>
      <c r="E230" s="36" t="s">
        <v>64</v>
      </c>
    </row>
    <row r="231" spans="1:18" x14ac:dyDescent="0.2">
      <c r="A231" s="25" t="s">
        <v>55</v>
      </c>
      <c r="B231" s="30" t="s">
        <v>545</v>
      </c>
      <c r="C231" s="30" t="s">
        <v>2084</v>
      </c>
      <c r="D231" s="25" t="s">
        <v>64</v>
      </c>
      <c r="E231" s="31" t="s">
        <v>2085</v>
      </c>
      <c r="F231" s="32" t="s">
        <v>87</v>
      </c>
      <c r="G231" s="33">
        <v>4</v>
      </c>
      <c r="H231" s="34">
        <v>0</v>
      </c>
      <c r="I231" s="34">
        <f>ROUND(ROUND(H231,2)*ROUND(G231,3),2)</f>
        <v>0</v>
      </c>
      <c r="J231" s="32" t="s">
        <v>1965</v>
      </c>
      <c r="O231">
        <f>(I231*21)/100</f>
        <v>0</v>
      </c>
      <c r="P231" t="s">
        <v>30</v>
      </c>
    </row>
    <row r="232" spans="1:18" x14ac:dyDescent="0.2">
      <c r="A232" s="35" t="s">
        <v>61</v>
      </c>
      <c r="E232" s="36" t="s">
        <v>2085</v>
      </c>
    </row>
    <row r="233" spans="1:18" x14ac:dyDescent="0.2">
      <c r="A233" s="37" t="s">
        <v>63</v>
      </c>
      <c r="E233" s="38" t="s">
        <v>64</v>
      </c>
    </row>
    <row r="234" spans="1:18" x14ac:dyDescent="0.2">
      <c r="A234" t="s">
        <v>65</v>
      </c>
      <c r="E234" s="36" t="s">
        <v>64</v>
      </c>
    </row>
    <row r="235" spans="1:18" x14ac:dyDescent="0.2">
      <c r="A235" s="25" t="s">
        <v>55</v>
      </c>
      <c r="B235" s="30" t="s">
        <v>548</v>
      </c>
      <c r="C235" s="30" t="s">
        <v>2086</v>
      </c>
      <c r="D235" s="25" t="s">
        <v>64</v>
      </c>
      <c r="E235" s="31" t="s">
        <v>2087</v>
      </c>
      <c r="F235" s="32" t="s">
        <v>87</v>
      </c>
      <c r="G235" s="33">
        <v>8</v>
      </c>
      <c r="H235" s="34">
        <v>0</v>
      </c>
      <c r="I235" s="34">
        <f>ROUND(ROUND(H235,2)*ROUND(G235,3),2)</f>
        <v>0</v>
      </c>
      <c r="J235" s="32" t="s">
        <v>1965</v>
      </c>
      <c r="O235">
        <f>(I235*21)/100</f>
        <v>0</v>
      </c>
      <c r="P235" t="s">
        <v>30</v>
      </c>
    </row>
    <row r="236" spans="1:18" x14ac:dyDescent="0.2">
      <c r="A236" s="35" t="s">
        <v>61</v>
      </c>
      <c r="E236" s="36" t="s">
        <v>2087</v>
      </c>
    </row>
    <row r="237" spans="1:18" x14ac:dyDescent="0.2">
      <c r="A237" s="37" t="s">
        <v>63</v>
      </c>
      <c r="E237" s="38" t="s">
        <v>64</v>
      </c>
    </row>
    <row r="238" spans="1:18" x14ac:dyDescent="0.2">
      <c r="A238" t="s">
        <v>65</v>
      </c>
      <c r="E238" s="36" t="s">
        <v>64</v>
      </c>
    </row>
    <row r="239" spans="1:18" x14ac:dyDescent="0.2">
      <c r="A239" s="25" t="s">
        <v>55</v>
      </c>
      <c r="B239" s="30" t="s">
        <v>552</v>
      </c>
      <c r="C239" s="30" t="s">
        <v>2088</v>
      </c>
      <c r="D239" s="25" t="s">
        <v>64</v>
      </c>
      <c r="E239" s="31" t="s">
        <v>2089</v>
      </c>
      <c r="F239" s="32" t="s">
        <v>87</v>
      </c>
      <c r="G239" s="33">
        <v>20</v>
      </c>
      <c r="H239" s="34">
        <v>0</v>
      </c>
      <c r="I239" s="34">
        <f>ROUND(ROUND(H239,2)*ROUND(G239,3),2)</f>
        <v>0</v>
      </c>
      <c r="J239" s="32" t="s">
        <v>1965</v>
      </c>
      <c r="O239">
        <f>(I239*21)/100</f>
        <v>0</v>
      </c>
      <c r="P239" t="s">
        <v>30</v>
      </c>
    </row>
    <row r="240" spans="1:18" x14ac:dyDescent="0.2">
      <c r="A240" s="35" t="s">
        <v>61</v>
      </c>
      <c r="E240" s="36" t="s">
        <v>2089</v>
      </c>
    </row>
    <row r="241" spans="1:16" x14ac:dyDescent="0.2">
      <c r="A241" s="37" t="s">
        <v>63</v>
      </c>
      <c r="E241" s="38" t="s">
        <v>64</v>
      </c>
    </row>
    <row r="242" spans="1:16" x14ac:dyDescent="0.2">
      <c r="A242" t="s">
        <v>65</v>
      </c>
      <c r="E242" s="36" t="s">
        <v>64</v>
      </c>
    </row>
    <row r="243" spans="1:16" x14ac:dyDescent="0.2">
      <c r="A243" s="25" t="s">
        <v>55</v>
      </c>
      <c r="B243" s="30" t="s">
        <v>556</v>
      </c>
      <c r="C243" s="30" t="s">
        <v>2090</v>
      </c>
      <c r="D243" s="25" t="s">
        <v>64</v>
      </c>
      <c r="E243" s="31" t="s">
        <v>2091</v>
      </c>
      <c r="F243" s="32" t="s">
        <v>87</v>
      </c>
      <c r="G243" s="33">
        <v>2</v>
      </c>
      <c r="H243" s="34">
        <v>0</v>
      </c>
      <c r="I243" s="34">
        <f>ROUND(ROUND(H243,2)*ROUND(G243,3),2)</f>
        <v>0</v>
      </c>
      <c r="J243" s="32" t="s">
        <v>1965</v>
      </c>
      <c r="O243">
        <f>(I243*21)/100</f>
        <v>0</v>
      </c>
      <c r="P243" t="s">
        <v>30</v>
      </c>
    </row>
    <row r="244" spans="1:16" x14ac:dyDescent="0.2">
      <c r="A244" s="35" t="s">
        <v>61</v>
      </c>
      <c r="E244" s="36" t="s">
        <v>2091</v>
      </c>
    </row>
    <row r="245" spans="1:16" x14ac:dyDescent="0.2">
      <c r="A245" s="37" t="s">
        <v>63</v>
      </c>
      <c r="E245" s="38" t="s">
        <v>64</v>
      </c>
    </row>
    <row r="246" spans="1:16" x14ac:dyDescent="0.2">
      <c r="A246" t="s">
        <v>65</v>
      </c>
      <c r="E246" s="36" t="s">
        <v>64</v>
      </c>
    </row>
    <row r="247" spans="1:16" x14ac:dyDescent="0.2">
      <c r="A247" s="25" t="s">
        <v>55</v>
      </c>
      <c r="B247" s="30" t="s">
        <v>560</v>
      </c>
      <c r="C247" s="30" t="s">
        <v>2092</v>
      </c>
      <c r="D247" s="25" t="s">
        <v>64</v>
      </c>
      <c r="E247" s="31" t="s">
        <v>2093</v>
      </c>
      <c r="F247" s="32" t="s">
        <v>87</v>
      </c>
      <c r="G247" s="33">
        <v>2</v>
      </c>
      <c r="H247" s="34">
        <v>0</v>
      </c>
      <c r="I247" s="34">
        <f>ROUND(ROUND(H247,2)*ROUND(G247,3),2)</f>
        <v>0</v>
      </c>
      <c r="J247" s="32" t="s">
        <v>1965</v>
      </c>
      <c r="O247">
        <f>(I247*21)/100</f>
        <v>0</v>
      </c>
      <c r="P247" t="s">
        <v>30</v>
      </c>
    </row>
    <row r="248" spans="1:16" x14ac:dyDescent="0.2">
      <c r="A248" s="35" t="s">
        <v>61</v>
      </c>
      <c r="E248" s="36" t="s">
        <v>2093</v>
      </c>
    </row>
    <row r="249" spans="1:16" x14ac:dyDescent="0.2">
      <c r="A249" s="37" t="s">
        <v>63</v>
      </c>
      <c r="E249" s="38" t="s">
        <v>64</v>
      </c>
    </row>
    <row r="250" spans="1:16" x14ac:dyDescent="0.2">
      <c r="A250" t="s">
        <v>65</v>
      </c>
      <c r="E250" s="36" t="s">
        <v>64</v>
      </c>
    </row>
    <row r="251" spans="1:16" x14ac:dyDescent="0.2">
      <c r="A251" s="25" t="s">
        <v>55</v>
      </c>
      <c r="B251" s="30" t="s">
        <v>969</v>
      </c>
      <c r="C251" s="30" t="s">
        <v>2094</v>
      </c>
      <c r="D251" s="25" t="s">
        <v>64</v>
      </c>
      <c r="E251" s="31" t="s">
        <v>2095</v>
      </c>
      <c r="F251" s="32" t="s">
        <v>87</v>
      </c>
      <c r="G251" s="33">
        <v>2</v>
      </c>
      <c r="H251" s="34">
        <v>0</v>
      </c>
      <c r="I251" s="34">
        <f>ROUND(ROUND(H251,2)*ROUND(G251,3),2)</f>
        <v>0</v>
      </c>
      <c r="J251" s="32" t="s">
        <v>1965</v>
      </c>
      <c r="O251">
        <f>(I251*21)/100</f>
        <v>0</v>
      </c>
      <c r="P251" t="s">
        <v>30</v>
      </c>
    </row>
    <row r="252" spans="1:16" x14ac:dyDescent="0.2">
      <c r="A252" s="35" t="s">
        <v>61</v>
      </c>
      <c r="E252" s="36" t="s">
        <v>2095</v>
      </c>
    </row>
    <row r="253" spans="1:16" x14ac:dyDescent="0.2">
      <c r="A253" s="37" t="s">
        <v>63</v>
      </c>
      <c r="E253" s="38" t="s">
        <v>64</v>
      </c>
    </row>
    <row r="254" spans="1:16" x14ac:dyDescent="0.2">
      <c r="A254" t="s">
        <v>65</v>
      </c>
      <c r="E254" s="36" t="s">
        <v>64</v>
      </c>
    </row>
    <row r="255" spans="1:16" x14ac:dyDescent="0.2">
      <c r="A255" s="25" t="s">
        <v>55</v>
      </c>
      <c r="B255" s="30" t="s">
        <v>973</v>
      </c>
      <c r="C255" s="30" t="s">
        <v>2096</v>
      </c>
      <c r="D255" s="25" t="s">
        <v>64</v>
      </c>
      <c r="E255" s="31" t="s">
        <v>2097</v>
      </c>
      <c r="F255" s="32" t="s">
        <v>87</v>
      </c>
      <c r="G255" s="33">
        <v>2</v>
      </c>
      <c r="H255" s="34">
        <v>0</v>
      </c>
      <c r="I255" s="34">
        <f>ROUND(ROUND(H255,2)*ROUND(G255,3),2)</f>
        <v>0</v>
      </c>
      <c r="J255" s="32" t="s">
        <v>1965</v>
      </c>
      <c r="O255">
        <f>(I255*21)/100</f>
        <v>0</v>
      </c>
      <c r="P255" t="s">
        <v>30</v>
      </c>
    </row>
    <row r="256" spans="1:16" x14ac:dyDescent="0.2">
      <c r="A256" s="35" t="s">
        <v>61</v>
      </c>
      <c r="E256" s="36" t="s">
        <v>2097</v>
      </c>
    </row>
    <row r="257" spans="1:16" x14ac:dyDescent="0.2">
      <c r="A257" s="37" t="s">
        <v>63</v>
      </c>
      <c r="E257" s="38" t="s">
        <v>64</v>
      </c>
    </row>
    <row r="258" spans="1:16" x14ac:dyDescent="0.2">
      <c r="A258" t="s">
        <v>65</v>
      </c>
      <c r="E258" s="36" t="s">
        <v>64</v>
      </c>
    </row>
    <row r="259" spans="1:16" x14ac:dyDescent="0.2">
      <c r="A259" s="25" t="s">
        <v>55</v>
      </c>
      <c r="B259" s="30" t="s">
        <v>977</v>
      </c>
      <c r="C259" s="30" t="s">
        <v>2098</v>
      </c>
      <c r="D259" s="25" t="s">
        <v>64</v>
      </c>
      <c r="E259" s="31" t="s">
        <v>2099</v>
      </c>
      <c r="F259" s="32" t="s">
        <v>87</v>
      </c>
      <c r="G259" s="33">
        <v>19</v>
      </c>
      <c r="H259" s="34">
        <v>0</v>
      </c>
      <c r="I259" s="34">
        <f>ROUND(ROUND(H259,2)*ROUND(G259,3),2)</f>
        <v>0</v>
      </c>
      <c r="J259" s="32" t="s">
        <v>1965</v>
      </c>
      <c r="O259">
        <f>(I259*21)/100</f>
        <v>0</v>
      </c>
      <c r="P259" t="s">
        <v>30</v>
      </c>
    </row>
    <row r="260" spans="1:16" x14ac:dyDescent="0.2">
      <c r="A260" s="35" t="s">
        <v>61</v>
      </c>
      <c r="E260" s="36" t="s">
        <v>2099</v>
      </c>
    </row>
    <row r="261" spans="1:16" x14ac:dyDescent="0.2">
      <c r="A261" s="37" t="s">
        <v>63</v>
      </c>
      <c r="E261" s="38" t="s">
        <v>64</v>
      </c>
    </row>
    <row r="262" spans="1:16" x14ac:dyDescent="0.2">
      <c r="A262" t="s">
        <v>65</v>
      </c>
      <c r="E262" s="36" t="s">
        <v>64</v>
      </c>
    </row>
    <row r="263" spans="1:16" x14ac:dyDescent="0.2">
      <c r="A263" s="25" t="s">
        <v>55</v>
      </c>
      <c r="B263" s="30" t="s">
        <v>1274</v>
      </c>
      <c r="C263" s="30" t="s">
        <v>2100</v>
      </c>
      <c r="D263" s="25" t="s">
        <v>64</v>
      </c>
      <c r="E263" s="31" t="s">
        <v>2101</v>
      </c>
      <c r="F263" s="32" t="s">
        <v>87</v>
      </c>
      <c r="G263" s="33">
        <v>6</v>
      </c>
      <c r="H263" s="34">
        <v>0</v>
      </c>
      <c r="I263" s="34">
        <f>ROUND(ROUND(H263,2)*ROUND(G263,3),2)</f>
        <v>0</v>
      </c>
      <c r="J263" s="32" t="s">
        <v>1965</v>
      </c>
      <c r="O263">
        <f>(I263*21)/100</f>
        <v>0</v>
      </c>
      <c r="P263" t="s">
        <v>30</v>
      </c>
    </row>
    <row r="264" spans="1:16" x14ac:dyDescent="0.2">
      <c r="A264" s="35" t="s">
        <v>61</v>
      </c>
      <c r="E264" s="36" t="s">
        <v>2101</v>
      </c>
    </row>
    <row r="265" spans="1:16" x14ac:dyDescent="0.2">
      <c r="A265" s="37" t="s">
        <v>63</v>
      </c>
      <c r="E265" s="38" t="s">
        <v>64</v>
      </c>
    </row>
    <row r="266" spans="1:16" x14ac:dyDescent="0.2">
      <c r="A266" t="s">
        <v>65</v>
      </c>
      <c r="E266" s="36" t="s">
        <v>64</v>
      </c>
    </row>
    <row r="267" spans="1:16" x14ac:dyDescent="0.2">
      <c r="A267" s="25" t="s">
        <v>55</v>
      </c>
      <c r="B267" s="30" t="s">
        <v>1280</v>
      </c>
      <c r="C267" s="30" t="s">
        <v>2102</v>
      </c>
      <c r="D267" s="25" t="s">
        <v>64</v>
      </c>
      <c r="E267" s="31" t="s">
        <v>2103</v>
      </c>
      <c r="F267" s="32" t="s">
        <v>87</v>
      </c>
      <c r="G267" s="33">
        <v>1</v>
      </c>
      <c r="H267" s="34">
        <v>0</v>
      </c>
      <c r="I267" s="34">
        <f>ROUND(ROUND(H267,2)*ROUND(G267,3),2)</f>
        <v>0</v>
      </c>
      <c r="J267" s="32" t="s">
        <v>1965</v>
      </c>
      <c r="O267">
        <f>(I267*21)/100</f>
        <v>0</v>
      </c>
      <c r="P267" t="s">
        <v>30</v>
      </c>
    </row>
    <row r="268" spans="1:16" x14ac:dyDescent="0.2">
      <c r="A268" s="35" t="s">
        <v>61</v>
      </c>
      <c r="E268" s="36" t="s">
        <v>2103</v>
      </c>
    </row>
    <row r="269" spans="1:16" x14ac:dyDescent="0.2">
      <c r="A269" s="37" t="s">
        <v>63</v>
      </c>
      <c r="E269" s="38" t="s">
        <v>64</v>
      </c>
    </row>
    <row r="270" spans="1:16" x14ac:dyDescent="0.2">
      <c r="A270" t="s">
        <v>65</v>
      </c>
      <c r="E270" s="36" t="s">
        <v>64</v>
      </c>
    </row>
    <row r="271" spans="1:16" x14ac:dyDescent="0.2">
      <c r="A271" s="25" t="s">
        <v>55</v>
      </c>
      <c r="B271" s="30" t="s">
        <v>1286</v>
      </c>
      <c r="C271" s="30" t="s">
        <v>2104</v>
      </c>
      <c r="D271" s="25" t="s">
        <v>64</v>
      </c>
      <c r="E271" s="31" t="s">
        <v>2105</v>
      </c>
      <c r="F271" s="32" t="s">
        <v>87</v>
      </c>
      <c r="G271" s="33">
        <v>1</v>
      </c>
      <c r="H271" s="34">
        <v>0</v>
      </c>
      <c r="I271" s="34">
        <f>ROUND(ROUND(H271,2)*ROUND(G271,3),2)</f>
        <v>0</v>
      </c>
      <c r="J271" s="32" t="s">
        <v>1965</v>
      </c>
      <c r="O271">
        <f>(I271*21)/100</f>
        <v>0</v>
      </c>
      <c r="P271" t="s">
        <v>30</v>
      </c>
    </row>
    <row r="272" spans="1:16" x14ac:dyDescent="0.2">
      <c r="A272" s="35" t="s">
        <v>61</v>
      </c>
      <c r="E272" s="36" t="s">
        <v>2105</v>
      </c>
    </row>
    <row r="273" spans="1:18" x14ac:dyDescent="0.2">
      <c r="A273" s="37" t="s">
        <v>63</v>
      </c>
      <c r="E273" s="38" t="s">
        <v>64</v>
      </c>
    </row>
    <row r="274" spans="1:18" x14ac:dyDescent="0.2">
      <c r="A274" t="s">
        <v>65</v>
      </c>
      <c r="E274" s="36" t="s">
        <v>64</v>
      </c>
    </row>
    <row r="275" spans="1:18" x14ac:dyDescent="0.2">
      <c r="A275" s="25" t="s">
        <v>55</v>
      </c>
      <c r="B275" s="30" t="s">
        <v>1289</v>
      </c>
      <c r="C275" s="30" t="s">
        <v>2106</v>
      </c>
      <c r="D275" s="25" t="s">
        <v>64</v>
      </c>
      <c r="E275" s="31" t="s">
        <v>2107</v>
      </c>
      <c r="F275" s="32" t="s">
        <v>2009</v>
      </c>
      <c r="G275" s="33">
        <v>1200</v>
      </c>
      <c r="H275" s="34">
        <v>0</v>
      </c>
      <c r="I275" s="34">
        <f>ROUND(ROUND(H275,2)*ROUND(G275,3),2)</f>
        <v>0</v>
      </c>
      <c r="J275" s="32" t="s">
        <v>1965</v>
      </c>
      <c r="O275">
        <f>(I275*21)/100</f>
        <v>0</v>
      </c>
      <c r="P275" t="s">
        <v>30</v>
      </c>
    </row>
    <row r="276" spans="1:18" x14ac:dyDescent="0.2">
      <c r="A276" s="35" t="s">
        <v>61</v>
      </c>
      <c r="E276" s="36" t="s">
        <v>2107</v>
      </c>
    </row>
    <row r="277" spans="1:18" x14ac:dyDescent="0.2">
      <c r="A277" s="37" t="s">
        <v>63</v>
      </c>
      <c r="E277" s="38" t="s">
        <v>64</v>
      </c>
    </row>
    <row r="278" spans="1:18" x14ac:dyDescent="0.2">
      <c r="A278" t="s">
        <v>65</v>
      </c>
      <c r="E278" s="36" t="s">
        <v>64</v>
      </c>
    </row>
    <row r="279" spans="1:18" ht="12.75" customHeight="1" x14ac:dyDescent="0.2">
      <c r="A279" s="12" t="s">
        <v>52</v>
      </c>
      <c r="B279" s="12"/>
      <c r="C279" s="39" t="s">
        <v>1346</v>
      </c>
      <c r="D279" s="12"/>
      <c r="E279" s="28" t="s">
        <v>2108</v>
      </c>
      <c r="F279" s="12"/>
      <c r="G279" s="12"/>
      <c r="H279" s="12"/>
      <c r="I279" s="40">
        <f>0+Q279</f>
        <v>0</v>
      </c>
      <c r="J279" s="12"/>
      <c r="O279">
        <f>0+R279</f>
        <v>0</v>
      </c>
      <c r="Q279">
        <f>0+I280</f>
        <v>0</v>
      </c>
      <c r="R279">
        <f>0+O280</f>
        <v>0</v>
      </c>
    </row>
    <row r="280" spans="1:18" x14ac:dyDescent="0.2">
      <c r="A280" s="25" t="s">
        <v>55</v>
      </c>
      <c r="B280" s="30" t="s">
        <v>1292</v>
      </c>
      <c r="C280" s="30" t="s">
        <v>2109</v>
      </c>
      <c r="D280" s="25" t="s">
        <v>64</v>
      </c>
      <c r="E280" s="31" t="s">
        <v>2110</v>
      </c>
      <c r="F280" s="32" t="s">
        <v>1366</v>
      </c>
      <c r="G280" s="33">
        <v>65</v>
      </c>
      <c r="H280" s="34">
        <v>0</v>
      </c>
      <c r="I280" s="34">
        <f>ROUND(ROUND(H280,2)*ROUND(G280,3),2)</f>
        <v>0</v>
      </c>
      <c r="J280" s="32" t="s">
        <v>1965</v>
      </c>
      <c r="O280">
        <f>(I280*21)/100</f>
        <v>0</v>
      </c>
      <c r="P280" t="s">
        <v>30</v>
      </c>
    </row>
    <row r="281" spans="1:18" x14ac:dyDescent="0.2">
      <c r="A281" s="35" t="s">
        <v>61</v>
      </c>
      <c r="E281" s="36" t="s">
        <v>2110</v>
      </c>
    </row>
    <row r="282" spans="1:18" x14ac:dyDescent="0.2">
      <c r="A282" s="37" t="s">
        <v>63</v>
      </c>
      <c r="E282" s="38" t="s">
        <v>64</v>
      </c>
    </row>
    <row r="283" spans="1:18" x14ac:dyDescent="0.2">
      <c r="A283" t="s">
        <v>65</v>
      </c>
      <c r="E283" s="36" t="s">
        <v>64</v>
      </c>
    </row>
    <row r="284" spans="1:18" ht="12.75" customHeight="1" x14ac:dyDescent="0.2">
      <c r="A284" s="12" t="s">
        <v>52</v>
      </c>
      <c r="B284" s="12"/>
      <c r="C284" s="39" t="s">
        <v>57</v>
      </c>
      <c r="D284" s="12"/>
      <c r="E284" s="28" t="s">
        <v>2111</v>
      </c>
      <c r="F284" s="12"/>
      <c r="G284" s="12"/>
      <c r="H284" s="12"/>
      <c r="I284" s="40">
        <f>0+Q284</f>
        <v>0</v>
      </c>
      <c r="J284" s="12"/>
      <c r="O284">
        <f>0+R284</f>
        <v>0</v>
      </c>
      <c r="Q284">
        <f>0+I285</f>
        <v>0</v>
      </c>
      <c r="R284">
        <f>0+O285</f>
        <v>0</v>
      </c>
    </row>
    <row r="285" spans="1:18" x14ac:dyDescent="0.2">
      <c r="A285" s="25" t="s">
        <v>55</v>
      </c>
      <c r="B285" s="30" t="s">
        <v>1295</v>
      </c>
      <c r="C285" s="30" t="s">
        <v>2112</v>
      </c>
      <c r="D285" s="25" t="s">
        <v>64</v>
      </c>
      <c r="E285" s="31" t="s">
        <v>2113</v>
      </c>
      <c r="F285" s="32" t="s">
        <v>1919</v>
      </c>
      <c r="G285" s="33">
        <v>8</v>
      </c>
      <c r="H285" s="34">
        <v>0</v>
      </c>
      <c r="I285" s="34">
        <f>ROUND(ROUND(H285,2)*ROUND(G285,3),2)</f>
        <v>0</v>
      </c>
      <c r="J285" s="32" t="s">
        <v>60</v>
      </c>
      <c r="O285">
        <f>(I285*21)/100</f>
        <v>0</v>
      </c>
      <c r="P285" t="s">
        <v>30</v>
      </c>
    </row>
    <row r="286" spans="1:18" x14ac:dyDescent="0.2">
      <c r="A286" s="35" t="s">
        <v>61</v>
      </c>
      <c r="E286" s="36" t="s">
        <v>2113</v>
      </c>
    </row>
    <row r="287" spans="1:18" x14ac:dyDescent="0.2">
      <c r="A287" s="37" t="s">
        <v>63</v>
      </c>
      <c r="E287" s="38" t="s">
        <v>64</v>
      </c>
    </row>
    <row r="288" spans="1:18" x14ac:dyDescent="0.2">
      <c r="A288" t="s">
        <v>65</v>
      </c>
      <c r="E288" s="36" t="s">
        <v>64</v>
      </c>
    </row>
  </sheetData>
  <mergeCells count="15">
    <mergeCell ref="E9:E10"/>
    <mergeCell ref="F9:F10"/>
    <mergeCell ref="G9:G10"/>
    <mergeCell ref="H9:I9"/>
    <mergeCell ref="J9:J10"/>
    <mergeCell ref="C8:D8"/>
    <mergeCell ref="A9:A10"/>
    <mergeCell ref="B9:B10"/>
    <mergeCell ref="C9:C10"/>
    <mergeCell ref="D9:D10"/>
    <mergeCell ref="C3:D3"/>
    <mergeCell ref="C4:D4"/>
    <mergeCell ref="C5:D5"/>
    <mergeCell ref="C6:D6"/>
    <mergeCell ref="C7: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5"/>
  <sheetViews>
    <sheetView workbookViewId="0">
      <pane ySplit="11" topLeftCell="A12" activePane="bottomLeft" state="frozen"/>
      <selection pane="bottomLeft" activeCell="A12" sqref="A12"/>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0+O12+O45+O50+O63</f>
        <v>0</v>
      </c>
      <c r="P2" t="s">
        <v>29</v>
      </c>
    </row>
    <row r="3" spans="1:18" ht="15" customHeight="1" x14ac:dyDescent="0.25">
      <c r="A3" t="s">
        <v>12</v>
      </c>
      <c r="B3" s="18" t="s">
        <v>14</v>
      </c>
      <c r="C3" s="4" t="s">
        <v>15</v>
      </c>
      <c r="D3" s="7"/>
      <c r="E3" s="19" t="s">
        <v>16</v>
      </c>
      <c r="F3" s="8"/>
      <c r="G3" s="15"/>
      <c r="H3" s="14" t="s">
        <v>2114</v>
      </c>
      <c r="I3" s="41">
        <f>0+I12+I45+I50+I63</f>
        <v>0</v>
      </c>
      <c r="J3" s="16"/>
      <c r="O3" t="s">
        <v>26</v>
      </c>
      <c r="P3" t="s">
        <v>30</v>
      </c>
    </row>
    <row r="4" spans="1:18" ht="15" customHeight="1" x14ac:dyDescent="0.25">
      <c r="A4" t="s">
        <v>17</v>
      </c>
      <c r="B4" s="18" t="s">
        <v>18</v>
      </c>
      <c r="C4" s="4" t="s">
        <v>980</v>
      </c>
      <c r="D4" s="7"/>
      <c r="E4" s="19" t="s">
        <v>981</v>
      </c>
      <c r="F4" s="8"/>
      <c r="G4" s="8"/>
      <c r="H4" s="17"/>
      <c r="I4" s="17"/>
      <c r="J4" s="8"/>
      <c r="O4" t="s">
        <v>27</v>
      </c>
      <c r="P4" t="s">
        <v>30</v>
      </c>
    </row>
    <row r="5" spans="1:18" ht="12.75" customHeight="1" x14ac:dyDescent="0.25">
      <c r="A5" t="s">
        <v>21</v>
      </c>
      <c r="B5" s="18" t="s">
        <v>18</v>
      </c>
      <c r="C5" s="4" t="s">
        <v>1081</v>
      </c>
      <c r="D5" s="7"/>
      <c r="E5" s="19" t="s">
        <v>1082</v>
      </c>
      <c r="F5" s="8"/>
      <c r="G5" s="8"/>
      <c r="H5" s="8"/>
      <c r="I5" s="8"/>
      <c r="J5" s="8"/>
      <c r="O5" t="s">
        <v>28</v>
      </c>
      <c r="P5" t="s">
        <v>30</v>
      </c>
    </row>
    <row r="6" spans="1:18" ht="12.75" customHeight="1" x14ac:dyDescent="0.25">
      <c r="A6" t="s">
        <v>24</v>
      </c>
      <c r="B6" s="18" t="s">
        <v>18</v>
      </c>
      <c r="C6" s="4" t="s">
        <v>1083</v>
      </c>
      <c r="D6" s="7"/>
      <c r="E6" s="19" t="s">
        <v>1084</v>
      </c>
      <c r="F6" s="8"/>
      <c r="G6" s="8"/>
      <c r="H6" s="8"/>
      <c r="I6" s="8"/>
      <c r="J6" s="8"/>
    </row>
    <row r="7" spans="1:18" ht="12.75" customHeight="1" x14ac:dyDescent="0.25">
      <c r="A7" t="s">
        <v>986</v>
      </c>
      <c r="B7" s="18" t="s">
        <v>18</v>
      </c>
      <c r="C7" s="4" t="s">
        <v>1085</v>
      </c>
      <c r="D7" s="7"/>
      <c r="E7" s="19" t="s">
        <v>1086</v>
      </c>
      <c r="F7" s="8"/>
      <c r="G7" s="8"/>
      <c r="H7" s="8"/>
      <c r="I7" s="8"/>
      <c r="J7" s="8"/>
    </row>
    <row r="8" spans="1:18" ht="12.75" customHeight="1" x14ac:dyDescent="0.25">
      <c r="A8" t="s">
        <v>1087</v>
      </c>
      <c r="B8" s="21" t="s">
        <v>25</v>
      </c>
      <c r="C8" s="3" t="s">
        <v>2114</v>
      </c>
      <c r="D8" s="2"/>
      <c r="E8" s="22" t="s">
        <v>2115</v>
      </c>
      <c r="F8" s="12"/>
      <c r="G8" s="12"/>
      <c r="H8" s="12"/>
      <c r="I8" s="12"/>
      <c r="J8" s="12"/>
    </row>
    <row r="9" spans="1:18" ht="12.75" customHeight="1" x14ac:dyDescent="0.2">
      <c r="A9" s="1" t="s">
        <v>33</v>
      </c>
      <c r="B9" s="1" t="s">
        <v>35</v>
      </c>
      <c r="C9" s="1" t="s">
        <v>37</v>
      </c>
      <c r="D9" s="1" t="s">
        <v>38</v>
      </c>
      <c r="E9" s="1" t="s">
        <v>39</v>
      </c>
      <c r="F9" s="1" t="s">
        <v>41</v>
      </c>
      <c r="G9" s="1" t="s">
        <v>43</v>
      </c>
      <c r="H9" s="1" t="s">
        <v>45</v>
      </c>
      <c r="I9" s="1"/>
      <c r="J9" s="1" t="s">
        <v>50</v>
      </c>
    </row>
    <row r="10" spans="1:18" ht="12.75" customHeight="1" x14ac:dyDescent="0.2">
      <c r="A10" s="1"/>
      <c r="B10" s="1"/>
      <c r="C10" s="1"/>
      <c r="D10" s="1"/>
      <c r="E10" s="1"/>
      <c r="F10" s="1"/>
      <c r="G10" s="1"/>
      <c r="H10" s="20" t="s">
        <v>46</v>
      </c>
      <c r="I10" s="20" t="s">
        <v>48</v>
      </c>
      <c r="J10" s="1"/>
    </row>
    <row r="11" spans="1:18" ht="12.75" customHeight="1" x14ac:dyDescent="0.2">
      <c r="A11" s="20" t="s">
        <v>34</v>
      </c>
      <c r="B11" s="20" t="s">
        <v>36</v>
      </c>
      <c r="C11" s="20" t="s">
        <v>30</v>
      </c>
      <c r="D11" s="20" t="s">
        <v>29</v>
      </c>
      <c r="E11" s="20" t="s">
        <v>40</v>
      </c>
      <c r="F11" s="20" t="s">
        <v>42</v>
      </c>
      <c r="G11" s="20" t="s">
        <v>44</v>
      </c>
      <c r="H11" s="20" t="s">
        <v>47</v>
      </c>
      <c r="I11" s="20" t="s">
        <v>49</v>
      </c>
      <c r="J11" s="20" t="s">
        <v>51</v>
      </c>
    </row>
    <row r="12" spans="1:18" ht="12.75" customHeight="1" x14ac:dyDescent="0.2">
      <c r="A12" s="26" t="s">
        <v>52</v>
      </c>
      <c r="B12" s="26"/>
      <c r="C12" s="27" t="s">
        <v>2116</v>
      </c>
      <c r="D12" s="26"/>
      <c r="E12" s="28" t="s">
        <v>2117</v>
      </c>
      <c r="F12" s="26"/>
      <c r="G12" s="26"/>
      <c r="H12" s="26"/>
      <c r="I12" s="29">
        <f>0+Q12</f>
        <v>0</v>
      </c>
      <c r="J12" s="26"/>
      <c r="O12">
        <f>0+R12</f>
        <v>0</v>
      </c>
      <c r="Q12">
        <f>0+I13+I17+I21+I25+I29+I33+I37+I41</f>
        <v>0</v>
      </c>
      <c r="R12">
        <f>0+O13+O17+O21+O25+O29+O33+O37+O41</f>
        <v>0</v>
      </c>
    </row>
    <row r="13" spans="1:18" x14ac:dyDescent="0.2">
      <c r="A13" s="25" t="s">
        <v>55</v>
      </c>
      <c r="B13" s="30" t="s">
        <v>36</v>
      </c>
      <c r="C13" s="30" t="s">
        <v>2118</v>
      </c>
      <c r="D13" s="25" t="s">
        <v>64</v>
      </c>
      <c r="E13" s="31" t="s">
        <v>2119</v>
      </c>
      <c r="F13" s="32" t="s">
        <v>87</v>
      </c>
      <c r="G13" s="33">
        <v>33</v>
      </c>
      <c r="H13" s="34">
        <v>0</v>
      </c>
      <c r="I13" s="34">
        <f>ROUND(ROUND(H13,2)*ROUND(G13,3),2)</f>
        <v>0</v>
      </c>
      <c r="J13" s="32" t="s">
        <v>1092</v>
      </c>
      <c r="O13">
        <f>(I13*21)/100</f>
        <v>0</v>
      </c>
      <c r="P13" t="s">
        <v>30</v>
      </c>
    </row>
    <row r="14" spans="1:18" x14ac:dyDescent="0.2">
      <c r="A14" s="35" t="s">
        <v>61</v>
      </c>
      <c r="E14" s="36" t="s">
        <v>2119</v>
      </c>
    </row>
    <row r="15" spans="1:18" x14ac:dyDescent="0.2">
      <c r="A15" s="37" t="s">
        <v>63</v>
      </c>
      <c r="E15" s="38" t="s">
        <v>2120</v>
      </c>
    </row>
    <row r="16" spans="1:18" x14ac:dyDescent="0.2">
      <c r="A16" t="s">
        <v>65</v>
      </c>
      <c r="E16" s="36" t="s">
        <v>64</v>
      </c>
    </row>
    <row r="17" spans="1:16" ht="25.5" x14ac:dyDescent="0.2">
      <c r="A17" s="25" t="s">
        <v>55</v>
      </c>
      <c r="B17" s="30" t="s">
        <v>30</v>
      </c>
      <c r="C17" s="30" t="s">
        <v>2121</v>
      </c>
      <c r="D17" s="25" t="s">
        <v>64</v>
      </c>
      <c r="E17" s="31" t="s">
        <v>2122</v>
      </c>
      <c r="F17" s="32" t="s">
        <v>78</v>
      </c>
      <c r="G17" s="33">
        <v>1</v>
      </c>
      <c r="H17" s="34">
        <v>0</v>
      </c>
      <c r="I17" s="34">
        <f>ROUND(ROUND(H17,2)*ROUND(G17,3),2)</f>
        <v>0</v>
      </c>
      <c r="J17" s="32" t="s">
        <v>1092</v>
      </c>
      <c r="O17">
        <f>(I17*21)/100</f>
        <v>0</v>
      </c>
      <c r="P17" t="s">
        <v>30</v>
      </c>
    </row>
    <row r="18" spans="1:16" ht="25.5" x14ac:dyDescent="0.2">
      <c r="A18" s="35" t="s">
        <v>61</v>
      </c>
      <c r="E18" s="36" t="s">
        <v>2122</v>
      </c>
    </row>
    <row r="19" spans="1:16" ht="25.5" x14ac:dyDescent="0.2">
      <c r="A19" s="37" t="s">
        <v>63</v>
      </c>
      <c r="E19" s="42" t="s">
        <v>2123</v>
      </c>
    </row>
    <row r="20" spans="1:16" x14ac:dyDescent="0.2">
      <c r="A20" t="s">
        <v>65</v>
      </c>
      <c r="E20" s="36" t="s">
        <v>64</v>
      </c>
    </row>
    <row r="21" spans="1:16" ht="25.5" x14ac:dyDescent="0.2">
      <c r="A21" s="25" t="s">
        <v>55</v>
      </c>
      <c r="B21" s="30" t="s">
        <v>29</v>
      </c>
      <c r="C21" s="30" t="s">
        <v>2124</v>
      </c>
      <c r="D21" s="25" t="s">
        <v>64</v>
      </c>
      <c r="E21" s="31" t="s">
        <v>2125</v>
      </c>
      <c r="F21" s="32" t="s">
        <v>78</v>
      </c>
      <c r="G21" s="33">
        <v>20</v>
      </c>
      <c r="H21" s="34">
        <v>0</v>
      </c>
      <c r="I21" s="34">
        <f>ROUND(ROUND(H21,2)*ROUND(G21,3),2)</f>
        <v>0</v>
      </c>
      <c r="J21" s="32" t="s">
        <v>1092</v>
      </c>
      <c r="O21">
        <f>(I21*21)/100</f>
        <v>0</v>
      </c>
      <c r="P21" t="s">
        <v>30</v>
      </c>
    </row>
    <row r="22" spans="1:16" ht="25.5" x14ac:dyDescent="0.2">
      <c r="A22" s="35" t="s">
        <v>61</v>
      </c>
      <c r="E22" s="36" t="s">
        <v>2125</v>
      </c>
    </row>
    <row r="23" spans="1:16" x14ac:dyDescent="0.2">
      <c r="A23" s="37" t="s">
        <v>63</v>
      </c>
      <c r="E23" s="38" t="s">
        <v>2126</v>
      </c>
    </row>
    <row r="24" spans="1:16" x14ac:dyDescent="0.2">
      <c r="A24" t="s">
        <v>65</v>
      </c>
      <c r="E24" s="36" t="s">
        <v>64</v>
      </c>
    </row>
    <row r="25" spans="1:16" ht="38.25" x14ac:dyDescent="0.2">
      <c r="A25" s="25" t="s">
        <v>55</v>
      </c>
      <c r="B25" s="30" t="s">
        <v>40</v>
      </c>
      <c r="C25" s="30" t="s">
        <v>2127</v>
      </c>
      <c r="D25" s="25" t="s">
        <v>64</v>
      </c>
      <c r="E25" s="31" t="s">
        <v>2128</v>
      </c>
      <c r="F25" s="32" t="s">
        <v>78</v>
      </c>
      <c r="G25" s="33">
        <v>20</v>
      </c>
      <c r="H25" s="34">
        <v>0</v>
      </c>
      <c r="I25" s="34">
        <f>ROUND(ROUND(H25,2)*ROUND(G25,3),2)</f>
        <v>0</v>
      </c>
      <c r="J25" s="32" t="s">
        <v>1092</v>
      </c>
      <c r="O25">
        <f>(I25*21)/100</f>
        <v>0</v>
      </c>
      <c r="P25" t="s">
        <v>30</v>
      </c>
    </row>
    <row r="26" spans="1:16" ht="38.25" x14ac:dyDescent="0.2">
      <c r="A26" s="35" t="s">
        <v>61</v>
      </c>
      <c r="E26" s="36" t="s">
        <v>2129</v>
      </c>
    </row>
    <row r="27" spans="1:16" x14ac:dyDescent="0.2">
      <c r="A27" s="37" t="s">
        <v>63</v>
      </c>
      <c r="E27" s="38" t="s">
        <v>2126</v>
      </c>
    </row>
    <row r="28" spans="1:16" x14ac:dyDescent="0.2">
      <c r="A28" t="s">
        <v>65</v>
      </c>
      <c r="E28" s="36" t="s">
        <v>64</v>
      </c>
    </row>
    <row r="29" spans="1:16" x14ac:dyDescent="0.2">
      <c r="A29" s="25" t="s">
        <v>55</v>
      </c>
      <c r="B29" s="30" t="s">
        <v>42</v>
      </c>
      <c r="C29" s="30" t="s">
        <v>2130</v>
      </c>
      <c r="D29" s="25" t="s">
        <v>64</v>
      </c>
      <c r="E29" s="31" t="s">
        <v>2131</v>
      </c>
      <c r="F29" s="32" t="s">
        <v>87</v>
      </c>
      <c r="G29" s="33">
        <v>1</v>
      </c>
      <c r="H29" s="34">
        <v>0</v>
      </c>
      <c r="I29" s="34">
        <f>ROUND(ROUND(H29,2)*ROUND(G29,3),2)</f>
        <v>0</v>
      </c>
      <c r="J29" s="32" t="s">
        <v>1092</v>
      </c>
      <c r="O29">
        <f>(I29*21)/100</f>
        <v>0</v>
      </c>
      <c r="P29" t="s">
        <v>30</v>
      </c>
    </row>
    <row r="30" spans="1:16" x14ac:dyDescent="0.2">
      <c r="A30" s="35" t="s">
        <v>61</v>
      </c>
      <c r="E30" s="36" t="s">
        <v>2131</v>
      </c>
    </row>
    <row r="31" spans="1:16" x14ac:dyDescent="0.2">
      <c r="A31" s="37" t="s">
        <v>63</v>
      </c>
      <c r="E31" s="38" t="s">
        <v>2132</v>
      </c>
    </row>
    <row r="32" spans="1:16" x14ac:dyDescent="0.2">
      <c r="A32" t="s">
        <v>65</v>
      </c>
      <c r="E32" s="36" t="s">
        <v>64</v>
      </c>
    </row>
    <row r="33" spans="1:18" ht="25.5" x14ac:dyDescent="0.2">
      <c r="A33" s="25" t="s">
        <v>55</v>
      </c>
      <c r="B33" s="30" t="s">
        <v>44</v>
      </c>
      <c r="C33" s="30" t="s">
        <v>2133</v>
      </c>
      <c r="D33" s="25" t="s">
        <v>64</v>
      </c>
      <c r="E33" s="31" t="s">
        <v>2134</v>
      </c>
      <c r="F33" s="32" t="s">
        <v>87</v>
      </c>
      <c r="G33" s="33">
        <v>4</v>
      </c>
      <c r="H33" s="34">
        <v>0</v>
      </c>
      <c r="I33" s="34">
        <f>ROUND(ROUND(H33,2)*ROUND(G33,3),2)</f>
        <v>0</v>
      </c>
      <c r="J33" s="32" t="s">
        <v>1092</v>
      </c>
      <c r="O33">
        <f>(I33*21)/100</f>
        <v>0</v>
      </c>
      <c r="P33" t="s">
        <v>30</v>
      </c>
    </row>
    <row r="34" spans="1:18" ht="25.5" x14ac:dyDescent="0.2">
      <c r="A34" s="35" t="s">
        <v>61</v>
      </c>
      <c r="E34" s="36" t="s">
        <v>2134</v>
      </c>
    </row>
    <row r="35" spans="1:18" x14ac:dyDescent="0.2">
      <c r="A35" s="37" t="s">
        <v>63</v>
      </c>
      <c r="E35" s="38" t="s">
        <v>2135</v>
      </c>
    </row>
    <row r="36" spans="1:18" x14ac:dyDescent="0.2">
      <c r="A36" t="s">
        <v>65</v>
      </c>
      <c r="E36" s="36" t="s">
        <v>64</v>
      </c>
    </row>
    <row r="37" spans="1:18" x14ac:dyDescent="0.2">
      <c r="A37" s="25" t="s">
        <v>55</v>
      </c>
      <c r="B37" s="30" t="s">
        <v>84</v>
      </c>
      <c r="C37" s="30" t="s">
        <v>2136</v>
      </c>
      <c r="D37" s="25" t="s">
        <v>64</v>
      </c>
      <c r="E37" s="31" t="s">
        <v>2137</v>
      </c>
      <c r="F37" s="32" t="s">
        <v>87</v>
      </c>
      <c r="G37" s="33">
        <v>1</v>
      </c>
      <c r="H37" s="34">
        <v>0</v>
      </c>
      <c r="I37" s="34">
        <f>ROUND(ROUND(H37,2)*ROUND(G37,3),2)</f>
        <v>0</v>
      </c>
      <c r="J37" s="32" t="s">
        <v>1092</v>
      </c>
      <c r="O37">
        <f>(I37*21)/100</f>
        <v>0</v>
      </c>
      <c r="P37" t="s">
        <v>30</v>
      </c>
    </row>
    <row r="38" spans="1:18" x14ac:dyDescent="0.2">
      <c r="A38" s="35" t="s">
        <v>61</v>
      </c>
      <c r="E38" s="36" t="s">
        <v>2137</v>
      </c>
    </row>
    <row r="39" spans="1:18" ht="25.5" x14ac:dyDescent="0.2">
      <c r="A39" s="37" t="s">
        <v>63</v>
      </c>
      <c r="E39" s="42" t="s">
        <v>2138</v>
      </c>
    </row>
    <row r="40" spans="1:18" x14ac:dyDescent="0.2">
      <c r="A40" t="s">
        <v>65</v>
      </c>
      <c r="E40" s="36" t="s">
        <v>64</v>
      </c>
    </row>
    <row r="41" spans="1:18" ht="25.5" x14ac:dyDescent="0.2">
      <c r="A41" s="25" t="s">
        <v>55</v>
      </c>
      <c r="B41" s="30" t="s">
        <v>89</v>
      </c>
      <c r="C41" s="30" t="s">
        <v>2139</v>
      </c>
      <c r="D41" s="25" t="s">
        <v>64</v>
      </c>
      <c r="E41" s="31" t="s">
        <v>2140</v>
      </c>
      <c r="F41" s="32" t="s">
        <v>87</v>
      </c>
      <c r="G41" s="33">
        <v>1</v>
      </c>
      <c r="H41" s="34">
        <v>0</v>
      </c>
      <c r="I41" s="34">
        <f>ROUND(ROUND(H41,2)*ROUND(G41,3),2)</f>
        <v>0</v>
      </c>
      <c r="J41" s="32" t="s">
        <v>1092</v>
      </c>
      <c r="O41">
        <f>(I41*21)/100</f>
        <v>0</v>
      </c>
      <c r="P41" t="s">
        <v>30</v>
      </c>
    </row>
    <row r="42" spans="1:18" ht="25.5" x14ac:dyDescent="0.2">
      <c r="A42" s="35" t="s">
        <v>61</v>
      </c>
      <c r="E42" s="36" t="s">
        <v>2140</v>
      </c>
    </row>
    <row r="43" spans="1:18" ht="25.5" x14ac:dyDescent="0.2">
      <c r="A43" s="37" t="s">
        <v>63</v>
      </c>
      <c r="E43" s="42" t="s">
        <v>2141</v>
      </c>
    </row>
    <row r="44" spans="1:18" x14ac:dyDescent="0.2">
      <c r="A44" t="s">
        <v>65</v>
      </c>
      <c r="E44" s="36" t="s">
        <v>64</v>
      </c>
    </row>
    <row r="45" spans="1:18" ht="12.75" customHeight="1" x14ac:dyDescent="0.2">
      <c r="A45" s="12" t="s">
        <v>52</v>
      </c>
      <c r="B45" s="12"/>
      <c r="C45" s="39" t="s">
        <v>2142</v>
      </c>
      <c r="D45" s="12"/>
      <c r="E45" s="28" t="s">
        <v>2143</v>
      </c>
      <c r="F45" s="12"/>
      <c r="G45" s="12"/>
      <c r="H45" s="12"/>
      <c r="I45" s="40">
        <f>0+Q45</f>
        <v>0</v>
      </c>
      <c r="J45" s="12"/>
      <c r="O45">
        <f>0+R45</f>
        <v>0</v>
      </c>
      <c r="Q45">
        <f>0+I46</f>
        <v>0</v>
      </c>
      <c r="R45">
        <f>0+O46</f>
        <v>0</v>
      </c>
    </row>
    <row r="46" spans="1:18" x14ac:dyDescent="0.2">
      <c r="A46" s="25" t="s">
        <v>55</v>
      </c>
      <c r="B46" s="30" t="s">
        <v>47</v>
      </c>
      <c r="C46" s="30" t="s">
        <v>2144</v>
      </c>
      <c r="D46" s="25" t="s">
        <v>64</v>
      </c>
      <c r="E46" s="31" t="s">
        <v>2145</v>
      </c>
      <c r="F46" s="32" t="s">
        <v>2002</v>
      </c>
      <c r="G46" s="33">
        <v>1</v>
      </c>
      <c r="H46" s="34">
        <v>0</v>
      </c>
      <c r="I46" s="34">
        <f>ROUND(ROUND(H46,2)*ROUND(G46,3),2)</f>
        <v>0</v>
      </c>
      <c r="J46" s="32" t="s">
        <v>60</v>
      </c>
      <c r="O46">
        <f>(I46*21)/100</f>
        <v>0</v>
      </c>
      <c r="P46" t="s">
        <v>30</v>
      </c>
    </row>
    <row r="47" spans="1:18" x14ac:dyDescent="0.2">
      <c r="A47" s="35" t="s">
        <v>61</v>
      </c>
      <c r="E47" s="36" t="s">
        <v>2145</v>
      </c>
    </row>
    <row r="48" spans="1:18" ht="25.5" x14ac:dyDescent="0.2">
      <c r="A48" s="37" t="s">
        <v>63</v>
      </c>
      <c r="E48" s="42" t="s">
        <v>2146</v>
      </c>
    </row>
    <row r="49" spans="1:18" x14ac:dyDescent="0.2">
      <c r="A49" t="s">
        <v>65</v>
      </c>
      <c r="E49" s="36" t="s">
        <v>64</v>
      </c>
    </row>
    <row r="50" spans="1:18" ht="12.75" customHeight="1" x14ac:dyDescent="0.2">
      <c r="A50" s="12" t="s">
        <v>52</v>
      </c>
      <c r="B50" s="12"/>
      <c r="C50" s="39" t="s">
        <v>2147</v>
      </c>
      <c r="D50" s="12"/>
      <c r="E50" s="28" t="s">
        <v>2148</v>
      </c>
      <c r="F50" s="12"/>
      <c r="G50" s="12"/>
      <c r="H50" s="12"/>
      <c r="I50" s="40">
        <f>0+Q50</f>
        <v>0</v>
      </c>
      <c r="J50" s="12"/>
      <c r="O50">
        <f>0+R50</f>
        <v>0</v>
      </c>
      <c r="Q50">
        <f>0+I51+I55+I59</f>
        <v>0</v>
      </c>
      <c r="R50">
        <f>0+O51+O55+O59</f>
        <v>0</v>
      </c>
    </row>
    <row r="51" spans="1:18" ht="25.5" x14ac:dyDescent="0.2">
      <c r="A51" s="25" t="s">
        <v>55</v>
      </c>
      <c r="B51" s="30" t="s">
        <v>49</v>
      </c>
      <c r="C51" s="30" t="s">
        <v>2149</v>
      </c>
      <c r="D51" s="25" t="s">
        <v>64</v>
      </c>
      <c r="E51" s="31" t="s">
        <v>2150</v>
      </c>
      <c r="F51" s="32" t="s">
        <v>2002</v>
      </c>
      <c r="G51" s="33">
        <v>1</v>
      </c>
      <c r="H51" s="34">
        <v>0</v>
      </c>
      <c r="I51" s="34">
        <f>ROUND(ROUND(H51,2)*ROUND(G51,3),2)</f>
        <v>0</v>
      </c>
      <c r="J51" s="32" t="s">
        <v>1092</v>
      </c>
      <c r="O51">
        <f>(I51*21)/100</f>
        <v>0</v>
      </c>
      <c r="P51" t="s">
        <v>30</v>
      </c>
    </row>
    <row r="52" spans="1:18" ht="25.5" x14ac:dyDescent="0.2">
      <c r="A52" s="35" t="s">
        <v>61</v>
      </c>
      <c r="E52" s="36" t="s">
        <v>2150</v>
      </c>
    </row>
    <row r="53" spans="1:18" ht="25.5" x14ac:dyDescent="0.2">
      <c r="A53" s="37" t="s">
        <v>63</v>
      </c>
      <c r="E53" s="42" t="s">
        <v>2151</v>
      </c>
    </row>
    <row r="54" spans="1:18" x14ac:dyDescent="0.2">
      <c r="A54" t="s">
        <v>65</v>
      </c>
      <c r="E54" s="36" t="s">
        <v>64</v>
      </c>
    </row>
    <row r="55" spans="1:18" x14ac:dyDescent="0.2">
      <c r="A55" s="25" t="s">
        <v>55</v>
      </c>
      <c r="B55" s="30" t="s">
        <v>51</v>
      </c>
      <c r="C55" s="30" t="s">
        <v>2152</v>
      </c>
      <c r="D55" s="25" t="s">
        <v>64</v>
      </c>
      <c r="E55" s="31" t="s">
        <v>2153</v>
      </c>
      <c r="F55" s="32" t="s">
        <v>2002</v>
      </c>
      <c r="G55" s="33">
        <v>1</v>
      </c>
      <c r="H55" s="34">
        <v>0</v>
      </c>
      <c r="I55" s="34">
        <f>ROUND(ROUND(H55,2)*ROUND(G55,3),2)</f>
        <v>0</v>
      </c>
      <c r="J55" s="32" t="s">
        <v>60</v>
      </c>
      <c r="O55">
        <f>(I55*21)/100</f>
        <v>0</v>
      </c>
      <c r="P55" t="s">
        <v>30</v>
      </c>
    </row>
    <row r="56" spans="1:18" x14ac:dyDescent="0.2">
      <c r="A56" s="35" t="s">
        <v>61</v>
      </c>
      <c r="E56" s="36" t="s">
        <v>2153</v>
      </c>
    </row>
    <row r="57" spans="1:18" ht="25.5" x14ac:dyDescent="0.2">
      <c r="A57" s="37" t="s">
        <v>63</v>
      </c>
      <c r="E57" s="42" t="s">
        <v>2154</v>
      </c>
    </row>
    <row r="58" spans="1:18" x14ac:dyDescent="0.2">
      <c r="A58" t="s">
        <v>65</v>
      </c>
      <c r="E58" s="36" t="s">
        <v>64</v>
      </c>
    </row>
    <row r="59" spans="1:18" x14ac:dyDescent="0.2">
      <c r="A59" s="25" t="s">
        <v>55</v>
      </c>
      <c r="B59" s="30" t="s">
        <v>102</v>
      </c>
      <c r="C59" s="30" t="s">
        <v>2155</v>
      </c>
      <c r="D59" s="25" t="s">
        <v>64</v>
      </c>
      <c r="E59" s="31" t="s">
        <v>2156</v>
      </c>
      <c r="F59" s="32" t="s">
        <v>87</v>
      </c>
      <c r="G59" s="33">
        <v>1</v>
      </c>
      <c r="H59" s="34">
        <v>0</v>
      </c>
      <c r="I59" s="34">
        <f>ROUND(ROUND(H59,2)*ROUND(G59,3),2)</f>
        <v>0</v>
      </c>
      <c r="J59" s="32" t="s">
        <v>60</v>
      </c>
      <c r="O59">
        <f>(I59*21)/100</f>
        <v>0</v>
      </c>
      <c r="P59" t="s">
        <v>30</v>
      </c>
    </row>
    <row r="60" spans="1:18" x14ac:dyDescent="0.2">
      <c r="A60" s="35" t="s">
        <v>61</v>
      </c>
      <c r="E60" s="36" t="s">
        <v>2156</v>
      </c>
    </row>
    <row r="61" spans="1:18" ht="25.5" x14ac:dyDescent="0.2">
      <c r="A61" s="37" t="s">
        <v>63</v>
      </c>
      <c r="E61" s="42" t="s">
        <v>2154</v>
      </c>
    </row>
    <row r="62" spans="1:18" x14ac:dyDescent="0.2">
      <c r="A62" t="s">
        <v>65</v>
      </c>
      <c r="E62" s="36" t="s">
        <v>64</v>
      </c>
    </row>
    <row r="63" spans="1:18" ht="12.75" customHeight="1" x14ac:dyDescent="0.2">
      <c r="A63" s="12" t="s">
        <v>52</v>
      </c>
      <c r="B63" s="12"/>
      <c r="C63" s="39" t="s">
        <v>47</v>
      </c>
      <c r="D63" s="12"/>
      <c r="E63" s="28" t="s">
        <v>1568</v>
      </c>
      <c r="F63" s="12"/>
      <c r="G63" s="12"/>
      <c r="H63" s="12"/>
      <c r="I63" s="40">
        <f>0+Q63</f>
        <v>0</v>
      </c>
      <c r="J63" s="12"/>
      <c r="O63">
        <f>0+R63</f>
        <v>0</v>
      </c>
      <c r="Q63">
        <f>0+I64+I68+I72</f>
        <v>0</v>
      </c>
      <c r="R63">
        <f>0+O64+O68+O72</f>
        <v>0</v>
      </c>
    </row>
    <row r="64" spans="1:18" ht="25.5" x14ac:dyDescent="0.2">
      <c r="A64" s="25" t="s">
        <v>55</v>
      </c>
      <c r="B64" s="30" t="s">
        <v>107</v>
      </c>
      <c r="C64" s="30" t="s">
        <v>2157</v>
      </c>
      <c r="D64" s="25" t="s">
        <v>64</v>
      </c>
      <c r="E64" s="31" t="s">
        <v>2158</v>
      </c>
      <c r="F64" s="32" t="s">
        <v>87</v>
      </c>
      <c r="G64" s="33">
        <v>2</v>
      </c>
      <c r="H64" s="34">
        <v>0</v>
      </c>
      <c r="I64" s="34">
        <f>ROUND(ROUND(H64,2)*ROUND(G64,3),2)</f>
        <v>0</v>
      </c>
      <c r="J64" s="32" t="s">
        <v>1092</v>
      </c>
      <c r="O64">
        <f>(I64*21)/100</f>
        <v>0</v>
      </c>
      <c r="P64" t="s">
        <v>30</v>
      </c>
    </row>
    <row r="65" spans="1:16" ht="25.5" x14ac:dyDescent="0.2">
      <c r="A65" s="35" t="s">
        <v>61</v>
      </c>
      <c r="E65" s="36" t="s">
        <v>2158</v>
      </c>
    </row>
    <row r="66" spans="1:16" ht="25.5" x14ac:dyDescent="0.2">
      <c r="A66" s="37" t="s">
        <v>63</v>
      </c>
      <c r="E66" s="42" t="s">
        <v>2159</v>
      </c>
    </row>
    <row r="67" spans="1:16" x14ac:dyDescent="0.2">
      <c r="A67" t="s">
        <v>65</v>
      </c>
      <c r="E67" s="36" t="s">
        <v>64</v>
      </c>
    </row>
    <row r="68" spans="1:16" ht="25.5" x14ac:dyDescent="0.2">
      <c r="A68" s="25" t="s">
        <v>55</v>
      </c>
      <c r="B68" s="30" t="s">
        <v>112</v>
      </c>
      <c r="C68" s="30" t="s">
        <v>2160</v>
      </c>
      <c r="D68" s="25" t="s">
        <v>64</v>
      </c>
      <c r="E68" s="31" t="s">
        <v>2161</v>
      </c>
      <c r="F68" s="32" t="s">
        <v>78</v>
      </c>
      <c r="G68" s="33">
        <v>5</v>
      </c>
      <c r="H68" s="34">
        <v>0</v>
      </c>
      <c r="I68" s="34">
        <f>ROUND(ROUND(H68,2)*ROUND(G68,3),2)</f>
        <v>0</v>
      </c>
      <c r="J68" s="32" t="s">
        <v>1092</v>
      </c>
      <c r="O68">
        <f>(I68*21)/100</f>
        <v>0</v>
      </c>
      <c r="P68" t="s">
        <v>30</v>
      </c>
    </row>
    <row r="69" spans="1:16" ht="25.5" x14ac:dyDescent="0.2">
      <c r="A69" s="35" t="s">
        <v>61</v>
      </c>
      <c r="E69" s="36" t="s">
        <v>2161</v>
      </c>
    </row>
    <row r="70" spans="1:16" ht="25.5" x14ac:dyDescent="0.2">
      <c r="A70" s="37" t="s">
        <v>63</v>
      </c>
      <c r="E70" s="42" t="s">
        <v>2162</v>
      </c>
    </row>
    <row r="71" spans="1:16" x14ac:dyDescent="0.2">
      <c r="A71" t="s">
        <v>65</v>
      </c>
      <c r="E71" s="36" t="s">
        <v>64</v>
      </c>
    </row>
    <row r="72" spans="1:16" ht="25.5" x14ac:dyDescent="0.2">
      <c r="A72" s="25" t="s">
        <v>55</v>
      </c>
      <c r="B72" s="30" t="s">
        <v>115</v>
      </c>
      <c r="C72" s="30" t="s">
        <v>2163</v>
      </c>
      <c r="D72" s="25" t="s">
        <v>64</v>
      </c>
      <c r="E72" s="31" t="s">
        <v>2164</v>
      </c>
      <c r="F72" s="32" t="s">
        <v>78</v>
      </c>
      <c r="G72" s="33">
        <v>1</v>
      </c>
      <c r="H72" s="34">
        <v>0</v>
      </c>
      <c r="I72" s="34">
        <f>ROUND(ROUND(H72,2)*ROUND(G72,3),2)</f>
        <v>0</v>
      </c>
      <c r="J72" s="32" t="s">
        <v>1092</v>
      </c>
      <c r="O72">
        <f>(I72*21)/100</f>
        <v>0</v>
      </c>
      <c r="P72" t="s">
        <v>30</v>
      </c>
    </row>
    <row r="73" spans="1:16" ht="25.5" x14ac:dyDescent="0.2">
      <c r="A73" s="35" t="s">
        <v>61</v>
      </c>
      <c r="E73" s="36" t="s">
        <v>2164</v>
      </c>
    </row>
    <row r="74" spans="1:16" ht="25.5" x14ac:dyDescent="0.2">
      <c r="A74" s="37" t="s">
        <v>63</v>
      </c>
      <c r="E74" s="42" t="s">
        <v>2165</v>
      </c>
    </row>
    <row r="75" spans="1:16" x14ac:dyDescent="0.2">
      <c r="A75" t="s">
        <v>65</v>
      </c>
      <c r="E75" s="36" t="s">
        <v>64</v>
      </c>
    </row>
  </sheetData>
  <mergeCells count="15">
    <mergeCell ref="E9:E10"/>
    <mergeCell ref="F9:F10"/>
    <mergeCell ref="G9:G10"/>
    <mergeCell ref="H9:I9"/>
    <mergeCell ref="J9:J10"/>
    <mergeCell ref="C8:D8"/>
    <mergeCell ref="A9:A10"/>
    <mergeCell ref="B9:B10"/>
    <mergeCell ref="C9:C10"/>
    <mergeCell ref="D9:D10"/>
    <mergeCell ref="C3:D3"/>
    <mergeCell ref="C4:D4"/>
    <mergeCell ref="C5:D5"/>
    <mergeCell ref="C6:D6"/>
    <mergeCell ref="C7: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57"/>
  <sheetViews>
    <sheetView workbookViewId="0">
      <pane ySplit="8" topLeftCell="A9" activePane="bottomLeft" state="frozen"/>
      <selection pane="bottomLeft" activeCell="A9" sqref="A9"/>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0+O9</f>
        <v>0</v>
      </c>
      <c r="P2" t="s">
        <v>29</v>
      </c>
    </row>
    <row r="3" spans="1:18" ht="15" customHeight="1" x14ac:dyDescent="0.25">
      <c r="A3" t="s">
        <v>12</v>
      </c>
      <c r="B3" s="18" t="s">
        <v>14</v>
      </c>
      <c r="C3" s="4" t="s">
        <v>15</v>
      </c>
      <c r="D3" s="7"/>
      <c r="E3" s="19" t="s">
        <v>16</v>
      </c>
      <c r="F3" s="8"/>
      <c r="G3" s="15"/>
      <c r="H3" s="14" t="s">
        <v>2167</v>
      </c>
      <c r="I3" s="41">
        <f>0+I9</f>
        <v>0</v>
      </c>
      <c r="J3" s="16"/>
      <c r="O3" t="s">
        <v>26</v>
      </c>
      <c r="P3" t="s">
        <v>30</v>
      </c>
    </row>
    <row r="4" spans="1:18" ht="15" customHeight="1" x14ac:dyDescent="0.25">
      <c r="A4" t="s">
        <v>17</v>
      </c>
      <c r="B4" s="18" t="s">
        <v>18</v>
      </c>
      <c r="C4" s="4" t="s">
        <v>1919</v>
      </c>
      <c r="D4" s="7"/>
      <c r="E4" s="19" t="s">
        <v>2166</v>
      </c>
      <c r="F4" s="8"/>
      <c r="G4" s="8"/>
      <c r="H4" s="17"/>
      <c r="I4" s="17"/>
      <c r="J4" s="8"/>
      <c r="O4" t="s">
        <v>27</v>
      </c>
      <c r="P4" t="s">
        <v>30</v>
      </c>
    </row>
    <row r="5" spans="1:18" ht="12.75" customHeight="1" x14ac:dyDescent="0.25">
      <c r="A5" t="s">
        <v>21</v>
      </c>
      <c r="B5" s="21" t="s">
        <v>25</v>
      </c>
      <c r="C5" s="3" t="s">
        <v>2167</v>
      </c>
      <c r="D5" s="2"/>
      <c r="E5" s="22" t="s">
        <v>2166</v>
      </c>
      <c r="F5" s="12"/>
      <c r="G5" s="12"/>
      <c r="H5" s="12"/>
      <c r="I5" s="12"/>
      <c r="J5" s="12"/>
      <c r="O5" t="s">
        <v>28</v>
      </c>
      <c r="P5" t="s">
        <v>30</v>
      </c>
    </row>
    <row r="6" spans="1:18" ht="12.75" customHeight="1" x14ac:dyDescent="0.2">
      <c r="A6" s="1" t="s">
        <v>33</v>
      </c>
      <c r="B6" s="1" t="s">
        <v>35</v>
      </c>
      <c r="C6" s="1" t="s">
        <v>37</v>
      </c>
      <c r="D6" s="1" t="s">
        <v>38</v>
      </c>
      <c r="E6" s="1" t="s">
        <v>39</v>
      </c>
      <c r="F6" s="1" t="s">
        <v>41</v>
      </c>
      <c r="G6" s="1" t="s">
        <v>43</v>
      </c>
      <c r="H6" s="1" t="s">
        <v>45</v>
      </c>
      <c r="I6" s="1"/>
      <c r="J6" s="1" t="s">
        <v>50</v>
      </c>
    </row>
    <row r="7" spans="1:18" ht="12.75" customHeight="1" x14ac:dyDescent="0.2">
      <c r="A7" s="1"/>
      <c r="B7" s="1"/>
      <c r="C7" s="1"/>
      <c r="D7" s="1"/>
      <c r="E7" s="1"/>
      <c r="F7" s="1"/>
      <c r="G7" s="1"/>
      <c r="H7" s="20" t="s">
        <v>46</v>
      </c>
      <c r="I7" s="20" t="s">
        <v>48</v>
      </c>
      <c r="J7" s="1"/>
    </row>
    <row r="8" spans="1:18" ht="12.75" customHeight="1" x14ac:dyDescent="0.2">
      <c r="A8" s="20" t="s">
        <v>34</v>
      </c>
      <c r="B8" s="20" t="s">
        <v>36</v>
      </c>
      <c r="C8" s="20" t="s">
        <v>30</v>
      </c>
      <c r="D8" s="20" t="s">
        <v>29</v>
      </c>
      <c r="E8" s="20" t="s">
        <v>40</v>
      </c>
      <c r="F8" s="20" t="s">
        <v>42</v>
      </c>
      <c r="G8" s="20" t="s">
        <v>44</v>
      </c>
      <c r="H8" s="20" t="s">
        <v>47</v>
      </c>
      <c r="I8" s="20" t="s">
        <v>49</v>
      </c>
      <c r="J8" s="20" t="s">
        <v>51</v>
      </c>
    </row>
    <row r="9" spans="1:18" ht="12.75" customHeight="1" x14ac:dyDescent="0.2">
      <c r="A9" s="26" t="s">
        <v>52</v>
      </c>
      <c r="B9" s="26"/>
      <c r="C9" s="27" t="s">
        <v>36</v>
      </c>
      <c r="D9" s="26"/>
      <c r="E9" s="28" t="s">
        <v>2168</v>
      </c>
      <c r="F9" s="26"/>
      <c r="G9" s="26"/>
      <c r="H9" s="26"/>
      <c r="I9" s="29">
        <f>0+Q9</f>
        <v>0</v>
      </c>
      <c r="J9" s="26"/>
      <c r="O9">
        <f>0+R9</f>
        <v>0</v>
      </c>
      <c r="Q9">
        <f>0+I10+I14+I18+I22+I26+I30+I34+I38+I42+I46+I50+I54</f>
        <v>0</v>
      </c>
      <c r="R9">
        <f>0+O10+O14+O18+O22+O26+O30+O34+O38+O42+O46+O50+O54</f>
        <v>0</v>
      </c>
    </row>
    <row r="10" spans="1:18" x14ac:dyDescent="0.2">
      <c r="A10" s="25" t="s">
        <v>55</v>
      </c>
      <c r="B10" s="30" t="s">
        <v>36</v>
      </c>
      <c r="C10" s="30" t="s">
        <v>2169</v>
      </c>
      <c r="D10" s="25" t="s">
        <v>64</v>
      </c>
      <c r="E10" s="31" t="s">
        <v>2170</v>
      </c>
      <c r="F10" s="32" t="s">
        <v>310</v>
      </c>
      <c r="G10" s="33">
        <v>1</v>
      </c>
      <c r="H10" s="34">
        <v>0</v>
      </c>
      <c r="I10" s="34">
        <f>ROUND(ROUND(H10,2)*ROUND(G10,3),2)</f>
        <v>0</v>
      </c>
      <c r="J10" s="32" t="s">
        <v>2171</v>
      </c>
      <c r="O10">
        <f>(I10*21)/100</f>
        <v>0</v>
      </c>
      <c r="P10" t="s">
        <v>30</v>
      </c>
    </row>
    <row r="11" spans="1:18" x14ac:dyDescent="0.2">
      <c r="A11" s="35" t="s">
        <v>61</v>
      </c>
      <c r="E11" s="36" t="s">
        <v>2170</v>
      </c>
    </row>
    <row r="12" spans="1:18" x14ac:dyDescent="0.2">
      <c r="A12" s="37" t="s">
        <v>63</v>
      </c>
      <c r="E12" s="38" t="s">
        <v>64</v>
      </c>
    </row>
    <row r="13" spans="1:18" ht="178.5" x14ac:dyDescent="0.2">
      <c r="A13" t="s">
        <v>65</v>
      </c>
      <c r="E13" s="36" t="s">
        <v>2172</v>
      </c>
    </row>
    <row r="14" spans="1:18" x14ac:dyDescent="0.2">
      <c r="A14" s="25" t="s">
        <v>55</v>
      </c>
      <c r="B14" s="30" t="s">
        <v>30</v>
      </c>
      <c r="C14" s="30" t="s">
        <v>2173</v>
      </c>
      <c r="D14" s="25" t="s">
        <v>64</v>
      </c>
      <c r="E14" s="31" t="s">
        <v>2174</v>
      </c>
      <c r="F14" s="32" t="s">
        <v>310</v>
      </c>
      <c r="G14" s="33">
        <v>1</v>
      </c>
      <c r="H14" s="34">
        <v>0</v>
      </c>
      <c r="I14" s="34">
        <f>ROUND(ROUND(H14,2)*ROUND(G14,3),2)</f>
        <v>0</v>
      </c>
      <c r="J14" s="32" t="s">
        <v>2171</v>
      </c>
      <c r="O14">
        <f>(I14*21)/100</f>
        <v>0</v>
      </c>
      <c r="P14" t="s">
        <v>30</v>
      </c>
    </row>
    <row r="15" spans="1:18" x14ac:dyDescent="0.2">
      <c r="A15" s="35" t="s">
        <v>61</v>
      </c>
      <c r="E15" s="36" t="s">
        <v>2174</v>
      </c>
    </row>
    <row r="16" spans="1:18" x14ac:dyDescent="0.2">
      <c r="A16" s="37" t="s">
        <v>63</v>
      </c>
      <c r="E16" s="38" t="s">
        <v>64</v>
      </c>
    </row>
    <row r="17" spans="1:16" ht="127.5" x14ac:dyDescent="0.2">
      <c r="A17" t="s">
        <v>65</v>
      </c>
      <c r="E17" s="36" t="s">
        <v>2175</v>
      </c>
    </row>
    <row r="18" spans="1:16" x14ac:dyDescent="0.2">
      <c r="A18" s="25" t="s">
        <v>55</v>
      </c>
      <c r="B18" s="30" t="s">
        <v>29</v>
      </c>
      <c r="C18" s="30" t="s">
        <v>2176</v>
      </c>
      <c r="D18" s="25" t="s">
        <v>64</v>
      </c>
      <c r="E18" s="31" t="s">
        <v>2177</v>
      </c>
      <c r="F18" s="32" t="s">
        <v>310</v>
      </c>
      <c r="G18" s="33">
        <v>1</v>
      </c>
      <c r="H18" s="34">
        <v>0</v>
      </c>
      <c r="I18" s="34">
        <f>ROUND(ROUND(H18,2)*ROUND(G18,3),2)</f>
        <v>0</v>
      </c>
      <c r="J18" s="32" t="s">
        <v>2171</v>
      </c>
      <c r="O18">
        <f>(I18*21)/100</f>
        <v>0</v>
      </c>
      <c r="P18" t="s">
        <v>30</v>
      </c>
    </row>
    <row r="19" spans="1:16" x14ac:dyDescent="0.2">
      <c r="A19" s="35" t="s">
        <v>61</v>
      </c>
      <c r="E19" s="36" t="s">
        <v>2177</v>
      </c>
    </row>
    <row r="20" spans="1:16" x14ac:dyDescent="0.2">
      <c r="A20" s="37" t="s">
        <v>63</v>
      </c>
      <c r="E20" s="38" t="s">
        <v>64</v>
      </c>
    </row>
    <row r="21" spans="1:16" ht="127.5" x14ac:dyDescent="0.2">
      <c r="A21" t="s">
        <v>65</v>
      </c>
      <c r="E21" s="36" t="s">
        <v>2178</v>
      </c>
    </row>
    <row r="22" spans="1:16" x14ac:dyDescent="0.2">
      <c r="A22" s="25" t="s">
        <v>55</v>
      </c>
      <c r="B22" s="30" t="s">
        <v>40</v>
      </c>
      <c r="C22" s="30" t="s">
        <v>2179</v>
      </c>
      <c r="D22" s="25" t="s">
        <v>64</v>
      </c>
      <c r="E22" s="31" t="s">
        <v>2180</v>
      </c>
      <c r="F22" s="32" t="s">
        <v>310</v>
      </c>
      <c r="G22" s="33">
        <v>1</v>
      </c>
      <c r="H22" s="34">
        <v>0</v>
      </c>
      <c r="I22" s="34">
        <f>ROUND(ROUND(H22,2)*ROUND(G22,3),2)</f>
        <v>0</v>
      </c>
      <c r="J22" s="32" t="s">
        <v>2171</v>
      </c>
      <c r="O22">
        <f>(I22*21)/100</f>
        <v>0</v>
      </c>
      <c r="P22" t="s">
        <v>30</v>
      </c>
    </row>
    <row r="23" spans="1:16" x14ac:dyDescent="0.2">
      <c r="A23" s="35" t="s">
        <v>61</v>
      </c>
      <c r="E23" s="36" t="s">
        <v>2180</v>
      </c>
    </row>
    <row r="24" spans="1:16" x14ac:dyDescent="0.2">
      <c r="A24" s="37" t="s">
        <v>63</v>
      </c>
      <c r="E24" s="38" t="s">
        <v>64</v>
      </c>
    </row>
    <row r="25" spans="1:16" ht="114.75" x14ac:dyDescent="0.2">
      <c r="A25" t="s">
        <v>65</v>
      </c>
      <c r="E25" s="36" t="s">
        <v>2181</v>
      </c>
    </row>
    <row r="26" spans="1:16" x14ac:dyDescent="0.2">
      <c r="A26" s="25" t="s">
        <v>55</v>
      </c>
      <c r="B26" s="30" t="s">
        <v>42</v>
      </c>
      <c r="C26" s="30" t="s">
        <v>2182</v>
      </c>
      <c r="D26" s="25" t="s">
        <v>64</v>
      </c>
      <c r="E26" s="31" t="s">
        <v>2183</v>
      </c>
      <c r="F26" s="32" t="s">
        <v>310</v>
      </c>
      <c r="G26" s="33">
        <v>1</v>
      </c>
      <c r="H26" s="34">
        <v>0</v>
      </c>
      <c r="I26" s="34">
        <f>ROUND(ROUND(H26,2)*ROUND(G26,3),2)</f>
        <v>0</v>
      </c>
      <c r="J26" s="32" t="s">
        <v>2171</v>
      </c>
      <c r="O26">
        <f>(I26*21)/100</f>
        <v>0</v>
      </c>
      <c r="P26" t="s">
        <v>30</v>
      </c>
    </row>
    <row r="27" spans="1:16" x14ac:dyDescent="0.2">
      <c r="A27" s="35" t="s">
        <v>61</v>
      </c>
      <c r="E27" s="36" t="s">
        <v>2183</v>
      </c>
    </row>
    <row r="28" spans="1:16" x14ac:dyDescent="0.2">
      <c r="A28" s="37" t="s">
        <v>63</v>
      </c>
      <c r="E28" s="38" t="s">
        <v>64</v>
      </c>
    </row>
    <row r="29" spans="1:16" ht="102" x14ac:dyDescent="0.2">
      <c r="A29" t="s">
        <v>65</v>
      </c>
      <c r="E29" s="36" t="s">
        <v>2184</v>
      </c>
    </row>
    <row r="30" spans="1:16" ht="25.5" x14ac:dyDescent="0.2">
      <c r="A30" s="25" t="s">
        <v>55</v>
      </c>
      <c r="B30" s="30" t="s">
        <v>44</v>
      </c>
      <c r="C30" s="30" t="s">
        <v>2185</v>
      </c>
      <c r="D30" s="25" t="s">
        <v>64</v>
      </c>
      <c r="E30" s="31" t="s">
        <v>2186</v>
      </c>
      <c r="F30" s="32" t="s">
        <v>310</v>
      </c>
      <c r="G30" s="33">
        <v>1</v>
      </c>
      <c r="H30" s="34">
        <v>0</v>
      </c>
      <c r="I30" s="34">
        <f>ROUND(ROUND(H30,2)*ROUND(G30,3),2)</f>
        <v>0</v>
      </c>
      <c r="J30" s="32" t="s">
        <v>2171</v>
      </c>
      <c r="O30">
        <f>(I30*21)/100</f>
        <v>0</v>
      </c>
      <c r="P30" t="s">
        <v>30</v>
      </c>
    </row>
    <row r="31" spans="1:16" ht="25.5" x14ac:dyDescent="0.2">
      <c r="A31" s="35" t="s">
        <v>61</v>
      </c>
      <c r="E31" s="36" t="s">
        <v>2186</v>
      </c>
    </row>
    <row r="32" spans="1:16" x14ac:dyDescent="0.2">
      <c r="A32" s="37" t="s">
        <v>63</v>
      </c>
      <c r="E32" s="38" t="s">
        <v>64</v>
      </c>
    </row>
    <row r="33" spans="1:16" ht="140.25" x14ac:dyDescent="0.2">
      <c r="A33" t="s">
        <v>65</v>
      </c>
      <c r="E33" s="36" t="s">
        <v>2187</v>
      </c>
    </row>
    <row r="34" spans="1:16" x14ac:dyDescent="0.2">
      <c r="A34" s="25" t="s">
        <v>55</v>
      </c>
      <c r="B34" s="30" t="s">
        <v>84</v>
      </c>
      <c r="C34" s="30" t="s">
        <v>2188</v>
      </c>
      <c r="D34" s="25" t="s">
        <v>64</v>
      </c>
      <c r="E34" s="31" t="s">
        <v>2189</v>
      </c>
      <c r="F34" s="32" t="s">
        <v>310</v>
      </c>
      <c r="G34" s="33">
        <v>1</v>
      </c>
      <c r="H34" s="34">
        <v>0</v>
      </c>
      <c r="I34" s="34">
        <f>ROUND(ROUND(H34,2)*ROUND(G34,3),2)</f>
        <v>0</v>
      </c>
      <c r="J34" s="32" t="s">
        <v>2171</v>
      </c>
      <c r="O34">
        <f>(I34*21)/100</f>
        <v>0</v>
      </c>
      <c r="P34" t="s">
        <v>30</v>
      </c>
    </row>
    <row r="35" spans="1:16" x14ac:dyDescent="0.2">
      <c r="A35" s="35" t="s">
        <v>61</v>
      </c>
      <c r="E35" s="36" t="s">
        <v>2189</v>
      </c>
    </row>
    <row r="36" spans="1:16" x14ac:dyDescent="0.2">
      <c r="A36" s="37" t="s">
        <v>63</v>
      </c>
      <c r="E36" s="38" t="s">
        <v>64</v>
      </c>
    </row>
    <row r="37" spans="1:16" ht="89.25" x14ac:dyDescent="0.2">
      <c r="A37" t="s">
        <v>65</v>
      </c>
      <c r="E37" s="36" t="s">
        <v>2190</v>
      </c>
    </row>
    <row r="38" spans="1:16" x14ac:dyDescent="0.2">
      <c r="A38" s="25" t="s">
        <v>55</v>
      </c>
      <c r="B38" s="30" t="s">
        <v>89</v>
      </c>
      <c r="C38" s="30" t="s">
        <v>2191</v>
      </c>
      <c r="D38" s="25" t="s">
        <v>64</v>
      </c>
      <c r="E38" s="31" t="s">
        <v>2192</v>
      </c>
      <c r="F38" s="32" t="s">
        <v>2193</v>
      </c>
      <c r="G38" s="33">
        <v>1</v>
      </c>
      <c r="H38" s="34">
        <v>0</v>
      </c>
      <c r="I38" s="34">
        <f>ROUND(ROUND(H38,2)*ROUND(G38,3),2)</f>
        <v>0</v>
      </c>
      <c r="J38" s="32" t="s">
        <v>2171</v>
      </c>
      <c r="O38">
        <f>(I38*21)/100</f>
        <v>0</v>
      </c>
      <c r="P38" t="s">
        <v>30</v>
      </c>
    </row>
    <row r="39" spans="1:16" x14ac:dyDescent="0.2">
      <c r="A39" s="35" t="s">
        <v>61</v>
      </c>
      <c r="E39" s="36" t="s">
        <v>2192</v>
      </c>
    </row>
    <row r="40" spans="1:16" x14ac:dyDescent="0.2">
      <c r="A40" s="37" t="s">
        <v>63</v>
      </c>
      <c r="E40" s="38" t="s">
        <v>64</v>
      </c>
    </row>
    <row r="41" spans="1:16" ht="153" x14ac:dyDescent="0.2">
      <c r="A41" t="s">
        <v>65</v>
      </c>
      <c r="E41" s="36" t="s">
        <v>2194</v>
      </c>
    </row>
    <row r="42" spans="1:16" x14ac:dyDescent="0.2">
      <c r="A42" s="25" t="s">
        <v>55</v>
      </c>
      <c r="B42" s="30" t="s">
        <v>47</v>
      </c>
      <c r="C42" s="30" t="s">
        <v>2195</v>
      </c>
      <c r="D42" s="25" t="s">
        <v>64</v>
      </c>
      <c r="E42" s="31" t="s">
        <v>2196</v>
      </c>
      <c r="F42" s="32" t="s">
        <v>2193</v>
      </c>
      <c r="G42" s="33">
        <v>1</v>
      </c>
      <c r="H42" s="34">
        <v>0</v>
      </c>
      <c r="I42" s="34">
        <f>ROUND(ROUND(H42,2)*ROUND(G42,3),2)</f>
        <v>0</v>
      </c>
      <c r="J42" s="32" t="s">
        <v>2171</v>
      </c>
      <c r="O42">
        <f>(I42*21)/100</f>
        <v>0</v>
      </c>
      <c r="P42" t="s">
        <v>30</v>
      </c>
    </row>
    <row r="43" spans="1:16" x14ac:dyDescent="0.2">
      <c r="A43" s="35" t="s">
        <v>61</v>
      </c>
      <c r="E43" s="36" t="s">
        <v>2196</v>
      </c>
    </row>
    <row r="44" spans="1:16" x14ac:dyDescent="0.2">
      <c r="A44" s="37" t="s">
        <v>63</v>
      </c>
      <c r="E44" s="38" t="s">
        <v>64</v>
      </c>
    </row>
    <row r="45" spans="1:16" ht="76.5" x14ac:dyDescent="0.2">
      <c r="A45" t="s">
        <v>65</v>
      </c>
      <c r="E45" s="36" t="s">
        <v>2197</v>
      </c>
    </row>
    <row r="46" spans="1:16" x14ac:dyDescent="0.2">
      <c r="A46" s="25" t="s">
        <v>55</v>
      </c>
      <c r="B46" s="30" t="s">
        <v>49</v>
      </c>
      <c r="C46" s="30" t="s">
        <v>2198</v>
      </c>
      <c r="D46" s="25" t="s">
        <v>64</v>
      </c>
      <c r="E46" s="31" t="s">
        <v>2199</v>
      </c>
      <c r="F46" s="32" t="s">
        <v>310</v>
      </c>
      <c r="G46" s="33">
        <v>1</v>
      </c>
      <c r="H46" s="34">
        <v>0</v>
      </c>
      <c r="I46" s="34">
        <f>ROUND(ROUND(H46,2)*ROUND(G46,3),2)</f>
        <v>0</v>
      </c>
      <c r="J46" s="32" t="s">
        <v>2171</v>
      </c>
      <c r="O46">
        <f>(I46*21)/100</f>
        <v>0</v>
      </c>
      <c r="P46" t="s">
        <v>30</v>
      </c>
    </row>
    <row r="47" spans="1:16" x14ac:dyDescent="0.2">
      <c r="A47" s="35" t="s">
        <v>61</v>
      </c>
      <c r="E47" s="36" t="s">
        <v>2199</v>
      </c>
    </row>
    <row r="48" spans="1:16" x14ac:dyDescent="0.2">
      <c r="A48" s="37" t="s">
        <v>63</v>
      </c>
      <c r="E48" s="38" t="s">
        <v>64</v>
      </c>
    </row>
    <row r="49" spans="1:16" ht="63.75" x14ac:dyDescent="0.2">
      <c r="A49" t="s">
        <v>65</v>
      </c>
      <c r="E49" s="36" t="s">
        <v>2200</v>
      </c>
    </row>
    <row r="50" spans="1:16" x14ac:dyDescent="0.2">
      <c r="A50" s="25" t="s">
        <v>55</v>
      </c>
      <c r="B50" s="30" t="s">
        <v>51</v>
      </c>
      <c r="C50" s="30" t="s">
        <v>2201</v>
      </c>
      <c r="D50" s="25" t="s">
        <v>64</v>
      </c>
      <c r="E50" s="31" t="s">
        <v>2202</v>
      </c>
      <c r="F50" s="32" t="s">
        <v>310</v>
      </c>
      <c r="G50" s="33">
        <v>1</v>
      </c>
      <c r="H50" s="34">
        <v>0</v>
      </c>
      <c r="I50" s="34">
        <f>ROUND(ROUND(H50,2)*ROUND(G50,3),2)</f>
        <v>0</v>
      </c>
      <c r="J50" s="32" t="s">
        <v>2171</v>
      </c>
      <c r="O50">
        <f>(I50*21)/100</f>
        <v>0</v>
      </c>
      <c r="P50" t="s">
        <v>30</v>
      </c>
    </row>
    <row r="51" spans="1:16" x14ac:dyDescent="0.2">
      <c r="A51" s="35" t="s">
        <v>61</v>
      </c>
      <c r="E51" s="36" t="s">
        <v>2202</v>
      </c>
    </row>
    <row r="52" spans="1:16" x14ac:dyDescent="0.2">
      <c r="A52" s="37" t="s">
        <v>63</v>
      </c>
      <c r="E52" s="38" t="s">
        <v>64</v>
      </c>
    </row>
    <row r="53" spans="1:16" ht="89.25" x14ac:dyDescent="0.2">
      <c r="A53" t="s">
        <v>65</v>
      </c>
      <c r="E53" s="36" t="s">
        <v>2203</v>
      </c>
    </row>
    <row r="54" spans="1:16" x14ac:dyDescent="0.2">
      <c r="A54" s="25" t="s">
        <v>55</v>
      </c>
      <c r="B54" s="30" t="s">
        <v>102</v>
      </c>
      <c r="C54" s="30" t="s">
        <v>2204</v>
      </c>
      <c r="D54" s="25" t="s">
        <v>64</v>
      </c>
      <c r="E54" s="31" t="s">
        <v>2205</v>
      </c>
      <c r="F54" s="32" t="s">
        <v>310</v>
      </c>
      <c r="G54" s="33">
        <v>1</v>
      </c>
      <c r="H54" s="34">
        <v>0</v>
      </c>
      <c r="I54" s="34">
        <f>ROUND(ROUND(H54,2)*ROUND(G54,3),2)</f>
        <v>0</v>
      </c>
      <c r="J54" s="32" t="s">
        <v>2171</v>
      </c>
      <c r="O54">
        <f>(I54*21)/100</f>
        <v>0</v>
      </c>
      <c r="P54" t="s">
        <v>30</v>
      </c>
    </row>
    <row r="55" spans="1:16" x14ac:dyDescent="0.2">
      <c r="A55" s="35" t="s">
        <v>61</v>
      </c>
      <c r="E55" s="36" t="s">
        <v>2205</v>
      </c>
    </row>
    <row r="56" spans="1:16" x14ac:dyDescent="0.2">
      <c r="A56" s="37" t="s">
        <v>63</v>
      </c>
      <c r="E56" s="38" t="s">
        <v>64</v>
      </c>
    </row>
    <row r="57" spans="1:16" ht="51" x14ac:dyDescent="0.2">
      <c r="A57" t="s">
        <v>65</v>
      </c>
      <c r="E57" s="36" t="s">
        <v>2206</v>
      </c>
    </row>
  </sheetData>
  <mergeCells count="12">
    <mergeCell ref="E6:E7"/>
    <mergeCell ref="F6:F7"/>
    <mergeCell ref="G6:G7"/>
    <mergeCell ref="H6:I6"/>
    <mergeCell ref="J6:J7"/>
    <mergeCell ref="C3:D3"/>
    <mergeCell ref="C4:D4"/>
    <mergeCell ref="C5:D5"/>
    <mergeCell ref="A6:A7"/>
    <mergeCell ref="B6:B7"/>
    <mergeCell ref="C6:C7"/>
    <mergeCell ref="D6:D7"/>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0"/>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0+O10+O27+O160</f>
        <v>0</v>
      </c>
      <c r="P2" t="s">
        <v>29</v>
      </c>
    </row>
    <row r="3" spans="1:18" ht="15" customHeight="1" x14ac:dyDescent="0.25">
      <c r="A3" t="s">
        <v>12</v>
      </c>
      <c r="B3" s="18" t="s">
        <v>14</v>
      </c>
      <c r="C3" s="4" t="s">
        <v>15</v>
      </c>
      <c r="D3" s="7"/>
      <c r="E3" s="19" t="s">
        <v>16</v>
      </c>
      <c r="F3" s="8"/>
      <c r="G3" s="15"/>
      <c r="H3" s="14" t="s">
        <v>31</v>
      </c>
      <c r="I3" s="41">
        <f>0+I10+I27+I160</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22</v>
      </c>
      <c r="D5" s="7"/>
      <c r="E5" s="19" t="s">
        <v>23</v>
      </c>
      <c r="F5" s="8"/>
      <c r="G5" s="8"/>
      <c r="H5" s="8"/>
      <c r="I5" s="8"/>
      <c r="J5" s="8"/>
      <c r="O5" t="s">
        <v>28</v>
      </c>
      <c r="P5" t="s">
        <v>30</v>
      </c>
    </row>
    <row r="6" spans="1:18" ht="12.75" customHeight="1" x14ac:dyDescent="0.25">
      <c r="A6" t="s">
        <v>24</v>
      </c>
      <c r="B6" s="21" t="s">
        <v>25</v>
      </c>
      <c r="C6" s="3" t="s">
        <v>31</v>
      </c>
      <c r="D6" s="2"/>
      <c r="E6" s="22" t="s">
        <v>32</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0+I11+I15+I19+I23</f>
        <v>0</v>
      </c>
      <c r="R10">
        <f>0+O11+O15+O19+O23</f>
        <v>0</v>
      </c>
    </row>
    <row r="11" spans="1:18" ht="38.25" x14ac:dyDescent="0.2">
      <c r="A11" s="25" t="s">
        <v>55</v>
      </c>
      <c r="B11" s="30" t="s">
        <v>36</v>
      </c>
      <c r="C11" s="30" t="s">
        <v>56</v>
      </c>
      <c r="D11" s="25" t="s">
        <v>57</v>
      </c>
      <c r="E11" s="31" t="s">
        <v>58</v>
      </c>
      <c r="F11" s="32" t="s">
        <v>59</v>
      </c>
      <c r="G11" s="33">
        <v>0.08</v>
      </c>
      <c r="H11" s="34">
        <v>0</v>
      </c>
      <c r="I11" s="34">
        <f>ROUND(ROUND(H11,2)*ROUND(G11,3),2)</f>
        <v>0</v>
      </c>
      <c r="J11" s="32" t="s">
        <v>60</v>
      </c>
      <c r="O11">
        <f>(I11*21)/100</f>
        <v>0</v>
      </c>
      <c r="P11" t="s">
        <v>30</v>
      </c>
    </row>
    <row r="12" spans="1:18" x14ac:dyDescent="0.2">
      <c r="A12" s="35" t="s">
        <v>61</v>
      </c>
      <c r="E12" s="36" t="s">
        <v>62</v>
      </c>
    </row>
    <row r="13" spans="1:18" x14ac:dyDescent="0.2">
      <c r="A13" s="37" t="s">
        <v>63</v>
      </c>
      <c r="E13" s="38" t="s">
        <v>64</v>
      </c>
    </row>
    <row r="14" spans="1:18" ht="89.25" x14ac:dyDescent="0.2">
      <c r="A14" t="s">
        <v>65</v>
      </c>
      <c r="E14" s="36" t="s">
        <v>66</v>
      </c>
    </row>
    <row r="15" spans="1:18" ht="25.5" x14ac:dyDescent="0.2">
      <c r="A15" s="25" t="s">
        <v>55</v>
      </c>
      <c r="B15" s="30" t="s">
        <v>30</v>
      </c>
      <c r="C15" s="30" t="s">
        <v>67</v>
      </c>
      <c r="D15" s="25" t="s">
        <v>57</v>
      </c>
      <c r="E15" s="31" t="s">
        <v>68</v>
      </c>
      <c r="F15" s="32" t="s">
        <v>59</v>
      </c>
      <c r="G15" s="33">
        <v>0.09</v>
      </c>
      <c r="H15" s="34">
        <v>0</v>
      </c>
      <c r="I15" s="34">
        <f>ROUND(ROUND(H15,2)*ROUND(G15,3),2)</f>
        <v>0</v>
      </c>
      <c r="J15" s="32" t="s">
        <v>60</v>
      </c>
      <c r="O15">
        <f>(I15*21)/100</f>
        <v>0</v>
      </c>
      <c r="P15" t="s">
        <v>30</v>
      </c>
    </row>
    <row r="16" spans="1:18" x14ac:dyDescent="0.2">
      <c r="A16" s="35" t="s">
        <v>61</v>
      </c>
      <c r="E16" s="36" t="s">
        <v>62</v>
      </c>
    </row>
    <row r="17" spans="1:18" x14ac:dyDescent="0.2">
      <c r="A17" s="37" t="s">
        <v>63</v>
      </c>
      <c r="E17" s="38" t="s">
        <v>64</v>
      </c>
    </row>
    <row r="18" spans="1:18" ht="89.25" x14ac:dyDescent="0.2">
      <c r="A18" t="s">
        <v>65</v>
      </c>
      <c r="E18" s="36" t="s">
        <v>66</v>
      </c>
    </row>
    <row r="19" spans="1:18" ht="25.5" x14ac:dyDescent="0.2">
      <c r="A19" s="25" t="s">
        <v>55</v>
      </c>
      <c r="B19" s="30" t="s">
        <v>29</v>
      </c>
      <c r="C19" s="30" t="s">
        <v>69</v>
      </c>
      <c r="D19" s="25" t="s">
        <v>57</v>
      </c>
      <c r="E19" s="31" t="s">
        <v>70</v>
      </c>
      <c r="F19" s="32" t="s">
        <v>59</v>
      </c>
      <c r="G19" s="33">
        <v>0.03</v>
      </c>
      <c r="H19" s="34">
        <v>0</v>
      </c>
      <c r="I19" s="34">
        <f>ROUND(ROUND(H19,2)*ROUND(G19,3),2)</f>
        <v>0</v>
      </c>
      <c r="J19" s="32" t="s">
        <v>60</v>
      </c>
      <c r="O19">
        <f>(I19*21)/100</f>
        <v>0</v>
      </c>
      <c r="P19" t="s">
        <v>30</v>
      </c>
    </row>
    <row r="20" spans="1:18" x14ac:dyDescent="0.2">
      <c r="A20" s="35" t="s">
        <v>61</v>
      </c>
      <c r="E20" s="36" t="s">
        <v>71</v>
      </c>
    </row>
    <row r="21" spans="1:18" x14ac:dyDescent="0.2">
      <c r="A21" s="37" t="s">
        <v>63</v>
      </c>
      <c r="E21" s="38" t="s">
        <v>64</v>
      </c>
    </row>
    <row r="22" spans="1:18" ht="89.25" x14ac:dyDescent="0.2">
      <c r="A22" t="s">
        <v>65</v>
      </c>
      <c r="E22" s="36" t="s">
        <v>66</v>
      </c>
    </row>
    <row r="23" spans="1:18" ht="25.5" x14ac:dyDescent="0.2">
      <c r="A23" s="25" t="s">
        <v>55</v>
      </c>
      <c r="B23" s="30" t="s">
        <v>40</v>
      </c>
      <c r="C23" s="30" t="s">
        <v>72</v>
      </c>
      <c r="D23" s="25" t="s">
        <v>57</v>
      </c>
      <c r="E23" s="31" t="s">
        <v>73</v>
      </c>
      <c r="F23" s="32" t="s">
        <v>59</v>
      </c>
      <c r="G23" s="33">
        <v>0.04</v>
      </c>
      <c r="H23" s="34">
        <v>0</v>
      </c>
      <c r="I23" s="34">
        <f>ROUND(ROUND(H23,2)*ROUND(G23,3),2)</f>
        <v>0</v>
      </c>
      <c r="J23" s="32" t="s">
        <v>60</v>
      </c>
      <c r="O23">
        <f>(I23*21)/100</f>
        <v>0</v>
      </c>
      <c r="P23" t="s">
        <v>30</v>
      </c>
    </row>
    <row r="24" spans="1:18" x14ac:dyDescent="0.2">
      <c r="A24" s="35" t="s">
        <v>61</v>
      </c>
      <c r="E24" s="36" t="s">
        <v>71</v>
      </c>
    </row>
    <row r="25" spans="1:18" x14ac:dyDescent="0.2">
      <c r="A25" s="37" t="s">
        <v>63</v>
      </c>
      <c r="E25" s="38" t="s">
        <v>64</v>
      </c>
    </row>
    <row r="26" spans="1:18" ht="89.25" x14ac:dyDescent="0.2">
      <c r="A26" t="s">
        <v>65</v>
      </c>
      <c r="E26" s="36" t="s">
        <v>66</v>
      </c>
    </row>
    <row r="27" spans="1:18" ht="12.75" customHeight="1" x14ac:dyDescent="0.2">
      <c r="A27" s="12" t="s">
        <v>52</v>
      </c>
      <c r="B27" s="12"/>
      <c r="C27" s="39" t="s">
        <v>74</v>
      </c>
      <c r="D27" s="12"/>
      <c r="E27" s="28" t="s">
        <v>75</v>
      </c>
      <c r="F27" s="12"/>
      <c r="G27" s="12"/>
      <c r="H27" s="12"/>
      <c r="I27" s="40">
        <f>0+Q27</f>
        <v>0</v>
      </c>
      <c r="J27" s="12"/>
      <c r="O27">
        <f>0+R27</f>
        <v>0</v>
      </c>
      <c r="Q27">
        <f>0+I28+I32+I36+I40+I44+I48+I52+I56+I60+I64+I68+I72+I76+I80+I84+I88+I92+I96+I100+I104+I108+I112+I116+I120+I124+I128+I132+I136+I140+I144+I148+I152+I156</f>
        <v>0</v>
      </c>
      <c r="R27">
        <f>0+O28+O32+O36+O40+O44+O48+O52+O56+O60+O64+O68+O72+O76+O80+O84+O88+O92+O96+O100+O104+O108+O112+O116+O120+O124+O128+O132+O136+O140+O144+O148+O152+O156</f>
        <v>0</v>
      </c>
    </row>
    <row r="28" spans="1:18" x14ac:dyDescent="0.2">
      <c r="A28" s="25" t="s">
        <v>55</v>
      </c>
      <c r="B28" s="30" t="s">
        <v>42</v>
      </c>
      <c r="C28" s="30" t="s">
        <v>76</v>
      </c>
      <c r="D28" s="25" t="s">
        <v>64</v>
      </c>
      <c r="E28" s="31" t="s">
        <v>77</v>
      </c>
      <c r="F28" s="32" t="s">
        <v>78</v>
      </c>
      <c r="G28" s="33">
        <v>260</v>
      </c>
      <c r="H28" s="34">
        <v>0</v>
      </c>
      <c r="I28" s="34">
        <f>ROUND(ROUND(H28,2)*ROUND(G28,3),2)</f>
        <v>0</v>
      </c>
      <c r="J28" s="32" t="s">
        <v>79</v>
      </c>
      <c r="O28">
        <f>(I28*21)/100</f>
        <v>0</v>
      </c>
      <c r="P28" t="s">
        <v>30</v>
      </c>
    </row>
    <row r="29" spans="1:18" x14ac:dyDescent="0.2">
      <c r="A29" s="35" t="s">
        <v>61</v>
      </c>
      <c r="E29" s="36" t="s">
        <v>77</v>
      </c>
    </row>
    <row r="30" spans="1:18" x14ac:dyDescent="0.2">
      <c r="A30" s="37" t="s">
        <v>63</v>
      </c>
      <c r="E30" s="38" t="s">
        <v>64</v>
      </c>
    </row>
    <row r="31" spans="1:18" ht="51" x14ac:dyDescent="0.2">
      <c r="A31" t="s">
        <v>65</v>
      </c>
      <c r="E31" s="36" t="s">
        <v>80</v>
      </c>
    </row>
    <row r="32" spans="1:18" x14ac:dyDescent="0.2">
      <c r="A32" s="25" t="s">
        <v>55</v>
      </c>
      <c r="B32" s="30" t="s">
        <v>44</v>
      </c>
      <c r="C32" s="30" t="s">
        <v>81</v>
      </c>
      <c r="D32" s="25" t="s">
        <v>64</v>
      </c>
      <c r="E32" s="31" t="s">
        <v>82</v>
      </c>
      <c r="F32" s="32" t="s">
        <v>78</v>
      </c>
      <c r="G32" s="33">
        <v>260</v>
      </c>
      <c r="H32" s="34">
        <v>0</v>
      </c>
      <c r="I32" s="34">
        <f>ROUND(ROUND(H32,2)*ROUND(G32,3),2)</f>
        <v>0</v>
      </c>
      <c r="J32" s="32" t="s">
        <v>79</v>
      </c>
      <c r="O32">
        <f>(I32*21)/100</f>
        <v>0</v>
      </c>
      <c r="P32" t="s">
        <v>30</v>
      </c>
    </row>
    <row r="33" spans="1:16" x14ac:dyDescent="0.2">
      <c r="A33" s="35" t="s">
        <v>61</v>
      </c>
      <c r="E33" s="36" t="s">
        <v>82</v>
      </c>
    </row>
    <row r="34" spans="1:16" x14ac:dyDescent="0.2">
      <c r="A34" s="37" t="s">
        <v>63</v>
      </c>
      <c r="E34" s="38" t="s">
        <v>64</v>
      </c>
    </row>
    <row r="35" spans="1:16" ht="51" x14ac:dyDescent="0.2">
      <c r="A35" t="s">
        <v>65</v>
      </c>
      <c r="E35" s="36" t="s">
        <v>83</v>
      </c>
    </row>
    <row r="36" spans="1:16" x14ac:dyDescent="0.2">
      <c r="A36" s="25" t="s">
        <v>55</v>
      </c>
      <c r="B36" s="30" t="s">
        <v>84</v>
      </c>
      <c r="C36" s="30" t="s">
        <v>85</v>
      </c>
      <c r="D36" s="25" t="s">
        <v>64</v>
      </c>
      <c r="E36" s="31" t="s">
        <v>86</v>
      </c>
      <c r="F36" s="32" t="s">
        <v>87</v>
      </c>
      <c r="G36" s="33">
        <v>168</v>
      </c>
      <c r="H36" s="34">
        <v>0</v>
      </c>
      <c r="I36" s="34">
        <f>ROUND(ROUND(H36,2)*ROUND(G36,3),2)</f>
        <v>0</v>
      </c>
      <c r="J36" s="32" t="s">
        <v>79</v>
      </c>
      <c r="O36">
        <f>(I36*21)/100</f>
        <v>0</v>
      </c>
      <c r="P36" t="s">
        <v>30</v>
      </c>
    </row>
    <row r="37" spans="1:16" x14ac:dyDescent="0.2">
      <c r="A37" s="35" t="s">
        <v>61</v>
      </c>
      <c r="E37" s="36" t="s">
        <v>86</v>
      </c>
    </row>
    <row r="38" spans="1:16" x14ac:dyDescent="0.2">
      <c r="A38" s="37" t="s">
        <v>63</v>
      </c>
      <c r="E38" s="38" t="s">
        <v>64</v>
      </c>
    </row>
    <row r="39" spans="1:16" ht="38.25" x14ac:dyDescent="0.2">
      <c r="A39" t="s">
        <v>65</v>
      </c>
      <c r="E39" s="36" t="s">
        <v>88</v>
      </c>
    </row>
    <row r="40" spans="1:16" ht="25.5" x14ac:dyDescent="0.2">
      <c r="A40" s="25" t="s">
        <v>55</v>
      </c>
      <c r="B40" s="30" t="s">
        <v>89</v>
      </c>
      <c r="C40" s="30" t="s">
        <v>90</v>
      </c>
      <c r="D40" s="25" t="s">
        <v>64</v>
      </c>
      <c r="E40" s="31" t="s">
        <v>91</v>
      </c>
      <c r="F40" s="32" t="s">
        <v>87</v>
      </c>
      <c r="G40" s="33">
        <v>2</v>
      </c>
      <c r="H40" s="34">
        <v>0</v>
      </c>
      <c r="I40" s="34">
        <f>ROUND(ROUND(H40,2)*ROUND(G40,3),2)</f>
        <v>0</v>
      </c>
      <c r="J40" s="32" t="s">
        <v>79</v>
      </c>
      <c r="O40">
        <f>(I40*21)/100</f>
        <v>0</v>
      </c>
      <c r="P40" t="s">
        <v>30</v>
      </c>
    </row>
    <row r="41" spans="1:16" ht="25.5" x14ac:dyDescent="0.2">
      <c r="A41" s="35" t="s">
        <v>61</v>
      </c>
      <c r="E41" s="36" t="s">
        <v>91</v>
      </c>
    </row>
    <row r="42" spans="1:16" x14ac:dyDescent="0.2">
      <c r="A42" s="37" t="s">
        <v>63</v>
      </c>
      <c r="E42" s="38" t="s">
        <v>64</v>
      </c>
    </row>
    <row r="43" spans="1:16" ht="51" x14ac:dyDescent="0.2">
      <c r="A43" t="s">
        <v>65</v>
      </c>
      <c r="E43" s="36" t="s">
        <v>92</v>
      </c>
    </row>
    <row r="44" spans="1:16" ht="25.5" x14ac:dyDescent="0.2">
      <c r="A44" s="25" t="s">
        <v>55</v>
      </c>
      <c r="B44" s="30" t="s">
        <v>47</v>
      </c>
      <c r="C44" s="30" t="s">
        <v>93</v>
      </c>
      <c r="D44" s="25" t="s">
        <v>64</v>
      </c>
      <c r="E44" s="31" t="s">
        <v>94</v>
      </c>
      <c r="F44" s="32" t="s">
        <v>87</v>
      </c>
      <c r="G44" s="33">
        <v>2</v>
      </c>
      <c r="H44" s="34">
        <v>0</v>
      </c>
      <c r="I44" s="34">
        <f>ROUND(ROUND(H44,2)*ROUND(G44,3),2)</f>
        <v>0</v>
      </c>
      <c r="J44" s="32" t="s">
        <v>79</v>
      </c>
      <c r="O44">
        <f>(I44*21)/100</f>
        <v>0</v>
      </c>
      <c r="P44" t="s">
        <v>30</v>
      </c>
    </row>
    <row r="45" spans="1:16" ht="25.5" x14ac:dyDescent="0.2">
      <c r="A45" s="35" t="s">
        <v>61</v>
      </c>
      <c r="E45" s="36" t="s">
        <v>94</v>
      </c>
    </row>
    <row r="46" spans="1:16" x14ac:dyDescent="0.2">
      <c r="A46" s="37" t="s">
        <v>63</v>
      </c>
      <c r="E46" s="38" t="s">
        <v>64</v>
      </c>
    </row>
    <row r="47" spans="1:16" ht="51" x14ac:dyDescent="0.2">
      <c r="A47" t="s">
        <v>65</v>
      </c>
      <c r="E47" s="36" t="s">
        <v>95</v>
      </c>
    </row>
    <row r="48" spans="1:16" ht="25.5" x14ac:dyDescent="0.2">
      <c r="A48" s="25" t="s">
        <v>55</v>
      </c>
      <c r="B48" s="30" t="s">
        <v>49</v>
      </c>
      <c r="C48" s="30" t="s">
        <v>96</v>
      </c>
      <c r="D48" s="25" t="s">
        <v>64</v>
      </c>
      <c r="E48" s="31" t="s">
        <v>97</v>
      </c>
      <c r="F48" s="32" t="s">
        <v>87</v>
      </c>
      <c r="G48" s="33">
        <v>2</v>
      </c>
      <c r="H48" s="34">
        <v>0</v>
      </c>
      <c r="I48" s="34">
        <f>ROUND(ROUND(H48,2)*ROUND(G48,3),2)</f>
        <v>0</v>
      </c>
      <c r="J48" s="32" t="s">
        <v>79</v>
      </c>
      <c r="O48">
        <f>(I48*21)/100</f>
        <v>0</v>
      </c>
      <c r="P48" t="s">
        <v>30</v>
      </c>
    </row>
    <row r="49" spans="1:16" ht="25.5" x14ac:dyDescent="0.2">
      <c r="A49" s="35" t="s">
        <v>61</v>
      </c>
      <c r="E49" s="36" t="s">
        <v>97</v>
      </c>
    </row>
    <row r="50" spans="1:16" x14ac:dyDescent="0.2">
      <c r="A50" s="37" t="s">
        <v>63</v>
      </c>
      <c r="E50" s="38" t="s">
        <v>64</v>
      </c>
    </row>
    <row r="51" spans="1:16" ht="51" x14ac:dyDescent="0.2">
      <c r="A51" t="s">
        <v>65</v>
      </c>
      <c r="E51" s="36" t="s">
        <v>98</v>
      </c>
    </row>
    <row r="52" spans="1:16" x14ac:dyDescent="0.2">
      <c r="A52" s="25" t="s">
        <v>55</v>
      </c>
      <c r="B52" s="30" t="s">
        <v>51</v>
      </c>
      <c r="C52" s="30" t="s">
        <v>99</v>
      </c>
      <c r="D52" s="25" t="s">
        <v>64</v>
      </c>
      <c r="E52" s="31" t="s">
        <v>100</v>
      </c>
      <c r="F52" s="32" t="s">
        <v>87</v>
      </c>
      <c r="G52" s="33">
        <v>1</v>
      </c>
      <c r="H52" s="34">
        <v>0</v>
      </c>
      <c r="I52" s="34">
        <f>ROUND(ROUND(H52,2)*ROUND(G52,3),2)</f>
        <v>0</v>
      </c>
      <c r="J52" s="32" t="s">
        <v>79</v>
      </c>
      <c r="O52">
        <f>(I52*21)/100</f>
        <v>0</v>
      </c>
      <c r="P52" t="s">
        <v>30</v>
      </c>
    </row>
    <row r="53" spans="1:16" x14ac:dyDescent="0.2">
      <c r="A53" s="35" t="s">
        <v>61</v>
      </c>
      <c r="E53" s="36" t="s">
        <v>100</v>
      </c>
    </row>
    <row r="54" spans="1:16" x14ac:dyDescent="0.2">
      <c r="A54" s="37" t="s">
        <v>63</v>
      </c>
      <c r="E54" s="38" t="s">
        <v>64</v>
      </c>
    </row>
    <row r="55" spans="1:16" ht="102" x14ac:dyDescent="0.2">
      <c r="A55" t="s">
        <v>65</v>
      </c>
      <c r="E55" s="36" t="s">
        <v>101</v>
      </c>
    </row>
    <row r="56" spans="1:16" ht="25.5" x14ac:dyDescent="0.2">
      <c r="A56" s="25" t="s">
        <v>55</v>
      </c>
      <c r="B56" s="30" t="s">
        <v>102</v>
      </c>
      <c r="C56" s="30" t="s">
        <v>103</v>
      </c>
      <c r="D56" s="25" t="s">
        <v>64</v>
      </c>
      <c r="E56" s="31" t="s">
        <v>104</v>
      </c>
      <c r="F56" s="32" t="s">
        <v>105</v>
      </c>
      <c r="G56" s="33">
        <v>1</v>
      </c>
      <c r="H56" s="34">
        <v>0</v>
      </c>
      <c r="I56" s="34">
        <f>ROUND(ROUND(H56,2)*ROUND(G56,3),2)</f>
        <v>0</v>
      </c>
      <c r="J56" s="32" t="s">
        <v>60</v>
      </c>
      <c r="O56">
        <f>(I56*21)/100</f>
        <v>0</v>
      </c>
      <c r="P56" t="s">
        <v>30</v>
      </c>
    </row>
    <row r="57" spans="1:16" ht="25.5" x14ac:dyDescent="0.2">
      <c r="A57" s="35" t="s">
        <v>61</v>
      </c>
      <c r="E57" s="36" t="s">
        <v>104</v>
      </c>
    </row>
    <row r="58" spans="1:16" x14ac:dyDescent="0.2">
      <c r="A58" s="37" t="s">
        <v>63</v>
      </c>
      <c r="E58" s="38" t="s">
        <v>64</v>
      </c>
    </row>
    <row r="59" spans="1:16" ht="25.5" x14ac:dyDescent="0.2">
      <c r="A59" t="s">
        <v>65</v>
      </c>
      <c r="E59" s="36" t="s">
        <v>106</v>
      </c>
    </row>
    <row r="60" spans="1:16" x14ac:dyDescent="0.2">
      <c r="A60" s="25" t="s">
        <v>55</v>
      </c>
      <c r="B60" s="30" t="s">
        <v>107</v>
      </c>
      <c r="C60" s="30" t="s">
        <v>108</v>
      </c>
      <c r="D60" s="25" t="s">
        <v>64</v>
      </c>
      <c r="E60" s="31" t="s">
        <v>109</v>
      </c>
      <c r="F60" s="32" t="s">
        <v>110</v>
      </c>
      <c r="G60" s="33">
        <v>3.6</v>
      </c>
      <c r="H60" s="34">
        <v>0</v>
      </c>
      <c r="I60" s="34">
        <f>ROUND(ROUND(H60,2)*ROUND(G60,3),2)</f>
        <v>0</v>
      </c>
      <c r="J60" s="32" t="s">
        <v>79</v>
      </c>
      <c r="O60">
        <f>(I60*21)/100</f>
        <v>0</v>
      </c>
      <c r="P60" t="s">
        <v>30</v>
      </c>
    </row>
    <row r="61" spans="1:16" x14ac:dyDescent="0.2">
      <c r="A61" s="35" t="s">
        <v>61</v>
      </c>
      <c r="E61" s="36" t="s">
        <v>109</v>
      </c>
    </row>
    <row r="62" spans="1:16" x14ac:dyDescent="0.2">
      <c r="A62" s="37" t="s">
        <v>63</v>
      </c>
      <c r="E62" s="38" t="s">
        <v>64</v>
      </c>
    </row>
    <row r="63" spans="1:16" ht="102" x14ac:dyDescent="0.2">
      <c r="A63" t="s">
        <v>65</v>
      </c>
      <c r="E63" s="36" t="s">
        <v>111</v>
      </c>
    </row>
    <row r="64" spans="1:16" x14ac:dyDescent="0.2">
      <c r="A64" s="25" t="s">
        <v>55</v>
      </c>
      <c r="B64" s="30" t="s">
        <v>112</v>
      </c>
      <c r="C64" s="30" t="s">
        <v>113</v>
      </c>
      <c r="D64" s="25" t="s">
        <v>64</v>
      </c>
      <c r="E64" s="31" t="s">
        <v>114</v>
      </c>
      <c r="F64" s="32" t="s">
        <v>110</v>
      </c>
      <c r="G64" s="33">
        <v>21.6</v>
      </c>
      <c r="H64" s="34">
        <v>0</v>
      </c>
      <c r="I64" s="34">
        <f>ROUND(ROUND(H64,2)*ROUND(G64,3),2)</f>
        <v>0</v>
      </c>
      <c r="J64" s="32" t="s">
        <v>79</v>
      </c>
      <c r="O64">
        <f>(I64*21)/100</f>
        <v>0</v>
      </c>
      <c r="P64" t="s">
        <v>30</v>
      </c>
    </row>
    <row r="65" spans="1:16" x14ac:dyDescent="0.2">
      <c r="A65" s="35" t="s">
        <v>61</v>
      </c>
      <c r="E65" s="36" t="s">
        <v>114</v>
      </c>
    </row>
    <row r="66" spans="1:16" x14ac:dyDescent="0.2">
      <c r="A66" s="37" t="s">
        <v>63</v>
      </c>
      <c r="E66" s="38" t="s">
        <v>64</v>
      </c>
    </row>
    <row r="67" spans="1:16" ht="102" x14ac:dyDescent="0.2">
      <c r="A67" t="s">
        <v>65</v>
      </c>
      <c r="E67" s="36" t="s">
        <v>111</v>
      </c>
    </row>
    <row r="68" spans="1:16" x14ac:dyDescent="0.2">
      <c r="A68" s="25" t="s">
        <v>55</v>
      </c>
      <c r="B68" s="30" t="s">
        <v>115</v>
      </c>
      <c r="C68" s="30" t="s">
        <v>116</v>
      </c>
      <c r="D68" s="25" t="s">
        <v>64</v>
      </c>
      <c r="E68" s="31" t="s">
        <v>117</v>
      </c>
      <c r="F68" s="32" t="s">
        <v>78</v>
      </c>
      <c r="G68" s="33">
        <v>600</v>
      </c>
      <c r="H68" s="34">
        <v>0</v>
      </c>
      <c r="I68" s="34">
        <f>ROUND(ROUND(H68,2)*ROUND(G68,3),2)</f>
        <v>0</v>
      </c>
      <c r="J68" s="32" t="s">
        <v>79</v>
      </c>
      <c r="O68">
        <f>(I68*21)/100</f>
        <v>0</v>
      </c>
      <c r="P68" t="s">
        <v>30</v>
      </c>
    </row>
    <row r="69" spans="1:16" x14ac:dyDescent="0.2">
      <c r="A69" s="35" t="s">
        <v>61</v>
      </c>
      <c r="E69" s="36" t="s">
        <v>117</v>
      </c>
    </row>
    <row r="70" spans="1:16" x14ac:dyDescent="0.2">
      <c r="A70" s="37" t="s">
        <v>63</v>
      </c>
      <c r="E70" s="38" t="s">
        <v>64</v>
      </c>
    </row>
    <row r="71" spans="1:16" ht="76.5" x14ac:dyDescent="0.2">
      <c r="A71" t="s">
        <v>65</v>
      </c>
      <c r="E71" s="36" t="s">
        <v>118</v>
      </c>
    </row>
    <row r="72" spans="1:16" x14ac:dyDescent="0.2">
      <c r="A72" s="25" t="s">
        <v>55</v>
      </c>
      <c r="B72" s="30" t="s">
        <v>119</v>
      </c>
      <c r="C72" s="30" t="s">
        <v>120</v>
      </c>
      <c r="D72" s="25" t="s">
        <v>64</v>
      </c>
      <c r="E72" s="31" t="s">
        <v>121</v>
      </c>
      <c r="F72" s="32" t="s">
        <v>87</v>
      </c>
      <c r="G72" s="33">
        <v>4</v>
      </c>
      <c r="H72" s="34">
        <v>0</v>
      </c>
      <c r="I72" s="34">
        <f>ROUND(ROUND(H72,2)*ROUND(G72,3),2)</f>
        <v>0</v>
      </c>
      <c r="J72" s="32" t="s">
        <v>79</v>
      </c>
      <c r="O72">
        <f>(I72*21)/100</f>
        <v>0</v>
      </c>
      <c r="P72" t="s">
        <v>30</v>
      </c>
    </row>
    <row r="73" spans="1:16" x14ac:dyDescent="0.2">
      <c r="A73" s="35" t="s">
        <v>61</v>
      </c>
      <c r="E73" s="36" t="s">
        <v>121</v>
      </c>
    </row>
    <row r="74" spans="1:16" x14ac:dyDescent="0.2">
      <c r="A74" s="37" t="s">
        <v>63</v>
      </c>
      <c r="E74" s="38" t="s">
        <v>64</v>
      </c>
    </row>
    <row r="75" spans="1:16" ht="89.25" x14ac:dyDescent="0.2">
      <c r="A75" t="s">
        <v>65</v>
      </c>
      <c r="E75" s="36" t="s">
        <v>122</v>
      </c>
    </row>
    <row r="76" spans="1:16" x14ac:dyDescent="0.2">
      <c r="A76" s="25" t="s">
        <v>55</v>
      </c>
      <c r="B76" s="30" t="s">
        <v>123</v>
      </c>
      <c r="C76" s="30" t="s">
        <v>124</v>
      </c>
      <c r="D76" s="25" t="s">
        <v>64</v>
      </c>
      <c r="E76" s="31" t="s">
        <v>125</v>
      </c>
      <c r="F76" s="32" t="s">
        <v>87</v>
      </c>
      <c r="G76" s="33">
        <v>4</v>
      </c>
      <c r="H76" s="34">
        <v>0</v>
      </c>
      <c r="I76" s="34">
        <f>ROUND(ROUND(H76,2)*ROUND(G76,3),2)</f>
        <v>0</v>
      </c>
      <c r="J76" s="32" t="s">
        <v>79</v>
      </c>
      <c r="O76">
        <f>(I76*21)/100</f>
        <v>0</v>
      </c>
      <c r="P76" t="s">
        <v>30</v>
      </c>
    </row>
    <row r="77" spans="1:16" x14ac:dyDescent="0.2">
      <c r="A77" s="35" t="s">
        <v>61</v>
      </c>
      <c r="E77" s="36" t="s">
        <v>125</v>
      </c>
    </row>
    <row r="78" spans="1:16" x14ac:dyDescent="0.2">
      <c r="A78" s="37" t="s">
        <v>63</v>
      </c>
      <c r="E78" s="38" t="s">
        <v>64</v>
      </c>
    </row>
    <row r="79" spans="1:16" ht="76.5" x14ac:dyDescent="0.2">
      <c r="A79" t="s">
        <v>65</v>
      </c>
      <c r="E79" s="36" t="s">
        <v>126</v>
      </c>
    </row>
    <row r="80" spans="1:16" x14ac:dyDescent="0.2">
      <c r="A80" s="25" t="s">
        <v>55</v>
      </c>
      <c r="B80" s="30" t="s">
        <v>127</v>
      </c>
      <c r="C80" s="30" t="s">
        <v>128</v>
      </c>
      <c r="D80" s="25" t="s">
        <v>64</v>
      </c>
      <c r="E80" s="31" t="s">
        <v>129</v>
      </c>
      <c r="F80" s="32" t="s">
        <v>78</v>
      </c>
      <c r="G80" s="33">
        <v>900</v>
      </c>
      <c r="H80" s="34">
        <v>0</v>
      </c>
      <c r="I80" s="34">
        <f>ROUND(ROUND(H80,2)*ROUND(G80,3),2)</f>
        <v>0</v>
      </c>
      <c r="J80" s="32" t="s">
        <v>79</v>
      </c>
      <c r="O80">
        <f>(I80*21)/100</f>
        <v>0</v>
      </c>
      <c r="P80" t="s">
        <v>30</v>
      </c>
    </row>
    <row r="81" spans="1:16" x14ac:dyDescent="0.2">
      <c r="A81" s="35" t="s">
        <v>61</v>
      </c>
      <c r="E81" s="36" t="s">
        <v>129</v>
      </c>
    </row>
    <row r="82" spans="1:16" x14ac:dyDescent="0.2">
      <c r="A82" s="37" t="s">
        <v>63</v>
      </c>
      <c r="E82" s="38" t="s">
        <v>64</v>
      </c>
    </row>
    <row r="83" spans="1:16" ht="102" x14ac:dyDescent="0.2">
      <c r="A83" t="s">
        <v>65</v>
      </c>
      <c r="E83" s="36" t="s">
        <v>130</v>
      </c>
    </row>
    <row r="84" spans="1:16" x14ac:dyDescent="0.2">
      <c r="A84" s="25" t="s">
        <v>55</v>
      </c>
      <c r="B84" s="30" t="s">
        <v>131</v>
      </c>
      <c r="C84" s="30" t="s">
        <v>132</v>
      </c>
      <c r="D84" s="25" t="s">
        <v>64</v>
      </c>
      <c r="E84" s="31" t="s">
        <v>133</v>
      </c>
      <c r="F84" s="32" t="s">
        <v>78</v>
      </c>
      <c r="G84" s="33">
        <v>900</v>
      </c>
      <c r="H84" s="34">
        <v>0</v>
      </c>
      <c r="I84" s="34">
        <f>ROUND(ROUND(H84,2)*ROUND(G84,3),2)</f>
        <v>0</v>
      </c>
      <c r="J84" s="32" t="s">
        <v>79</v>
      </c>
      <c r="O84">
        <f>(I84*21)/100</f>
        <v>0</v>
      </c>
      <c r="P84" t="s">
        <v>30</v>
      </c>
    </row>
    <row r="85" spans="1:16" x14ac:dyDescent="0.2">
      <c r="A85" s="35" t="s">
        <v>61</v>
      </c>
      <c r="E85" s="36" t="s">
        <v>133</v>
      </c>
    </row>
    <row r="86" spans="1:16" x14ac:dyDescent="0.2">
      <c r="A86" s="37" t="s">
        <v>63</v>
      </c>
      <c r="E86" s="38" t="s">
        <v>64</v>
      </c>
    </row>
    <row r="87" spans="1:16" ht="76.5" x14ac:dyDescent="0.2">
      <c r="A87" t="s">
        <v>65</v>
      </c>
      <c r="E87" s="36" t="s">
        <v>134</v>
      </c>
    </row>
    <row r="88" spans="1:16" x14ac:dyDescent="0.2">
      <c r="A88" s="25" t="s">
        <v>55</v>
      </c>
      <c r="B88" s="30" t="s">
        <v>135</v>
      </c>
      <c r="C88" s="30" t="s">
        <v>136</v>
      </c>
      <c r="D88" s="25" t="s">
        <v>64</v>
      </c>
      <c r="E88" s="31" t="s">
        <v>137</v>
      </c>
      <c r="F88" s="32" t="s">
        <v>138</v>
      </c>
      <c r="G88" s="33">
        <v>3</v>
      </c>
      <c r="H88" s="34">
        <v>0</v>
      </c>
      <c r="I88" s="34">
        <f>ROUND(ROUND(H88,2)*ROUND(G88,3),2)</f>
        <v>0</v>
      </c>
      <c r="J88" s="32" t="s">
        <v>79</v>
      </c>
      <c r="O88">
        <f>(I88*21)/100</f>
        <v>0</v>
      </c>
      <c r="P88" t="s">
        <v>30</v>
      </c>
    </row>
    <row r="89" spans="1:16" x14ac:dyDescent="0.2">
      <c r="A89" s="35" t="s">
        <v>61</v>
      </c>
      <c r="E89" s="36" t="s">
        <v>137</v>
      </c>
    </row>
    <row r="90" spans="1:16" x14ac:dyDescent="0.2">
      <c r="A90" s="37" t="s">
        <v>63</v>
      </c>
      <c r="E90" s="38" t="s">
        <v>64</v>
      </c>
    </row>
    <row r="91" spans="1:16" ht="89.25" x14ac:dyDescent="0.2">
      <c r="A91" t="s">
        <v>65</v>
      </c>
      <c r="E91" s="36" t="s">
        <v>139</v>
      </c>
    </row>
    <row r="92" spans="1:16" x14ac:dyDescent="0.2">
      <c r="A92" s="25" t="s">
        <v>55</v>
      </c>
      <c r="B92" s="30" t="s">
        <v>140</v>
      </c>
      <c r="C92" s="30" t="s">
        <v>141</v>
      </c>
      <c r="D92" s="25" t="s">
        <v>64</v>
      </c>
      <c r="E92" s="31" t="s">
        <v>142</v>
      </c>
      <c r="F92" s="32" t="s">
        <v>78</v>
      </c>
      <c r="G92" s="33">
        <v>900</v>
      </c>
      <c r="H92" s="34">
        <v>0</v>
      </c>
      <c r="I92" s="34">
        <f>ROUND(ROUND(H92,2)*ROUND(G92,3),2)</f>
        <v>0</v>
      </c>
      <c r="J92" s="32" t="s">
        <v>79</v>
      </c>
      <c r="O92">
        <f>(I92*21)/100</f>
        <v>0</v>
      </c>
      <c r="P92" t="s">
        <v>30</v>
      </c>
    </row>
    <row r="93" spans="1:16" x14ac:dyDescent="0.2">
      <c r="A93" s="35" t="s">
        <v>61</v>
      </c>
      <c r="E93" s="36" t="s">
        <v>142</v>
      </c>
    </row>
    <row r="94" spans="1:16" x14ac:dyDescent="0.2">
      <c r="A94" s="37" t="s">
        <v>63</v>
      </c>
      <c r="E94" s="38" t="s">
        <v>64</v>
      </c>
    </row>
    <row r="95" spans="1:16" ht="89.25" x14ac:dyDescent="0.2">
      <c r="A95" t="s">
        <v>65</v>
      </c>
      <c r="E95" s="36" t="s">
        <v>143</v>
      </c>
    </row>
    <row r="96" spans="1:16" x14ac:dyDescent="0.2">
      <c r="A96" s="25" t="s">
        <v>55</v>
      </c>
      <c r="B96" s="30" t="s">
        <v>144</v>
      </c>
      <c r="C96" s="30" t="s">
        <v>145</v>
      </c>
      <c r="D96" s="25" t="s">
        <v>64</v>
      </c>
      <c r="E96" s="31" t="s">
        <v>146</v>
      </c>
      <c r="F96" s="32" t="s">
        <v>87</v>
      </c>
      <c r="G96" s="33">
        <v>2</v>
      </c>
      <c r="H96" s="34">
        <v>0</v>
      </c>
      <c r="I96" s="34">
        <f>ROUND(ROUND(H96,2)*ROUND(G96,3),2)</f>
        <v>0</v>
      </c>
      <c r="J96" s="32" t="s">
        <v>79</v>
      </c>
      <c r="O96">
        <f>(I96*21)/100</f>
        <v>0</v>
      </c>
      <c r="P96" t="s">
        <v>30</v>
      </c>
    </row>
    <row r="97" spans="1:16" x14ac:dyDescent="0.2">
      <c r="A97" s="35" t="s">
        <v>61</v>
      </c>
      <c r="E97" s="36" t="s">
        <v>146</v>
      </c>
    </row>
    <row r="98" spans="1:16" x14ac:dyDescent="0.2">
      <c r="A98" s="37" t="s">
        <v>63</v>
      </c>
      <c r="E98" s="38" t="s">
        <v>64</v>
      </c>
    </row>
    <row r="99" spans="1:16" ht="89.25" x14ac:dyDescent="0.2">
      <c r="A99" t="s">
        <v>65</v>
      </c>
      <c r="E99" s="36" t="s">
        <v>122</v>
      </c>
    </row>
    <row r="100" spans="1:16" x14ac:dyDescent="0.2">
      <c r="A100" s="25" t="s">
        <v>55</v>
      </c>
      <c r="B100" s="30" t="s">
        <v>147</v>
      </c>
      <c r="C100" s="30" t="s">
        <v>148</v>
      </c>
      <c r="D100" s="25" t="s">
        <v>64</v>
      </c>
      <c r="E100" s="31" t="s">
        <v>149</v>
      </c>
      <c r="F100" s="32" t="s">
        <v>87</v>
      </c>
      <c r="G100" s="33">
        <v>2</v>
      </c>
      <c r="H100" s="34">
        <v>0</v>
      </c>
      <c r="I100" s="34">
        <f>ROUND(ROUND(H100,2)*ROUND(G100,3),2)</f>
        <v>0</v>
      </c>
      <c r="J100" s="32" t="s">
        <v>79</v>
      </c>
      <c r="O100">
        <f>(I100*21)/100</f>
        <v>0</v>
      </c>
      <c r="P100" t="s">
        <v>30</v>
      </c>
    </row>
    <row r="101" spans="1:16" x14ac:dyDescent="0.2">
      <c r="A101" s="35" t="s">
        <v>61</v>
      </c>
      <c r="E101" s="36" t="s">
        <v>149</v>
      </c>
    </row>
    <row r="102" spans="1:16" x14ac:dyDescent="0.2">
      <c r="A102" s="37" t="s">
        <v>63</v>
      </c>
      <c r="E102" s="38" t="s">
        <v>64</v>
      </c>
    </row>
    <row r="103" spans="1:16" ht="76.5" x14ac:dyDescent="0.2">
      <c r="A103" t="s">
        <v>65</v>
      </c>
      <c r="E103" s="36" t="s">
        <v>126</v>
      </c>
    </row>
    <row r="104" spans="1:16" x14ac:dyDescent="0.2">
      <c r="A104" s="25" t="s">
        <v>55</v>
      </c>
      <c r="B104" s="30" t="s">
        <v>150</v>
      </c>
      <c r="C104" s="30" t="s">
        <v>151</v>
      </c>
      <c r="D104" s="25" t="s">
        <v>64</v>
      </c>
      <c r="E104" s="31" t="s">
        <v>152</v>
      </c>
      <c r="F104" s="32" t="s">
        <v>87</v>
      </c>
      <c r="G104" s="33">
        <v>2</v>
      </c>
      <c r="H104" s="34">
        <v>0</v>
      </c>
      <c r="I104" s="34">
        <f>ROUND(ROUND(H104,2)*ROUND(G104,3),2)</f>
        <v>0</v>
      </c>
      <c r="J104" s="32" t="s">
        <v>79</v>
      </c>
      <c r="O104">
        <f>(I104*21)/100</f>
        <v>0</v>
      </c>
      <c r="P104" t="s">
        <v>30</v>
      </c>
    </row>
    <row r="105" spans="1:16" x14ac:dyDescent="0.2">
      <c r="A105" s="35" t="s">
        <v>61</v>
      </c>
      <c r="E105" s="36" t="s">
        <v>152</v>
      </c>
    </row>
    <row r="106" spans="1:16" x14ac:dyDescent="0.2">
      <c r="A106" s="37" t="s">
        <v>63</v>
      </c>
      <c r="E106" s="38" t="s">
        <v>64</v>
      </c>
    </row>
    <row r="107" spans="1:16" ht="89.25" x14ac:dyDescent="0.2">
      <c r="A107" t="s">
        <v>65</v>
      </c>
      <c r="E107" s="36" t="s">
        <v>153</v>
      </c>
    </row>
    <row r="108" spans="1:16" x14ac:dyDescent="0.2">
      <c r="A108" s="25" t="s">
        <v>55</v>
      </c>
      <c r="B108" s="30" t="s">
        <v>154</v>
      </c>
      <c r="C108" s="30" t="s">
        <v>155</v>
      </c>
      <c r="D108" s="25" t="s">
        <v>64</v>
      </c>
      <c r="E108" s="31" t="s">
        <v>156</v>
      </c>
      <c r="F108" s="32" t="s">
        <v>87</v>
      </c>
      <c r="G108" s="33">
        <v>2</v>
      </c>
      <c r="H108" s="34">
        <v>0</v>
      </c>
      <c r="I108" s="34">
        <f>ROUND(ROUND(H108,2)*ROUND(G108,3),2)</f>
        <v>0</v>
      </c>
      <c r="J108" s="32" t="s">
        <v>79</v>
      </c>
      <c r="O108">
        <f>(I108*21)/100</f>
        <v>0</v>
      </c>
      <c r="P108" t="s">
        <v>30</v>
      </c>
    </row>
    <row r="109" spans="1:16" x14ac:dyDescent="0.2">
      <c r="A109" s="35" t="s">
        <v>61</v>
      </c>
      <c r="E109" s="36" t="s">
        <v>156</v>
      </c>
    </row>
    <row r="110" spans="1:16" x14ac:dyDescent="0.2">
      <c r="A110" s="37" t="s">
        <v>63</v>
      </c>
      <c r="E110" s="38" t="s">
        <v>64</v>
      </c>
    </row>
    <row r="111" spans="1:16" ht="89.25" x14ac:dyDescent="0.2">
      <c r="A111" t="s">
        <v>65</v>
      </c>
      <c r="E111" s="36" t="s">
        <v>153</v>
      </c>
    </row>
    <row r="112" spans="1:16" x14ac:dyDescent="0.2">
      <c r="A112" s="25" t="s">
        <v>55</v>
      </c>
      <c r="B112" s="30" t="s">
        <v>157</v>
      </c>
      <c r="C112" s="30" t="s">
        <v>158</v>
      </c>
      <c r="D112" s="25" t="s">
        <v>64</v>
      </c>
      <c r="E112" s="31" t="s">
        <v>159</v>
      </c>
      <c r="F112" s="32" t="s">
        <v>87</v>
      </c>
      <c r="G112" s="33">
        <v>16</v>
      </c>
      <c r="H112" s="34">
        <v>0</v>
      </c>
      <c r="I112" s="34">
        <f>ROUND(ROUND(H112,2)*ROUND(G112,3),2)</f>
        <v>0</v>
      </c>
      <c r="J112" s="32" t="s">
        <v>79</v>
      </c>
      <c r="O112">
        <f>(I112*21)/100</f>
        <v>0</v>
      </c>
      <c r="P112" t="s">
        <v>30</v>
      </c>
    </row>
    <row r="113" spans="1:16" x14ac:dyDescent="0.2">
      <c r="A113" s="35" t="s">
        <v>61</v>
      </c>
      <c r="E113" s="36" t="s">
        <v>159</v>
      </c>
    </row>
    <row r="114" spans="1:16" x14ac:dyDescent="0.2">
      <c r="A114" s="37" t="s">
        <v>63</v>
      </c>
      <c r="E114" s="38" t="s">
        <v>64</v>
      </c>
    </row>
    <row r="115" spans="1:16" ht="102" x14ac:dyDescent="0.2">
      <c r="A115" t="s">
        <v>65</v>
      </c>
      <c r="E115" s="36" t="s">
        <v>160</v>
      </c>
    </row>
    <row r="116" spans="1:16" x14ac:dyDescent="0.2">
      <c r="A116" s="25" t="s">
        <v>55</v>
      </c>
      <c r="B116" s="30" t="s">
        <v>161</v>
      </c>
      <c r="C116" s="30" t="s">
        <v>162</v>
      </c>
      <c r="D116" s="25" t="s">
        <v>64</v>
      </c>
      <c r="E116" s="31" t="s">
        <v>163</v>
      </c>
      <c r="F116" s="32" t="s">
        <v>87</v>
      </c>
      <c r="G116" s="33">
        <v>16</v>
      </c>
      <c r="H116" s="34">
        <v>0</v>
      </c>
      <c r="I116" s="34">
        <f>ROUND(ROUND(H116,2)*ROUND(G116,3),2)</f>
        <v>0</v>
      </c>
      <c r="J116" s="32" t="s">
        <v>79</v>
      </c>
      <c r="O116">
        <f>(I116*21)/100</f>
        <v>0</v>
      </c>
      <c r="P116" t="s">
        <v>30</v>
      </c>
    </row>
    <row r="117" spans="1:16" x14ac:dyDescent="0.2">
      <c r="A117" s="35" t="s">
        <v>61</v>
      </c>
      <c r="E117" s="36" t="s">
        <v>163</v>
      </c>
    </row>
    <row r="118" spans="1:16" x14ac:dyDescent="0.2">
      <c r="A118" s="37" t="s">
        <v>63</v>
      </c>
      <c r="E118" s="38" t="s">
        <v>64</v>
      </c>
    </row>
    <row r="119" spans="1:16" ht="89.25" x14ac:dyDescent="0.2">
      <c r="A119" t="s">
        <v>65</v>
      </c>
      <c r="E119" s="36" t="s">
        <v>164</v>
      </c>
    </row>
    <row r="120" spans="1:16" x14ac:dyDescent="0.2">
      <c r="A120" s="25" t="s">
        <v>55</v>
      </c>
      <c r="B120" s="30" t="s">
        <v>165</v>
      </c>
      <c r="C120" s="30" t="s">
        <v>166</v>
      </c>
      <c r="D120" s="25" t="s">
        <v>64</v>
      </c>
      <c r="E120" s="31" t="s">
        <v>167</v>
      </c>
      <c r="F120" s="32" t="s">
        <v>87</v>
      </c>
      <c r="G120" s="33">
        <v>2</v>
      </c>
      <c r="H120" s="34">
        <v>0</v>
      </c>
      <c r="I120" s="34">
        <f>ROUND(ROUND(H120,2)*ROUND(G120,3),2)</f>
        <v>0</v>
      </c>
      <c r="J120" s="32" t="s">
        <v>79</v>
      </c>
      <c r="O120">
        <f>(I120*21)/100</f>
        <v>0</v>
      </c>
      <c r="P120" t="s">
        <v>30</v>
      </c>
    </row>
    <row r="121" spans="1:16" x14ac:dyDescent="0.2">
      <c r="A121" s="35" t="s">
        <v>61</v>
      </c>
      <c r="E121" s="36" t="s">
        <v>167</v>
      </c>
    </row>
    <row r="122" spans="1:16" ht="25.5" x14ac:dyDescent="0.2">
      <c r="A122" s="37" t="s">
        <v>63</v>
      </c>
      <c r="E122" s="38" t="s">
        <v>168</v>
      </c>
    </row>
    <row r="123" spans="1:16" ht="89.25" x14ac:dyDescent="0.2">
      <c r="A123" t="s">
        <v>65</v>
      </c>
      <c r="E123" s="36" t="s">
        <v>169</v>
      </c>
    </row>
    <row r="124" spans="1:16" x14ac:dyDescent="0.2">
      <c r="A124" s="25" t="s">
        <v>55</v>
      </c>
      <c r="B124" s="30" t="s">
        <v>170</v>
      </c>
      <c r="C124" s="30" t="s">
        <v>171</v>
      </c>
      <c r="D124" s="25" t="s">
        <v>64</v>
      </c>
      <c r="E124" s="31" t="s">
        <v>172</v>
      </c>
      <c r="F124" s="32" t="s">
        <v>87</v>
      </c>
      <c r="G124" s="33">
        <v>2</v>
      </c>
      <c r="H124" s="34">
        <v>0</v>
      </c>
      <c r="I124" s="34">
        <f>ROUND(ROUND(H124,2)*ROUND(G124,3),2)</f>
        <v>0</v>
      </c>
      <c r="J124" s="32" t="s">
        <v>79</v>
      </c>
      <c r="O124">
        <f>(I124*21)/100</f>
        <v>0</v>
      </c>
      <c r="P124" t="s">
        <v>30</v>
      </c>
    </row>
    <row r="125" spans="1:16" x14ac:dyDescent="0.2">
      <c r="A125" s="35" t="s">
        <v>61</v>
      </c>
      <c r="E125" s="36" t="s">
        <v>172</v>
      </c>
    </row>
    <row r="126" spans="1:16" ht="25.5" x14ac:dyDescent="0.2">
      <c r="A126" s="37" t="s">
        <v>63</v>
      </c>
      <c r="E126" s="38" t="s">
        <v>173</v>
      </c>
    </row>
    <row r="127" spans="1:16" ht="76.5" x14ac:dyDescent="0.2">
      <c r="A127" t="s">
        <v>65</v>
      </c>
      <c r="E127" s="36" t="s">
        <v>174</v>
      </c>
    </row>
    <row r="128" spans="1:16" x14ac:dyDescent="0.2">
      <c r="A128" s="25" t="s">
        <v>55</v>
      </c>
      <c r="B128" s="30" t="s">
        <v>175</v>
      </c>
      <c r="C128" s="30" t="s">
        <v>176</v>
      </c>
      <c r="D128" s="25" t="s">
        <v>64</v>
      </c>
      <c r="E128" s="31" t="s">
        <v>177</v>
      </c>
      <c r="F128" s="32" t="s">
        <v>87</v>
      </c>
      <c r="G128" s="33">
        <v>2</v>
      </c>
      <c r="H128" s="34">
        <v>0</v>
      </c>
      <c r="I128" s="34">
        <f>ROUND(ROUND(H128,2)*ROUND(G128,3),2)</f>
        <v>0</v>
      </c>
      <c r="J128" s="32" t="s">
        <v>79</v>
      </c>
      <c r="O128">
        <f>(I128*21)/100</f>
        <v>0</v>
      </c>
      <c r="P128" t="s">
        <v>30</v>
      </c>
    </row>
    <row r="129" spans="1:16" x14ac:dyDescent="0.2">
      <c r="A129" s="35" t="s">
        <v>61</v>
      </c>
      <c r="E129" s="36" t="s">
        <v>177</v>
      </c>
    </row>
    <row r="130" spans="1:16" x14ac:dyDescent="0.2">
      <c r="A130" s="37" t="s">
        <v>63</v>
      </c>
      <c r="E130" s="38" t="s">
        <v>64</v>
      </c>
    </row>
    <row r="131" spans="1:16" ht="89.25" x14ac:dyDescent="0.2">
      <c r="A131" t="s">
        <v>65</v>
      </c>
      <c r="E131" s="36" t="s">
        <v>169</v>
      </c>
    </row>
    <row r="132" spans="1:16" x14ac:dyDescent="0.2">
      <c r="A132" s="25" t="s">
        <v>55</v>
      </c>
      <c r="B132" s="30" t="s">
        <v>178</v>
      </c>
      <c r="C132" s="30" t="s">
        <v>179</v>
      </c>
      <c r="D132" s="25" t="s">
        <v>64</v>
      </c>
      <c r="E132" s="31" t="s">
        <v>180</v>
      </c>
      <c r="F132" s="32" t="s">
        <v>87</v>
      </c>
      <c r="G132" s="33">
        <v>2</v>
      </c>
      <c r="H132" s="34">
        <v>0</v>
      </c>
      <c r="I132" s="34">
        <f>ROUND(ROUND(H132,2)*ROUND(G132,3),2)</f>
        <v>0</v>
      </c>
      <c r="J132" s="32" t="s">
        <v>79</v>
      </c>
      <c r="O132">
        <f>(I132*21)/100</f>
        <v>0</v>
      </c>
      <c r="P132" t="s">
        <v>30</v>
      </c>
    </row>
    <row r="133" spans="1:16" x14ac:dyDescent="0.2">
      <c r="A133" s="35" t="s">
        <v>61</v>
      </c>
      <c r="E133" s="36" t="s">
        <v>180</v>
      </c>
    </row>
    <row r="134" spans="1:16" x14ac:dyDescent="0.2">
      <c r="A134" s="37" t="s">
        <v>63</v>
      </c>
      <c r="E134" s="38" t="s">
        <v>64</v>
      </c>
    </row>
    <row r="135" spans="1:16" ht="38.25" x14ac:dyDescent="0.2">
      <c r="A135" t="s">
        <v>65</v>
      </c>
      <c r="E135" s="36" t="s">
        <v>181</v>
      </c>
    </row>
    <row r="136" spans="1:16" x14ac:dyDescent="0.2">
      <c r="A136" s="25" t="s">
        <v>55</v>
      </c>
      <c r="B136" s="30" t="s">
        <v>182</v>
      </c>
      <c r="C136" s="30" t="s">
        <v>183</v>
      </c>
      <c r="D136" s="25" t="s">
        <v>64</v>
      </c>
      <c r="E136" s="31" t="s">
        <v>184</v>
      </c>
      <c r="F136" s="32" t="s">
        <v>87</v>
      </c>
      <c r="G136" s="33">
        <v>2</v>
      </c>
      <c r="H136" s="34">
        <v>0</v>
      </c>
      <c r="I136" s="34">
        <f>ROUND(ROUND(H136,2)*ROUND(G136,3),2)</f>
        <v>0</v>
      </c>
      <c r="J136" s="32" t="s">
        <v>79</v>
      </c>
      <c r="O136">
        <f>(I136*21)/100</f>
        <v>0</v>
      </c>
      <c r="P136" t="s">
        <v>30</v>
      </c>
    </row>
    <row r="137" spans="1:16" x14ac:dyDescent="0.2">
      <c r="A137" s="35" t="s">
        <v>61</v>
      </c>
      <c r="E137" s="36" t="s">
        <v>184</v>
      </c>
    </row>
    <row r="138" spans="1:16" x14ac:dyDescent="0.2">
      <c r="A138" s="37" t="s">
        <v>63</v>
      </c>
      <c r="E138" s="38" t="s">
        <v>64</v>
      </c>
    </row>
    <row r="139" spans="1:16" ht="76.5" x14ac:dyDescent="0.2">
      <c r="A139" t="s">
        <v>65</v>
      </c>
      <c r="E139" s="36" t="s">
        <v>185</v>
      </c>
    </row>
    <row r="140" spans="1:16" x14ac:dyDescent="0.2">
      <c r="A140" s="25" t="s">
        <v>55</v>
      </c>
      <c r="B140" s="30" t="s">
        <v>186</v>
      </c>
      <c r="C140" s="30" t="s">
        <v>187</v>
      </c>
      <c r="D140" s="25" t="s">
        <v>64</v>
      </c>
      <c r="E140" s="31" t="s">
        <v>188</v>
      </c>
      <c r="F140" s="32" t="s">
        <v>87</v>
      </c>
      <c r="G140" s="33">
        <v>2</v>
      </c>
      <c r="H140" s="34">
        <v>0</v>
      </c>
      <c r="I140" s="34">
        <f>ROUND(ROUND(H140,2)*ROUND(G140,3),2)</f>
        <v>0</v>
      </c>
      <c r="J140" s="32" t="s">
        <v>79</v>
      </c>
      <c r="O140">
        <f>(I140*21)/100</f>
        <v>0</v>
      </c>
      <c r="P140" t="s">
        <v>30</v>
      </c>
    </row>
    <row r="141" spans="1:16" x14ac:dyDescent="0.2">
      <c r="A141" s="35" t="s">
        <v>61</v>
      </c>
      <c r="E141" s="36" t="s">
        <v>188</v>
      </c>
    </row>
    <row r="142" spans="1:16" x14ac:dyDescent="0.2">
      <c r="A142" s="37" t="s">
        <v>63</v>
      </c>
      <c r="E142" s="38" t="s">
        <v>64</v>
      </c>
    </row>
    <row r="143" spans="1:16" ht="76.5" x14ac:dyDescent="0.2">
      <c r="A143" t="s">
        <v>65</v>
      </c>
      <c r="E143" s="36" t="s">
        <v>185</v>
      </c>
    </row>
    <row r="144" spans="1:16" x14ac:dyDescent="0.2">
      <c r="A144" s="25" t="s">
        <v>55</v>
      </c>
      <c r="B144" s="30" t="s">
        <v>189</v>
      </c>
      <c r="C144" s="30" t="s">
        <v>190</v>
      </c>
      <c r="D144" s="25" t="s">
        <v>64</v>
      </c>
      <c r="E144" s="31" t="s">
        <v>191</v>
      </c>
      <c r="F144" s="32" t="s">
        <v>87</v>
      </c>
      <c r="G144" s="33">
        <v>12</v>
      </c>
      <c r="H144" s="34">
        <v>0</v>
      </c>
      <c r="I144" s="34">
        <f>ROUND(ROUND(H144,2)*ROUND(G144,3),2)</f>
        <v>0</v>
      </c>
      <c r="J144" s="32" t="s">
        <v>79</v>
      </c>
      <c r="O144">
        <f>(I144*21)/100</f>
        <v>0</v>
      </c>
      <c r="P144" t="s">
        <v>30</v>
      </c>
    </row>
    <row r="145" spans="1:18" x14ac:dyDescent="0.2">
      <c r="A145" s="35" t="s">
        <v>61</v>
      </c>
      <c r="E145" s="36" t="s">
        <v>191</v>
      </c>
    </row>
    <row r="146" spans="1:18" x14ac:dyDescent="0.2">
      <c r="A146" s="37" t="s">
        <v>63</v>
      </c>
      <c r="E146" s="38" t="s">
        <v>64</v>
      </c>
    </row>
    <row r="147" spans="1:18" ht="51" x14ac:dyDescent="0.2">
      <c r="A147" t="s">
        <v>65</v>
      </c>
      <c r="E147" s="36" t="s">
        <v>192</v>
      </c>
    </row>
    <row r="148" spans="1:18" x14ac:dyDescent="0.2">
      <c r="A148" s="25" t="s">
        <v>55</v>
      </c>
      <c r="B148" s="30" t="s">
        <v>193</v>
      </c>
      <c r="C148" s="30" t="s">
        <v>194</v>
      </c>
      <c r="D148" s="25" t="s">
        <v>64</v>
      </c>
      <c r="E148" s="31" t="s">
        <v>195</v>
      </c>
      <c r="F148" s="32" t="s">
        <v>196</v>
      </c>
      <c r="G148" s="33">
        <v>84</v>
      </c>
      <c r="H148" s="34">
        <v>0</v>
      </c>
      <c r="I148" s="34">
        <f>ROUND(ROUND(H148,2)*ROUND(G148,3),2)</f>
        <v>0</v>
      </c>
      <c r="J148" s="32" t="s">
        <v>79</v>
      </c>
      <c r="O148">
        <f>(I148*21)/100</f>
        <v>0</v>
      </c>
      <c r="P148" t="s">
        <v>30</v>
      </c>
    </row>
    <row r="149" spans="1:18" x14ac:dyDescent="0.2">
      <c r="A149" s="35" t="s">
        <v>61</v>
      </c>
      <c r="E149" s="36" t="s">
        <v>195</v>
      </c>
    </row>
    <row r="150" spans="1:18" x14ac:dyDescent="0.2">
      <c r="A150" s="37" t="s">
        <v>63</v>
      </c>
      <c r="E150" s="38" t="s">
        <v>64</v>
      </c>
    </row>
    <row r="151" spans="1:18" ht="127.5" x14ac:dyDescent="0.2">
      <c r="A151" t="s">
        <v>65</v>
      </c>
      <c r="E151" s="36" t="s">
        <v>197</v>
      </c>
    </row>
    <row r="152" spans="1:18" x14ac:dyDescent="0.2">
      <c r="A152" s="25" t="s">
        <v>55</v>
      </c>
      <c r="B152" s="30" t="s">
        <v>198</v>
      </c>
      <c r="C152" s="30" t="s">
        <v>199</v>
      </c>
      <c r="D152" s="25" t="s">
        <v>64</v>
      </c>
      <c r="E152" s="31" t="s">
        <v>200</v>
      </c>
      <c r="F152" s="32" t="s">
        <v>87</v>
      </c>
      <c r="G152" s="33">
        <v>168</v>
      </c>
      <c r="H152" s="34">
        <v>0</v>
      </c>
      <c r="I152" s="34">
        <f>ROUND(ROUND(H152,2)*ROUND(G152,3),2)</f>
        <v>0</v>
      </c>
      <c r="J152" s="32" t="s">
        <v>79</v>
      </c>
      <c r="O152">
        <f>(I152*21)/100</f>
        <v>0</v>
      </c>
      <c r="P152" t="s">
        <v>30</v>
      </c>
    </row>
    <row r="153" spans="1:18" x14ac:dyDescent="0.2">
      <c r="A153" s="35" t="s">
        <v>61</v>
      </c>
      <c r="E153" s="36" t="s">
        <v>200</v>
      </c>
    </row>
    <row r="154" spans="1:18" x14ac:dyDescent="0.2">
      <c r="A154" s="37" t="s">
        <v>63</v>
      </c>
      <c r="E154" s="38" t="s">
        <v>64</v>
      </c>
    </row>
    <row r="155" spans="1:18" ht="89.25" x14ac:dyDescent="0.2">
      <c r="A155" t="s">
        <v>65</v>
      </c>
      <c r="E155" s="36" t="s">
        <v>153</v>
      </c>
    </row>
    <row r="156" spans="1:18" x14ac:dyDescent="0.2">
      <c r="A156" s="25" t="s">
        <v>55</v>
      </c>
      <c r="B156" s="30" t="s">
        <v>201</v>
      </c>
      <c r="C156" s="30" t="s">
        <v>202</v>
      </c>
      <c r="D156" s="25" t="s">
        <v>64</v>
      </c>
      <c r="E156" s="31" t="s">
        <v>203</v>
      </c>
      <c r="F156" s="32" t="s">
        <v>87</v>
      </c>
      <c r="G156" s="33">
        <v>168</v>
      </c>
      <c r="H156" s="34">
        <v>0</v>
      </c>
      <c r="I156" s="34">
        <f>ROUND(ROUND(H156,2)*ROUND(G156,3),2)</f>
        <v>0</v>
      </c>
      <c r="J156" s="32" t="s">
        <v>79</v>
      </c>
      <c r="O156">
        <f>(I156*21)/100</f>
        <v>0</v>
      </c>
      <c r="P156" t="s">
        <v>30</v>
      </c>
    </row>
    <row r="157" spans="1:18" x14ac:dyDescent="0.2">
      <c r="A157" s="35" t="s">
        <v>61</v>
      </c>
      <c r="E157" s="36" t="s">
        <v>203</v>
      </c>
    </row>
    <row r="158" spans="1:18" x14ac:dyDescent="0.2">
      <c r="A158" s="37" t="s">
        <v>63</v>
      </c>
      <c r="E158" s="38" t="s">
        <v>64</v>
      </c>
    </row>
    <row r="159" spans="1:18" ht="76.5" x14ac:dyDescent="0.2">
      <c r="A159" t="s">
        <v>65</v>
      </c>
      <c r="E159" s="36" t="s">
        <v>126</v>
      </c>
    </row>
    <row r="160" spans="1:18" ht="12.75" customHeight="1" x14ac:dyDescent="0.2">
      <c r="A160" s="12" t="s">
        <v>52</v>
      </c>
      <c r="B160" s="12"/>
      <c r="C160" s="39" t="s">
        <v>204</v>
      </c>
      <c r="D160" s="12"/>
      <c r="E160" s="28" t="s">
        <v>205</v>
      </c>
      <c r="F160" s="12"/>
      <c r="G160" s="12"/>
      <c r="H160" s="12"/>
      <c r="I160" s="40">
        <f>0+Q160</f>
        <v>0</v>
      </c>
      <c r="J160" s="12"/>
      <c r="O160">
        <f>0+R160</f>
        <v>0</v>
      </c>
      <c r="Q160">
        <f>0+I161+I165+I169+I173+I177+I181+I185+I189+I193+I197</f>
        <v>0</v>
      </c>
      <c r="R160">
        <f>0+O161+O165+O169+O173+O177+O181+O185+O189+O193+O197</f>
        <v>0</v>
      </c>
    </row>
    <row r="161" spans="1:16" x14ac:dyDescent="0.2">
      <c r="A161" s="25" t="s">
        <v>55</v>
      </c>
      <c r="B161" s="30" t="s">
        <v>206</v>
      </c>
      <c r="C161" s="30" t="s">
        <v>207</v>
      </c>
      <c r="D161" s="25" t="s">
        <v>64</v>
      </c>
      <c r="E161" s="31" t="s">
        <v>208</v>
      </c>
      <c r="F161" s="32" t="s">
        <v>209</v>
      </c>
      <c r="G161" s="33">
        <v>0.7</v>
      </c>
      <c r="H161" s="34">
        <v>0</v>
      </c>
      <c r="I161" s="34">
        <f>ROUND(ROUND(H161,2)*ROUND(G161,3),2)</f>
        <v>0</v>
      </c>
      <c r="J161" s="32" t="s">
        <v>79</v>
      </c>
      <c r="O161">
        <f>(I161*21)/100</f>
        <v>0</v>
      </c>
      <c r="P161" t="s">
        <v>30</v>
      </c>
    </row>
    <row r="162" spans="1:16" x14ac:dyDescent="0.2">
      <c r="A162" s="35" t="s">
        <v>61</v>
      </c>
      <c r="E162" s="36" t="s">
        <v>208</v>
      </c>
    </row>
    <row r="163" spans="1:16" x14ac:dyDescent="0.2">
      <c r="A163" s="37" t="s">
        <v>63</v>
      </c>
      <c r="E163" s="38" t="s">
        <v>64</v>
      </c>
    </row>
    <row r="164" spans="1:16" ht="25.5" x14ac:dyDescent="0.2">
      <c r="A164" t="s">
        <v>65</v>
      </c>
      <c r="E164" s="36" t="s">
        <v>210</v>
      </c>
    </row>
    <row r="165" spans="1:16" ht="25.5" x14ac:dyDescent="0.2">
      <c r="A165" s="25" t="s">
        <v>55</v>
      </c>
      <c r="B165" s="30" t="s">
        <v>211</v>
      </c>
      <c r="C165" s="30" t="s">
        <v>212</v>
      </c>
      <c r="D165" s="25" t="s">
        <v>64</v>
      </c>
      <c r="E165" s="31" t="s">
        <v>213</v>
      </c>
      <c r="F165" s="32" t="s">
        <v>78</v>
      </c>
      <c r="G165" s="33">
        <v>300</v>
      </c>
      <c r="H165" s="34">
        <v>0</v>
      </c>
      <c r="I165" s="34">
        <f>ROUND(ROUND(H165,2)*ROUND(G165,3),2)</f>
        <v>0</v>
      </c>
      <c r="J165" s="32" t="s">
        <v>79</v>
      </c>
      <c r="O165">
        <f>(I165*21)/100</f>
        <v>0</v>
      </c>
      <c r="P165" t="s">
        <v>30</v>
      </c>
    </row>
    <row r="166" spans="1:16" ht="25.5" x14ac:dyDescent="0.2">
      <c r="A166" s="35" t="s">
        <v>61</v>
      </c>
      <c r="E166" s="36" t="s">
        <v>213</v>
      </c>
    </row>
    <row r="167" spans="1:16" x14ac:dyDescent="0.2">
      <c r="A167" s="37" t="s">
        <v>63</v>
      </c>
      <c r="E167" s="38" t="s">
        <v>64</v>
      </c>
    </row>
    <row r="168" spans="1:16" ht="38.25" x14ac:dyDescent="0.2">
      <c r="A168" t="s">
        <v>65</v>
      </c>
      <c r="E168" s="36" t="s">
        <v>214</v>
      </c>
    </row>
    <row r="169" spans="1:16" ht="25.5" x14ac:dyDescent="0.2">
      <c r="A169" s="25" t="s">
        <v>55</v>
      </c>
      <c r="B169" s="30" t="s">
        <v>215</v>
      </c>
      <c r="C169" s="30" t="s">
        <v>216</v>
      </c>
      <c r="D169" s="25" t="s">
        <v>64</v>
      </c>
      <c r="E169" s="31" t="s">
        <v>217</v>
      </c>
      <c r="F169" s="32" t="s">
        <v>87</v>
      </c>
      <c r="G169" s="33">
        <v>4</v>
      </c>
      <c r="H169" s="34">
        <v>0</v>
      </c>
      <c r="I169" s="34">
        <f>ROUND(ROUND(H169,2)*ROUND(G169,3),2)</f>
        <v>0</v>
      </c>
      <c r="J169" s="32" t="s">
        <v>79</v>
      </c>
      <c r="O169">
        <f>(I169*21)/100</f>
        <v>0</v>
      </c>
      <c r="P169" t="s">
        <v>30</v>
      </c>
    </row>
    <row r="170" spans="1:16" ht="25.5" x14ac:dyDescent="0.2">
      <c r="A170" s="35" t="s">
        <v>61</v>
      </c>
      <c r="E170" s="36" t="s">
        <v>217</v>
      </c>
    </row>
    <row r="171" spans="1:16" x14ac:dyDescent="0.2">
      <c r="A171" s="37" t="s">
        <v>63</v>
      </c>
      <c r="E171" s="38" t="s">
        <v>64</v>
      </c>
    </row>
    <row r="172" spans="1:16" ht="51" x14ac:dyDescent="0.2">
      <c r="A172" t="s">
        <v>65</v>
      </c>
      <c r="E172" s="36" t="s">
        <v>218</v>
      </c>
    </row>
    <row r="173" spans="1:16" ht="25.5" x14ac:dyDescent="0.2">
      <c r="A173" s="25" t="s">
        <v>55</v>
      </c>
      <c r="B173" s="30" t="s">
        <v>219</v>
      </c>
      <c r="C173" s="30" t="s">
        <v>220</v>
      </c>
      <c r="D173" s="25" t="s">
        <v>64</v>
      </c>
      <c r="E173" s="31" t="s">
        <v>221</v>
      </c>
      <c r="F173" s="32" t="s">
        <v>87</v>
      </c>
      <c r="G173" s="33">
        <v>1</v>
      </c>
      <c r="H173" s="34">
        <v>0</v>
      </c>
      <c r="I173" s="34">
        <f>ROUND(ROUND(H173,2)*ROUND(G173,3),2)</f>
        <v>0</v>
      </c>
      <c r="J173" s="32" t="s">
        <v>79</v>
      </c>
      <c r="O173">
        <f>(I173*21)/100</f>
        <v>0</v>
      </c>
      <c r="P173" t="s">
        <v>30</v>
      </c>
    </row>
    <row r="174" spans="1:16" ht="25.5" x14ac:dyDescent="0.2">
      <c r="A174" s="35" t="s">
        <v>61</v>
      </c>
      <c r="E174" s="36" t="s">
        <v>221</v>
      </c>
    </row>
    <row r="175" spans="1:16" x14ac:dyDescent="0.2">
      <c r="A175" s="37" t="s">
        <v>63</v>
      </c>
      <c r="E175" s="38" t="s">
        <v>64</v>
      </c>
    </row>
    <row r="176" spans="1:16" ht="63.75" x14ac:dyDescent="0.2">
      <c r="A176" t="s">
        <v>65</v>
      </c>
      <c r="E176" s="36" t="s">
        <v>222</v>
      </c>
    </row>
    <row r="177" spans="1:16" x14ac:dyDescent="0.2">
      <c r="A177" s="25" t="s">
        <v>55</v>
      </c>
      <c r="B177" s="30" t="s">
        <v>223</v>
      </c>
      <c r="C177" s="30" t="s">
        <v>224</v>
      </c>
      <c r="D177" s="25" t="s">
        <v>64</v>
      </c>
      <c r="E177" s="31" t="s">
        <v>225</v>
      </c>
      <c r="F177" s="32" t="s">
        <v>87</v>
      </c>
      <c r="G177" s="33">
        <v>2</v>
      </c>
      <c r="H177" s="34">
        <v>0</v>
      </c>
      <c r="I177" s="34">
        <f>ROUND(ROUND(H177,2)*ROUND(G177,3),2)</f>
        <v>0</v>
      </c>
      <c r="J177" s="32" t="s">
        <v>79</v>
      </c>
      <c r="O177">
        <f>(I177*21)/100</f>
        <v>0</v>
      </c>
      <c r="P177" t="s">
        <v>30</v>
      </c>
    </row>
    <row r="178" spans="1:16" x14ac:dyDescent="0.2">
      <c r="A178" s="35" t="s">
        <v>61</v>
      </c>
      <c r="E178" s="36" t="s">
        <v>225</v>
      </c>
    </row>
    <row r="179" spans="1:16" x14ac:dyDescent="0.2">
      <c r="A179" s="37" t="s">
        <v>63</v>
      </c>
      <c r="E179" s="38" t="s">
        <v>64</v>
      </c>
    </row>
    <row r="180" spans="1:16" ht="89.25" x14ac:dyDescent="0.2">
      <c r="A180" t="s">
        <v>65</v>
      </c>
      <c r="E180" s="36" t="s">
        <v>153</v>
      </c>
    </row>
    <row r="181" spans="1:16" x14ac:dyDescent="0.2">
      <c r="A181" s="25" t="s">
        <v>55</v>
      </c>
      <c r="B181" s="30" t="s">
        <v>226</v>
      </c>
      <c r="C181" s="30" t="s">
        <v>227</v>
      </c>
      <c r="D181" s="25" t="s">
        <v>64</v>
      </c>
      <c r="E181" s="31" t="s">
        <v>228</v>
      </c>
      <c r="F181" s="32" t="s">
        <v>87</v>
      </c>
      <c r="G181" s="33">
        <v>2</v>
      </c>
      <c r="H181" s="34">
        <v>0</v>
      </c>
      <c r="I181" s="34">
        <f>ROUND(ROUND(H181,2)*ROUND(G181,3),2)</f>
        <v>0</v>
      </c>
      <c r="J181" s="32" t="s">
        <v>79</v>
      </c>
      <c r="O181">
        <f>(I181*21)/100</f>
        <v>0</v>
      </c>
      <c r="P181" t="s">
        <v>30</v>
      </c>
    </row>
    <row r="182" spans="1:16" x14ac:dyDescent="0.2">
      <c r="A182" s="35" t="s">
        <v>61</v>
      </c>
      <c r="E182" s="36" t="s">
        <v>228</v>
      </c>
    </row>
    <row r="183" spans="1:16" x14ac:dyDescent="0.2">
      <c r="A183" s="37" t="s">
        <v>63</v>
      </c>
      <c r="E183" s="38" t="s">
        <v>64</v>
      </c>
    </row>
    <row r="184" spans="1:16" ht="76.5" x14ac:dyDescent="0.2">
      <c r="A184" t="s">
        <v>65</v>
      </c>
      <c r="E184" s="36" t="s">
        <v>126</v>
      </c>
    </row>
    <row r="185" spans="1:16" x14ac:dyDescent="0.2">
      <c r="A185" s="25" t="s">
        <v>55</v>
      </c>
      <c r="B185" s="30" t="s">
        <v>229</v>
      </c>
      <c r="C185" s="30" t="s">
        <v>230</v>
      </c>
      <c r="D185" s="25" t="s">
        <v>64</v>
      </c>
      <c r="E185" s="31" t="s">
        <v>231</v>
      </c>
      <c r="F185" s="32" t="s">
        <v>87</v>
      </c>
      <c r="G185" s="33">
        <v>20</v>
      </c>
      <c r="H185" s="34">
        <v>0</v>
      </c>
      <c r="I185" s="34">
        <f>ROUND(ROUND(H185,2)*ROUND(G185,3),2)</f>
        <v>0</v>
      </c>
      <c r="J185" s="32" t="s">
        <v>79</v>
      </c>
      <c r="O185">
        <f>(I185*21)/100</f>
        <v>0</v>
      </c>
      <c r="P185" t="s">
        <v>30</v>
      </c>
    </row>
    <row r="186" spans="1:16" x14ac:dyDescent="0.2">
      <c r="A186" s="35" t="s">
        <v>61</v>
      </c>
      <c r="E186" s="36" t="s">
        <v>231</v>
      </c>
    </row>
    <row r="187" spans="1:16" x14ac:dyDescent="0.2">
      <c r="A187" s="37" t="s">
        <v>63</v>
      </c>
      <c r="E187" s="38" t="s">
        <v>64</v>
      </c>
    </row>
    <row r="188" spans="1:16" ht="89.25" x14ac:dyDescent="0.2">
      <c r="A188" t="s">
        <v>65</v>
      </c>
      <c r="E188" s="36" t="s">
        <v>153</v>
      </c>
    </row>
    <row r="189" spans="1:16" x14ac:dyDescent="0.2">
      <c r="A189" s="25" t="s">
        <v>55</v>
      </c>
      <c r="B189" s="30" t="s">
        <v>232</v>
      </c>
      <c r="C189" s="30" t="s">
        <v>233</v>
      </c>
      <c r="D189" s="25" t="s">
        <v>64</v>
      </c>
      <c r="E189" s="31" t="s">
        <v>234</v>
      </c>
      <c r="F189" s="32" t="s">
        <v>87</v>
      </c>
      <c r="G189" s="33">
        <v>20</v>
      </c>
      <c r="H189" s="34">
        <v>0</v>
      </c>
      <c r="I189" s="34">
        <f>ROUND(ROUND(H189,2)*ROUND(G189,3),2)</f>
        <v>0</v>
      </c>
      <c r="J189" s="32" t="s">
        <v>79</v>
      </c>
      <c r="O189">
        <f>(I189*21)/100</f>
        <v>0</v>
      </c>
      <c r="P189" t="s">
        <v>30</v>
      </c>
    </row>
    <row r="190" spans="1:16" x14ac:dyDescent="0.2">
      <c r="A190" s="35" t="s">
        <v>61</v>
      </c>
      <c r="E190" s="36" t="s">
        <v>234</v>
      </c>
    </row>
    <row r="191" spans="1:16" x14ac:dyDescent="0.2">
      <c r="A191" s="37" t="s">
        <v>63</v>
      </c>
      <c r="E191" s="38" t="s">
        <v>64</v>
      </c>
    </row>
    <row r="192" spans="1:16" ht="76.5" x14ac:dyDescent="0.2">
      <c r="A192" t="s">
        <v>65</v>
      </c>
      <c r="E192" s="36" t="s">
        <v>126</v>
      </c>
    </row>
    <row r="193" spans="1:16" x14ac:dyDescent="0.2">
      <c r="A193" s="25" t="s">
        <v>55</v>
      </c>
      <c r="B193" s="30" t="s">
        <v>235</v>
      </c>
      <c r="C193" s="30" t="s">
        <v>190</v>
      </c>
      <c r="D193" s="25" t="s">
        <v>64</v>
      </c>
      <c r="E193" s="31" t="s">
        <v>191</v>
      </c>
      <c r="F193" s="32" t="s">
        <v>87</v>
      </c>
      <c r="G193" s="33">
        <v>2</v>
      </c>
      <c r="H193" s="34">
        <v>0</v>
      </c>
      <c r="I193" s="34">
        <f>ROUND(ROUND(H193,2)*ROUND(G193,3),2)</f>
        <v>0</v>
      </c>
      <c r="J193" s="32" t="s">
        <v>79</v>
      </c>
      <c r="O193">
        <f>(I193*21)/100</f>
        <v>0</v>
      </c>
      <c r="P193" t="s">
        <v>30</v>
      </c>
    </row>
    <row r="194" spans="1:16" x14ac:dyDescent="0.2">
      <c r="A194" s="35" t="s">
        <v>61</v>
      </c>
      <c r="E194" s="36" t="s">
        <v>191</v>
      </c>
    </row>
    <row r="195" spans="1:16" x14ac:dyDescent="0.2">
      <c r="A195" s="37" t="s">
        <v>63</v>
      </c>
      <c r="E195" s="38" t="s">
        <v>64</v>
      </c>
    </row>
    <row r="196" spans="1:16" ht="63.75" x14ac:dyDescent="0.2">
      <c r="A196" t="s">
        <v>65</v>
      </c>
      <c r="E196" s="36" t="s">
        <v>236</v>
      </c>
    </row>
    <row r="197" spans="1:16" x14ac:dyDescent="0.2">
      <c r="A197" s="25" t="s">
        <v>55</v>
      </c>
      <c r="B197" s="30" t="s">
        <v>237</v>
      </c>
      <c r="C197" s="30" t="s">
        <v>238</v>
      </c>
      <c r="D197" s="25" t="s">
        <v>64</v>
      </c>
      <c r="E197" s="31" t="s">
        <v>239</v>
      </c>
      <c r="F197" s="32" t="s">
        <v>78</v>
      </c>
      <c r="G197" s="33">
        <v>300</v>
      </c>
      <c r="H197" s="34">
        <v>0</v>
      </c>
      <c r="I197" s="34">
        <f>ROUND(ROUND(H197,2)*ROUND(G197,3),2)</f>
        <v>0</v>
      </c>
      <c r="J197" s="32" t="s">
        <v>79</v>
      </c>
      <c r="O197">
        <f>(I197*21)/100</f>
        <v>0</v>
      </c>
      <c r="P197" t="s">
        <v>30</v>
      </c>
    </row>
    <row r="198" spans="1:16" x14ac:dyDescent="0.2">
      <c r="A198" s="35" t="s">
        <v>61</v>
      </c>
      <c r="E198" s="36" t="s">
        <v>239</v>
      </c>
    </row>
    <row r="199" spans="1:16" x14ac:dyDescent="0.2">
      <c r="A199" s="37" t="s">
        <v>63</v>
      </c>
      <c r="E199" s="38" t="s">
        <v>64</v>
      </c>
    </row>
    <row r="200" spans="1:16" ht="76.5" x14ac:dyDescent="0.2">
      <c r="A200" t="s">
        <v>65</v>
      </c>
      <c r="E200" s="36" t="s">
        <v>134</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39"/>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0+O10+O15</f>
        <v>0</v>
      </c>
      <c r="P2" t="s">
        <v>29</v>
      </c>
    </row>
    <row r="3" spans="1:18" ht="15" customHeight="1" x14ac:dyDescent="0.25">
      <c r="A3" t="s">
        <v>12</v>
      </c>
      <c r="B3" s="18" t="s">
        <v>14</v>
      </c>
      <c r="C3" s="4" t="s">
        <v>15</v>
      </c>
      <c r="D3" s="7"/>
      <c r="E3" s="19" t="s">
        <v>16</v>
      </c>
      <c r="F3" s="8"/>
      <c r="G3" s="15"/>
      <c r="H3" s="14" t="s">
        <v>242</v>
      </c>
      <c r="I3" s="41">
        <f>0+I10+I15</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240</v>
      </c>
      <c r="D5" s="7"/>
      <c r="E5" s="19" t="s">
        <v>241</v>
      </c>
      <c r="F5" s="8"/>
      <c r="G5" s="8"/>
      <c r="H5" s="8"/>
      <c r="I5" s="8"/>
      <c r="J5" s="8"/>
      <c r="O5" t="s">
        <v>28</v>
      </c>
      <c r="P5" t="s">
        <v>30</v>
      </c>
    </row>
    <row r="6" spans="1:18" ht="12.75" customHeight="1" x14ac:dyDescent="0.25">
      <c r="A6" t="s">
        <v>24</v>
      </c>
      <c r="B6" s="21" t="s">
        <v>25</v>
      </c>
      <c r="C6" s="3" t="s">
        <v>242</v>
      </c>
      <c r="D6" s="2"/>
      <c r="E6" s="22" t="s">
        <v>243</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f>
        <v>0</v>
      </c>
      <c r="R10">
        <f>0+O11</f>
        <v>0</v>
      </c>
    </row>
    <row r="11" spans="1:18" ht="25.5" x14ac:dyDescent="0.2">
      <c r="A11" s="25" t="s">
        <v>55</v>
      </c>
      <c r="B11" s="30" t="s">
        <v>36</v>
      </c>
      <c r="C11" s="30" t="s">
        <v>244</v>
      </c>
      <c r="D11" s="25" t="s">
        <v>57</v>
      </c>
      <c r="E11" s="31" t="s">
        <v>245</v>
      </c>
      <c r="F11" s="32" t="s">
        <v>59</v>
      </c>
      <c r="G11" s="33">
        <v>5.0000000000000001E-3</v>
      </c>
      <c r="H11" s="34">
        <v>0</v>
      </c>
      <c r="I11" s="34">
        <f>ROUND(ROUND(H11,2)*ROUND(G11,3),2)</f>
        <v>0</v>
      </c>
      <c r="J11" s="32" t="s">
        <v>60</v>
      </c>
      <c r="O11">
        <f>(I11*21)/100</f>
        <v>0</v>
      </c>
      <c r="P11" t="s">
        <v>30</v>
      </c>
    </row>
    <row r="12" spans="1:18" x14ac:dyDescent="0.2">
      <c r="A12" s="35" t="s">
        <v>61</v>
      </c>
      <c r="E12" s="36" t="s">
        <v>71</v>
      </c>
    </row>
    <row r="13" spans="1:18" x14ac:dyDescent="0.2">
      <c r="A13" s="37" t="s">
        <v>63</v>
      </c>
      <c r="E13" s="38" t="s">
        <v>246</v>
      </c>
    </row>
    <row r="14" spans="1:18" ht="102" x14ac:dyDescent="0.2">
      <c r="A14" t="s">
        <v>65</v>
      </c>
      <c r="E14" s="36" t="s">
        <v>247</v>
      </c>
    </row>
    <row r="15" spans="1:18" ht="12.75" customHeight="1" x14ac:dyDescent="0.2">
      <c r="A15" s="12" t="s">
        <v>52</v>
      </c>
      <c r="B15" s="12"/>
      <c r="C15" s="39" t="s">
        <v>248</v>
      </c>
      <c r="D15" s="12"/>
      <c r="E15" s="28" t="s">
        <v>249</v>
      </c>
      <c r="F15" s="12"/>
      <c r="G15" s="12"/>
      <c r="H15" s="12"/>
      <c r="I15" s="40">
        <f>0+Q15</f>
        <v>0</v>
      </c>
      <c r="J15" s="12"/>
      <c r="O15">
        <f>0+R15</f>
        <v>0</v>
      </c>
      <c r="Q15">
        <f>0+I16+I20+I24+I28+I32+I36+I40+I44+I48+I52+I56+I60+I64+I68+I72+I76+I80+I84+I88+I92+I96+I100+I104+I108+I112+I116+I120+I124+I128+I132+I136</f>
        <v>0</v>
      </c>
      <c r="R15">
        <f>0+O16+O20+O24+O28+O32+O36+O40+O44+O48+O52+O56+O60+O64+O68+O72+O76+O80+O84+O88+O92+O96+O100+O104+O108+O112+O116+O120+O124+O128+O132+O136</f>
        <v>0</v>
      </c>
    </row>
    <row r="16" spans="1:18" x14ac:dyDescent="0.2">
      <c r="A16" s="25" t="s">
        <v>55</v>
      </c>
      <c r="B16" s="30" t="s">
        <v>30</v>
      </c>
      <c r="C16" s="30" t="s">
        <v>250</v>
      </c>
      <c r="D16" s="25" t="s">
        <v>64</v>
      </c>
      <c r="E16" s="31" t="s">
        <v>251</v>
      </c>
      <c r="F16" s="32" t="s">
        <v>252</v>
      </c>
      <c r="G16" s="33">
        <v>2</v>
      </c>
      <c r="H16" s="34">
        <v>0</v>
      </c>
      <c r="I16" s="34">
        <f>ROUND(ROUND(H16,2)*ROUND(G16,3),2)</f>
        <v>0</v>
      </c>
      <c r="J16" s="32" t="s">
        <v>79</v>
      </c>
      <c r="O16">
        <f>(I16*21)/100</f>
        <v>0</v>
      </c>
      <c r="P16" t="s">
        <v>30</v>
      </c>
    </row>
    <row r="17" spans="1:16" x14ac:dyDescent="0.2">
      <c r="A17" s="35" t="s">
        <v>61</v>
      </c>
      <c r="E17" s="36" t="s">
        <v>64</v>
      </c>
    </row>
    <row r="18" spans="1:16" x14ac:dyDescent="0.2">
      <c r="A18" s="37" t="s">
        <v>63</v>
      </c>
      <c r="E18" s="38" t="s">
        <v>246</v>
      </c>
    </row>
    <row r="19" spans="1:16" ht="102" x14ac:dyDescent="0.2">
      <c r="A19" t="s">
        <v>65</v>
      </c>
      <c r="E19" s="36" t="s">
        <v>253</v>
      </c>
    </row>
    <row r="20" spans="1:16" ht="25.5" x14ac:dyDescent="0.2">
      <c r="A20" s="25" t="s">
        <v>55</v>
      </c>
      <c r="B20" s="30" t="s">
        <v>29</v>
      </c>
      <c r="C20" s="30" t="s">
        <v>254</v>
      </c>
      <c r="D20" s="25" t="s">
        <v>64</v>
      </c>
      <c r="E20" s="31" t="s">
        <v>255</v>
      </c>
      <c r="F20" s="32" t="s">
        <v>252</v>
      </c>
      <c r="G20" s="33">
        <v>2</v>
      </c>
      <c r="H20" s="34">
        <v>0</v>
      </c>
      <c r="I20" s="34">
        <f>ROUND(ROUND(H20,2)*ROUND(G20,3),2)</f>
        <v>0</v>
      </c>
      <c r="J20" s="32" t="s">
        <v>79</v>
      </c>
      <c r="O20">
        <f>(I20*21)/100</f>
        <v>0</v>
      </c>
      <c r="P20" t="s">
        <v>30</v>
      </c>
    </row>
    <row r="21" spans="1:16" x14ac:dyDescent="0.2">
      <c r="A21" s="35" t="s">
        <v>61</v>
      </c>
      <c r="E21" s="36" t="s">
        <v>64</v>
      </c>
    </row>
    <row r="22" spans="1:16" x14ac:dyDescent="0.2">
      <c r="A22" s="37" t="s">
        <v>63</v>
      </c>
      <c r="E22" s="38" t="s">
        <v>246</v>
      </c>
    </row>
    <row r="23" spans="1:16" ht="38.25" x14ac:dyDescent="0.2">
      <c r="A23" t="s">
        <v>65</v>
      </c>
      <c r="E23" s="36" t="s">
        <v>256</v>
      </c>
    </row>
    <row r="24" spans="1:16" x14ac:dyDescent="0.2">
      <c r="A24" s="25" t="s">
        <v>55</v>
      </c>
      <c r="B24" s="30" t="s">
        <v>40</v>
      </c>
      <c r="C24" s="30" t="s">
        <v>257</v>
      </c>
      <c r="D24" s="25" t="s">
        <v>64</v>
      </c>
      <c r="E24" s="31" t="s">
        <v>258</v>
      </c>
      <c r="F24" s="32" t="s">
        <v>259</v>
      </c>
      <c r="G24" s="33">
        <v>20</v>
      </c>
      <c r="H24" s="34">
        <v>0</v>
      </c>
      <c r="I24" s="34">
        <f>ROUND(ROUND(H24,2)*ROUND(G24,3),2)</f>
        <v>0</v>
      </c>
      <c r="J24" s="32" t="s">
        <v>79</v>
      </c>
      <c r="O24">
        <f>(I24*21)/100</f>
        <v>0</v>
      </c>
      <c r="P24" t="s">
        <v>30</v>
      </c>
    </row>
    <row r="25" spans="1:16" x14ac:dyDescent="0.2">
      <c r="A25" s="35" t="s">
        <v>61</v>
      </c>
      <c r="E25" s="36" t="s">
        <v>64</v>
      </c>
    </row>
    <row r="26" spans="1:16" x14ac:dyDescent="0.2">
      <c r="A26" s="37" t="s">
        <v>63</v>
      </c>
      <c r="E26" s="38" t="s">
        <v>260</v>
      </c>
    </row>
    <row r="27" spans="1:16" ht="89.25" x14ac:dyDescent="0.2">
      <c r="A27" t="s">
        <v>65</v>
      </c>
      <c r="E27" s="36" t="s">
        <v>261</v>
      </c>
    </row>
    <row r="28" spans="1:16" ht="25.5" x14ac:dyDescent="0.2">
      <c r="A28" s="25" t="s">
        <v>55</v>
      </c>
      <c r="B28" s="30" t="s">
        <v>42</v>
      </c>
      <c r="C28" s="30" t="s">
        <v>262</v>
      </c>
      <c r="D28" s="25" t="s">
        <v>64</v>
      </c>
      <c r="E28" s="31" t="s">
        <v>263</v>
      </c>
      <c r="F28" s="32" t="s">
        <v>252</v>
      </c>
      <c r="G28" s="33">
        <v>4</v>
      </c>
      <c r="H28" s="34">
        <v>0</v>
      </c>
      <c r="I28" s="34">
        <f>ROUND(ROUND(H28,2)*ROUND(G28,3),2)</f>
        <v>0</v>
      </c>
      <c r="J28" s="32" t="s">
        <v>79</v>
      </c>
      <c r="O28">
        <f>(I28*21)/100</f>
        <v>0</v>
      </c>
      <c r="P28" t="s">
        <v>30</v>
      </c>
    </row>
    <row r="29" spans="1:16" x14ac:dyDescent="0.2">
      <c r="A29" s="35" t="s">
        <v>61</v>
      </c>
      <c r="E29" s="36" t="s">
        <v>64</v>
      </c>
    </row>
    <row r="30" spans="1:16" x14ac:dyDescent="0.2">
      <c r="A30" s="37" t="s">
        <v>63</v>
      </c>
      <c r="E30" s="38" t="s">
        <v>246</v>
      </c>
    </row>
    <row r="31" spans="1:16" ht="102" x14ac:dyDescent="0.2">
      <c r="A31" t="s">
        <v>65</v>
      </c>
      <c r="E31" s="36" t="s">
        <v>264</v>
      </c>
    </row>
    <row r="32" spans="1:16" ht="25.5" x14ac:dyDescent="0.2">
      <c r="A32" s="25" t="s">
        <v>55</v>
      </c>
      <c r="B32" s="30" t="s">
        <v>44</v>
      </c>
      <c r="C32" s="30" t="s">
        <v>265</v>
      </c>
      <c r="D32" s="25" t="s">
        <v>64</v>
      </c>
      <c r="E32" s="31" t="s">
        <v>266</v>
      </c>
      <c r="F32" s="32" t="s">
        <v>252</v>
      </c>
      <c r="G32" s="33">
        <v>2</v>
      </c>
      <c r="H32" s="34">
        <v>0</v>
      </c>
      <c r="I32" s="34">
        <f>ROUND(ROUND(H32,2)*ROUND(G32,3),2)</f>
        <v>0</v>
      </c>
      <c r="J32" s="32" t="s">
        <v>79</v>
      </c>
      <c r="O32">
        <f>(I32*21)/100</f>
        <v>0</v>
      </c>
      <c r="P32" t="s">
        <v>30</v>
      </c>
    </row>
    <row r="33" spans="1:16" x14ac:dyDescent="0.2">
      <c r="A33" s="35" t="s">
        <v>61</v>
      </c>
      <c r="E33" s="36" t="s">
        <v>64</v>
      </c>
    </row>
    <row r="34" spans="1:16" x14ac:dyDescent="0.2">
      <c r="A34" s="37" t="s">
        <v>63</v>
      </c>
      <c r="E34" s="38" t="s">
        <v>246</v>
      </c>
    </row>
    <row r="35" spans="1:16" ht="114.75" x14ac:dyDescent="0.2">
      <c r="A35" t="s">
        <v>65</v>
      </c>
      <c r="E35" s="36" t="s">
        <v>267</v>
      </c>
    </row>
    <row r="36" spans="1:16" x14ac:dyDescent="0.2">
      <c r="A36" s="25" t="s">
        <v>55</v>
      </c>
      <c r="B36" s="30" t="s">
        <v>84</v>
      </c>
      <c r="C36" s="30" t="s">
        <v>158</v>
      </c>
      <c r="D36" s="25" t="s">
        <v>64</v>
      </c>
      <c r="E36" s="31" t="s">
        <v>159</v>
      </c>
      <c r="F36" s="32" t="s">
        <v>252</v>
      </c>
      <c r="G36" s="33">
        <v>2</v>
      </c>
      <c r="H36" s="34">
        <v>0</v>
      </c>
      <c r="I36" s="34">
        <f>ROUND(ROUND(H36,2)*ROUND(G36,3),2)</f>
        <v>0</v>
      </c>
      <c r="J36" s="32" t="s">
        <v>79</v>
      </c>
      <c r="O36">
        <f>(I36*21)/100</f>
        <v>0</v>
      </c>
      <c r="P36" t="s">
        <v>30</v>
      </c>
    </row>
    <row r="37" spans="1:16" x14ac:dyDescent="0.2">
      <c r="A37" s="35" t="s">
        <v>61</v>
      </c>
      <c r="E37" s="36" t="s">
        <v>64</v>
      </c>
    </row>
    <row r="38" spans="1:16" x14ac:dyDescent="0.2">
      <c r="A38" s="37" t="s">
        <v>63</v>
      </c>
      <c r="E38" s="38" t="s">
        <v>246</v>
      </c>
    </row>
    <row r="39" spans="1:16" ht="153" x14ac:dyDescent="0.2">
      <c r="A39" t="s">
        <v>65</v>
      </c>
      <c r="E39" s="36" t="s">
        <v>268</v>
      </c>
    </row>
    <row r="40" spans="1:16" x14ac:dyDescent="0.2">
      <c r="A40" s="25" t="s">
        <v>55</v>
      </c>
      <c r="B40" s="30" t="s">
        <v>89</v>
      </c>
      <c r="C40" s="30" t="s">
        <v>162</v>
      </c>
      <c r="D40" s="25" t="s">
        <v>64</v>
      </c>
      <c r="E40" s="31" t="s">
        <v>163</v>
      </c>
      <c r="F40" s="32" t="s">
        <v>252</v>
      </c>
      <c r="G40" s="33">
        <v>2</v>
      </c>
      <c r="H40" s="34">
        <v>0</v>
      </c>
      <c r="I40" s="34">
        <f>ROUND(ROUND(H40,2)*ROUND(G40,3),2)</f>
        <v>0</v>
      </c>
      <c r="J40" s="32" t="s">
        <v>79</v>
      </c>
      <c r="O40">
        <f>(I40*21)/100</f>
        <v>0</v>
      </c>
      <c r="P40" t="s">
        <v>30</v>
      </c>
    </row>
    <row r="41" spans="1:16" x14ac:dyDescent="0.2">
      <c r="A41" s="35" t="s">
        <v>61</v>
      </c>
      <c r="E41" s="36" t="s">
        <v>64</v>
      </c>
    </row>
    <row r="42" spans="1:16" x14ac:dyDescent="0.2">
      <c r="A42" s="37" t="s">
        <v>63</v>
      </c>
      <c r="E42" s="38" t="s">
        <v>246</v>
      </c>
    </row>
    <row r="43" spans="1:16" ht="127.5" x14ac:dyDescent="0.2">
      <c r="A43" t="s">
        <v>65</v>
      </c>
      <c r="E43" s="36" t="s">
        <v>269</v>
      </c>
    </row>
    <row r="44" spans="1:16" x14ac:dyDescent="0.2">
      <c r="A44" s="25" t="s">
        <v>55</v>
      </c>
      <c r="B44" s="30" t="s">
        <v>47</v>
      </c>
      <c r="C44" s="30" t="s">
        <v>270</v>
      </c>
      <c r="D44" s="25" t="s">
        <v>64</v>
      </c>
      <c r="E44" s="31" t="s">
        <v>271</v>
      </c>
      <c r="F44" s="32" t="s">
        <v>252</v>
      </c>
      <c r="G44" s="33">
        <v>1</v>
      </c>
      <c r="H44" s="34">
        <v>0</v>
      </c>
      <c r="I44" s="34">
        <f>ROUND(ROUND(H44,2)*ROUND(G44,3),2)</f>
        <v>0</v>
      </c>
      <c r="J44" s="32" t="s">
        <v>79</v>
      </c>
      <c r="O44">
        <f>(I44*21)/100</f>
        <v>0</v>
      </c>
      <c r="P44" t="s">
        <v>30</v>
      </c>
    </row>
    <row r="45" spans="1:16" x14ac:dyDescent="0.2">
      <c r="A45" s="35" t="s">
        <v>61</v>
      </c>
      <c r="E45" s="36" t="s">
        <v>64</v>
      </c>
    </row>
    <row r="46" spans="1:16" x14ac:dyDescent="0.2">
      <c r="A46" s="37" t="s">
        <v>63</v>
      </c>
      <c r="E46" s="38" t="s">
        <v>246</v>
      </c>
    </row>
    <row r="47" spans="1:16" ht="153" x14ac:dyDescent="0.2">
      <c r="A47" t="s">
        <v>65</v>
      </c>
      <c r="E47" s="36" t="s">
        <v>268</v>
      </c>
    </row>
    <row r="48" spans="1:16" x14ac:dyDescent="0.2">
      <c r="A48" s="25" t="s">
        <v>55</v>
      </c>
      <c r="B48" s="30" t="s">
        <v>49</v>
      </c>
      <c r="C48" s="30" t="s">
        <v>272</v>
      </c>
      <c r="D48" s="25" t="s">
        <v>64</v>
      </c>
      <c r="E48" s="31" t="s">
        <v>273</v>
      </c>
      <c r="F48" s="32" t="s">
        <v>252</v>
      </c>
      <c r="G48" s="33">
        <v>1</v>
      </c>
      <c r="H48" s="34">
        <v>0</v>
      </c>
      <c r="I48" s="34">
        <f>ROUND(ROUND(H48,2)*ROUND(G48,3),2)</f>
        <v>0</v>
      </c>
      <c r="J48" s="32" t="s">
        <v>79</v>
      </c>
      <c r="O48">
        <f>(I48*21)/100</f>
        <v>0</v>
      </c>
      <c r="P48" t="s">
        <v>30</v>
      </c>
    </row>
    <row r="49" spans="1:16" x14ac:dyDescent="0.2">
      <c r="A49" s="35" t="s">
        <v>61</v>
      </c>
      <c r="E49" s="36" t="s">
        <v>64</v>
      </c>
    </row>
    <row r="50" spans="1:16" x14ac:dyDescent="0.2">
      <c r="A50" s="37" t="s">
        <v>63</v>
      </c>
      <c r="E50" s="38" t="s">
        <v>246</v>
      </c>
    </row>
    <row r="51" spans="1:16" ht="127.5" x14ac:dyDescent="0.2">
      <c r="A51" t="s">
        <v>65</v>
      </c>
      <c r="E51" s="36" t="s">
        <v>269</v>
      </c>
    </row>
    <row r="52" spans="1:16" x14ac:dyDescent="0.2">
      <c r="A52" s="25" t="s">
        <v>55</v>
      </c>
      <c r="B52" s="30" t="s">
        <v>51</v>
      </c>
      <c r="C52" s="30" t="s">
        <v>274</v>
      </c>
      <c r="D52" s="25" t="s">
        <v>64</v>
      </c>
      <c r="E52" s="31" t="s">
        <v>275</v>
      </c>
      <c r="F52" s="32" t="s">
        <v>252</v>
      </c>
      <c r="G52" s="33">
        <v>2</v>
      </c>
      <c r="H52" s="34">
        <v>0</v>
      </c>
      <c r="I52" s="34">
        <f>ROUND(ROUND(H52,2)*ROUND(G52,3),2)</f>
        <v>0</v>
      </c>
      <c r="J52" s="32" t="s">
        <v>79</v>
      </c>
      <c r="O52">
        <f>(I52*21)/100</f>
        <v>0</v>
      </c>
      <c r="P52" t="s">
        <v>30</v>
      </c>
    </row>
    <row r="53" spans="1:16" x14ac:dyDescent="0.2">
      <c r="A53" s="35" t="s">
        <v>61</v>
      </c>
      <c r="E53" s="36" t="s">
        <v>64</v>
      </c>
    </row>
    <row r="54" spans="1:16" x14ac:dyDescent="0.2">
      <c r="A54" s="37" t="s">
        <v>63</v>
      </c>
      <c r="E54" s="38" t="s">
        <v>246</v>
      </c>
    </row>
    <row r="55" spans="1:16" ht="153" x14ac:dyDescent="0.2">
      <c r="A55" t="s">
        <v>65</v>
      </c>
      <c r="E55" s="36" t="s">
        <v>268</v>
      </c>
    </row>
    <row r="56" spans="1:16" x14ac:dyDescent="0.2">
      <c r="A56" s="25" t="s">
        <v>55</v>
      </c>
      <c r="B56" s="30" t="s">
        <v>102</v>
      </c>
      <c r="C56" s="30" t="s">
        <v>276</v>
      </c>
      <c r="D56" s="25" t="s">
        <v>64</v>
      </c>
      <c r="E56" s="31" t="s">
        <v>277</v>
      </c>
      <c r="F56" s="32" t="s">
        <v>252</v>
      </c>
      <c r="G56" s="33">
        <v>2</v>
      </c>
      <c r="H56" s="34">
        <v>0</v>
      </c>
      <c r="I56" s="34">
        <f>ROUND(ROUND(H56,2)*ROUND(G56,3),2)</f>
        <v>0</v>
      </c>
      <c r="J56" s="32" t="s">
        <v>79</v>
      </c>
      <c r="O56">
        <f>(I56*21)/100</f>
        <v>0</v>
      </c>
      <c r="P56" t="s">
        <v>30</v>
      </c>
    </row>
    <row r="57" spans="1:16" x14ac:dyDescent="0.2">
      <c r="A57" s="35" t="s">
        <v>61</v>
      </c>
      <c r="E57" s="36" t="s">
        <v>64</v>
      </c>
    </row>
    <row r="58" spans="1:16" ht="25.5" x14ac:dyDescent="0.2">
      <c r="A58" s="37" t="s">
        <v>63</v>
      </c>
      <c r="E58" s="38" t="s">
        <v>278</v>
      </c>
    </row>
    <row r="59" spans="1:16" ht="127.5" x14ac:dyDescent="0.2">
      <c r="A59" t="s">
        <v>65</v>
      </c>
      <c r="E59" s="36" t="s">
        <v>269</v>
      </c>
    </row>
    <row r="60" spans="1:16" x14ac:dyDescent="0.2">
      <c r="A60" s="25" t="s">
        <v>55</v>
      </c>
      <c r="B60" s="30" t="s">
        <v>107</v>
      </c>
      <c r="C60" s="30" t="s">
        <v>224</v>
      </c>
      <c r="D60" s="25" t="s">
        <v>64</v>
      </c>
      <c r="E60" s="31" t="s">
        <v>225</v>
      </c>
      <c r="F60" s="32" t="s">
        <v>252</v>
      </c>
      <c r="G60" s="33">
        <v>1</v>
      </c>
      <c r="H60" s="34">
        <v>0</v>
      </c>
      <c r="I60" s="34">
        <f>ROUND(ROUND(H60,2)*ROUND(G60,3),2)</f>
        <v>0</v>
      </c>
      <c r="J60" s="32" t="s">
        <v>79</v>
      </c>
      <c r="O60">
        <f>(I60*21)/100</f>
        <v>0</v>
      </c>
      <c r="P60" t="s">
        <v>30</v>
      </c>
    </row>
    <row r="61" spans="1:16" x14ac:dyDescent="0.2">
      <c r="A61" s="35" t="s">
        <v>61</v>
      </c>
      <c r="E61" s="36" t="s">
        <v>64</v>
      </c>
    </row>
    <row r="62" spans="1:16" x14ac:dyDescent="0.2">
      <c r="A62" s="37" t="s">
        <v>63</v>
      </c>
      <c r="E62" s="38" t="s">
        <v>246</v>
      </c>
    </row>
    <row r="63" spans="1:16" ht="153" x14ac:dyDescent="0.2">
      <c r="A63" t="s">
        <v>65</v>
      </c>
      <c r="E63" s="36" t="s">
        <v>268</v>
      </c>
    </row>
    <row r="64" spans="1:16" x14ac:dyDescent="0.2">
      <c r="A64" s="25" t="s">
        <v>55</v>
      </c>
      <c r="B64" s="30" t="s">
        <v>112</v>
      </c>
      <c r="C64" s="30" t="s">
        <v>227</v>
      </c>
      <c r="D64" s="25" t="s">
        <v>64</v>
      </c>
      <c r="E64" s="31" t="s">
        <v>228</v>
      </c>
      <c r="F64" s="32" t="s">
        <v>252</v>
      </c>
      <c r="G64" s="33">
        <v>1</v>
      </c>
      <c r="H64" s="34">
        <v>0</v>
      </c>
      <c r="I64" s="34">
        <f>ROUND(ROUND(H64,2)*ROUND(G64,3),2)</f>
        <v>0</v>
      </c>
      <c r="J64" s="32" t="s">
        <v>79</v>
      </c>
      <c r="O64">
        <f>(I64*21)/100</f>
        <v>0</v>
      </c>
      <c r="P64" t="s">
        <v>30</v>
      </c>
    </row>
    <row r="65" spans="1:16" x14ac:dyDescent="0.2">
      <c r="A65" s="35" t="s">
        <v>61</v>
      </c>
      <c r="E65" s="36" t="s">
        <v>64</v>
      </c>
    </row>
    <row r="66" spans="1:16" x14ac:dyDescent="0.2">
      <c r="A66" s="37" t="s">
        <v>63</v>
      </c>
      <c r="E66" s="38" t="s">
        <v>246</v>
      </c>
    </row>
    <row r="67" spans="1:16" ht="127.5" x14ac:dyDescent="0.2">
      <c r="A67" t="s">
        <v>65</v>
      </c>
      <c r="E67" s="36" t="s">
        <v>269</v>
      </c>
    </row>
    <row r="68" spans="1:16" x14ac:dyDescent="0.2">
      <c r="A68" s="25" t="s">
        <v>55</v>
      </c>
      <c r="B68" s="30" t="s">
        <v>115</v>
      </c>
      <c r="C68" s="30" t="s">
        <v>230</v>
      </c>
      <c r="D68" s="25" t="s">
        <v>64</v>
      </c>
      <c r="E68" s="31" t="s">
        <v>231</v>
      </c>
      <c r="F68" s="32" t="s">
        <v>252</v>
      </c>
      <c r="G68" s="33">
        <v>10</v>
      </c>
      <c r="H68" s="34">
        <v>0</v>
      </c>
      <c r="I68" s="34">
        <f>ROUND(ROUND(H68,2)*ROUND(G68,3),2)</f>
        <v>0</v>
      </c>
      <c r="J68" s="32" t="s">
        <v>79</v>
      </c>
      <c r="O68">
        <f>(I68*21)/100</f>
        <v>0</v>
      </c>
      <c r="P68" t="s">
        <v>30</v>
      </c>
    </row>
    <row r="69" spans="1:16" x14ac:dyDescent="0.2">
      <c r="A69" s="35" t="s">
        <v>61</v>
      </c>
      <c r="E69" s="36" t="s">
        <v>64</v>
      </c>
    </row>
    <row r="70" spans="1:16" x14ac:dyDescent="0.2">
      <c r="A70" s="37" t="s">
        <v>63</v>
      </c>
      <c r="E70" s="38" t="s">
        <v>246</v>
      </c>
    </row>
    <row r="71" spans="1:16" ht="153" x14ac:dyDescent="0.2">
      <c r="A71" t="s">
        <v>65</v>
      </c>
      <c r="E71" s="36" t="s">
        <v>268</v>
      </c>
    </row>
    <row r="72" spans="1:16" x14ac:dyDescent="0.2">
      <c r="A72" s="25" t="s">
        <v>55</v>
      </c>
      <c r="B72" s="30" t="s">
        <v>119</v>
      </c>
      <c r="C72" s="30" t="s">
        <v>233</v>
      </c>
      <c r="D72" s="25" t="s">
        <v>64</v>
      </c>
      <c r="E72" s="31" t="s">
        <v>234</v>
      </c>
      <c r="F72" s="32" t="s">
        <v>252</v>
      </c>
      <c r="G72" s="33">
        <v>10</v>
      </c>
      <c r="H72" s="34">
        <v>0</v>
      </c>
      <c r="I72" s="34">
        <f>ROUND(ROUND(H72,2)*ROUND(G72,3),2)</f>
        <v>0</v>
      </c>
      <c r="J72" s="32" t="s">
        <v>79</v>
      </c>
      <c r="O72">
        <f>(I72*21)/100</f>
        <v>0</v>
      </c>
      <c r="P72" t="s">
        <v>30</v>
      </c>
    </row>
    <row r="73" spans="1:16" x14ac:dyDescent="0.2">
      <c r="A73" s="35" t="s">
        <v>61</v>
      </c>
      <c r="E73" s="36" t="s">
        <v>64</v>
      </c>
    </row>
    <row r="74" spans="1:16" x14ac:dyDescent="0.2">
      <c r="A74" s="37" t="s">
        <v>63</v>
      </c>
      <c r="E74" s="38" t="s">
        <v>246</v>
      </c>
    </row>
    <row r="75" spans="1:16" ht="127.5" x14ac:dyDescent="0.2">
      <c r="A75" t="s">
        <v>65</v>
      </c>
      <c r="E75" s="36" t="s">
        <v>269</v>
      </c>
    </row>
    <row r="76" spans="1:16" x14ac:dyDescent="0.2">
      <c r="A76" s="25" t="s">
        <v>55</v>
      </c>
      <c r="B76" s="30" t="s">
        <v>123</v>
      </c>
      <c r="C76" s="30" t="s">
        <v>279</v>
      </c>
      <c r="D76" s="25" t="s">
        <v>64</v>
      </c>
      <c r="E76" s="31" t="s">
        <v>280</v>
      </c>
      <c r="F76" s="32" t="s">
        <v>252</v>
      </c>
      <c r="G76" s="33">
        <v>2</v>
      </c>
      <c r="H76" s="34">
        <v>0</v>
      </c>
      <c r="I76" s="34">
        <f>ROUND(ROUND(H76,2)*ROUND(G76,3),2)</f>
        <v>0</v>
      </c>
      <c r="J76" s="32" t="s">
        <v>79</v>
      </c>
      <c r="O76">
        <f>(I76*21)/100</f>
        <v>0</v>
      </c>
      <c r="P76" t="s">
        <v>30</v>
      </c>
    </row>
    <row r="77" spans="1:16" x14ac:dyDescent="0.2">
      <c r="A77" s="35" t="s">
        <v>61</v>
      </c>
      <c r="E77" s="36" t="s">
        <v>64</v>
      </c>
    </row>
    <row r="78" spans="1:16" x14ac:dyDescent="0.2">
      <c r="A78" s="37" t="s">
        <v>63</v>
      </c>
      <c r="E78" s="38" t="s">
        <v>246</v>
      </c>
    </row>
    <row r="79" spans="1:16" ht="127.5" x14ac:dyDescent="0.2">
      <c r="A79" t="s">
        <v>65</v>
      </c>
      <c r="E79" s="36" t="s">
        <v>281</v>
      </c>
    </row>
    <row r="80" spans="1:16" x14ac:dyDescent="0.2">
      <c r="A80" s="25" t="s">
        <v>55</v>
      </c>
      <c r="B80" s="30" t="s">
        <v>127</v>
      </c>
      <c r="C80" s="30" t="s">
        <v>282</v>
      </c>
      <c r="D80" s="25" t="s">
        <v>64</v>
      </c>
      <c r="E80" s="31" t="s">
        <v>283</v>
      </c>
      <c r="F80" s="32" t="s">
        <v>252</v>
      </c>
      <c r="G80" s="33">
        <v>1</v>
      </c>
      <c r="H80" s="34">
        <v>0</v>
      </c>
      <c r="I80" s="34">
        <f>ROUND(ROUND(H80,2)*ROUND(G80,3),2)</f>
        <v>0</v>
      </c>
      <c r="J80" s="32" t="s">
        <v>79</v>
      </c>
      <c r="O80">
        <f>(I80*21)/100</f>
        <v>0</v>
      </c>
      <c r="P80" t="s">
        <v>30</v>
      </c>
    </row>
    <row r="81" spans="1:16" x14ac:dyDescent="0.2">
      <c r="A81" s="35" t="s">
        <v>61</v>
      </c>
      <c r="E81" s="36" t="s">
        <v>64</v>
      </c>
    </row>
    <row r="82" spans="1:16" x14ac:dyDescent="0.2">
      <c r="A82" s="37" t="s">
        <v>63</v>
      </c>
      <c r="E82" s="38" t="s">
        <v>246</v>
      </c>
    </row>
    <row r="83" spans="1:16" ht="165.75" x14ac:dyDescent="0.2">
      <c r="A83" t="s">
        <v>65</v>
      </c>
      <c r="E83" s="36" t="s">
        <v>284</v>
      </c>
    </row>
    <row r="84" spans="1:16" x14ac:dyDescent="0.2">
      <c r="A84" s="25" t="s">
        <v>55</v>
      </c>
      <c r="B84" s="30" t="s">
        <v>131</v>
      </c>
      <c r="C84" s="30" t="s">
        <v>285</v>
      </c>
      <c r="D84" s="25" t="s">
        <v>64</v>
      </c>
      <c r="E84" s="31" t="s">
        <v>286</v>
      </c>
      <c r="F84" s="32" t="s">
        <v>252</v>
      </c>
      <c r="G84" s="33">
        <v>1</v>
      </c>
      <c r="H84" s="34">
        <v>0</v>
      </c>
      <c r="I84" s="34">
        <f>ROUND(ROUND(H84,2)*ROUND(G84,3),2)</f>
        <v>0</v>
      </c>
      <c r="J84" s="32" t="s">
        <v>79</v>
      </c>
      <c r="O84">
        <f>(I84*21)/100</f>
        <v>0</v>
      </c>
      <c r="P84" t="s">
        <v>30</v>
      </c>
    </row>
    <row r="85" spans="1:16" x14ac:dyDescent="0.2">
      <c r="A85" s="35" t="s">
        <v>61</v>
      </c>
      <c r="E85" s="36" t="s">
        <v>64</v>
      </c>
    </row>
    <row r="86" spans="1:16" x14ac:dyDescent="0.2">
      <c r="A86" s="37" t="s">
        <v>63</v>
      </c>
      <c r="E86" s="38" t="s">
        <v>246</v>
      </c>
    </row>
    <row r="87" spans="1:16" ht="127.5" x14ac:dyDescent="0.2">
      <c r="A87" t="s">
        <v>65</v>
      </c>
      <c r="E87" s="36" t="s">
        <v>287</v>
      </c>
    </row>
    <row r="88" spans="1:16" ht="25.5" x14ac:dyDescent="0.2">
      <c r="A88" s="25" t="s">
        <v>55</v>
      </c>
      <c r="B88" s="30" t="s">
        <v>135</v>
      </c>
      <c r="C88" s="30" t="s">
        <v>288</v>
      </c>
      <c r="D88" s="25" t="s">
        <v>64</v>
      </c>
      <c r="E88" s="31" t="s">
        <v>289</v>
      </c>
      <c r="F88" s="32" t="s">
        <v>252</v>
      </c>
      <c r="G88" s="33">
        <v>1</v>
      </c>
      <c r="H88" s="34">
        <v>0</v>
      </c>
      <c r="I88" s="34">
        <f>ROUND(ROUND(H88,2)*ROUND(G88,3),2)</f>
        <v>0</v>
      </c>
      <c r="J88" s="32" t="s">
        <v>79</v>
      </c>
      <c r="O88">
        <f>(I88*21)/100</f>
        <v>0</v>
      </c>
      <c r="P88" t="s">
        <v>30</v>
      </c>
    </row>
    <row r="89" spans="1:16" x14ac:dyDescent="0.2">
      <c r="A89" s="35" t="s">
        <v>61</v>
      </c>
      <c r="E89" s="36" t="s">
        <v>64</v>
      </c>
    </row>
    <row r="90" spans="1:16" x14ac:dyDescent="0.2">
      <c r="A90" s="37" t="s">
        <v>63</v>
      </c>
      <c r="E90" s="38" t="s">
        <v>290</v>
      </c>
    </row>
    <row r="91" spans="1:16" ht="153" x14ac:dyDescent="0.2">
      <c r="A91" t="s">
        <v>65</v>
      </c>
      <c r="E91" s="36" t="s">
        <v>268</v>
      </c>
    </row>
    <row r="92" spans="1:16" ht="25.5" x14ac:dyDescent="0.2">
      <c r="A92" s="25" t="s">
        <v>55</v>
      </c>
      <c r="B92" s="30" t="s">
        <v>140</v>
      </c>
      <c r="C92" s="30" t="s">
        <v>291</v>
      </c>
      <c r="D92" s="25" t="s">
        <v>64</v>
      </c>
      <c r="E92" s="31" t="s">
        <v>292</v>
      </c>
      <c r="F92" s="32" t="s">
        <v>252</v>
      </c>
      <c r="G92" s="33">
        <v>1</v>
      </c>
      <c r="H92" s="34">
        <v>0</v>
      </c>
      <c r="I92" s="34">
        <f>ROUND(ROUND(H92,2)*ROUND(G92,3),2)</f>
        <v>0</v>
      </c>
      <c r="J92" s="32" t="s">
        <v>79</v>
      </c>
      <c r="O92">
        <f>(I92*21)/100</f>
        <v>0</v>
      </c>
      <c r="P92" t="s">
        <v>30</v>
      </c>
    </row>
    <row r="93" spans="1:16" x14ac:dyDescent="0.2">
      <c r="A93" s="35" t="s">
        <v>61</v>
      </c>
      <c r="E93" s="36" t="s">
        <v>64</v>
      </c>
    </row>
    <row r="94" spans="1:16" x14ac:dyDescent="0.2">
      <c r="A94" s="37" t="s">
        <v>63</v>
      </c>
      <c r="E94" s="38" t="s">
        <v>246</v>
      </c>
    </row>
    <row r="95" spans="1:16" ht="153" x14ac:dyDescent="0.2">
      <c r="A95" t="s">
        <v>65</v>
      </c>
      <c r="E95" s="36" t="s">
        <v>268</v>
      </c>
    </row>
    <row r="96" spans="1:16" x14ac:dyDescent="0.2">
      <c r="A96" s="25" t="s">
        <v>55</v>
      </c>
      <c r="B96" s="30" t="s">
        <v>144</v>
      </c>
      <c r="C96" s="30" t="s">
        <v>293</v>
      </c>
      <c r="D96" s="25" t="s">
        <v>64</v>
      </c>
      <c r="E96" s="31" t="s">
        <v>294</v>
      </c>
      <c r="F96" s="32" t="s">
        <v>252</v>
      </c>
      <c r="G96" s="33">
        <v>2</v>
      </c>
      <c r="H96" s="34">
        <v>0</v>
      </c>
      <c r="I96" s="34">
        <f>ROUND(ROUND(H96,2)*ROUND(G96,3),2)</f>
        <v>0</v>
      </c>
      <c r="J96" s="32" t="s">
        <v>79</v>
      </c>
      <c r="O96">
        <f>(I96*21)/100</f>
        <v>0</v>
      </c>
      <c r="P96" t="s">
        <v>30</v>
      </c>
    </row>
    <row r="97" spans="1:16" x14ac:dyDescent="0.2">
      <c r="A97" s="35" t="s">
        <v>61</v>
      </c>
      <c r="E97" s="36" t="s">
        <v>64</v>
      </c>
    </row>
    <row r="98" spans="1:16" x14ac:dyDescent="0.2">
      <c r="A98" s="37" t="s">
        <v>63</v>
      </c>
      <c r="E98" s="38" t="s">
        <v>246</v>
      </c>
    </row>
    <row r="99" spans="1:16" ht="127.5" x14ac:dyDescent="0.2">
      <c r="A99" t="s">
        <v>65</v>
      </c>
      <c r="E99" s="36" t="s">
        <v>269</v>
      </c>
    </row>
    <row r="100" spans="1:16" ht="25.5" x14ac:dyDescent="0.2">
      <c r="A100" s="25" t="s">
        <v>55</v>
      </c>
      <c r="B100" s="30" t="s">
        <v>147</v>
      </c>
      <c r="C100" s="30" t="s">
        <v>295</v>
      </c>
      <c r="D100" s="25" t="s">
        <v>64</v>
      </c>
      <c r="E100" s="31" t="s">
        <v>296</v>
      </c>
      <c r="F100" s="32" t="s">
        <v>252</v>
      </c>
      <c r="G100" s="33">
        <v>1</v>
      </c>
      <c r="H100" s="34">
        <v>0</v>
      </c>
      <c r="I100" s="34">
        <f>ROUND(ROUND(H100,2)*ROUND(G100,3),2)</f>
        <v>0</v>
      </c>
      <c r="J100" s="32" t="s">
        <v>79</v>
      </c>
      <c r="O100">
        <f>(I100*21)/100</f>
        <v>0</v>
      </c>
      <c r="P100" t="s">
        <v>30</v>
      </c>
    </row>
    <row r="101" spans="1:16" x14ac:dyDescent="0.2">
      <c r="A101" s="35" t="s">
        <v>61</v>
      </c>
      <c r="E101" s="36" t="s">
        <v>64</v>
      </c>
    </row>
    <row r="102" spans="1:16" x14ac:dyDescent="0.2">
      <c r="A102" s="37" t="s">
        <v>63</v>
      </c>
      <c r="E102" s="38" t="s">
        <v>246</v>
      </c>
    </row>
    <row r="103" spans="1:16" ht="153" x14ac:dyDescent="0.2">
      <c r="A103" t="s">
        <v>65</v>
      </c>
      <c r="E103" s="36" t="s">
        <v>268</v>
      </c>
    </row>
    <row r="104" spans="1:16" x14ac:dyDescent="0.2">
      <c r="A104" s="25" t="s">
        <v>55</v>
      </c>
      <c r="B104" s="30" t="s">
        <v>150</v>
      </c>
      <c r="C104" s="30" t="s">
        <v>297</v>
      </c>
      <c r="D104" s="25" t="s">
        <v>64</v>
      </c>
      <c r="E104" s="31" t="s">
        <v>298</v>
      </c>
      <c r="F104" s="32" t="s">
        <v>252</v>
      </c>
      <c r="G104" s="33">
        <v>1</v>
      </c>
      <c r="H104" s="34">
        <v>0</v>
      </c>
      <c r="I104" s="34">
        <f>ROUND(ROUND(H104,2)*ROUND(G104,3),2)</f>
        <v>0</v>
      </c>
      <c r="J104" s="32" t="s">
        <v>79</v>
      </c>
      <c r="O104">
        <f>(I104*21)/100</f>
        <v>0</v>
      </c>
      <c r="P104" t="s">
        <v>30</v>
      </c>
    </row>
    <row r="105" spans="1:16" x14ac:dyDescent="0.2">
      <c r="A105" s="35" t="s">
        <v>61</v>
      </c>
      <c r="E105" s="36" t="s">
        <v>64</v>
      </c>
    </row>
    <row r="106" spans="1:16" x14ac:dyDescent="0.2">
      <c r="A106" s="37" t="s">
        <v>63</v>
      </c>
      <c r="E106" s="38" t="s">
        <v>246</v>
      </c>
    </row>
    <row r="107" spans="1:16" ht="127.5" x14ac:dyDescent="0.2">
      <c r="A107" t="s">
        <v>65</v>
      </c>
      <c r="E107" s="36" t="s">
        <v>269</v>
      </c>
    </row>
    <row r="108" spans="1:16" x14ac:dyDescent="0.2">
      <c r="A108" s="25" t="s">
        <v>55</v>
      </c>
      <c r="B108" s="30" t="s">
        <v>154</v>
      </c>
      <c r="C108" s="30" t="s">
        <v>299</v>
      </c>
      <c r="D108" s="25" t="s">
        <v>64</v>
      </c>
      <c r="E108" s="31" t="s">
        <v>300</v>
      </c>
      <c r="F108" s="32" t="s">
        <v>301</v>
      </c>
      <c r="G108" s="33">
        <v>11.96</v>
      </c>
      <c r="H108" s="34">
        <v>0</v>
      </c>
      <c r="I108" s="34">
        <f>ROUND(ROUND(H108,2)*ROUND(G108,3),2)</f>
        <v>0</v>
      </c>
      <c r="J108" s="32" t="s">
        <v>79</v>
      </c>
      <c r="O108">
        <f>(I108*21)/100</f>
        <v>0</v>
      </c>
      <c r="P108" t="s">
        <v>30</v>
      </c>
    </row>
    <row r="109" spans="1:16" x14ac:dyDescent="0.2">
      <c r="A109" s="35" t="s">
        <v>61</v>
      </c>
      <c r="E109" s="36" t="s">
        <v>64</v>
      </c>
    </row>
    <row r="110" spans="1:16" ht="38.25" x14ac:dyDescent="0.2">
      <c r="A110" s="37" t="s">
        <v>63</v>
      </c>
      <c r="E110" s="38" t="s">
        <v>302</v>
      </c>
    </row>
    <row r="111" spans="1:16" ht="165.75" x14ac:dyDescent="0.2">
      <c r="A111" t="s">
        <v>65</v>
      </c>
      <c r="E111" s="36" t="s">
        <v>303</v>
      </c>
    </row>
    <row r="112" spans="1:16" x14ac:dyDescent="0.2">
      <c r="A112" s="25" t="s">
        <v>55</v>
      </c>
      <c r="B112" s="30" t="s">
        <v>157</v>
      </c>
      <c r="C112" s="30" t="s">
        <v>304</v>
      </c>
      <c r="D112" s="25" t="s">
        <v>64</v>
      </c>
      <c r="E112" s="31" t="s">
        <v>305</v>
      </c>
      <c r="F112" s="32" t="s">
        <v>301</v>
      </c>
      <c r="G112" s="33">
        <v>11.96</v>
      </c>
      <c r="H112" s="34">
        <v>0</v>
      </c>
      <c r="I112" s="34">
        <f>ROUND(ROUND(H112,2)*ROUND(G112,3),2)</f>
        <v>0</v>
      </c>
      <c r="J112" s="32" t="s">
        <v>79</v>
      </c>
      <c r="O112">
        <f>(I112*21)/100</f>
        <v>0</v>
      </c>
      <c r="P112" t="s">
        <v>30</v>
      </c>
    </row>
    <row r="113" spans="1:16" x14ac:dyDescent="0.2">
      <c r="A113" s="35" t="s">
        <v>61</v>
      </c>
      <c r="E113" s="36" t="s">
        <v>64</v>
      </c>
    </row>
    <row r="114" spans="1:16" ht="25.5" x14ac:dyDescent="0.2">
      <c r="A114" s="37" t="s">
        <v>63</v>
      </c>
      <c r="E114" s="38" t="s">
        <v>306</v>
      </c>
    </row>
    <row r="115" spans="1:16" ht="127.5" x14ac:dyDescent="0.2">
      <c r="A115" t="s">
        <v>65</v>
      </c>
      <c r="E115" s="36" t="s">
        <v>307</v>
      </c>
    </row>
    <row r="116" spans="1:16" x14ac:dyDescent="0.2">
      <c r="A116" s="25" t="s">
        <v>55</v>
      </c>
      <c r="B116" s="30" t="s">
        <v>161</v>
      </c>
      <c r="C116" s="30" t="s">
        <v>308</v>
      </c>
      <c r="D116" s="25" t="s">
        <v>64</v>
      </c>
      <c r="E116" s="31" t="s">
        <v>309</v>
      </c>
      <c r="F116" s="32" t="s">
        <v>310</v>
      </c>
      <c r="G116" s="33">
        <v>1</v>
      </c>
      <c r="H116" s="34">
        <v>0</v>
      </c>
      <c r="I116" s="34">
        <f>ROUND(ROUND(H116,2)*ROUND(G116,3),2)</f>
        <v>0</v>
      </c>
      <c r="J116" s="32" t="s">
        <v>79</v>
      </c>
      <c r="O116">
        <f>(I116*21)/100</f>
        <v>0</v>
      </c>
      <c r="P116" t="s">
        <v>30</v>
      </c>
    </row>
    <row r="117" spans="1:16" x14ac:dyDescent="0.2">
      <c r="A117" s="35" t="s">
        <v>61</v>
      </c>
      <c r="E117" s="36" t="s">
        <v>64</v>
      </c>
    </row>
    <row r="118" spans="1:16" x14ac:dyDescent="0.2">
      <c r="A118" s="37" t="s">
        <v>63</v>
      </c>
      <c r="E118" s="38" t="s">
        <v>246</v>
      </c>
    </row>
    <row r="119" spans="1:16" ht="153" x14ac:dyDescent="0.2">
      <c r="A119" t="s">
        <v>65</v>
      </c>
      <c r="E119" s="36" t="s">
        <v>311</v>
      </c>
    </row>
    <row r="120" spans="1:16" x14ac:dyDescent="0.2">
      <c r="A120" s="25" t="s">
        <v>55</v>
      </c>
      <c r="B120" s="30" t="s">
        <v>165</v>
      </c>
      <c r="C120" s="30" t="s">
        <v>312</v>
      </c>
      <c r="D120" s="25" t="s">
        <v>64</v>
      </c>
      <c r="E120" s="31" t="s">
        <v>313</v>
      </c>
      <c r="F120" s="32" t="s">
        <v>310</v>
      </c>
      <c r="G120" s="33">
        <v>1</v>
      </c>
      <c r="H120" s="34">
        <v>0</v>
      </c>
      <c r="I120" s="34">
        <f>ROUND(ROUND(H120,2)*ROUND(G120,3),2)</f>
        <v>0</v>
      </c>
      <c r="J120" s="32" t="s">
        <v>79</v>
      </c>
      <c r="O120">
        <f>(I120*21)/100</f>
        <v>0</v>
      </c>
      <c r="P120" t="s">
        <v>30</v>
      </c>
    </row>
    <row r="121" spans="1:16" x14ac:dyDescent="0.2">
      <c r="A121" s="35" t="s">
        <v>61</v>
      </c>
      <c r="E121" s="36" t="s">
        <v>64</v>
      </c>
    </row>
    <row r="122" spans="1:16" x14ac:dyDescent="0.2">
      <c r="A122" s="37" t="s">
        <v>63</v>
      </c>
      <c r="E122" s="38" t="s">
        <v>246</v>
      </c>
    </row>
    <row r="123" spans="1:16" ht="153" x14ac:dyDescent="0.2">
      <c r="A123" t="s">
        <v>65</v>
      </c>
      <c r="E123" s="36" t="s">
        <v>314</v>
      </c>
    </row>
    <row r="124" spans="1:16" ht="25.5" x14ac:dyDescent="0.2">
      <c r="A124" s="25" t="s">
        <v>55</v>
      </c>
      <c r="B124" s="30" t="s">
        <v>170</v>
      </c>
      <c r="C124" s="30" t="s">
        <v>315</v>
      </c>
      <c r="D124" s="25" t="s">
        <v>64</v>
      </c>
      <c r="E124" s="31" t="s">
        <v>316</v>
      </c>
      <c r="F124" s="32" t="s">
        <v>310</v>
      </c>
      <c r="G124" s="33">
        <v>1</v>
      </c>
      <c r="H124" s="34">
        <v>0</v>
      </c>
      <c r="I124" s="34">
        <f>ROUND(ROUND(H124,2)*ROUND(G124,3),2)</f>
        <v>0</v>
      </c>
      <c r="J124" s="32" t="s">
        <v>79</v>
      </c>
      <c r="O124">
        <f>(I124*21)/100</f>
        <v>0</v>
      </c>
      <c r="P124" t="s">
        <v>30</v>
      </c>
    </row>
    <row r="125" spans="1:16" x14ac:dyDescent="0.2">
      <c r="A125" s="35" t="s">
        <v>61</v>
      </c>
      <c r="E125" s="36" t="s">
        <v>64</v>
      </c>
    </row>
    <row r="126" spans="1:16" x14ac:dyDescent="0.2">
      <c r="A126" s="37" t="s">
        <v>63</v>
      </c>
      <c r="E126" s="38" t="s">
        <v>246</v>
      </c>
    </row>
    <row r="127" spans="1:16" ht="153" x14ac:dyDescent="0.2">
      <c r="A127" t="s">
        <v>65</v>
      </c>
      <c r="E127" s="36" t="s">
        <v>314</v>
      </c>
    </row>
    <row r="128" spans="1:16" x14ac:dyDescent="0.2">
      <c r="A128" s="25" t="s">
        <v>55</v>
      </c>
      <c r="B128" s="30" t="s">
        <v>175</v>
      </c>
      <c r="C128" s="30" t="s">
        <v>317</v>
      </c>
      <c r="D128" s="25" t="s">
        <v>64</v>
      </c>
      <c r="E128" s="31" t="s">
        <v>318</v>
      </c>
      <c r="F128" s="32" t="s">
        <v>252</v>
      </c>
      <c r="G128" s="33">
        <v>1</v>
      </c>
      <c r="H128" s="34">
        <v>0</v>
      </c>
      <c r="I128" s="34">
        <f>ROUND(ROUND(H128,2)*ROUND(G128,3),2)</f>
        <v>0</v>
      </c>
      <c r="J128" s="32" t="s">
        <v>79</v>
      </c>
      <c r="O128">
        <f>(I128*21)/100</f>
        <v>0</v>
      </c>
      <c r="P128" t="s">
        <v>30</v>
      </c>
    </row>
    <row r="129" spans="1:16" x14ac:dyDescent="0.2">
      <c r="A129" s="35" t="s">
        <v>61</v>
      </c>
      <c r="E129" s="36" t="s">
        <v>64</v>
      </c>
    </row>
    <row r="130" spans="1:16" x14ac:dyDescent="0.2">
      <c r="A130" s="37" t="s">
        <v>63</v>
      </c>
      <c r="E130" s="38" t="s">
        <v>246</v>
      </c>
    </row>
    <row r="131" spans="1:16" ht="178.5" x14ac:dyDescent="0.2">
      <c r="A131" t="s">
        <v>65</v>
      </c>
      <c r="E131" s="36" t="s">
        <v>319</v>
      </c>
    </row>
    <row r="132" spans="1:16" ht="25.5" x14ac:dyDescent="0.2">
      <c r="A132" s="25" t="s">
        <v>55</v>
      </c>
      <c r="B132" s="30" t="s">
        <v>178</v>
      </c>
      <c r="C132" s="30" t="s">
        <v>320</v>
      </c>
      <c r="D132" s="25" t="s">
        <v>64</v>
      </c>
      <c r="E132" s="31" t="s">
        <v>321</v>
      </c>
      <c r="F132" s="32" t="s">
        <v>252</v>
      </c>
      <c r="G132" s="33">
        <v>1</v>
      </c>
      <c r="H132" s="34">
        <v>0</v>
      </c>
      <c r="I132" s="34">
        <f>ROUND(ROUND(H132,2)*ROUND(G132,3),2)</f>
        <v>0</v>
      </c>
      <c r="J132" s="32" t="s">
        <v>79</v>
      </c>
      <c r="O132">
        <f>(I132*21)/100</f>
        <v>0</v>
      </c>
      <c r="P132" t="s">
        <v>30</v>
      </c>
    </row>
    <row r="133" spans="1:16" x14ac:dyDescent="0.2">
      <c r="A133" s="35" t="s">
        <v>61</v>
      </c>
      <c r="E133" s="36" t="s">
        <v>64</v>
      </c>
    </row>
    <row r="134" spans="1:16" x14ac:dyDescent="0.2">
      <c r="A134" s="37" t="s">
        <v>63</v>
      </c>
      <c r="E134" s="38" t="s">
        <v>246</v>
      </c>
    </row>
    <row r="135" spans="1:16" ht="178.5" x14ac:dyDescent="0.2">
      <c r="A135" t="s">
        <v>65</v>
      </c>
      <c r="E135" s="36" t="s">
        <v>319</v>
      </c>
    </row>
    <row r="136" spans="1:16" x14ac:dyDescent="0.2">
      <c r="A136" s="25" t="s">
        <v>55</v>
      </c>
      <c r="B136" s="30" t="s">
        <v>182</v>
      </c>
      <c r="C136" s="30" t="s">
        <v>322</v>
      </c>
      <c r="D136" s="25" t="s">
        <v>64</v>
      </c>
      <c r="E136" s="31" t="s">
        <v>323</v>
      </c>
      <c r="F136" s="32" t="s">
        <v>252</v>
      </c>
      <c r="G136" s="33">
        <v>1</v>
      </c>
      <c r="H136" s="34">
        <v>0</v>
      </c>
      <c r="I136" s="34">
        <f>ROUND(ROUND(H136,2)*ROUND(G136,3),2)</f>
        <v>0</v>
      </c>
      <c r="J136" s="32" t="s">
        <v>79</v>
      </c>
      <c r="O136">
        <f>(I136*21)/100</f>
        <v>0</v>
      </c>
      <c r="P136" t="s">
        <v>30</v>
      </c>
    </row>
    <row r="137" spans="1:16" x14ac:dyDescent="0.2">
      <c r="A137" s="35" t="s">
        <v>61</v>
      </c>
      <c r="E137" s="36" t="s">
        <v>64</v>
      </c>
    </row>
    <row r="138" spans="1:16" x14ac:dyDescent="0.2">
      <c r="A138" s="37" t="s">
        <v>63</v>
      </c>
      <c r="E138" s="38" t="s">
        <v>246</v>
      </c>
    </row>
    <row r="139" spans="1:16" ht="127.5" x14ac:dyDescent="0.2">
      <c r="A139" t="s">
        <v>65</v>
      </c>
      <c r="E139" s="36" t="s">
        <v>324</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03"/>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0+O10+O19</f>
        <v>0</v>
      </c>
      <c r="P2" t="s">
        <v>29</v>
      </c>
    </row>
    <row r="3" spans="1:18" ht="15" customHeight="1" x14ac:dyDescent="0.25">
      <c r="A3" t="s">
        <v>12</v>
      </c>
      <c r="B3" s="18" t="s">
        <v>14</v>
      </c>
      <c r="C3" s="4" t="s">
        <v>15</v>
      </c>
      <c r="D3" s="7"/>
      <c r="E3" s="19" t="s">
        <v>16</v>
      </c>
      <c r="F3" s="8"/>
      <c r="G3" s="15"/>
      <c r="H3" s="14" t="s">
        <v>327</v>
      </c>
      <c r="I3" s="41">
        <f>0+I10+I19</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325</v>
      </c>
      <c r="D5" s="7"/>
      <c r="E5" s="19" t="s">
        <v>326</v>
      </c>
      <c r="F5" s="8"/>
      <c r="G5" s="8"/>
      <c r="H5" s="8"/>
      <c r="I5" s="8"/>
      <c r="J5" s="8"/>
      <c r="O5" t="s">
        <v>28</v>
      </c>
      <c r="P5" t="s">
        <v>30</v>
      </c>
    </row>
    <row r="6" spans="1:18" ht="12.75" customHeight="1" x14ac:dyDescent="0.25">
      <c r="A6" t="s">
        <v>24</v>
      </c>
      <c r="B6" s="21" t="s">
        <v>25</v>
      </c>
      <c r="C6" s="3" t="s">
        <v>327</v>
      </c>
      <c r="D6" s="2"/>
      <c r="E6" s="22" t="s">
        <v>328</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329</v>
      </c>
      <c r="D10" s="26"/>
      <c r="E10" s="28" t="s">
        <v>330</v>
      </c>
      <c r="F10" s="26"/>
      <c r="G10" s="26"/>
      <c r="H10" s="26"/>
      <c r="I10" s="29">
        <f>0+Q10</f>
        <v>0</v>
      </c>
      <c r="J10" s="26"/>
      <c r="O10">
        <f>0+R10</f>
        <v>0</v>
      </c>
      <c r="Q10">
        <f>0+I11+I15</f>
        <v>0</v>
      </c>
      <c r="R10">
        <f>0+O11+O15</f>
        <v>0</v>
      </c>
    </row>
    <row r="11" spans="1:18" ht="25.5" x14ac:dyDescent="0.2">
      <c r="A11" s="25" t="s">
        <v>55</v>
      </c>
      <c r="B11" s="30" t="s">
        <v>36</v>
      </c>
      <c r="C11" s="30" t="s">
        <v>254</v>
      </c>
      <c r="D11" s="25" t="s">
        <v>64</v>
      </c>
      <c r="E11" s="31" t="s">
        <v>255</v>
      </c>
      <c r="F11" s="32" t="s">
        <v>252</v>
      </c>
      <c r="G11" s="33">
        <v>7</v>
      </c>
      <c r="H11" s="34">
        <v>0</v>
      </c>
      <c r="I11" s="34">
        <f>ROUND(ROUND(H11,2)*ROUND(G11,3),2)</f>
        <v>0</v>
      </c>
      <c r="J11" s="32" t="s">
        <v>79</v>
      </c>
      <c r="O11">
        <f>(I11*21)/100</f>
        <v>0</v>
      </c>
      <c r="P11" t="s">
        <v>30</v>
      </c>
    </row>
    <row r="12" spans="1:18" x14ac:dyDescent="0.2">
      <c r="A12" s="35" t="s">
        <v>61</v>
      </c>
      <c r="E12" s="36" t="s">
        <v>64</v>
      </c>
    </row>
    <row r="13" spans="1:18" x14ac:dyDescent="0.2">
      <c r="A13" s="37" t="s">
        <v>63</v>
      </c>
      <c r="E13" s="38" t="s">
        <v>64</v>
      </c>
    </row>
    <row r="14" spans="1:18" ht="38.25" x14ac:dyDescent="0.2">
      <c r="A14" t="s">
        <v>65</v>
      </c>
      <c r="E14" s="36" t="s">
        <v>256</v>
      </c>
    </row>
    <row r="15" spans="1:18" x14ac:dyDescent="0.2">
      <c r="A15" s="25" t="s">
        <v>55</v>
      </c>
      <c r="B15" s="30" t="s">
        <v>30</v>
      </c>
      <c r="C15" s="30" t="s">
        <v>331</v>
      </c>
      <c r="D15" s="25" t="s">
        <v>64</v>
      </c>
      <c r="E15" s="31" t="s">
        <v>332</v>
      </c>
      <c r="F15" s="32" t="s">
        <v>252</v>
      </c>
      <c r="G15" s="33">
        <v>14</v>
      </c>
      <c r="H15" s="34">
        <v>0</v>
      </c>
      <c r="I15" s="34">
        <f>ROUND(ROUND(H15,2)*ROUND(G15,3),2)</f>
        <v>0</v>
      </c>
      <c r="J15" s="32" t="s">
        <v>79</v>
      </c>
      <c r="O15">
        <f>(I15*21)/100</f>
        <v>0</v>
      </c>
      <c r="P15" t="s">
        <v>30</v>
      </c>
    </row>
    <row r="16" spans="1:18" x14ac:dyDescent="0.2">
      <c r="A16" s="35" t="s">
        <v>61</v>
      </c>
      <c r="E16" s="36" t="s">
        <v>64</v>
      </c>
    </row>
    <row r="17" spans="1:18" x14ac:dyDescent="0.2">
      <c r="A17" s="37" t="s">
        <v>63</v>
      </c>
      <c r="E17" s="38" t="s">
        <v>64</v>
      </c>
    </row>
    <row r="18" spans="1:18" ht="38.25" x14ac:dyDescent="0.2">
      <c r="A18" t="s">
        <v>65</v>
      </c>
      <c r="E18" s="36" t="s">
        <v>256</v>
      </c>
    </row>
    <row r="19" spans="1:18" ht="12.75" customHeight="1" x14ac:dyDescent="0.2">
      <c r="A19" s="12" t="s">
        <v>52</v>
      </c>
      <c r="B19" s="12"/>
      <c r="C19" s="39" t="s">
        <v>333</v>
      </c>
      <c r="D19" s="12"/>
      <c r="E19" s="28" t="s">
        <v>334</v>
      </c>
      <c r="F19" s="12"/>
      <c r="G19" s="12"/>
      <c r="H19" s="12"/>
      <c r="I19" s="40">
        <f>0+Q19</f>
        <v>0</v>
      </c>
      <c r="J19" s="12"/>
      <c r="O19">
        <f>0+R19</f>
        <v>0</v>
      </c>
      <c r="Q19">
        <f>0+I20+I24+I28+I32+I36+I40+I44+I48+I52+I56+I60+I64+I68+I72+I76+I80+I84+I88+I92+I96+I100+I104+I108+I112+I116+I120+I124+I128+I132+I136+I140+I144+I148+I152+I156+I160+I164+I168+I172+I176+I180+I184+I188+I192+I196+I200</f>
        <v>0</v>
      </c>
      <c r="R19">
        <f>0+O20+O24+O28+O32+O36+O40+O44+O48+O52+O56+O60+O64+O68+O72+O76+O80+O84+O88+O92+O96+O100+O104+O108+O112+O116+O120+O124+O128+O132+O136+O140+O144+O148+O152+O156+O160+O164+O168+O172+O176+O180+O184+O188+O192+O196+O200</f>
        <v>0</v>
      </c>
    </row>
    <row r="20" spans="1:18" ht="25.5" x14ac:dyDescent="0.2">
      <c r="A20" s="25" t="s">
        <v>55</v>
      </c>
      <c r="B20" s="30" t="s">
        <v>29</v>
      </c>
      <c r="C20" s="30" t="s">
        <v>335</v>
      </c>
      <c r="D20" s="25" t="s">
        <v>64</v>
      </c>
      <c r="E20" s="31" t="s">
        <v>336</v>
      </c>
      <c r="F20" s="32" t="s">
        <v>259</v>
      </c>
      <c r="G20" s="33">
        <v>20</v>
      </c>
      <c r="H20" s="34">
        <v>0</v>
      </c>
      <c r="I20" s="34">
        <f>ROUND(ROUND(H20,2)*ROUND(G20,3),2)</f>
        <v>0</v>
      </c>
      <c r="J20" s="32" t="s">
        <v>79</v>
      </c>
      <c r="O20">
        <f>(I20*21)/100</f>
        <v>0</v>
      </c>
      <c r="P20" t="s">
        <v>30</v>
      </c>
    </row>
    <row r="21" spans="1:18" x14ac:dyDescent="0.2">
      <c r="A21" s="35" t="s">
        <v>61</v>
      </c>
      <c r="E21" s="36" t="s">
        <v>64</v>
      </c>
    </row>
    <row r="22" spans="1:18" x14ac:dyDescent="0.2">
      <c r="A22" s="37" t="s">
        <v>63</v>
      </c>
      <c r="E22" s="38" t="s">
        <v>64</v>
      </c>
    </row>
    <row r="23" spans="1:18" ht="140.25" x14ac:dyDescent="0.2">
      <c r="A23" t="s">
        <v>65</v>
      </c>
      <c r="E23" s="36" t="s">
        <v>337</v>
      </c>
    </row>
    <row r="24" spans="1:18" x14ac:dyDescent="0.2">
      <c r="A24" s="25" t="s">
        <v>55</v>
      </c>
      <c r="B24" s="30" t="s">
        <v>40</v>
      </c>
      <c r="C24" s="30" t="s">
        <v>257</v>
      </c>
      <c r="D24" s="25" t="s">
        <v>64</v>
      </c>
      <c r="E24" s="31" t="s">
        <v>258</v>
      </c>
      <c r="F24" s="32" t="s">
        <v>259</v>
      </c>
      <c r="G24" s="33">
        <v>15</v>
      </c>
      <c r="H24" s="34">
        <v>0</v>
      </c>
      <c r="I24" s="34">
        <f>ROUND(ROUND(H24,2)*ROUND(G24,3),2)</f>
        <v>0</v>
      </c>
      <c r="J24" s="32" t="s">
        <v>79</v>
      </c>
      <c r="O24">
        <f>(I24*21)/100</f>
        <v>0</v>
      </c>
      <c r="P24" t="s">
        <v>30</v>
      </c>
    </row>
    <row r="25" spans="1:18" x14ac:dyDescent="0.2">
      <c r="A25" s="35" t="s">
        <v>61</v>
      </c>
      <c r="E25" s="36" t="s">
        <v>64</v>
      </c>
    </row>
    <row r="26" spans="1:18" x14ac:dyDescent="0.2">
      <c r="A26" s="37" t="s">
        <v>63</v>
      </c>
      <c r="E26" s="38" t="s">
        <v>64</v>
      </c>
    </row>
    <row r="27" spans="1:18" ht="89.25" x14ac:dyDescent="0.2">
      <c r="A27" t="s">
        <v>65</v>
      </c>
      <c r="E27" s="36" t="s">
        <v>261</v>
      </c>
    </row>
    <row r="28" spans="1:18" x14ac:dyDescent="0.2">
      <c r="A28" s="25" t="s">
        <v>55</v>
      </c>
      <c r="B28" s="30" t="s">
        <v>42</v>
      </c>
      <c r="C28" s="30" t="s">
        <v>338</v>
      </c>
      <c r="D28" s="25" t="s">
        <v>64</v>
      </c>
      <c r="E28" s="31" t="s">
        <v>339</v>
      </c>
      <c r="F28" s="32" t="s">
        <v>259</v>
      </c>
      <c r="G28" s="33">
        <v>30</v>
      </c>
      <c r="H28" s="34">
        <v>0</v>
      </c>
      <c r="I28" s="34">
        <f>ROUND(ROUND(H28,2)*ROUND(G28,3),2)</f>
        <v>0</v>
      </c>
      <c r="J28" s="32" t="s">
        <v>79</v>
      </c>
      <c r="O28">
        <f>(I28*21)/100</f>
        <v>0</v>
      </c>
      <c r="P28" t="s">
        <v>30</v>
      </c>
    </row>
    <row r="29" spans="1:18" x14ac:dyDescent="0.2">
      <c r="A29" s="35" t="s">
        <v>61</v>
      </c>
      <c r="E29" s="36" t="s">
        <v>64</v>
      </c>
    </row>
    <row r="30" spans="1:18" x14ac:dyDescent="0.2">
      <c r="A30" s="37" t="s">
        <v>63</v>
      </c>
      <c r="E30" s="38" t="s">
        <v>64</v>
      </c>
    </row>
    <row r="31" spans="1:18" ht="38.25" x14ac:dyDescent="0.2">
      <c r="A31" t="s">
        <v>65</v>
      </c>
      <c r="E31" s="36" t="s">
        <v>340</v>
      </c>
    </row>
    <row r="32" spans="1:18" x14ac:dyDescent="0.2">
      <c r="A32" s="25" t="s">
        <v>55</v>
      </c>
      <c r="B32" s="30" t="s">
        <v>44</v>
      </c>
      <c r="C32" s="30" t="s">
        <v>341</v>
      </c>
      <c r="D32" s="25" t="s">
        <v>64</v>
      </c>
      <c r="E32" s="31" t="s">
        <v>342</v>
      </c>
      <c r="F32" s="32" t="s">
        <v>252</v>
      </c>
      <c r="G32" s="33">
        <v>1</v>
      </c>
      <c r="H32" s="34">
        <v>0</v>
      </c>
      <c r="I32" s="34">
        <f>ROUND(ROUND(H32,2)*ROUND(G32,3),2)</f>
        <v>0</v>
      </c>
      <c r="J32" s="32" t="s">
        <v>79</v>
      </c>
      <c r="O32">
        <f>(I32*21)/100</f>
        <v>0</v>
      </c>
      <c r="P32" t="s">
        <v>30</v>
      </c>
    </row>
    <row r="33" spans="1:16" x14ac:dyDescent="0.2">
      <c r="A33" s="35" t="s">
        <v>61</v>
      </c>
      <c r="E33" s="36" t="s">
        <v>64</v>
      </c>
    </row>
    <row r="34" spans="1:16" x14ac:dyDescent="0.2">
      <c r="A34" s="37" t="s">
        <v>63</v>
      </c>
      <c r="E34" s="38" t="s">
        <v>64</v>
      </c>
    </row>
    <row r="35" spans="1:16" ht="153" x14ac:dyDescent="0.2">
      <c r="A35" t="s">
        <v>65</v>
      </c>
      <c r="E35" s="36" t="s">
        <v>268</v>
      </c>
    </row>
    <row r="36" spans="1:16" x14ac:dyDescent="0.2">
      <c r="A36" s="25" t="s">
        <v>55</v>
      </c>
      <c r="B36" s="30" t="s">
        <v>84</v>
      </c>
      <c r="C36" s="30" t="s">
        <v>343</v>
      </c>
      <c r="D36" s="25" t="s">
        <v>64</v>
      </c>
      <c r="E36" s="31" t="s">
        <v>344</v>
      </c>
      <c r="F36" s="32" t="s">
        <v>252</v>
      </c>
      <c r="G36" s="33">
        <v>1</v>
      </c>
      <c r="H36" s="34">
        <v>0</v>
      </c>
      <c r="I36" s="34">
        <f>ROUND(ROUND(H36,2)*ROUND(G36,3),2)</f>
        <v>0</v>
      </c>
      <c r="J36" s="32" t="s">
        <v>79</v>
      </c>
      <c r="O36">
        <f>(I36*21)/100</f>
        <v>0</v>
      </c>
      <c r="P36" t="s">
        <v>30</v>
      </c>
    </row>
    <row r="37" spans="1:16" x14ac:dyDescent="0.2">
      <c r="A37" s="35" t="s">
        <v>61</v>
      </c>
      <c r="E37" s="36" t="s">
        <v>64</v>
      </c>
    </row>
    <row r="38" spans="1:16" x14ac:dyDescent="0.2">
      <c r="A38" s="37" t="s">
        <v>63</v>
      </c>
      <c r="E38" s="38" t="s">
        <v>64</v>
      </c>
    </row>
    <row r="39" spans="1:16" ht="127.5" x14ac:dyDescent="0.2">
      <c r="A39" t="s">
        <v>65</v>
      </c>
      <c r="E39" s="36" t="s">
        <v>269</v>
      </c>
    </row>
    <row r="40" spans="1:16" x14ac:dyDescent="0.2">
      <c r="A40" s="25" t="s">
        <v>55</v>
      </c>
      <c r="B40" s="30" t="s">
        <v>89</v>
      </c>
      <c r="C40" s="30" t="s">
        <v>270</v>
      </c>
      <c r="D40" s="25" t="s">
        <v>64</v>
      </c>
      <c r="E40" s="31" t="s">
        <v>271</v>
      </c>
      <c r="F40" s="32" t="s">
        <v>252</v>
      </c>
      <c r="G40" s="33">
        <v>1</v>
      </c>
      <c r="H40" s="34">
        <v>0</v>
      </c>
      <c r="I40" s="34">
        <f>ROUND(ROUND(H40,2)*ROUND(G40,3),2)</f>
        <v>0</v>
      </c>
      <c r="J40" s="32" t="s">
        <v>79</v>
      </c>
      <c r="O40">
        <f>(I40*21)/100</f>
        <v>0</v>
      </c>
      <c r="P40" t="s">
        <v>30</v>
      </c>
    </row>
    <row r="41" spans="1:16" x14ac:dyDescent="0.2">
      <c r="A41" s="35" t="s">
        <v>61</v>
      </c>
      <c r="E41" s="36" t="s">
        <v>64</v>
      </c>
    </row>
    <row r="42" spans="1:16" x14ac:dyDescent="0.2">
      <c r="A42" s="37" t="s">
        <v>63</v>
      </c>
      <c r="E42" s="38" t="s">
        <v>64</v>
      </c>
    </row>
    <row r="43" spans="1:16" ht="153" x14ac:dyDescent="0.2">
      <c r="A43" t="s">
        <v>65</v>
      </c>
      <c r="E43" s="36" t="s">
        <v>268</v>
      </c>
    </row>
    <row r="44" spans="1:16" x14ac:dyDescent="0.2">
      <c r="A44" s="25" t="s">
        <v>55</v>
      </c>
      <c r="B44" s="30" t="s">
        <v>47</v>
      </c>
      <c r="C44" s="30" t="s">
        <v>224</v>
      </c>
      <c r="D44" s="25" t="s">
        <v>64</v>
      </c>
      <c r="E44" s="31" t="s">
        <v>225</v>
      </c>
      <c r="F44" s="32" t="s">
        <v>252</v>
      </c>
      <c r="G44" s="33">
        <v>1</v>
      </c>
      <c r="H44" s="34">
        <v>0</v>
      </c>
      <c r="I44" s="34">
        <f>ROUND(ROUND(H44,2)*ROUND(G44,3),2)</f>
        <v>0</v>
      </c>
      <c r="J44" s="32" t="s">
        <v>79</v>
      </c>
      <c r="O44">
        <f>(I44*21)/100</f>
        <v>0</v>
      </c>
      <c r="P44" t="s">
        <v>30</v>
      </c>
    </row>
    <row r="45" spans="1:16" x14ac:dyDescent="0.2">
      <c r="A45" s="35" t="s">
        <v>61</v>
      </c>
      <c r="E45" s="36" t="s">
        <v>64</v>
      </c>
    </row>
    <row r="46" spans="1:16" x14ac:dyDescent="0.2">
      <c r="A46" s="37" t="s">
        <v>63</v>
      </c>
      <c r="E46" s="38" t="s">
        <v>64</v>
      </c>
    </row>
    <row r="47" spans="1:16" ht="153" x14ac:dyDescent="0.2">
      <c r="A47" t="s">
        <v>65</v>
      </c>
      <c r="E47" s="36" t="s">
        <v>268</v>
      </c>
    </row>
    <row r="48" spans="1:16" x14ac:dyDescent="0.2">
      <c r="A48" s="25" t="s">
        <v>55</v>
      </c>
      <c r="B48" s="30" t="s">
        <v>49</v>
      </c>
      <c r="C48" s="30" t="s">
        <v>227</v>
      </c>
      <c r="D48" s="25" t="s">
        <v>64</v>
      </c>
      <c r="E48" s="31" t="s">
        <v>228</v>
      </c>
      <c r="F48" s="32" t="s">
        <v>252</v>
      </c>
      <c r="G48" s="33">
        <v>1</v>
      </c>
      <c r="H48" s="34">
        <v>0</v>
      </c>
      <c r="I48" s="34">
        <f>ROUND(ROUND(H48,2)*ROUND(G48,3),2)</f>
        <v>0</v>
      </c>
      <c r="J48" s="32" t="s">
        <v>79</v>
      </c>
      <c r="O48">
        <f>(I48*21)/100</f>
        <v>0</v>
      </c>
      <c r="P48" t="s">
        <v>30</v>
      </c>
    </row>
    <row r="49" spans="1:16" x14ac:dyDescent="0.2">
      <c r="A49" s="35" t="s">
        <v>61</v>
      </c>
      <c r="E49" s="36" t="s">
        <v>64</v>
      </c>
    </row>
    <row r="50" spans="1:16" x14ac:dyDescent="0.2">
      <c r="A50" s="37" t="s">
        <v>63</v>
      </c>
      <c r="E50" s="38" t="s">
        <v>64</v>
      </c>
    </row>
    <row r="51" spans="1:16" ht="127.5" x14ac:dyDescent="0.2">
      <c r="A51" t="s">
        <v>65</v>
      </c>
      <c r="E51" s="36" t="s">
        <v>269</v>
      </c>
    </row>
    <row r="52" spans="1:16" x14ac:dyDescent="0.2">
      <c r="A52" s="25" t="s">
        <v>55</v>
      </c>
      <c r="B52" s="30" t="s">
        <v>51</v>
      </c>
      <c r="C52" s="30" t="s">
        <v>279</v>
      </c>
      <c r="D52" s="25" t="s">
        <v>64</v>
      </c>
      <c r="E52" s="31" t="s">
        <v>280</v>
      </c>
      <c r="F52" s="32" t="s">
        <v>252</v>
      </c>
      <c r="G52" s="33">
        <v>1</v>
      </c>
      <c r="H52" s="34">
        <v>0</v>
      </c>
      <c r="I52" s="34">
        <f>ROUND(ROUND(H52,2)*ROUND(G52,3),2)</f>
        <v>0</v>
      </c>
      <c r="J52" s="32" t="s">
        <v>79</v>
      </c>
      <c r="O52">
        <f>(I52*21)/100</f>
        <v>0</v>
      </c>
      <c r="P52" t="s">
        <v>30</v>
      </c>
    </row>
    <row r="53" spans="1:16" x14ac:dyDescent="0.2">
      <c r="A53" s="35" t="s">
        <v>61</v>
      </c>
      <c r="E53" s="36" t="s">
        <v>64</v>
      </c>
    </row>
    <row r="54" spans="1:16" x14ac:dyDescent="0.2">
      <c r="A54" s="37" t="s">
        <v>63</v>
      </c>
      <c r="E54" s="38" t="s">
        <v>64</v>
      </c>
    </row>
    <row r="55" spans="1:16" ht="127.5" x14ac:dyDescent="0.2">
      <c r="A55" t="s">
        <v>65</v>
      </c>
      <c r="E55" s="36" t="s">
        <v>281</v>
      </c>
    </row>
    <row r="56" spans="1:16" x14ac:dyDescent="0.2">
      <c r="A56" s="25" t="s">
        <v>55</v>
      </c>
      <c r="B56" s="30" t="s">
        <v>102</v>
      </c>
      <c r="C56" s="30" t="s">
        <v>345</v>
      </c>
      <c r="D56" s="25" t="s">
        <v>64</v>
      </c>
      <c r="E56" s="31" t="s">
        <v>346</v>
      </c>
      <c r="F56" s="32" t="s">
        <v>259</v>
      </c>
      <c r="G56" s="33">
        <v>30</v>
      </c>
      <c r="H56" s="34">
        <v>0</v>
      </c>
      <c r="I56" s="34">
        <f>ROUND(ROUND(H56,2)*ROUND(G56,3),2)</f>
        <v>0</v>
      </c>
      <c r="J56" s="32" t="s">
        <v>79</v>
      </c>
      <c r="O56">
        <f>(I56*21)/100</f>
        <v>0</v>
      </c>
      <c r="P56" t="s">
        <v>30</v>
      </c>
    </row>
    <row r="57" spans="1:16" x14ac:dyDescent="0.2">
      <c r="A57" s="35" t="s">
        <v>61</v>
      </c>
      <c r="E57" s="36" t="s">
        <v>64</v>
      </c>
    </row>
    <row r="58" spans="1:16" x14ac:dyDescent="0.2">
      <c r="A58" s="37" t="s">
        <v>63</v>
      </c>
      <c r="E58" s="38" t="s">
        <v>64</v>
      </c>
    </row>
    <row r="59" spans="1:16" ht="165.75" x14ac:dyDescent="0.2">
      <c r="A59" t="s">
        <v>65</v>
      </c>
      <c r="E59" s="36" t="s">
        <v>284</v>
      </c>
    </row>
    <row r="60" spans="1:16" x14ac:dyDescent="0.2">
      <c r="A60" s="25" t="s">
        <v>55</v>
      </c>
      <c r="B60" s="30" t="s">
        <v>107</v>
      </c>
      <c r="C60" s="30" t="s">
        <v>347</v>
      </c>
      <c r="D60" s="25" t="s">
        <v>64</v>
      </c>
      <c r="E60" s="31" t="s">
        <v>348</v>
      </c>
      <c r="F60" s="32" t="s">
        <v>259</v>
      </c>
      <c r="G60" s="33">
        <v>30</v>
      </c>
      <c r="H60" s="34">
        <v>0</v>
      </c>
      <c r="I60" s="34">
        <f>ROUND(ROUND(H60,2)*ROUND(G60,3),2)</f>
        <v>0</v>
      </c>
      <c r="J60" s="32" t="s">
        <v>79</v>
      </c>
      <c r="O60">
        <f>(I60*21)/100</f>
        <v>0</v>
      </c>
      <c r="P60" t="s">
        <v>30</v>
      </c>
    </row>
    <row r="61" spans="1:16" x14ac:dyDescent="0.2">
      <c r="A61" s="35" t="s">
        <v>61</v>
      </c>
      <c r="E61" s="36" t="s">
        <v>64</v>
      </c>
    </row>
    <row r="62" spans="1:16" x14ac:dyDescent="0.2">
      <c r="A62" s="37" t="s">
        <v>63</v>
      </c>
      <c r="E62" s="38" t="s">
        <v>64</v>
      </c>
    </row>
    <row r="63" spans="1:16" ht="127.5" x14ac:dyDescent="0.2">
      <c r="A63" t="s">
        <v>65</v>
      </c>
      <c r="E63" s="36" t="s">
        <v>287</v>
      </c>
    </row>
    <row r="64" spans="1:16" x14ac:dyDescent="0.2">
      <c r="A64" s="25" t="s">
        <v>55</v>
      </c>
      <c r="B64" s="30" t="s">
        <v>112</v>
      </c>
      <c r="C64" s="30" t="s">
        <v>349</v>
      </c>
      <c r="D64" s="25" t="s">
        <v>64</v>
      </c>
      <c r="E64" s="31" t="s">
        <v>350</v>
      </c>
      <c r="F64" s="32" t="s">
        <v>259</v>
      </c>
      <c r="G64" s="33">
        <v>25</v>
      </c>
      <c r="H64" s="34">
        <v>0</v>
      </c>
      <c r="I64" s="34">
        <f>ROUND(ROUND(H64,2)*ROUND(G64,3),2)</f>
        <v>0</v>
      </c>
      <c r="J64" s="32" t="s">
        <v>79</v>
      </c>
      <c r="O64">
        <f>(I64*21)/100</f>
        <v>0</v>
      </c>
      <c r="P64" t="s">
        <v>30</v>
      </c>
    </row>
    <row r="65" spans="1:16" x14ac:dyDescent="0.2">
      <c r="A65" s="35" t="s">
        <v>61</v>
      </c>
      <c r="E65" s="36" t="s">
        <v>64</v>
      </c>
    </row>
    <row r="66" spans="1:16" x14ac:dyDescent="0.2">
      <c r="A66" s="37" t="s">
        <v>63</v>
      </c>
      <c r="E66" s="38" t="s">
        <v>64</v>
      </c>
    </row>
    <row r="67" spans="1:16" ht="153" x14ac:dyDescent="0.2">
      <c r="A67" t="s">
        <v>65</v>
      </c>
      <c r="E67" s="36" t="s">
        <v>351</v>
      </c>
    </row>
    <row r="68" spans="1:16" x14ac:dyDescent="0.2">
      <c r="A68" s="25" t="s">
        <v>55</v>
      </c>
      <c r="B68" s="30" t="s">
        <v>115</v>
      </c>
      <c r="C68" s="30" t="s">
        <v>352</v>
      </c>
      <c r="D68" s="25" t="s">
        <v>64</v>
      </c>
      <c r="E68" s="31" t="s">
        <v>353</v>
      </c>
      <c r="F68" s="32" t="s">
        <v>354</v>
      </c>
      <c r="G68" s="33">
        <v>0.6</v>
      </c>
      <c r="H68" s="34">
        <v>0</v>
      </c>
      <c r="I68" s="34">
        <f>ROUND(ROUND(H68,2)*ROUND(G68,3),2)</f>
        <v>0</v>
      </c>
      <c r="J68" s="32" t="s">
        <v>79</v>
      </c>
      <c r="O68">
        <f>(I68*21)/100</f>
        <v>0</v>
      </c>
      <c r="P68" t="s">
        <v>30</v>
      </c>
    </row>
    <row r="69" spans="1:16" x14ac:dyDescent="0.2">
      <c r="A69" s="35" t="s">
        <v>61</v>
      </c>
      <c r="E69" s="36" t="s">
        <v>64</v>
      </c>
    </row>
    <row r="70" spans="1:16" x14ac:dyDescent="0.2">
      <c r="A70" s="37" t="s">
        <v>63</v>
      </c>
      <c r="E70" s="38" t="s">
        <v>64</v>
      </c>
    </row>
    <row r="71" spans="1:16" ht="165.75" x14ac:dyDescent="0.2">
      <c r="A71" t="s">
        <v>65</v>
      </c>
      <c r="E71" s="36" t="s">
        <v>355</v>
      </c>
    </row>
    <row r="72" spans="1:16" x14ac:dyDescent="0.2">
      <c r="A72" s="25" t="s">
        <v>55</v>
      </c>
      <c r="B72" s="30" t="s">
        <v>119</v>
      </c>
      <c r="C72" s="30" t="s">
        <v>356</v>
      </c>
      <c r="D72" s="25" t="s">
        <v>64</v>
      </c>
      <c r="E72" s="31" t="s">
        <v>357</v>
      </c>
      <c r="F72" s="32" t="s">
        <v>354</v>
      </c>
      <c r="G72" s="33">
        <v>0.6</v>
      </c>
      <c r="H72" s="34">
        <v>0</v>
      </c>
      <c r="I72" s="34">
        <f>ROUND(ROUND(H72,2)*ROUND(G72,3),2)</f>
        <v>0</v>
      </c>
      <c r="J72" s="32" t="s">
        <v>79</v>
      </c>
      <c r="O72">
        <f>(I72*21)/100</f>
        <v>0</v>
      </c>
      <c r="P72" t="s">
        <v>30</v>
      </c>
    </row>
    <row r="73" spans="1:16" x14ac:dyDescent="0.2">
      <c r="A73" s="35" t="s">
        <v>61</v>
      </c>
      <c r="E73" s="36" t="s">
        <v>64</v>
      </c>
    </row>
    <row r="74" spans="1:16" x14ac:dyDescent="0.2">
      <c r="A74" s="37" t="s">
        <v>63</v>
      </c>
      <c r="E74" s="38" t="s">
        <v>64</v>
      </c>
    </row>
    <row r="75" spans="1:16" ht="127.5" x14ac:dyDescent="0.2">
      <c r="A75" t="s">
        <v>65</v>
      </c>
      <c r="E75" s="36" t="s">
        <v>358</v>
      </c>
    </row>
    <row r="76" spans="1:16" x14ac:dyDescent="0.2">
      <c r="A76" s="25" t="s">
        <v>55</v>
      </c>
      <c r="B76" s="30" t="s">
        <v>123</v>
      </c>
      <c r="C76" s="30" t="s">
        <v>359</v>
      </c>
      <c r="D76" s="25" t="s">
        <v>64</v>
      </c>
      <c r="E76" s="31" t="s">
        <v>360</v>
      </c>
      <c r="F76" s="32" t="s">
        <v>252</v>
      </c>
      <c r="G76" s="33">
        <v>6</v>
      </c>
      <c r="H76" s="34">
        <v>0</v>
      </c>
      <c r="I76" s="34">
        <f>ROUND(ROUND(H76,2)*ROUND(G76,3),2)</f>
        <v>0</v>
      </c>
      <c r="J76" s="32" t="s">
        <v>79</v>
      </c>
      <c r="O76">
        <f>(I76*21)/100</f>
        <v>0</v>
      </c>
      <c r="P76" t="s">
        <v>30</v>
      </c>
    </row>
    <row r="77" spans="1:16" x14ac:dyDescent="0.2">
      <c r="A77" s="35" t="s">
        <v>61</v>
      </c>
      <c r="E77" s="36" t="s">
        <v>64</v>
      </c>
    </row>
    <row r="78" spans="1:16" x14ac:dyDescent="0.2">
      <c r="A78" s="37" t="s">
        <v>63</v>
      </c>
      <c r="E78" s="38" t="s">
        <v>64</v>
      </c>
    </row>
    <row r="79" spans="1:16" ht="153" x14ac:dyDescent="0.2">
      <c r="A79" t="s">
        <v>65</v>
      </c>
      <c r="E79" s="36" t="s">
        <v>268</v>
      </c>
    </row>
    <row r="80" spans="1:16" x14ac:dyDescent="0.2">
      <c r="A80" s="25" t="s">
        <v>55</v>
      </c>
      <c r="B80" s="30" t="s">
        <v>127</v>
      </c>
      <c r="C80" s="30" t="s">
        <v>361</v>
      </c>
      <c r="D80" s="25" t="s">
        <v>64</v>
      </c>
      <c r="E80" s="31" t="s">
        <v>362</v>
      </c>
      <c r="F80" s="32" t="s">
        <v>252</v>
      </c>
      <c r="G80" s="33">
        <v>6</v>
      </c>
      <c r="H80" s="34">
        <v>0</v>
      </c>
      <c r="I80" s="34">
        <f>ROUND(ROUND(H80,2)*ROUND(G80,3),2)</f>
        <v>0</v>
      </c>
      <c r="J80" s="32" t="s">
        <v>79</v>
      </c>
      <c r="O80">
        <f>(I80*21)/100</f>
        <v>0</v>
      </c>
      <c r="P80" t="s">
        <v>30</v>
      </c>
    </row>
    <row r="81" spans="1:16" x14ac:dyDescent="0.2">
      <c r="A81" s="35" t="s">
        <v>61</v>
      </c>
      <c r="E81" s="36" t="s">
        <v>64</v>
      </c>
    </row>
    <row r="82" spans="1:16" x14ac:dyDescent="0.2">
      <c r="A82" s="37" t="s">
        <v>63</v>
      </c>
      <c r="E82" s="38" t="s">
        <v>64</v>
      </c>
    </row>
    <row r="83" spans="1:16" ht="127.5" x14ac:dyDescent="0.2">
      <c r="A83" t="s">
        <v>65</v>
      </c>
      <c r="E83" s="36" t="s">
        <v>269</v>
      </c>
    </row>
    <row r="84" spans="1:16" x14ac:dyDescent="0.2">
      <c r="A84" s="25" t="s">
        <v>55</v>
      </c>
      <c r="B84" s="30" t="s">
        <v>131</v>
      </c>
      <c r="C84" s="30" t="s">
        <v>363</v>
      </c>
      <c r="D84" s="25" t="s">
        <v>64</v>
      </c>
      <c r="E84" s="31" t="s">
        <v>364</v>
      </c>
      <c r="F84" s="32" t="s">
        <v>252</v>
      </c>
      <c r="G84" s="33">
        <v>1</v>
      </c>
      <c r="H84" s="34">
        <v>0</v>
      </c>
      <c r="I84" s="34">
        <f>ROUND(ROUND(H84,2)*ROUND(G84,3),2)</f>
        <v>0</v>
      </c>
      <c r="J84" s="32" t="s">
        <v>79</v>
      </c>
      <c r="O84">
        <f>(I84*21)/100</f>
        <v>0</v>
      </c>
      <c r="P84" t="s">
        <v>30</v>
      </c>
    </row>
    <row r="85" spans="1:16" x14ac:dyDescent="0.2">
      <c r="A85" s="35" t="s">
        <v>61</v>
      </c>
      <c r="E85" s="36" t="s">
        <v>64</v>
      </c>
    </row>
    <row r="86" spans="1:16" x14ac:dyDescent="0.2">
      <c r="A86" s="37" t="s">
        <v>63</v>
      </c>
      <c r="E86" s="38" t="s">
        <v>64</v>
      </c>
    </row>
    <row r="87" spans="1:16" ht="127.5" x14ac:dyDescent="0.2">
      <c r="A87" t="s">
        <v>65</v>
      </c>
      <c r="E87" s="36" t="s">
        <v>269</v>
      </c>
    </row>
    <row r="88" spans="1:16" x14ac:dyDescent="0.2">
      <c r="A88" s="25" t="s">
        <v>55</v>
      </c>
      <c r="B88" s="30" t="s">
        <v>135</v>
      </c>
      <c r="C88" s="30" t="s">
        <v>365</v>
      </c>
      <c r="D88" s="25" t="s">
        <v>64</v>
      </c>
      <c r="E88" s="31" t="s">
        <v>366</v>
      </c>
      <c r="F88" s="32" t="s">
        <v>252</v>
      </c>
      <c r="G88" s="33">
        <v>1</v>
      </c>
      <c r="H88" s="34">
        <v>0</v>
      </c>
      <c r="I88" s="34">
        <f>ROUND(ROUND(H88,2)*ROUND(G88,3),2)</f>
        <v>0</v>
      </c>
      <c r="J88" s="32" t="s">
        <v>79</v>
      </c>
      <c r="O88">
        <f>(I88*21)/100</f>
        <v>0</v>
      </c>
      <c r="P88" t="s">
        <v>30</v>
      </c>
    </row>
    <row r="89" spans="1:16" x14ac:dyDescent="0.2">
      <c r="A89" s="35" t="s">
        <v>61</v>
      </c>
      <c r="E89" s="36" t="s">
        <v>64</v>
      </c>
    </row>
    <row r="90" spans="1:16" x14ac:dyDescent="0.2">
      <c r="A90" s="37" t="s">
        <v>63</v>
      </c>
      <c r="E90" s="38" t="s">
        <v>64</v>
      </c>
    </row>
    <row r="91" spans="1:16" ht="153" x14ac:dyDescent="0.2">
      <c r="A91" t="s">
        <v>65</v>
      </c>
      <c r="E91" s="36" t="s">
        <v>268</v>
      </c>
    </row>
    <row r="92" spans="1:16" x14ac:dyDescent="0.2">
      <c r="A92" s="25" t="s">
        <v>55</v>
      </c>
      <c r="B92" s="30" t="s">
        <v>140</v>
      </c>
      <c r="C92" s="30" t="s">
        <v>367</v>
      </c>
      <c r="D92" s="25" t="s">
        <v>64</v>
      </c>
      <c r="E92" s="31" t="s">
        <v>368</v>
      </c>
      <c r="F92" s="32" t="s">
        <v>252</v>
      </c>
      <c r="G92" s="33">
        <v>1</v>
      </c>
      <c r="H92" s="34">
        <v>0</v>
      </c>
      <c r="I92" s="34">
        <f>ROUND(ROUND(H92,2)*ROUND(G92,3),2)</f>
        <v>0</v>
      </c>
      <c r="J92" s="32" t="s">
        <v>79</v>
      </c>
      <c r="O92">
        <f>(I92*21)/100</f>
        <v>0</v>
      </c>
      <c r="P92" t="s">
        <v>30</v>
      </c>
    </row>
    <row r="93" spans="1:16" x14ac:dyDescent="0.2">
      <c r="A93" s="35" t="s">
        <v>61</v>
      </c>
      <c r="E93" s="36" t="s">
        <v>64</v>
      </c>
    </row>
    <row r="94" spans="1:16" x14ac:dyDescent="0.2">
      <c r="A94" s="37" t="s">
        <v>63</v>
      </c>
      <c r="E94" s="38" t="s">
        <v>64</v>
      </c>
    </row>
    <row r="95" spans="1:16" ht="127.5" x14ac:dyDescent="0.2">
      <c r="A95" t="s">
        <v>65</v>
      </c>
      <c r="E95" s="36" t="s">
        <v>269</v>
      </c>
    </row>
    <row r="96" spans="1:16" x14ac:dyDescent="0.2">
      <c r="A96" s="25" t="s">
        <v>55</v>
      </c>
      <c r="B96" s="30" t="s">
        <v>144</v>
      </c>
      <c r="C96" s="30" t="s">
        <v>369</v>
      </c>
      <c r="D96" s="25" t="s">
        <v>64</v>
      </c>
      <c r="E96" s="31" t="s">
        <v>370</v>
      </c>
      <c r="F96" s="32" t="s">
        <v>252</v>
      </c>
      <c r="G96" s="33">
        <v>1</v>
      </c>
      <c r="H96" s="34">
        <v>0</v>
      </c>
      <c r="I96" s="34">
        <f>ROUND(ROUND(H96,2)*ROUND(G96,3),2)</f>
        <v>0</v>
      </c>
      <c r="J96" s="32" t="s">
        <v>79</v>
      </c>
      <c r="O96">
        <f>(I96*21)/100</f>
        <v>0</v>
      </c>
      <c r="P96" t="s">
        <v>30</v>
      </c>
    </row>
    <row r="97" spans="1:16" x14ac:dyDescent="0.2">
      <c r="A97" s="35" t="s">
        <v>61</v>
      </c>
      <c r="E97" s="36" t="s">
        <v>64</v>
      </c>
    </row>
    <row r="98" spans="1:16" x14ac:dyDescent="0.2">
      <c r="A98" s="37" t="s">
        <v>63</v>
      </c>
      <c r="E98" s="38" t="s">
        <v>64</v>
      </c>
    </row>
    <row r="99" spans="1:16" ht="153" x14ac:dyDescent="0.2">
      <c r="A99" t="s">
        <v>65</v>
      </c>
      <c r="E99" s="36" t="s">
        <v>371</v>
      </c>
    </row>
    <row r="100" spans="1:16" x14ac:dyDescent="0.2">
      <c r="A100" s="25" t="s">
        <v>55</v>
      </c>
      <c r="B100" s="30" t="s">
        <v>147</v>
      </c>
      <c r="C100" s="30" t="s">
        <v>372</v>
      </c>
      <c r="D100" s="25" t="s">
        <v>64</v>
      </c>
      <c r="E100" s="31" t="s">
        <v>373</v>
      </c>
      <c r="F100" s="32" t="s">
        <v>252</v>
      </c>
      <c r="G100" s="33">
        <v>1</v>
      </c>
      <c r="H100" s="34">
        <v>0</v>
      </c>
      <c r="I100" s="34">
        <f>ROUND(ROUND(H100,2)*ROUND(G100,3),2)</f>
        <v>0</v>
      </c>
      <c r="J100" s="32" t="s">
        <v>79</v>
      </c>
      <c r="O100">
        <f>(I100*21)/100</f>
        <v>0</v>
      </c>
      <c r="P100" t="s">
        <v>30</v>
      </c>
    </row>
    <row r="101" spans="1:16" x14ac:dyDescent="0.2">
      <c r="A101" s="35" t="s">
        <v>61</v>
      </c>
      <c r="E101" s="36" t="s">
        <v>64</v>
      </c>
    </row>
    <row r="102" spans="1:16" x14ac:dyDescent="0.2">
      <c r="A102" s="37" t="s">
        <v>63</v>
      </c>
      <c r="E102" s="38" t="s">
        <v>64</v>
      </c>
    </row>
    <row r="103" spans="1:16" ht="153" x14ac:dyDescent="0.2">
      <c r="A103" t="s">
        <v>65</v>
      </c>
      <c r="E103" s="36" t="s">
        <v>371</v>
      </c>
    </row>
    <row r="104" spans="1:16" x14ac:dyDescent="0.2">
      <c r="A104" s="25" t="s">
        <v>55</v>
      </c>
      <c r="B104" s="30" t="s">
        <v>150</v>
      </c>
      <c r="C104" s="30" t="s">
        <v>374</v>
      </c>
      <c r="D104" s="25" t="s">
        <v>64</v>
      </c>
      <c r="E104" s="31" t="s">
        <v>375</v>
      </c>
      <c r="F104" s="32" t="s">
        <v>87</v>
      </c>
      <c r="G104" s="33">
        <v>1</v>
      </c>
      <c r="H104" s="34">
        <v>0</v>
      </c>
      <c r="I104" s="34">
        <f>ROUND(ROUND(H104,2)*ROUND(G104,3),2)</f>
        <v>0</v>
      </c>
      <c r="J104" s="32" t="s">
        <v>79</v>
      </c>
      <c r="O104">
        <f>(I104*21)/100</f>
        <v>0</v>
      </c>
      <c r="P104" t="s">
        <v>30</v>
      </c>
    </row>
    <row r="105" spans="1:16" x14ac:dyDescent="0.2">
      <c r="A105" s="35" t="s">
        <v>61</v>
      </c>
      <c r="E105" s="36" t="s">
        <v>64</v>
      </c>
    </row>
    <row r="106" spans="1:16" x14ac:dyDescent="0.2">
      <c r="A106" s="37" t="s">
        <v>63</v>
      </c>
      <c r="E106" s="38" t="s">
        <v>64</v>
      </c>
    </row>
    <row r="107" spans="1:16" ht="153" x14ac:dyDescent="0.2">
      <c r="A107" t="s">
        <v>65</v>
      </c>
      <c r="E107" s="36" t="s">
        <v>268</v>
      </c>
    </row>
    <row r="108" spans="1:16" x14ac:dyDescent="0.2">
      <c r="A108" s="25" t="s">
        <v>55</v>
      </c>
      <c r="B108" s="30" t="s">
        <v>154</v>
      </c>
      <c r="C108" s="30" t="s">
        <v>376</v>
      </c>
      <c r="D108" s="25" t="s">
        <v>64</v>
      </c>
      <c r="E108" s="31" t="s">
        <v>377</v>
      </c>
      <c r="F108" s="32" t="s">
        <v>87</v>
      </c>
      <c r="G108" s="33">
        <v>1</v>
      </c>
      <c r="H108" s="34">
        <v>0</v>
      </c>
      <c r="I108" s="34">
        <f>ROUND(ROUND(H108,2)*ROUND(G108,3),2)</f>
        <v>0</v>
      </c>
      <c r="J108" s="32" t="s">
        <v>79</v>
      </c>
      <c r="O108">
        <f>(I108*21)/100</f>
        <v>0</v>
      </c>
      <c r="P108" t="s">
        <v>30</v>
      </c>
    </row>
    <row r="109" spans="1:16" x14ac:dyDescent="0.2">
      <c r="A109" s="35" t="s">
        <v>61</v>
      </c>
      <c r="E109" s="36" t="s">
        <v>64</v>
      </c>
    </row>
    <row r="110" spans="1:16" x14ac:dyDescent="0.2">
      <c r="A110" s="37" t="s">
        <v>63</v>
      </c>
      <c r="E110" s="38" t="s">
        <v>64</v>
      </c>
    </row>
    <row r="111" spans="1:16" ht="127.5" x14ac:dyDescent="0.2">
      <c r="A111" t="s">
        <v>65</v>
      </c>
      <c r="E111" s="36" t="s">
        <v>269</v>
      </c>
    </row>
    <row r="112" spans="1:16" x14ac:dyDescent="0.2">
      <c r="A112" s="25" t="s">
        <v>55</v>
      </c>
      <c r="B112" s="30" t="s">
        <v>157</v>
      </c>
      <c r="C112" s="30" t="s">
        <v>378</v>
      </c>
      <c r="D112" s="25" t="s">
        <v>64</v>
      </c>
      <c r="E112" s="31" t="s">
        <v>379</v>
      </c>
      <c r="F112" s="32" t="s">
        <v>87</v>
      </c>
      <c r="G112" s="33">
        <v>1</v>
      </c>
      <c r="H112" s="34">
        <v>0</v>
      </c>
      <c r="I112" s="34">
        <f>ROUND(ROUND(H112,2)*ROUND(G112,3),2)</f>
        <v>0</v>
      </c>
      <c r="J112" s="32" t="s">
        <v>79</v>
      </c>
      <c r="O112">
        <f>(I112*21)/100</f>
        <v>0</v>
      </c>
      <c r="P112" t="s">
        <v>30</v>
      </c>
    </row>
    <row r="113" spans="1:16" x14ac:dyDescent="0.2">
      <c r="A113" s="35" t="s">
        <v>61</v>
      </c>
      <c r="E113" s="36" t="s">
        <v>64</v>
      </c>
    </row>
    <row r="114" spans="1:16" x14ac:dyDescent="0.2">
      <c r="A114" s="37" t="s">
        <v>63</v>
      </c>
      <c r="E114" s="38" t="s">
        <v>64</v>
      </c>
    </row>
    <row r="115" spans="1:16" ht="153" x14ac:dyDescent="0.2">
      <c r="A115" t="s">
        <v>65</v>
      </c>
      <c r="E115" s="36" t="s">
        <v>268</v>
      </c>
    </row>
    <row r="116" spans="1:16" x14ac:dyDescent="0.2">
      <c r="A116" s="25" t="s">
        <v>55</v>
      </c>
      <c r="B116" s="30" t="s">
        <v>161</v>
      </c>
      <c r="C116" s="30" t="s">
        <v>380</v>
      </c>
      <c r="D116" s="25" t="s">
        <v>64</v>
      </c>
      <c r="E116" s="31" t="s">
        <v>381</v>
      </c>
      <c r="F116" s="32" t="s">
        <v>87</v>
      </c>
      <c r="G116" s="33">
        <v>1</v>
      </c>
      <c r="H116" s="34">
        <v>0</v>
      </c>
      <c r="I116" s="34">
        <f>ROUND(ROUND(H116,2)*ROUND(G116,3),2)</f>
        <v>0</v>
      </c>
      <c r="J116" s="32" t="s">
        <v>79</v>
      </c>
      <c r="O116">
        <f>(I116*21)/100</f>
        <v>0</v>
      </c>
      <c r="P116" t="s">
        <v>30</v>
      </c>
    </row>
    <row r="117" spans="1:16" x14ac:dyDescent="0.2">
      <c r="A117" s="35" t="s">
        <v>61</v>
      </c>
      <c r="E117" s="36" t="s">
        <v>64</v>
      </c>
    </row>
    <row r="118" spans="1:16" x14ac:dyDescent="0.2">
      <c r="A118" s="37" t="s">
        <v>63</v>
      </c>
      <c r="E118" s="38" t="s">
        <v>64</v>
      </c>
    </row>
    <row r="119" spans="1:16" ht="127.5" x14ac:dyDescent="0.2">
      <c r="A119" t="s">
        <v>65</v>
      </c>
      <c r="E119" s="36" t="s">
        <v>269</v>
      </c>
    </row>
    <row r="120" spans="1:16" ht="25.5" x14ac:dyDescent="0.2">
      <c r="A120" s="25" t="s">
        <v>55</v>
      </c>
      <c r="B120" s="30" t="s">
        <v>165</v>
      </c>
      <c r="C120" s="30" t="s">
        <v>382</v>
      </c>
      <c r="D120" s="25" t="s">
        <v>64</v>
      </c>
      <c r="E120" s="31" t="s">
        <v>383</v>
      </c>
      <c r="F120" s="32" t="s">
        <v>252</v>
      </c>
      <c r="G120" s="33">
        <v>1</v>
      </c>
      <c r="H120" s="34">
        <v>0</v>
      </c>
      <c r="I120" s="34">
        <f>ROUND(ROUND(H120,2)*ROUND(G120,3),2)</f>
        <v>0</v>
      </c>
      <c r="J120" s="32" t="s">
        <v>79</v>
      </c>
      <c r="O120">
        <f>(I120*21)/100</f>
        <v>0</v>
      </c>
      <c r="P120" t="s">
        <v>30</v>
      </c>
    </row>
    <row r="121" spans="1:16" x14ac:dyDescent="0.2">
      <c r="A121" s="35" t="s">
        <v>61</v>
      </c>
      <c r="E121" s="36" t="s">
        <v>64</v>
      </c>
    </row>
    <row r="122" spans="1:16" x14ac:dyDescent="0.2">
      <c r="A122" s="37" t="s">
        <v>63</v>
      </c>
      <c r="E122" s="38" t="s">
        <v>64</v>
      </c>
    </row>
    <row r="123" spans="1:16" ht="153" x14ac:dyDescent="0.2">
      <c r="A123" t="s">
        <v>65</v>
      </c>
      <c r="E123" s="36" t="s">
        <v>268</v>
      </c>
    </row>
    <row r="124" spans="1:16" x14ac:dyDescent="0.2">
      <c r="A124" s="25" t="s">
        <v>55</v>
      </c>
      <c r="B124" s="30" t="s">
        <v>170</v>
      </c>
      <c r="C124" s="30" t="s">
        <v>384</v>
      </c>
      <c r="D124" s="25" t="s">
        <v>64</v>
      </c>
      <c r="E124" s="31" t="s">
        <v>385</v>
      </c>
      <c r="F124" s="32" t="s">
        <v>252</v>
      </c>
      <c r="G124" s="33">
        <v>1</v>
      </c>
      <c r="H124" s="34">
        <v>0</v>
      </c>
      <c r="I124" s="34">
        <f>ROUND(ROUND(H124,2)*ROUND(G124,3),2)</f>
        <v>0</v>
      </c>
      <c r="J124" s="32" t="s">
        <v>79</v>
      </c>
      <c r="O124">
        <f>(I124*21)/100</f>
        <v>0</v>
      </c>
      <c r="P124" t="s">
        <v>30</v>
      </c>
    </row>
    <row r="125" spans="1:16" x14ac:dyDescent="0.2">
      <c r="A125" s="35" t="s">
        <v>61</v>
      </c>
      <c r="E125" s="36" t="s">
        <v>64</v>
      </c>
    </row>
    <row r="126" spans="1:16" x14ac:dyDescent="0.2">
      <c r="A126" s="37" t="s">
        <v>63</v>
      </c>
      <c r="E126" s="38" t="s">
        <v>64</v>
      </c>
    </row>
    <row r="127" spans="1:16" ht="127.5" x14ac:dyDescent="0.2">
      <c r="A127" t="s">
        <v>65</v>
      </c>
      <c r="E127" s="36" t="s">
        <v>269</v>
      </c>
    </row>
    <row r="128" spans="1:16" x14ac:dyDescent="0.2">
      <c r="A128" s="25" t="s">
        <v>55</v>
      </c>
      <c r="B128" s="30" t="s">
        <v>175</v>
      </c>
      <c r="C128" s="30" t="s">
        <v>386</v>
      </c>
      <c r="D128" s="25" t="s">
        <v>64</v>
      </c>
      <c r="E128" s="31" t="s">
        <v>387</v>
      </c>
      <c r="F128" s="32" t="s">
        <v>252</v>
      </c>
      <c r="G128" s="33">
        <v>1</v>
      </c>
      <c r="H128" s="34">
        <v>0</v>
      </c>
      <c r="I128" s="34">
        <f>ROUND(ROUND(H128,2)*ROUND(G128,3),2)</f>
        <v>0</v>
      </c>
      <c r="J128" s="32" t="s">
        <v>79</v>
      </c>
      <c r="O128">
        <f>(I128*21)/100</f>
        <v>0</v>
      </c>
      <c r="P128" t="s">
        <v>30</v>
      </c>
    </row>
    <row r="129" spans="1:16" x14ac:dyDescent="0.2">
      <c r="A129" s="35" t="s">
        <v>61</v>
      </c>
      <c r="E129" s="36" t="s">
        <v>64</v>
      </c>
    </row>
    <row r="130" spans="1:16" x14ac:dyDescent="0.2">
      <c r="A130" s="37" t="s">
        <v>63</v>
      </c>
      <c r="E130" s="38" t="s">
        <v>64</v>
      </c>
    </row>
    <row r="131" spans="1:16" ht="153" x14ac:dyDescent="0.2">
      <c r="A131" t="s">
        <v>65</v>
      </c>
      <c r="E131" s="36" t="s">
        <v>314</v>
      </c>
    </row>
    <row r="132" spans="1:16" x14ac:dyDescent="0.2">
      <c r="A132" s="25" t="s">
        <v>55</v>
      </c>
      <c r="B132" s="30" t="s">
        <v>178</v>
      </c>
      <c r="C132" s="30" t="s">
        <v>388</v>
      </c>
      <c r="D132" s="25" t="s">
        <v>64</v>
      </c>
      <c r="E132" s="31" t="s">
        <v>389</v>
      </c>
      <c r="F132" s="32" t="s">
        <v>252</v>
      </c>
      <c r="G132" s="33">
        <v>1</v>
      </c>
      <c r="H132" s="34">
        <v>0</v>
      </c>
      <c r="I132" s="34">
        <f>ROUND(ROUND(H132,2)*ROUND(G132,3),2)</f>
        <v>0</v>
      </c>
      <c r="J132" s="32" t="s">
        <v>79</v>
      </c>
      <c r="O132">
        <f>(I132*21)/100</f>
        <v>0</v>
      </c>
      <c r="P132" t="s">
        <v>30</v>
      </c>
    </row>
    <row r="133" spans="1:16" x14ac:dyDescent="0.2">
      <c r="A133" s="35" t="s">
        <v>61</v>
      </c>
      <c r="E133" s="36" t="s">
        <v>64</v>
      </c>
    </row>
    <row r="134" spans="1:16" x14ac:dyDescent="0.2">
      <c r="A134" s="37" t="s">
        <v>63</v>
      </c>
      <c r="E134" s="38" t="s">
        <v>64</v>
      </c>
    </row>
    <row r="135" spans="1:16" ht="153" x14ac:dyDescent="0.2">
      <c r="A135" t="s">
        <v>65</v>
      </c>
      <c r="E135" s="36" t="s">
        <v>268</v>
      </c>
    </row>
    <row r="136" spans="1:16" x14ac:dyDescent="0.2">
      <c r="A136" s="25" t="s">
        <v>55</v>
      </c>
      <c r="B136" s="30" t="s">
        <v>182</v>
      </c>
      <c r="C136" s="30" t="s">
        <v>390</v>
      </c>
      <c r="D136" s="25" t="s">
        <v>64</v>
      </c>
      <c r="E136" s="31" t="s">
        <v>391</v>
      </c>
      <c r="F136" s="32" t="s">
        <v>252</v>
      </c>
      <c r="G136" s="33">
        <v>1</v>
      </c>
      <c r="H136" s="34">
        <v>0</v>
      </c>
      <c r="I136" s="34">
        <f>ROUND(ROUND(H136,2)*ROUND(G136,3),2)</f>
        <v>0</v>
      </c>
      <c r="J136" s="32" t="s">
        <v>79</v>
      </c>
      <c r="O136">
        <f>(I136*21)/100</f>
        <v>0</v>
      </c>
      <c r="P136" t="s">
        <v>30</v>
      </c>
    </row>
    <row r="137" spans="1:16" x14ac:dyDescent="0.2">
      <c r="A137" s="35" t="s">
        <v>61</v>
      </c>
      <c r="E137" s="36" t="s">
        <v>64</v>
      </c>
    </row>
    <row r="138" spans="1:16" x14ac:dyDescent="0.2">
      <c r="A138" s="37" t="s">
        <v>63</v>
      </c>
      <c r="E138" s="38" t="s">
        <v>64</v>
      </c>
    </row>
    <row r="139" spans="1:16" ht="140.25" x14ac:dyDescent="0.2">
      <c r="A139" t="s">
        <v>65</v>
      </c>
      <c r="E139" s="36" t="s">
        <v>392</v>
      </c>
    </row>
    <row r="140" spans="1:16" x14ac:dyDescent="0.2">
      <c r="A140" s="25" t="s">
        <v>55</v>
      </c>
      <c r="B140" s="30" t="s">
        <v>186</v>
      </c>
      <c r="C140" s="30" t="s">
        <v>393</v>
      </c>
      <c r="D140" s="25" t="s">
        <v>64</v>
      </c>
      <c r="E140" s="31" t="s">
        <v>394</v>
      </c>
      <c r="F140" s="32" t="s">
        <v>252</v>
      </c>
      <c r="G140" s="33">
        <v>1</v>
      </c>
      <c r="H140" s="34">
        <v>0</v>
      </c>
      <c r="I140" s="34">
        <f>ROUND(ROUND(H140,2)*ROUND(G140,3),2)</f>
        <v>0</v>
      </c>
      <c r="J140" s="32" t="s">
        <v>79</v>
      </c>
      <c r="O140">
        <f>(I140*21)/100</f>
        <v>0</v>
      </c>
      <c r="P140" t="s">
        <v>30</v>
      </c>
    </row>
    <row r="141" spans="1:16" x14ac:dyDescent="0.2">
      <c r="A141" s="35" t="s">
        <v>61</v>
      </c>
      <c r="E141" s="36" t="s">
        <v>64</v>
      </c>
    </row>
    <row r="142" spans="1:16" x14ac:dyDescent="0.2">
      <c r="A142" s="37" t="s">
        <v>63</v>
      </c>
      <c r="E142" s="38" t="s">
        <v>64</v>
      </c>
    </row>
    <row r="143" spans="1:16" ht="153" x14ac:dyDescent="0.2">
      <c r="A143" t="s">
        <v>65</v>
      </c>
      <c r="E143" s="36" t="s">
        <v>371</v>
      </c>
    </row>
    <row r="144" spans="1:16" ht="25.5" x14ac:dyDescent="0.2">
      <c r="A144" s="25" t="s">
        <v>55</v>
      </c>
      <c r="B144" s="30" t="s">
        <v>189</v>
      </c>
      <c r="C144" s="30" t="s">
        <v>395</v>
      </c>
      <c r="D144" s="25" t="s">
        <v>64</v>
      </c>
      <c r="E144" s="31" t="s">
        <v>396</v>
      </c>
      <c r="F144" s="32" t="s">
        <v>252</v>
      </c>
      <c r="G144" s="33">
        <v>1</v>
      </c>
      <c r="H144" s="34">
        <v>0</v>
      </c>
      <c r="I144" s="34">
        <f>ROUND(ROUND(H144,2)*ROUND(G144,3),2)</f>
        <v>0</v>
      </c>
      <c r="J144" s="32" t="s">
        <v>79</v>
      </c>
      <c r="O144">
        <f>(I144*21)/100</f>
        <v>0</v>
      </c>
      <c r="P144" t="s">
        <v>30</v>
      </c>
    </row>
    <row r="145" spans="1:16" x14ac:dyDescent="0.2">
      <c r="A145" s="35" t="s">
        <v>61</v>
      </c>
      <c r="E145" s="36" t="s">
        <v>64</v>
      </c>
    </row>
    <row r="146" spans="1:16" x14ac:dyDescent="0.2">
      <c r="A146" s="37" t="s">
        <v>63</v>
      </c>
      <c r="E146" s="38" t="s">
        <v>64</v>
      </c>
    </row>
    <row r="147" spans="1:16" ht="153" x14ac:dyDescent="0.2">
      <c r="A147" t="s">
        <v>65</v>
      </c>
      <c r="E147" s="36" t="s">
        <v>268</v>
      </c>
    </row>
    <row r="148" spans="1:16" ht="25.5" x14ac:dyDescent="0.2">
      <c r="A148" s="25" t="s">
        <v>55</v>
      </c>
      <c r="B148" s="30" t="s">
        <v>193</v>
      </c>
      <c r="C148" s="30" t="s">
        <v>397</v>
      </c>
      <c r="D148" s="25" t="s">
        <v>64</v>
      </c>
      <c r="E148" s="31" t="s">
        <v>398</v>
      </c>
      <c r="F148" s="32" t="s">
        <v>252</v>
      </c>
      <c r="G148" s="33">
        <v>1</v>
      </c>
      <c r="H148" s="34">
        <v>0</v>
      </c>
      <c r="I148" s="34">
        <f>ROUND(ROUND(H148,2)*ROUND(G148,3),2)</f>
        <v>0</v>
      </c>
      <c r="J148" s="32" t="s">
        <v>79</v>
      </c>
      <c r="O148">
        <f>(I148*21)/100</f>
        <v>0</v>
      </c>
      <c r="P148" t="s">
        <v>30</v>
      </c>
    </row>
    <row r="149" spans="1:16" x14ac:dyDescent="0.2">
      <c r="A149" s="35" t="s">
        <v>61</v>
      </c>
      <c r="E149" s="36" t="s">
        <v>64</v>
      </c>
    </row>
    <row r="150" spans="1:16" x14ac:dyDescent="0.2">
      <c r="A150" s="37" t="s">
        <v>63</v>
      </c>
      <c r="E150" s="38" t="s">
        <v>64</v>
      </c>
    </row>
    <row r="151" spans="1:16" ht="140.25" x14ac:dyDescent="0.2">
      <c r="A151" t="s">
        <v>65</v>
      </c>
      <c r="E151" s="36" t="s">
        <v>392</v>
      </c>
    </row>
    <row r="152" spans="1:16" ht="25.5" x14ac:dyDescent="0.2">
      <c r="A152" s="25" t="s">
        <v>55</v>
      </c>
      <c r="B152" s="30" t="s">
        <v>198</v>
      </c>
      <c r="C152" s="30" t="s">
        <v>399</v>
      </c>
      <c r="D152" s="25" t="s">
        <v>64</v>
      </c>
      <c r="E152" s="31" t="s">
        <v>400</v>
      </c>
      <c r="F152" s="32" t="s">
        <v>252</v>
      </c>
      <c r="G152" s="33">
        <v>1</v>
      </c>
      <c r="H152" s="34">
        <v>0</v>
      </c>
      <c r="I152" s="34">
        <f>ROUND(ROUND(H152,2)*ROUND(G152,3),2)</f>
        <v>0</v>
      </c>
      <c r="J152" s="32" t="s">
        <v>79</v>
      </c>
      <c r="O152">
        <f>(I152*21)/100</f>
        <v>0</v>
      </c>
      <c r="P152" t="s">
        <v>30</v>
      </c>
    </row>
    <row r="153" spans="1:16" x14ac:dyDescent="0.2">
      <c r="A153" s="35" t="s">
        <v>61</v>
      </c>
      <c r="E153" s="36" t="s">
        <v>64</v>
      </c>
    </row>
    <row r="154" spans="1:16" x14ac:dyDescent="0.2">
      <c r="A154" s="37" t="s">
        <v>63</v>
      </c>
      <c r="E154" s="38" t="s">
        <v>64</v>
      </c>
    </row>
    <row r="155" spans="1:16" ht="153" x14ac:dyDescent="0.2">
      <c r="A155" t="s">
        <v>65</v>
      </c>
      <c r="E155" s="36" t="s">
        <v>371</v>
      </c>
    </row>
    <row r="156" spans="1:16" ht="25.5" x14ac:dyDescent="0.2">
      <c r="A156" s="25" t="s">
        <v>55</v>
      </c>
      <c r="B156" s="30" t="s">
        <v>201</v>
      </c>
      <c r="C156" s="30" t="s">
        <v>401</v>
      </c>
      <c r="D156" s="25" t="s">
        <v>64</v>
      </c>
      <c r="E156" s="31" t="s">
        <v>402</v>
      </c>
      <c r="F156" s="32" t="s">
        <v>252</v>
      </c>
      <c r="G156" s="33">
        <v>1</v>
      </c>
      <c r="H156" s="34">
        <v>0</v>
      </c>
      <c r="I156" s="34">
        <f>ROUND(ROUND(H156,2)*ROUND(G156,3),2)</f>
        <v>0</v>
      </c>
      <c r="J156" s="32" t="s">
        <v>79</v>
      </c>
      <c r="O156">
        <f>(I156*21)/100</f>
        <v>0</v>
      </c>
      <c r="P156" t="s">
        <v>30</v>
      </c>
    </row>
    <row r="157" spans="1:16" x14ac:dyDescent="0.2">
      <c r="A157" s="35" t="s">
        <v>61</v>
      </c>
      <c r="E157" s="36" t="s">
        <v>64</v>
      </c>
    </row>
    <row r="158" spans="1:16" x14ac:dyDescent="0.2">
      <c r="A158" s="37" t="s">
        <v>63</v>
      </c>
      <c r="E158" s="38" t="s">
        <v>64</v>
      </c>
    </row>
    <row r="159" spans="1:16" ht="153" x14ac:dyDescent="0.2">
      <c r="A159" t="s">
        <v>65</v>
      </c>
      <c r="E159" s="36" t="s">
        <v>268</v>
      </c>
    </row>
    <row r="160" spans="1:16" x14ac:dyDescent="0.2">
      <c r="A160" s="25" t="s">
        <v>55</v>
      </c>
      <c r="B160" s="30" t="s">
        <v>206</v>
      </c>
      <c r="C160" s="30" t="s">
        <v>403</v>
      </c>
      <c r="D160" s="25" t="s">
        <v>64</v>
      </c>
      <c r="E160" s="31" t="s">
        <v>404</v>
      </c>
      <c r="F160" s="32" t="s">
        <v>252</v>
      </c>
      <c r="G160" s="33">
        <v>1</v>
      </c>
      <c r="H160" s="34">
        <v>0</v>
      </c>
      <c r="I160" s="34">
        <f>ROUND(ROUND(H160,2)*ROUND(G160,3),2)</f>
        <v>0</v>
      </c>
      <c r="J160" s="32" t="s">
        <v>79</v>
      </c>
      <c r="O160">
        <f>(I160*21)/100</f>
        <v>0</v>
      </c>
      <c r="P160" t="s">
        <v>30</v>
      </c>
    </row>
    <row r="161" spans="1:16" x14ac:dyDescent="0.2">
      <c r="A161" s="35" t="s">
        <v>61</v>
      </c>
      <c r="E161" s="36" t="s">
        <v>64</v>
      </c>
    </row>
    <row r="162" spans="1:16" x14ac:dyDescent="0.2">
      <c r="A162" s="37" t="s">
        <v>63</v>
      </c>
      <c r="E162" s="38" t="s">
        <v>64</v>
      </c>
    </row>
    <row r="163" spans="1:16" ht="140.25" x14ac:dyDescent="0.2">
      <c r="A163" t="s">
        <v>65</v>
      </c>
      <c r="E163" s="36" t="s">
        <v>392</v>
      </c>
    </row>
    <row r="164" spans="1:16" x14ac:dyDescent="0.2">
      <c r="A164" s="25" t="s">
        <v>55</v>
      </c>
      <c r="B164" s="30" t="s">
        <v>211</v>
      </c>
      <c r="C164" s="30" t="s">
        <v>405</v>
      </c>
      <c r="D164" s="25" t="s">
        <v>64</v>
      </c>
      <c r="E164" s="31" t="s">
        <v>406</v>
      </c>
      <c r="F164" s="32" t="s">
        <v>252</v>
      </c>
      <c r="G164" s="33">
        <v>1</v>
      </c>
      <c r="H164" s="34">
        <v>0</v>
      </c>
      <c r="I164" s="34">
        <f>ROUND(ROUND(H164,2)*ROUND(G164,3),2)</f>
        <v>0</v>
      </c>
      <c r="J164" s="32" t="s">
        <v>79</v>
      </c>
      <c r="O164">
        <f>(I164*21)/100</f>
        <v>0</v>
      </c>
      <c r="P164" t="s">
        <v>30</v>
      </c>
    </row>
    <row r="165" spans="1:16" x14ac:dyDescent="0.2">
      <c r="A165" s="35" t="s">
        <v>61</v>
      </c>
      <c r="E165" s="36" t="s">
        <v>64</v>
      </c>
    </row>
    <row r="166" spans="1:16" x14ac:dyDescent="0.2">
      <c r="A166" s="37" t="s">
        <v>63</v>
      </c>
      <c r="E166" s="38" t="s">
        <v>64</v>
      </c>
    </row>
    <row r="167" spans="1:16" ht="153" x14ac:dyDescent="0.2">
      <c r="A167" t="s">
        <v>65</v>
      </c>
      <c r="E167" s="36" t="s">
        <v>371</v>
      </c>
    </row>
    <row r="168" spans="1:16" ht="25.5" x14ac:dyDescent="0.2">
      <c r="A168" s="25" t="s">
        <v>55</v>
      </c>
      <c r="B168" s="30" t="s">
        <v>215</v>
      </c>
      <c r="C168" s="30" t="s">
        <v>407</v>
      </c>
      <c r="D168" s="25" t="s">
        <v>64</v>
      </c>
      <c r="E168" s="31" t="s">
        <v>408</v>
      </c>
      <c r="F168" s="32" t="s">
        <v>252</v>
      </c>
      <c r="G168" s="33">
        <v>1</v>
      </c>
      <c r="H168" s="34">
        <v>0</v>
      </c>
      <c r="I168" s="34">
        <f>ROUND(ROUND(H168,2)*ROUND(G168,3),2)</f>
        <v>0</v>
      </c>
      <c r="J168" s="32" t="s">
        <v>79</v>
      </c>
      <c r="O168">
        <f>(I168*21)/100</f>
        <v>0</v>
      </c>
      <c r="P168" t="s">
        <v>30</v>
      </c>
    </row>
    <row r="169" spans="1:16" x14ac:dyDescent="0.2">
      <c r="A169" s="35" t="s">
        <v>61</v>
      </c>
      <c r="E169" s="36" t="s">
        <v>64</v>
      </c>
    </row>
    <row r="170" spans="1:16" x14ac:dyDescent="0.2">
      <c r="A170" s="37" t="s">
        <v>63</v>
      </c>
      <c r="E170" s="38" t="s">
        <v>64</v>
      </c>
    </row>
    <row r="171" spans="1:16" ht="153" x14ac:dyDescent="0.2">
      <c r="A171" t="s">
        <v>65</v>
      </c>
      <c r="E171" s="36" t="s">
        <v>268</v>
      </c>
    </row>
    <row r="172" spans="1:16" ht="25.5" x14ac:dyDescent="0.2">
      <c r="A172" s="25" t="s">
        <v>55</v>
      </c>
      <c r="B172" s="30" t="s">
        <v>219</v>
      </c>
      <c r="C172" s="30" t="s">
        <v>409</v>
      </c>
      <c r="D172" s="25" t="s">
        <v>64</v>
      </c>
      <c r="E172" s="31" t="s">
        <v>410</v>
      </c>
      <c r="F172" s="32" t="s">
        <v>252</v>
      </c>
      <c r="G172" s="33">
        <v>1</v>
      </c>
      <c r="H172" s="34">
        <v>0</v>
      </c>
      <c r="I172" s="34">
        <f>ROUND(ROUND(H172,2)*ROUND(G172,3),2)</f>
        <v>0</v>
      </c>
      <c r="J172" s="32" t="s">
        <v>79</v>
      </c>
      <c r="O172">
        <f>(I172*21)/100</f>
        <v>0</v>
      </c>
      <c r="P172" t="s">
        <v>30</v>
      </c>
    </row>
    <row r="173" spans="1:16" x14ac:dyDescent="0.2">
      <c r="A173" s="35" t="s">
        <v>61</v>
      </c>
      <c r="E173" s="36" t="s">
        <v>64</v>
      </c>
    </row>
    <row r="174" spans="1:16" x14ac:dyDescent="0.2">
      <c r="A174" s="37" t="s">
        <v>63</v>
      </c>
      <c r="E174" s="38" t="s">
        <v>64</v>
      </c>
    </row>
    <row r="175" spans="1:16" ht="140.25" x14ac:dyDescent="0.2">
      <c r="A175" t="s">
        <v>65</v>
      </c>
      <c r="E175" s="36" t="s">
        <v>392</v>
      </c>
    </row>
    <row r="176" spans="1:16" ht="25.5" x14ac:dyDescent="0.2">
      <c r="A176" s="25" t="s">
        <v>55</v>
      </c>
      <c r="B176" s="30" t="s">
        <v>223</v>
      </c>
      <c r="C176" s="30" t="s">
        <v>411</v>
      </c>
      <c r="D176" s="25" t="s">
        <v>64</v>
      </c>
      <c r="E176" s="31" t="s">
        <v>412</v>
      </c>
      <c r="F176" s="32" t="s">
        <v>252</v>
      </c>
      <c r="G176" s="33">
        <v>1</v>
      </c>
      <c r="H176" s="34">
        <v>0</v>
      </c>
      <c r="I176" s="34">
        <f>ROUND(ROUND(H176,2)*ROUND(G176,3),2)</f>
        <v>0</v>
      </c>
      <c r="J176" s="32" t="s">
        <v>79</v>
      </c>
      <c r="O176">
        <f>(I176*21)/100</f>
        <v>0</v>
      </c>
      <c r="P176" t="s">
        <v>30</v>
      </c>
    </row>
    <row r="177" spans="1:16" x14ac:dyDescent="0.2">
      <c r="A177" s="35" t="s">
        <v>61</v>
      </c>
      <c r="E177" s="36" t="s">
        <v>64</v>
      </c>
    </row>
    <row r="178" spans="1:16" x14ac:dyDescent="0.2">
      <c r="A178" s="37" t="s">
        <v>63</v>
      </c>
      <c r="E178" s="38" t="s">
        <v>64</v>
      </c>
    </row>
    <row r="179" spans="1:16" ht="153" x14ac:dyDescent="0.2">
      <c r="A179" t="s">
        <v>65</v>
      </c>
      <c r="E179" s="36" t="s">
        <v>371</v>
      </c>
    </row>
    <row r="180" spans="1:16" ht="25.5" x14ac:dyDescent="0.2">
      <c r="A180" s="25" t="s">
        <v>55</v>
      </c>
      <c r="B180" s="30" t="s">
        <v>226</v>
      </c>
      <c r="C180" s="30" t="s">
        <v>413</v>
      </c>
      <c r="D180" s="25" t="s">
        <v>64</v>
      </c>
      <c r="E180" s="31" t="s">
        <v>414</v>
      </c>
      <c r="F180" s="32" t="s">
        <v>252</v>
      </c>
      <c r="G180" s="33">
        <v>1</v>
      </c>
      <c r="H180" s="34">
        <v>0</v>
      </c>
      <c r="I180" s="34">
        <f>ROUND(ROUND(H180,2)*ROUND(G180,3),2)</f>
        <v>0</v>
      </c>
      <c r="J180" s="32" t="s">
        <v>79</v>
      </c>
      <c r="O180">
        <f>(I180*21)/100</f>
        <v>0</v>
      </c>
      <c r="P180" t="s">
        <v>30</v>
      </c>
    </row>
    <row r="181" spans="1:16" x14ac:dyDescent="0.2">
      <c r="A181" s="35" t="s">
        <v>61</v>
      </c>
      <c r="E181" s="36" t="s">
        <v>64</v>
      </c>
    </row>
    <row r="182" spans="1:16" x14ac:dyDescent="0.2">
      <c r="A182" s="37" t="s">
        <v>63</v>
      </c>
      <c r="E182" s="38" t="s">
        <v>64</v>
      </c>
    </row>
    <row r="183" spans="1:16" ht="153" x14ac:dyDescent="0.2">
      <c r="A183" t="s">
        <v>65</v>
      </c>
      <c r="E183" s="36" t="s">
        <v>268</v>
      </c>
    </row>
    <row r="184" spans="1:16" x14ac:dyDescent="0.2">
      <c r="A184" s="25" t="s">
        <v>55</v>
      </c>
      <c r="B184" s="30" t="s">
        <v>229</v>
      </c>
      <c r="C184" s="30" t="s">
        <v>415</v>
      </c>
      <c r="D184" s="25" t="s">
        <v>64</v>
      </c>
      <c r="E184" s="31" t="s">
        <v>416</v>
      </c>
      <c r="F184" s="32" t="s">
        <v>252</v>
      </c>
      <c r="G184" s="33">
        <v>1</v>
      </c>
      <c r="H184" s="34">
        <v>0</v>
      </c>
      <c r="I184" s="34">
        <f>ROUND(ROUND(H184,2)*ROUND(G184,3),2)</f>
        <v>0</v>
      </c>
      <c r="J184" s="32" t="s">
        <v>79</v>
      </c>
      <c r="O184">
        <f>(I184*21)/100</f>
        <v>0</v>
      </c>
      <c r="P184" t="s">
        <v>30</v>
      </c>
    </row>
    <row r="185" spans="1:16" x14ac:dyDescent="0.2">
      <c r="A185" s="35" t="s">
        <v>61</v>
      </c>
      <c r="E185" s="36" t="s">
        <v>64</v>
      </c>
    </row>
    <row r="186" spans="1:16" x14ac:dyDescent="0.2">
      <c r="A186" s="37" t="s">
        <v>63</v>
      </c>
      <c r="E186" s="38" t="s">
        <v>64</v>
      </c>
    </row>
    <row r="187" spans="1:16" ht="140.25" x14ac:dyDescent="0.2">
      <c r="A187" t="s">
        <v>65</v>
      </c>
      <c r="E187" s="36" t="s">
        <v>392</v>
      </c>
    </row>
    <row r="188" spans="1:16" ht="38.25" x14ac:dyDescent="0.2">
      <c r="A188" s="25" t="s">
        <v>55</v>
      </c>
      <c r="B188" s="30" t="s">
        <v>232</v>
      </c>
      <c r="C188" s="30" t="s">
        <v>56</v>
      </c>
      <c r="D188" s="25" t="s">
        <v>57</v>
      </c>
      <c r="E188" s="31" t="s">
        <v>58</v>
      </c>
      <c r="F188" s="32" t="s">
        <v>59</v>
      </c>
      <c r="G188" s="33">
        <v>0.1</v>
      </c>
      <c r="H188" s="34">
        <v>0</v>
      </c>
      <c r="I188" s="34">
        <f>ROUND(ROUND(H188,2)*ROUND(G188,3),2)</f>
        <v>0</v>
      </c>
      <c r="J188" s="32" t="s">
        <v>60</v>
      </c>
      <c r="O188">
        <f>(I188*21)/100</f>
        <v>0</v>
      </c>
      <c r="P188" t="s">
        <v>30</v>
      </c>
    </row>
    <row r="189" spans="1:16" ht="38.25" x14ac:dyDescent="0.2">
      <c r="A189" s="35" t="s">
        <v>61</v>
      </c>
      <c r="E189" s="36" t="s">
        <v>58</v>
      </c>
    </row>
    <row r="190" spans="1:16" x14ac:dyDescent="0.2">
      <c r="A190" s="37" t="s">
        <v>63</v>
      </c>
      <c r="E190" s="38" t="s">
        <v>64</v>
      </c>
    </row>
    <row r="191" spans="1:16" x14ac:dyDescent="0.2">
      <c r="A191" t="s">
        <v>65</v>
      </c>
      <c r="E191" s="36" t="s">
        <v>64</v>
      </c>
    </row>
    <row r="192" spans="1:16" ht="25.5" x14ac:dyDescent="0.2">
      <c r="A192" s="25" t="s">
        <v>55</v>
      </c>
      <c r="B192" s="30" t="s">
        <v>235</v>
      </c>
      <c r="C192" s="30" t="s">
        <v>417</v>
      </c>
      <c r="D192" s="25" t="s">
        <v>57</v>
      </c>
      <c r="E192" s="31" t="s">
        <v>418</v>
      </c>
      <c r="F192" s="32" t="s">
        <v>59</v>
      </c>
      <c r="G192" s="33">
        <v>4.0000000000000001E-3</v>
      </c>
      <c r="H192" s="34">
        <v>0</v>
      </c>
      <c r="I192" s="34">
        <f>ROUND(ROUND(H192,2)*ROUND(G192,3),2)</f>
        <v>0</v>
      </c>
      <c r="J192" s="32" t="s">
        <v>60</v>
      </c>
      <c r="O192">
        <f>(I192*21)/100</f>
        <v>0</v>
      </c>
      <c r="P192" t="s">
        <v>30</v>
      </c>
    </row>
    <row r="193" spans="1:16" ht="25.5" x14ac:dyDescent="0.2">
      <c r="A193" s="35" t="s">
        <v>61</v>
      </c>
      <c r="E193" s="36" t="s">
        <v>418</v>
      </c>
    </row>
    <row r="194" spans="1:16" x14ac:dyDescent="0.2">
      <c r="A194" s="37" t="s">
        <v>63</v>
      </c>
      <c r="E194" s="38" t="s">
        <v>64</v>
      </c>
    </row>
    <row r="195" spans="1:16" x14ac:dyDescent="0.2">
      <c r="A195" t="s">
        <v>65</v>
      </c>
      <c r="E195" s="36" t="s">
        <v>64</v>
      </c>
    </row>
    <row r="196" spans="1:16" x14ac:dyDescent="0.2">
      <c r="A196" s="25" t="s">
        <v>55</v>
      </c>
      <c r="B196" s="30" t="s">
        <v>237</v>
      </c>
      <c r="C196" s="30" t="s">
        <v>419</v>
      </c>
      <c r="D196" s="25" t="s">
        <v>64</v>
      </c>
      <c r="E196" s="31" t="s">
        <v>420</v>
      </c>
      <c r="F196" s="32" t="s">
        <v>252</v>
      </c>
      <c r="G196" s="33">
        <v>10</v>
      </c>
      <c r="H196" s="34">
        <v>0</v>
      </c>
      <c r="I196" s="34">
        <f>ROUND(ROUND(H196,2)*ROUND(G196,3),2)</f>
        <v>0</v>
      </c>
      <c r="J196" s="32" t="s">
        <v>60</v>
      </c>
      <c r="O196">
        <f>(I196*21)/100</f>
        <v>0</v>
      </c>
      <c r="P196" t="s">
        <v>30</v>
      </c>
    </row>
    <row r="197" spans="1:16" x14ac:dyDescent="0.2">
      <c r="A197" s="35" t="s">
        <v>61</v>
      </c>
      <c r="E197" s="36" t="s">
        <v>420</v>
      </c>
    </row>
    <row r="198" spans="1:16" x14ac:dyDescent="0.2">
      <c r="A198" s="37" t="s">
        <v>63</v>
      </c>
      <c r="E198" s="38" t="s">
        <v>64</v>
      </c>
    </row>
    <row r="199" spans="1:16" x14ac:dyDescent="0.2">
      <c r="A199" t="s">
        <v>65</v>
      </c>
      <c r="E199" s="36" t="s">
        <v>64</v>
      </c>
    </row>
    <row r="200" spans="1:16" ht="25.5" x14ac:dyDescent="0.2">
      <c r="A200" s="25" t="s">
        <v>55</v>
      </c>
      <c r="B200" s="30" t="s">
        <v>421</v>
      </c>
      <c r="C200" s="30" t="s">
        <v>422</v>
      </c>
      <c r="D200" s="25" t="s">
        <v>64</v>
      </c>
      <c r="E200" s="31" t="s">
        <v>423</v>
      </c>
      <c r="F200" s="32" t="s">
        <v>252</v>
      </c>
      <c r="G200" s="33">
        <v>2</v>
      </c>
      <c r="H200" s="34">
        <v>0</v>
      </c>
      <c r="I200" s="34">
        <f>ROUND(ROUND(H200,2)*ROUND(G200,3),2)</f>
        <v>0</v>
      </c>
      <c r="J200" s="32" t="s">
        <v>60</v>
      </c>
      <c r="O200">
        <f>(I200*21)/100</f>
        <v>0</v>
      </c>
      <c r="P200" t="s">
        <v>30</v>
      </c>
    </row>
    <row r="201" spans="1:16" ht="25.5" x14ac:dyDescent="0.2">
      <c r="A201" s="35" t="s">
        <v>61</v>
      </c>
      <c r="E201" s="36" t="s">
        <v>423</v>
      </c>
    </row>
    <row r="202" spans="1:16" x14ac:dyDescent="0.2">
      <c r="A202" s="37" t="s">
        <v>63</v>
      </c>
      <c r="E202" s="38" t="s">
        <v>64</v>
      </c>
    </row>
    <row r="203" spans="1:16" x14ac:dyDescent="0.2">
      <c r="A203" t="s">
        <v>65</v>
      </c>
      <c r="E203" s="36" t="s">
        <v>64</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38"/>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f>
        <v>0</v>
      </c>
      <c r="P2" t="s">
        <v>29</v>
      </c>
    </row>
    <row r="3" spans="1:18" ht="15" customHeight="1" x14ac:dyDescent="0.25">
      <c r="A3" t="s">
        <v>12</v>
      </c>
      <c r="B3" s="18" t="s">
        <v>14</v>
      </c>
      <c r="C3" s="4" t="s">
        <v>15</v>
      </c>
      <c r="D3" s="7"/>
      <c r="E3" s="19" t="s">
        <v>16</v>
      </c>
      <c r="F3" s="8"/>
      <c r="G3" s="15"/>
      <c r="H3" s="14" t="s">
        <v>426</v>
      </c>
      <c r="I3" s="41">
        <f>0+I10</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424</v>
      </c>
      <c r="D5" s="7"/>
      <c r="E5" s="19" t="s">
        <v>425</v>
      </c>
      <c r="F5" s="8"/>
      <c r="G5" s="8"/>
      <c r="H5" s="8"/>
      <c r="I5" s="8"/>
      <c r="J5" s="8"/>
      <c r="O5" t="s">
        <v>28</v>
      </c>
      <c r="P5" t="s">
        <v>30</v>
      </c>
    </row>
    <row r="6" spans="1:18" ht="12.75" customHeight="1" x14ac:dyDescent="0.25">
      <c r="A6" t="s">
        <v>24</v>
      </c>
      <c r="B6" s="21" t="s">
        <v>25</v>
      </c>
      <c r="C6" s="3" t="s">
        <v>426</v>
      </c>
      <c r="D6" s="2"/>
      <c r="E6" s="22" t="s">
        <v>427</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204</v>
      </c>
      <c r="D10" s="26"/>
      <c r="E10" s="28" t="s">
        <v>428</v>
      </c>
      <c r="F10" s="26"/>
      <c r="G10" s="26"/>
      <c r="H10" s="26"/>
      <c r="I10" s="29">
        <f>0+Q10</f>
        <v>0</v>
      </c>
      <c r="J10" s="26"/>
      <c r="O10">
        <f>0+R10</f>
        <v>0</v>
      </c>
      <c r="Q10">
        <f>0+I11+I15+I19+I23+I27+I31+I35+I39+I43+I47+I51+I55+I59+I63+I67+I71+I75+I79+I83+I87+I91+I95+I99+I103+I107+I111+I115+I119+I123+I127+I131+I135+I139+I143+I147+I151+I155+I159+I163+I167+I171+I175+I179+I183+I187+I191+I195+I199+I203+I207+I211+I215+I219+I223+I227+I231+I235</f>
        <v>0</v>
      </c>
      <c r="R10">
        <f>0+O11+O15+O19+O23+O27+O31+O35+O39+O43+O47+O51+O55+O59+O63+O67+O71+O75+O79+O83+O87+O91+O95+O99+O103+O107+O111+O115+O119+O123+O127+O131+O135+O139+O143+O147+O151+O155+O159+O163+O167+O171+O175+O179+O183+O187+O191+O195+O199+O203+O207+O211+O215+O219+O223+O227+O231+O235</f>
        <v>0</v>
      </c>
    </row>
    <row r="11" spans="1:18" x14ac:dyDescent="0.2">
      <c r="A11" s="25" t="s">
        <v>55</v>
      </c>
      <c r="B11" s="30" t="s">
        <v>36</v>
      </c>
      <c r="C11" s="30" t="s">
        <v>429</v>
      </c>
      <c r="D11" s="25" t="s">
        <v>64</v>
      </c>
      <c r="E11" s="31" t="s">
        <v>430</v>
      </c>
      <c r="F11" s="32" t="s">
        <v>87</v>
      </c>
      <c r="G11" s="33">
        <v>6</v>
      </c>
      <c r="H11" s="34">
        <v>0</v>
      </c>
      <c r="I11" s="34">
        <f>ROUND(ROUND(H11,2)*ROUND(G11,3),2)</f>
        <v>0</v>
      </c>
      <c r="J11" s="32" t="s">
        <v>79</v>
      </c>
      <c r="O11">
        <f>(I11*21)/100</f>
        <v>0</v>
      </c>
      <c r="P11" t="s">
        <v>30</v>
      </c>
    </row>
    <row r="12" spans="1:18" x14ac:dyDescent="0.2">
      <c r="A12" s="35" t="s">
        <v>61</v>
      </c>
      <c r="E12" s="36" t="s">
        <v>430</v>
      </c>
    </row>
    <row r="13" spans="1:18" x14ac:dyDescent="0.2">
      <c r="A13" s="37" t="s">
        <v>63</v>
      </c>
      <c r="E13" s="38" t="s">
        <v>64</v>
      </c>
    </row>
    <row r="14" spans="1:18" ht="51" x14ac:dyDescent="0.2">
      <c r="A14" t="s">
        <v>65</v>
      </c>
      <c r="E14" s="36" t="s">
        <v>431</v>
      </c>
    </row>
    <row r="15" spans="1:18" ht="25.5" x14ac:dyDescent="0.2">
      <c r="A15" s="25" t="s">
        <v>55</v>
      </c>
      <c r="B15" s="30" t="s">
        <v>30</v>
      </c>
      <c r="C15" s="30" t="s">
        <v>432</v>
      </c>
      <c r="D15" s="25" t="s">
        <v>64</v>
      </c>
      <c r="E15" s="31" t="s">
        <v>433</v>
      </c>
      <c r="F15" s="32" t="s">
        <v>78</v>
      </c>
      <c r="G15" s="33">
        <v>48</v>
      </c>
      <c r="H15" s="34">
        <v>0</v>
      </c>
      <c r="I15" s="34">
        <f>ROUND(ROUND(H15,2)*ROUND(G15,3),2)</f>
        <v>0</v>
      </c>
      <c r="J15" s="32" t="s">
        <v>79</v>
      </c>
      <c r="O15">
        <f>(I15*21)/100</f>
        <v>0</v>
      </c>
      <c r="P15" t="s">
        <v>30</v>
      </c>
    </row>
    <row r="16" spans="1:18" ht="25.5" x14ac:dyDescent="0.2">
      <c r="A16" s="35" t="s">
        <v>61</v>
      </c>
      <c r="E16" s="36" t="s">
        <v>433</v>
      </c>
    </row>
    <row r="17" spans="1:16" x14ac:dyDescent="0.2">
      <c r="A17" s="37" t="s">
        <v>63</v>
      </c>
      <c r="E17" s="38" t="s">
        <v>64</v>
      </c>
    </row>
    <row r="18" spans="1:16" ht="51" x14ac:dyDescent="0.2">
      <c r="A18" t="s">
        <v>65</v>
      </c>
      <c r="E18" s="36" t="s">
        <v>434</v>
      </c>
    </row>
    <row r="19" spans="1:16" ht="25.5" x14ac:dyDescent="0.2">
      <c r="A19" s="25" t="s">
        <v>55</v>
      </c>
      <c r="B19" s="30" t="s">
        <v>29</v>
      </c>
      <c r="C19" s="30" t="s">
        <v>435</v>
      </c>
      <c r="D19" s="25" t="s">
        <v>64</v>
      </c>
      <c r="E19" s="31" t="s">
        <v>436</v>
      </c>
      <c r="F19" s="32" t="s">
        <v>78</v>
      </c>
      <c r="G19" s="33">
        <v>48</v>
      </c>
      <c r="H19" s="34">
        <v>0</v>
      </c>
      <c r="I19" s="34">
        <f>ROUND(ROUND(H19,2)*ROUND(G19,3),2)</f>
        <v>0</v>
      </c>
      <c r="J19" s="32" t="s">
        <v>79</v>
      </c>
      <c r="O19">
        <f>(I19*21)/100</f>
        <v>0</v>
      </c>
      <c r="P19" t="s">
        <v>30</v>
      </c>
    </row>
    <row r="20" spans="1:16" ht="25.5" x14ac:dyDescent="0.2">
      <c r="A20" s="35" t="s">
        <v>61</v>
      </c>
      <c r="E20" s="36" t="s">
        <v>436</v>
      </c>
    </row>
    <row r="21" spans="1:16" x14ac:dyDescent="0.2">
      <c r="A21" s="37" t="s">
        <v>63</v>
      </c>
      <c r="E21" s="38" t="s">
        <v>64</v>
      </c>
    </row>
    <row r="22" spans="1:16" ht="51" x14ac:dyDescent="0.2">
      <c r="A22" t="s">
        <v>65</v>
      </c>
      <c r="E22" s="36" t="s">
        <v>437</v>
      </c>
    </row>
    <row r="23" spans="1:16" ht="25.5" x14ac:dyDescent="0.2">
      <c r="A23" s="25" t="s">
        <v>55</v>
      </c>
      <c r="B23" s="30" t="s">
        <v>40</v>
      </c>
      <c r="C23" s="30" t="s">
        <v>438</v>
      </c>
      <c r="D23" s="25" t="s">
        <v>64</v>
      </c>
      <c r="E23" s="31" t="s">
        <v>439</v>
      </c>
      <c r="F23" s="32" t="s">
        <v>78</v>
      </c>
      <c r="G23" s="33">
        <v>30</v>
      </c>
      <c r="H23" s="34">
        <v>0</v>
      </c>
      <c r="I23" s="34">
        <f>ROUND(ROUND(H23,2)*ROUND(G23,3),2)</f>
        <v>0</v>
      </c>
      <c r="J23" s="32" t="s">
        <v>79</v>
      </c>
      <c r="O23">
        <f>(I23*21)/100</f>
        <v>0</v>
      </c>
      <c r="P23" t="s">
        <v>30</v>
      </c>
    </row>
    <row r="24" spans="1:16" ht="25.5" x14ac:dyDescent="0.2">
      <c r="A24" s="35" t="s">
        <v>61</v>
      </c>
      <c r="E24" s="36" t="s">
        <v>439</v>
      </c>
    </row>
    <row r="25" spans="1:16" x14ac:dyDescent="0.2">
      <c r="A25" s="37" t="s">
        <v>63</v>
      </c>
      <c r="E25" s="38" t="s">
        <v>64</v>
      </c>
    </row>
    <row r="26" spans="1:16" ht="51" x14ac:dyDescent="0.2">
      <c r="A26" t="s">
        <v>65</v>
      </c>
      <c r="E26" s="36" t="s">
        <v>440</v>
      </c>
    </row>
    <row r="27" spans="1:16" ht="25.5" x14ac:dyDescent="0.2">
      <c r="A27" s="25" t="s">
        <v>55</v>
      </c>
      <c r="B27" s="30" t="s">
        <v>42</v>
      </c>
      <c r="C27" s="30" t="s">
        <v>441</v>
      </c>
      <c r="D27" s="25" t="s">
        <v>64</v>
      </c>
      <c r="E27" s="31" t="s">
        <v>442</v>
      </c>
      <c r="F27" s="32" t="s">
        <v>87</v>
      </c>
      <c r="G27" s="33">
        <v>6</v>
      </c>
      <c r="H27" s="34">
        <v>0</v>
      </c>
      <c r="I27" s="34">
        <f>ROUND(ROUND(H27,2)*ROUND(G27,3),2)</f>
        <v>0</v>
      </c>
      <c r="J27" s="32" t="s">
        <v>79</v>
      </c>
      <c r="O27">
        <f>(I27*21)/100</f>
        <v>0</v>
      </c>
      <c r="P27" t="s">
        <v>30</v>
      </c>
    </row>
    <row r="28" spans="1:16" ht="25.5" x14ac:dyDescent="0.2">
      <c r="A28" s="35" t="s">
        <v>61</v>
      </c>
      <c r="E28" s="36" t="s">
        <v>442</v>
      </c>
    </row>
    <row r="29" spans="1:16" x14ac:dyDescent="0.2">
      <c r="A29" s="37" t="s">
        <v>63</v>
      </c>
      <c r="E29" s="38" t="s">
        <v>64</v>
      </c>
    </row>
    <row r="30" spans="1:16" ht="38.25" x14ac:dyDescent="0.2">
      <c r="A30" t="s">
        <v>65</v>
      </c>
      <c r="E30" s="36" t="s">
        <v>256</v>
      </c>
    </row>
    <row r="31" spans="1:16" x14ac:dyDescent="0.2">
      <c r="A31" s="25" t="s">
        <v>55</v>
      </c>
      <c r="B31" s="30" t="s">
        <v>44</v>
      </c>
      <c r="C31" s="30" t="s">
        <v>331</v>
      </c>
      <c r="D31" s="25" t="s">
        <v>64</v>
      </c>
      <c r="E31" s="31" t="s">
        <v>332</v>
      </c>
      <c r="F31" s="32" t="s">
        <v>87</v>
      </c>
      <c r="G31" s="33">
        <v>12</v>
      </c>
      <c r="H31" s="34">
        <v>0</v>
      </c>
      <c r="I31" s="34">
        <f>ROUND(ROUND(H31,2)*ROUND(G31,3),2)</f>
        <v>0</v>
      </c>
      <c r="J31" s="32" t="s">
        <v>79</v>
      </c>
      <c r="O31">
        <f>(I31*21)/100</f>
        <v>0</v>
      </c>
      <c r="P31" t="s">
        <v>30</v>
      </c>
    </row>
    <row r="32" spans="1:16" x14ac:dyDescent="0.2">
      <c r="A32" s="35" t="s">
        <v>61</v>
      </c>
      <c r="E32" s="36" t="s">
        <v>332</v>
      </c>
    </row>
    <row r="33" spans="1:16" x14ac:dyDescent="0.2">
      <c r="A33" s="37" t="s">
        <v>63</v>
      </c>
      <c r="E33" s="38" t="s">
        <v>64</v>
      </c>
    </row>
    <row r="34" spans="1:16" ht="38.25" x14ac:dyDescent="0.2">
      <c r="A34" t="s">
        <v>65</v>
      </c>
      <c r="E34" s="36" t="s">
        <v>256</v>
      </c>
    </row>
    <row r="35" spans="1:16" x14ac:dyDescent="0.2">
      <c r="A35" s="25" t="s">
        <v>55</v>
      </c>
      <c r="B35" s="30" t="s">
        <v>84</v>
      </c>
      <c r="C35" s="30" t="s">
        <v>257</v>
      </c>
      <c r="D35" s="25" t="s">
        <v>64</v>
      </c>
      <c r="E35" s="31" t="s">
        <v>258</v>
      </c>
      <c r="F35" s="32" t="s">
        <v>78</v>
      </c>
      <c r="G35" s="33">
        <v>20</v>
      </c>
      <c r="H35" s="34">
        <v>0</v>
      </c>
      <c r="I35" s="34">
        <f>ROUND(ROUND(H35,2)*ROUND(G35,3),2)</f>
        <v>0</v>
      </c>
      <c r="J35" s="32" t="s">
        <v>79</v>
      </c>
      <c r="O35">
        <f>(I35*21)/100</f>
        <v>0</v>
      </c>
      <c r="P35" t="s">
        <v>30</v>
      </c>
    </row>
    <row r="36" spans="1:16" x14ac:dyDescent="0.2">
      <c r="A36" s="35" t="s">
        <v>61</v>
      </c>
      <c r="E36" s="36" t="s">
        <v>258</v>
      </c>
    </row>
    <row r="37" spans="1:16" x14ac:dyDescent="0.2">
      <c r="A37" s="37" t="s">
        <v>63</v>
      </c>
      <c r="E37" s="38" t="s">
        <v>64</v>
      </c>
    </row>
    <row r="38" spans="1:16" ht="51" x14ac:dyDescent="0.2">
      <c r="A38" t="s">
        <v>65</v>
      </c>
      <c r="E38" s="36" t="s">
        <v>443</v>
      </c>
    </row>
    <row r="39" spans="1:16" x14ac:dyDescent="0.2">
      <c r="A39" s="25" t="s">
        <v>55</v>
      </c>
      <c r="B39" s="30" t="s">
        <v>89</v>
      </c>
      <c r="C39" s="30" t="s">
        <v>444</v>
      </c>
      <c r="D39" s="25" t="s">
        <v>64</v>
      </c>
      <c r="E39" s="31" t="s">
        <v>445</v>
      </c>
      <c r="F39" s="32" t="s">
        <v>78</v>
      </c>
      <c r="G39" s="33">
        <v>12.2</v>
      </c>
      <c r="H39" s="34">
        <v>0</v>
      </c>
      <c r="I39" s="34">
        <f>ROUND(ROUND(H39,2)*ROUND(G39,3),2)</f>
        <v>0</v>
      </c>
      <c r="J39" s="32" t="s">
        <v>79</v>
      </c>
      <c r="O39">
        <f>(I39*21)/100</f>
        <v>0</v>
      </c>
      <c r="P39" t="s">
        <v>30</v>
      </c>
    </row>
    <row r="40" spans="1:16" x14ac:dyDescent="0.2">
      <c r="A40" s="35" t="s">
        <v>61</v>
      </c>
      <c r="E40" s="36" t="s">
        <v>445</v>
      </c>
    </row>
    <row r="41" spans="1:16" x14ac:dyDescent="0.2">
      <c r="A41" s="37" t="s">
        <v>63</v>
      </c>
      <c r="E41" s="38" t="s">
        <v>64</v>
      </c>
    </row>
    <row r="42" spans="1:16" ht="38.25" x14ac:dyDescent="0.2">
      <c r="A42" t="s">
        <v>65</v>
      </c>
      <c r="E42" s="36" t="s">
        <v>340</v>
      </c>
    </row>
    <row r="43" spans="1:16" ht="25.5" x14ac:dyDescent="0.2">
      <c r="A43" s="25" t="s">
        <v>55</v>
      </c>
      <c r="B43" s="30" t="s">
        <v>47</v>
      </c>
      <c r="C43" s="30" t="s">
        <v>262</v>
      </c>
      <c r="D43" s="25" t="s">
        <v>64</v>
      </c>
      <c r="E43" s="31" t="s">
        <v>263</v>
      </c>
      <c r="F43" s="32" t="s">
        <v>87</v>
      </c>
      <c r="G43" s="33">
        <v>2</v>
      </c>
      <c r="H43" s="34">
        <v>0</v>
      </c>
      <c r="I43" s="34">
        <f>ROUND(ROUND(H43,2)*ROUND(G43,3),2)</f>
        <v>0</v>
      </c>
      <c r="J43" s="32" t="s">
        <v>79</v>
      </c>
      <c r="O43">
        <f>(I43*21)/100</f>
        <v>0</v>
      </c>
      <c r="P43" t="s">
        <v>30</v>
      </c>
    </row>
    <row r="44" spans="1:16" ht="25.5" x14ac:dyDescent="0.2">
      <c r="A44" s="35" t="s">
        <v>61</v>
      </c>
      <c r="E44" s="36" t="s">
        <v>263</v>
      </c>
    </row>
    <row r="45" spans="1:16" x14ac:dyDescent="0.2">
      <c r="A45" s="37" t="s">
        <v>63</v>
      </c>
      <c r="E45" s="38" t="s">
        <v>64</v>
      </c>
    </row>
    <row r="46" spans="1:16" ht="38.25" x14ac:dyDescent="0.2">
      <c r="A46" t="s">
        <v>65</v>
      </c>
      <c r="E46" s="36" t="s">
        <v>446</v>
      </c>
    </row>
    <row r="47" spans="1:16" x14ac:dyDescent="0.2">
      <c r="A47" s="25" t="s">
        <v>55</v>
      </c>
      <c r="B47" s="30" t="s">
        <v>49</v>
      </c>
      <c r="C47" s="30" t="s">
        <v>447</v>
      </c>
      <c r="D47" s="25" t="s">
        <v>64</v>
      </c>
      <c r="E47" s="31" t="s">
        <v>448</v>
      </c>
      <c r="F47" s="32" t="s">
        <v>87</v>
      </c>
      <c r="G47" s="33">
        <v>1</v>
      </c>
      <c r="H47" s="34">
        <v>0</v>
      </c>
      <c r="I47" s="34">
        <f>ROUND(ROUND(H47,2)*ROUND(G47,3),2)</f>
        <v>0</v>
      </c>
      <c r="J47" s="32" t="s">
        <v>79</v>
      </c>
      <c r="O47">
        <f>(I47*21)/100</f>
        <v>0</v>
      </c>
      <c r="P47" t="s">
        <v>30</v>
      </c>
    </row>
    <row r="48" spans="1:16" x14ac:dyDescent="0.2">
      <c r="A48" s="35" t="s">
        <v>61</v>
      </c>
      <c r="E48" s="36" t="s">
        <v>448</v>
      </c>
    </row>
    <row r="49" spans="1:16" x14ac:dyDescent="0.2">
      <c r="A49" s="37" t="s">
        <v>63</v>
      </c>
      <c r="E49" s="38" t="s">
        <v>64</v>
      </c>
    </row>
    <row r="50" spans="1:16" ht="38.25" x14ac:dyDescent="0.2">
      <c r="A50" t="s">
        <v>65</v>
      </c>
      <c r="E50" s="36" t="s">
        <v>449</v>
      </c>
    </row>
    <row r="51" spans="1:16" x14ac:dyDescent="0.2">
      <c r="A51" s="25" t="s">
        <v>55</v>
      </c>
      <c r="B51" s="30" t="s">
        <v>51</v>
      </c>
      <c r="C51" s="30" t="s">
        <v>352</v>
      </c>
      <c r="D51" s="25" t="s">
        <v>64</v>
      </c>
      <c r="E51" s="31" t="s">
        <v>353</v>
      </c>
      <c r="F51" s="32" t="s">
        <v>354</v>
      </c>
      <c r="G51" s="33">
        <v>0.60799999999999998</v>
      </c>
      <c r="H51" s="34">
        <v>0</v>
      </c>
      <c r="I51" s="34">
        <f>ROUND(ROUND(H51,2)*ROUND(G51,3),2)</f>
        <v>0</v>
      </c>
      <c r="J51" s="32" t="s">
        <v>79</v>
      </c>
      <c r="O51">
        <f>(I51*21)/100</f>
        <v>0</v>
      </c>
      <c r="P51" t="s">
        <v>30</v>
      </c>
    </row>
    <row r="52" spans="1:16" x14ac:dyDescent="0.2">
      <c r="A52" s="35" t="s">
        <v>61</v>
      </c>
      <c r="E52" s="36" t="s">
        <v>353</v>
      </c>
    </row>
    <row r="53" spans="1:16" x14ac:dyDescent="0.2">
      <c r="A53" s="37" t="s">
        <v>63</v>
      </c>
      <c r="E53" s="38" t="s">
        <v>64</v>
      </c>
    </row>
    <row r="54" spans="1:16" ht="127.5" x14ac:dyDescent="0.2">
      <c r="A54" t="s">
        <v>65</v>
      </c>
      <c r="E54" s="36" t="s">
        <v>450</v>
      </c>
    </row>
    <row r="55" spans="1:16" x14ac:dyDescent="0.2">
      <c r="A55" s="25" t="s">
        <v>55</v>
      </c>
      <c r="B55" s="30" t="s">
        <v>102</v>
      </c>
      <c r="C55" s="30" t="s">
        <v>356</v>
      </c>
      <c r="D55" s="25" t="s">
        <v>64</v>
      </c>
      <c r="E55" s="31" t="s">
        <v>357</v>
      </c>
      <c r="F55" s="32" t="s">
        <v>354</v>
      </c>
      <c r="G55" s="33">
        <v>0.60799999999999998</v>
      </c>
      <c r="H55" s="34">
        <v>0</v>
      </c>
      <c r="I55" s="34">
        <f>ROUND(ROUND(H55,2)*ROUND(G55,3),2)</f>
        <v>0</v>
      </c>
      <c r="J55" s="32" t="s">
        <v>79</v>
      </c>
      <c r="O55">
        <f>(I55*21)/100</f>
        <v>0</v>
      </c>
      <c r="P55" t="s">
        <v>30</v>
      </c>
    </row>
    <row r="56" spans="1:16" x14ac:dyDescent="0.2">
      <c r="A56" s="35" t="s">
        <v>61</v>
      </c>
      <c r="E56" s="36" t="s">
        <v>357</v>
      </c>
    </row>
    <row r="57" spans="1:16" x14ac:dyDescent="0.2">
      <c r="A57" s="37" t="s">
        <v>63</v>
      </c>
      <c r="E57" s="38" t="s">
        <v>64</v>
      </c>
    </row>
    <row r="58" spans="1:16" ht="76.5" x14ac:dyDescent="0.2">
      <c r="A58" t="s">
        <v>65</v>
      </c>
      <c r="E58" s="36" t="s">
        <v>451</v>
      </c>
    </row>
    <row r="59" spans="1:16" x14ac:dyDescent="0.2">
      <c r="A59" s="25" t="s">
        <v>55</v>
      </c>
      <c r="B59" s="30" t="s">
        <v>107</v>
      </c>
      <c r="C59" s="30" t="s">
        <v>452</v>
      </c>
      <c r="D59" s="25" t="s">
        <v>64</v>
      </c>
      <c r="E59" s="31" t="s">
        <v>453</v>
      </c>
      <c r="F59" s="32" t="s">
        <v>87</v>
      </c>
      <c r="G59" s="33">
        <v>1</v>
      </c>
      <c r="H59" s="34">
        <v>0</v>
      </c>
      <c r="I59" s="34">
        <f>ROUND(ROUND(H59,2)*ROUND(G59,3),2)</f>
        <v>0</v>
      </c>
      <c r="J59" s="32" t="s">
        <v>79</v>
      </c>
      <c r="O59">
        <f>(I59*21)/100</f>
        <v>0</v>
      </c>
      <c r="P59" t="s">
        <v>30</v>
      </c>
    </row>
    <row r="60" spans="1:16" x14ac:dyDescent="0.2">
      <c r="A60" s="35" t="s">
        <v>61</v>
      </c>
      <c r="E60" s="36" t="s">
        <v>453</v>
      </c>
    </row>
    <row r="61" spans="1:16" x14ac:dyDescent="0.2">
      <c r="A61" s="37" t="s">
        <v>63</v>
      </c>
      <c r="E61" s="38" t="s">
        <v>64</v>
      </c>
    </row>
    <row r="62" spans="1:16" ht="89.25" x14ac:dyDescent="0.2">
      <c r="A62" t="s">
        <v>65</v>
      </c>
      <c r="E62" s="36" t="s">
        <v>153</v>
      </c>
    </row>
    <row r="63" spans="1:16" x14ac:dyDescent="0.2">
      <c r="A63" s="25" t="s">
        <v>55</v>
      </c>
      <c r="B63" s="30" t="s">
        <v>112</v>
      </c>
      <c r="C63" s="30" t="s">
        <v>454</v>
      </c>
      <c r="D63" s="25" t="s">
        <v>64</v>
      </c>
      <c r="E63" s="31" t="s">
        <v>455</v>
      </c>
      <c r="F63" s="32" t="s">
        <v>87</v>
      </c>
      <c r="G63" s="33">
        <v>1</v>
      </c>
      <c r="H63" s="34">
        <v>0</v>
      </c>
      <c r="I63" s="34">
        <f>ROUND(ROUND(H63,2)*ROUND(G63,3),2)</f>
        <v>0</v>
      </c>
      <c r="J63" s="32" t="s">
        <v>79</v>
      </c>
      <c r="O63">
        <f>(I63*21)/100</f>
        <v>0</v>
      </c>
      <c r="P63" t="s">
        <v>30</v>
      </c>
    </row>
    <row r="64" spans="1:16" x14ac:dyDescent="0.2">
      <c r="A64" s="35" t="s">
        <v>61</v>
      </c>
      <c r="E64" s="36" t="s">
        <v>455</v>
      </c>
    </row>
    <row r="65" spans="1:16" x14ac:dyDescent="0.2">
      <c r="A65" s="37" t="s">
        <v>63</v>
      </c>
      <c r="E65" s="38" t="s">
        <v>64</v>
      </c>
    </row>
    <row r="66" spans="1:16" ht="76.5" x14ac:dyDescent="0.2">
      <c r="A66" t="s">
        <v>65</v>
      </c>
      <c r="E66" s="36" t="s">
        <v>126</v>
      </c>
    </row>
    <row r="67" spans="1:16" x14ac:dyDescent="0.2">
      <c r="A67" s="25" t="s">
        <v>55</v>
      </c>
      <c r="B67" s="30" t="s">
        <v>115</v>
      </c>
      <c r="C67" s="30" t="s">
        <v>456</v>
      </c>
      <c r="D67" s="25" t="s">
        <v>64</v>
      </c>
      <c r="E67" s="31" t="s">
        <v>457</v>
      </c>
      <c r="F67" s="32" t="s">
        <v>87</v>
      </c>
      <c r="G67" s="33">
        <v>1</v>
      </c>
      <c r="H67" s="34">
        <v>0</v>
      </c>
      <c r="I67" s="34">
        <f>ROUND(ROUND(H67,2)*ROUND(G67,3),2)</f>
        <v>0</v>
      </c>
      <c r="J67" s="32" t="s">
        <v>79</v>
      </c>
      <c r="O67">
        <f>(I67*21)/100</f>
        <v>0</v>
      </c>
      <c r="P67" t="s">
        <v>30</v>
      </c>
    </row>
    <row r="68" spans="1:16" x14ac:dyDescent="0.2">
      <c r="A68" s="35" t="s">
        <v>61</v>
      </c>
      <c r="E68" s="36" t="s">
        <v>457</v>
      </c>
    </row>
    <row r="69" spans="1:16" x14ac:dyDescent="0.2">
      <c r="A69" s="37" t="s">
        <v>63</v>
      </c>
      <c r="E69" s="38" t="s">
        <v>64</v>
      </c>
    </row>
    <row r="70" spans="1:16" ht="89.25" x14ac:dyDescent="0.2">
      <c r="A70" t="s">
        <v>65</v>
      </c>
      <c r="E70" s="36" t="s">
        <v>153</v>
      </c>
    </row>
    <row r="71" spans="1:16" x14ac:dyDescent="0.2">
      <c r="A71" s="25" t="s">
        <v>55</v>
      </c>
      <c r="B71" s="30" t="s">
        <v>119</v>
      </c>
      <c r="C71" s="30" t="s">
        <v>458</v>
      </c>
      <c r="D71" s="25" t="s">
        <v>64</v>
      </c>
      <c r="E71" s="31" t="s">
        <v>459</v>
      </c>
      <c r="F71" s="32" t="s">
        <v>87</v>
      </c>
      <c r="G71" s="33">
        <v>1</v>
      </c>
      <c r="H71" s="34">
        <v>0</v>
      </c>
      <c r="I71" s="34">
        <f>ROUND(ROUND(H71,2)*ROUND(G71,3),2)</f>
        <v>0</v>
      </c>
      <c r="J71" s="32" t="s">
        <v>79</v>
      </c>
      <c r="O71">
        <f>(I71*21)/100</f>
        <v>0</v>
      </c>
      <c r="P71" t="s">
        <v>30</v>
      </c>
    </row>
    <row r="72" spans="1:16" x14ac:dyDescent="0.2">
      <c r="A72" s="35" t="s">
        <v>61</v>
      </c>
      <c r="E72" s="36" t="s">
        <v>459</v>
      </c>
    </row>
    <row r="73" spans="1:16" x14ac:dyDescent="0.2">
      <c r="A73" s="37" t="s">
        <v>63</v>
      </c>
      <c r="E73" s="38" t="s">
        <v>64</v>
      </c>
    </row>
    <row r="74" spans="1:16" ht="89.25" x14ac:dyDescent="0.2">
      <c r="A74" t="s">
        <v>65</v>
      </c>
      <c r="E74" s="36" t="s">
        <v>153</v>
      </c>
    </row>
    <row r="75" spans="1:16" x14ac:dyDescent="0.2">
      <c r="A75" s="25" t="s">
        <v>55</v>
      </c>
      <c r="B75" s="30" t="s">
        <v>123</v>
      </c>
      <c r="C75" s="30" t="s">
        <v>460</v>
      </c>
      <c r="D75" s="25" t="s">
        <v>64</v>
      </c>
      <c r="E75" s="31" t="s">
        <v>461</v>
      </c>
      <c r="F75" s="32" t="s">
        <v>87</v>
      </c>
      <c r="G75" s="33">
        <v>1</v>
      </c>
      <c r="H75" s="34">
        <v>0</v>
      </c>
      <c r="I75" s="34">
        <f>ROUND(ROUND(H75,2)*ROUND(G75,3),2)</f>
        <v>0</v>
      </c>
      <c r="J75" s="32" t="s">
        <v>79</v>
      </c>
      <c r="O75">
        <f>(I75*21)/100</f>
        <v>0</v>
      </c>
      <c r="P75" t="s">
        <v>30</v>
      </c>
    </row>
    <row r="76" spans="1:16" x14ac:dyDescent="0.2">
      <c r="A76" s="35" t="s">
        <v>61</v>
      </c>
      <c r="E76" s="36" t="s">
        <v>461</v>
      </c>
    </row>
    <row r="77" spans="1:16" x14ac:dyDescent="0.2">
      <c r="A77" s="37" t="s">
        <v>63</v>
      </c>
      <c r="E77" s="38" t="s">
        <v>64</v>
      </c>
    </row>
    <row r="78" spans="1:16" ht="51" x14ac:dyDescent="0.2">
      <c r="A78" t="s">
        <v>65</v>
      </c>
      <c r="E78" s="36" t="s">
        <v>462</v>
      </c>
    </row>
    <row r="79" spans="1:16" x14ac:dyDescent="0.2">
      <c r="A79" s="25" t="s">
        <v>55</v>
      </c>
      <c r="B79" s="30" t="s">
        <v>127</v>
      </c>
      <c r="C79" s="30" t="s">
        <v>463</v>
      </c>
      <c r="D79" s="25" t="s">
        <v>64</v>
      </c>
      <c r="E79" s="31" t="s">
        <v>464</v>
      </c>
      <c r="F79" s="32" t="s">
        <v>87</v>
      </c>
      <c r="G79" s="33">
        <v>1</v>
      </c>
      <c r="H79" s="34">
        <v>0</v>
      </c>
      <c r="I79" s="34">
        <f>ROUND(ROUND(H79,2)*ROUND(G79,3),2)</f>
        <v>0</v>
      </c>
      <c r="J79" s="32" t="s">
        <v>79</v>
      </c>
      <c r="O79">
        <f>(I79*21)/100</f>
        <v>0</v>
      </c>
      <c r="P79" t="s">
        <v>30</v>
      </c>
    </row>
    <row r="80" spans="1:16" x14ac:dyDescent="0.2">
      <c r="A80" s="35" t="s">
        <v>61</v>
      </c>
      <c r="E80" s="36" t="s">
        <v>464</v>
      </c>
    </row>
    <row r="81" spans="1:16" x14ac:dyDescent="0.2">
      <c r="A81" s="37" t="s">
        <v>63</v>
      </c>
      <c r="E81" s="38" t="s">
        <v>64</v>
      </c>
    </row>
    <row r="82" spans="1:16" ht="51" x14ac:dyDescent="0.2">
      <c r="A82" t="s">
        <v>65</v>
      </c>
      <c r="E82" s="36" t="s">
        <v>465</v>
      </c>
    </row>
    <row r="83" spans="1:16" x14ac:dyDescent="0.2">
      <c r="A83" s="25" t="s">
        <v>55</v>
      </c>
      <c r="B83" s="30" t="s">
        <v>131</v>
      </c>
      <c r="C83" s="30" t="s">
        <v>466</v>
      </c>
      <c r="D83" s="25" t="s">
        <v>64</v>
      </c>
      <c r="E83" s="31" t="s">
        <v>467</v>
      </c>
      <c r="F83" s="32" t="s">
        <v>87</v>
      </c>
      <c r="G83" s="33">
        <v>1</v>
      </c>
      <c r="H83" s="34">
        <v>0</v>
      </c>
      <c r="I83" s="34">
        <f>ROUND(ROUND(H83,2)*ROUND(G83,3),2)</f>
        <v>0</v>
      </c>
      <c r="J83" s="32" t="s">
        <v>79</v>
      </c>
      <c r="O83">
        <f>(I83*21)/100</f>
        <v>0</v>
      </c>
      <c r="P83" t="s">
        <v>30</v>
      </c>
    </row>
    <row r="84" spans="1:16" x14ac:dyDescent="0.2">
      <c r="A84" s="35" t="s">
        <v>61</v>
      </c>
      <c r="E84" s="36" t="s">
        <v>467</v>
      </c>
    </row>
    <row r="85" spans="1:16" x14ac:dyDescent="0.2">
      <c r="A85" s="37" t="s">
        <v>63</v>
      </c>
      <c r="E85" s="38" t="s">
        <v>64</v>
      </c>
    </row>
    <row r="86" spans="1:16" ht="76.5" x14ac:dyDescent="0.2">
      <c r="A86" t="s">
        <v>65</v>
      </c>
      <c r="E86" s="36" t="s">
        <v>468</v>
      </c>
    </row>
    <row r="87" spans="1:16" x14ac:dyDescent="0.2">
      <c r="A87" s="25" t="s">
        <v>55</v>
      </c>
      <c r="B87" s="30" t="s">
        <v>135</v>
      </c>
      <c r="C87" s="30" t="s">
        <v>469</v>
      </c>
      <c r="D87" s="25" t="s">
        <v>64</v>
      </c>
      <c r="E87" s="31" t="s">
        <v>470</v>
      </c>
      <c r="F87" s="32" t="s">
        <v>87</v>
      </c>
      <c r="G87" s="33">
        <v>6</v>
      </c>
      <c r="H87" s="34">
        <v>0</v>
      </c>
      <c r="I87" s="34">
        <f>ROUND(ROUND(H87,2)*ROUND(G87,3),2)</f>
        <v>0</v>
      </c>
      <c r="J87" s="32" t="s">
        <v>79</v>
      </c>
      <c r="O87">
        <f>(I87*21)/100</f>
        <v>0</v>
      </c>
      <c r="P87" t="s">
        <v>30</v>
      </c>
    </row>
    <row r="88" spans="1:16" x14ac:dyDescent="0.2">
      <c r="A88" s="35" t="s">
        <v>61</v>
      </c>
      <c r="E88" s="36" t="s">
        <v>470</v>
      </c>
    </row>
    <row r="89" spans="1:16" x14ac:dyDescent="0.2">
      <c r="A89" s="37" t="s">
        <v>63</v>
      </c>
      <c r="E89" s="38" t="s">
        <v>64</v>
      </c>
    </row>
    <row r="90" spans="1:16" ht="89.25" x14ac:dyDescent="0.2">
      <c r="A90" t="s">
        <v>65</v>
      </c>
      <c r="E90" s="36" t="s">
        <v>471</v>
      </c>
    </row>
    <row r="91" spans="1:16" ht="25.5" x14ac:dyDescent="0.2">
      <c r="A91" s="25" t="s">
        <v>55</v>
      </c>
      <c r="B91" s="30" t="s">
        <v>140</v>
      </c>
      <c r="C91" s="30" t="s">
        <v>472</v>
      </c>
      <c r="D91" s="25" t="s">
        <v>64</v>
      </c>
      <c r="E91" s="31" t="s">
        <v>473</v>
      </c>
      <c r="F91" s="32" t="s">
        <v>87</v>
      </c>
      <c r="G91" s="33">
        <v>1</v>
      </c>
      <c r="H91" s="34">
        <v>0</v>
      </c>
      <c r="I91" s="34">
        <f>ROUND(ROUND(H91,2)*ROUND(G91,3),2)</f>
        <v>0</v>
      </c>
      <c r="J91" s="32" t="s">
        <v>79</v>
      </c>
      <c r="O91">
        <f>(I91*21)/100</f>
        <v>0</v>
      </c>
      <c r="P91" t="s">
        <v>30</v>
      </c>
    </row>
    <row r="92" spans="1:16" ht="25.5" x14ac:dyDescent="0.2">
      <c r="A92" s="35" t="s">
        <v>61</v>
      </c>
      <c r="E92" s="36" t="s">
        <v>473</v>
      </c>
    </row>
    <row r="93" spans="1:16" x14ac:dyDescent="0.2">
      <c r="A93" s="37" t="s">
        <v>63</v>
      </c>
      <c r="E93" s="38" t="s">
        <v>64</v>
      </c>
    </row>
    <row r="94" spans="1:16" ht="89.25" x14ac:dyDescent="0.2">
      <c r="A94" t="s">
        <v>65</v>
      </c>
      <c r="E94" s="36" t="s">
        <v>153</v>
      </c>
    </row>
    <row r="95" spans="1:16" x14ac:dyDescent="0.2">
      <c r="A95" s="25" t="s">
        <v>55</v>
      </c>
      <c r="B95" s="30" t="s">
        <v>144</v>
      </c>
      <c r="C95" s="30" t="s">
        <v>474</v>
      </c>
      <c r="D95" s="25" t="s">
        <v>64</v>
      </c>
      <c r="E95" s="31" t="s">
        <v>475</v>
      </c>
      <c r="F95" s="32" t="s">
        <v>87</v>
      </c>
      <c r="G95" s="33">
        <v>1</v>
      </c>
      <c r="H95" s="34">
        <v>0</v>
      </c>
      <c r="I95" s="34">
        <f>ROUND(ROUND(H95,2)*ROUND(G95,3),2)</f>
        <v>0</v>
      </c>
      <c r="J95" s="32" t="s">
        <v>79</v>
      </c>
      <c r="O95">
        <f>(I95*21)/100</f>
        <v>0</v>
      </c>
      <c r="P95" t="s">
        <v>30</v>
      </c>
    </row>
    <row r="96" spans="1:16" x14ac:dyDescent="0.2">
      <c r="A96" s="35" t="s">
        <v>61</v>
      </c>
      <c r="E96" s="36" t="s">
        <v>475</v>
      </c>
    </row>
    <row r="97" spans="1:16" x14ac:dyDescent="0.2">
      <c r="A97" s="37" t="s">
        <v>63</v>
      </c>
      <c r="E97" s="38" t="s">
        <v>64</v>
      </c>
    </row>
    <row r="98" spans="1:16" ht="76.5" x14ac:dyDescent="0.2">
      <c r="A98" t="s">
        <v>65</v>
      </c>
      <c r="E98" s="36" t="s">
        <v>468</v>
      </c>
    </row>
    <row r="99" spans="1:16" x14ac:dyDescent="0.2">
      <c r="A99" s="25" t="s">
        <v>55</v>
      </c>
      <c r="B99" s="30" t="s">
        <v>147</v>
      </c>
      <c r="C99" s="30" t="s">
        <v>476</v>
      </c>
      <c r="D99" s="25" t="s">
        <v>64</v>
      </c>
      <c r="E99" s="31" t="s">
        <v>477</v>
      </c>
      <c r="F99" s="32" t="s">
        <v>87</v>
      </c>
      <c r="G99" s="33">
        <v>1</v>
      </c>
      <c r="H99" s="34">
        <v>0</v>
      </c>
      <c r="I99" s="34">
        <f>ROUND(ROUND(H99,2)*ROUND(G99,3),2)</f>
        <v>0</v>
      </c>
      <c r="J99" s="32" t="s">
        <v>79</v>
      </c>
      <c r="O99">
        <f>(I99*21)/100</f>
        <v>0</v>
      </c>
      <c r="P99" t="s">
        <v>30</v>
      </c>
    </row>
    <row r="100" spans="1:16" x14ac:dyDescent="0.2">
      <c r="A100" s="35" t="s">
        <v>61</v>
      </c>
      <c r="E100" s="36" t="s">
        <v>477</v>
      </c>
    </row>
    <row r="101" spans="1:16" x14ac:dyDescent="0.2">
      <c r="A101" s="37" t="s">
        <v>63</v>
      </c>
      <c r="E101" s="38" t="s">
        <v>64</v>
      </c>
    </row>
    <row r="102" spans="1:16" ht="89.25" x14ac:dyDescent="0.2">
      <c r="A102" t="s">
        <v>65</v>
      </c>
      <c r="E102" s="36" t="s">
        <v>169</v>
      </c>
    </row>
    <row r="103" spans="1:16" x14ac:dyDescent="0.2">
      <c r="A103" s="25" t="s">
        <v>55</v>
      </c>
      <c r="B103" s="30" t="s">
        <v>150</v>
      </c>
      <c r="C103" s="30" t="s">
        <v>478</v>
      </c>
      <c r="D103" s="25" t="s">
        <v>64</v>
      </c>
      <c r="E103" s="31" t="s">
        <v>479</v>
      </c>
      <c r="F103" s="32" t="s">
        <v>87</v>
      </c>
      <c r="G103" s="33">
        <v>1</v>
      </c>
      <c r="H103" s="34">
        <v>0</v>
      </c>
      <c r="I103" s="34">
        <f>ROUND(ROUND(H103,2)*ROUND(G103,3),2)</f>
        <v>0</v>
      </c>
      <c r="J103" s="32" t="s">
        <v>79</v>
      </c>
      <c r="O103">
        <f>(I103*21)/100</f>
        <v>0</v>
      </c>
      <c r="P103" t="s">
        <v>30</v>
      </c>
    </row>
    <row r="104" spans="1:16" x14ac:dyDescent="0.2">
      <c r="A104" s="35" t="s">
        <v>61</v>
      </c>
      <c r="E104" s="36" t="s">
        <v>479</v>
      </c>
    </row>
    <row r="105" spans="1:16" x14ac:dyDescent="0.2">
      <c r="A105" s="37" t="s">
        <v>63</v>
      </c>
      <c r="E105" s="38" t="s">
        <v>64</v>
      </c>
    </row>
    <row r="106" spans="1:16" ht="76.5" x14ac:dyDescent="0.2">
      <c r="A106" t="s">
        <v>65</v>
      </c>
      <c r="E106" s="36" t="s">
        <v>480</v>
      </c>
    </row>
    <row r="107" spans="1:16" x14ac:dyDescent="0.2">
      <c r="A107" s="25" t="s">
        <v>55</v>
      </c>
      <c r="B107" s="30" t="s">
        <v>154</v>
      </c>
      <c r="C107" s="30" t="s">
        <v>481</v>
      </c>
      <c r="D107" s="25" t="s">
        <v>64</v>
      </c>
      <c r="E107" s="31" t="s">
        <v>482</v>
      </c>
      <c r="F107" s="32" t="s">
        <v>87</v>
      </c>
      <c r="G107" s="33">
        <v>1</v>
      </c>
      <c r="H107" s="34">
        <v>0</v>
      </c>
      <c r="I107" s="34">
        <f>ROUND(ROUND(H107,2)*ROUND(G107,3),2)</f>
        <v>0</v>
      </c>
      <c r="J107" s="32" t="s">
        <v>79</v>
      </c>
      <c r="O107">
        <f>(I107*21)/100</f>
        <v>0</v>
      </c>
      <c r="P107" t="s">
        <v>30</v>
      </c>
    </row>
    <row r="108" spans="1:16" x14ac:dyDescent="0.2">
      <c r="A108" s="35" t="s">
        <v>61</v>
      </c>
      <c r="E108" s="36" t="s">
        <v>482</v>
      </c>
    </row>
    <row r="109" spans="1:16" x14ac:dyDescent="0.2">
      <c r="A109" s="37" t="s">
        <v>63</v>
      </c>
      <c r="E109" s="38" t="s">
        <v>64</v>
      </c>
    </row>
    <row r="110" spans="1:16" ht="89.25" x14ac:dyDescent="0.2">
      <c r="A110" t="s">
        <v>65</v>
      </c>
      <c r="E110" s="36" t="s">
        <v>153</v>
      </c>
    </row>
    <row r="111" spans="1:16" x14ac:dyDescent="0.2">
      <c r="A111" s="25" t="s">
        <v>55</v>
      </c>
      <c r="B111" s="30" t="s">
        <v>157</v>
      </c>
      <c r="C111" s="30" t="s">
        <v>483</v>
      </c>
      <c r="D111" s="25" t="s">
        <v>64</v>
      </c>
      <c r="E111" s="31" t="s">
        <v>484</v>
      </c>
      <c r="F111" s="32" t="s">
        <v>87</v>
      </c>
      <c r="G111" s="33">
        <v>1</v>
      </c>
      <c r="H111" s="34">
        <v>0</v>
      </c>
      <c r="I111" s="34">
        <f>ROUND(ROUND(H111,2)*ROUND(G111,3),2)</f>
        <v>0</v>
      </c>
      <c r="J111" s="32" t="s">
        <v>79</v>
      </c>
      <c r="O111">
        <f>(I111*21)/100</f>
        <v>0</v>
      </c>
      <c r="P111" t="s">
        <v>30</v>
      </c>
    </row>
    <row r="112" spans="1:16" x14ac:dyDescent="0.2">
      <c r="A112" s="35" t="s">
        <v>61</v>
      </c>
      <c r="E112" s="36" t="s">
        <v>484</v>
      </c>
    </row>
    <row r="113" spans="1:16" x14ac:dyDescent="0.2">
      <c r="A113" s="37" t="s">
        <v>63</v>
      </c>
      <c r="E113" s="38" t="s">
        <v>64</v>
      </c>
    </row>
    <row r="114" spans="1:16" ht="76.5" x14ac:dyDescent="0.2">
      <c r="A114" t="s">
        <v>65</v>
      </c>
      <c r="E114" s="36" t="s">
        <v>468</v>
      </c>
    </row>
    <row r="115" spans="1:16" x14ac:dyDescent="0.2">
      <c r="A115" s="25" t="s">
        <v>55</v>
      </c>
      <c r="B115" s="30" t="s">
        <v>161</v>
      </c>
      <c r="C115" s="30" t="s">
        <v>485</v>
      </c>
      <c r="D115" s="25" t="s">
        <v>64</v>
      </c>
      <c r="E115" s="31" t="s">
        <v>486</v>
      </c>
      <c r="F115" s="32" t="s">
        <v>87</v>
      </c>
      <c r="G115" s="33">
        <v>1</v>
      </c>
      <c r="H115" s="34">
        <v>0</v>
      </c>
      <c r="I115" s="34">
        <f>ROUND(ROUND(H115,2)*ROUND(G115,3),2)</f>
        <v>0</v>
      </c>
      <c r="J115" s="32" t="s">
        <v>79</v>
      </c>
      <c r="O115">
        <f>(I115*21)/100</f>
        <v>0</v>
      </c>
      <c r="P115" t="s">
        <v>30</v>
      </c>
    </row>
    <row r="116" spans="1:16" x14ac:dyDescent="0.2">
      <c r="A116" s="35" t="s">
        <v>61</v>
      </c>
      <c r="E116" s="36" t="s">
        <v>486</v>
      </c>
    </row>
    <row r="117" spans="1:16" x14ac:dyDescent="0.2">
      <c r="A117" s="37" t="s">
        <v>63</v>
      </c>
      <c r="E117" s="38" t="s">
        <v>64</v>
      </c>
    </row>
    <row r="118" spans="1:16" ht="89.25" x14ac:dyDescent="0.2">
      <c r="A118" t="s">
        <v>65</v>
      </c>
      <c r="E118" s="36" t="s">
        <v>153</v>
      </c>
    </row>
    <row r="119" spans="1:16" x14ac:dyDescent="0.2">
      <c r="A119" s="25" t="s">
        <v>55</v>
      </c>
      <c r="B119" s="30" t="s">
        <v>165</v>
      </c>
      <c r="C119" s="30" t="s">
        <v>487</v>
      </c>
      <c r="D119" s="25" t="s">
        <v>64</v>
      </c>
      <c r="E119" s="31" t="s">
        <v>488</v>
      </c>
      <c r="F119" s="32" t="s">
        <v>87</v>
      </c>
      <c r="G119" s="33">
        <v>3</v>
      </c>
      <c r="H119" s="34">
        <v>0</v>
      </c>
      <c r="I119" s="34">
        <f>ROUND(ROUND(H119,2)*ROUND(G119,3),2)</f>
        <v>0</v>
      </c>
      <c r="J119" s="32" t="s">
        <v>79</v>
      </c>
      <c r="O119">
        <f>(I119*21)/100</f>
        <v>0</v>
      </c>
      <c r="P119" t="s">
        <v>30</v>
      </c>
    </row>
    <row r="120" spans="1:16" x14ac:dyDescent="0.2">
      <c r="A120" s="35" t="s">
        <v>61</v>
      </c>
      <c r="E120" s="36" t="s">
        <v>488</v>
      </c>
    </row>
    <row r="121" spans="1:16" x14ac:dyDescent="0.2">
      <c r="A121" s="37" t="s">
        <v>63</v>
      </c>
      <c r="E121" s="38" t="s">
        <v>64</v>
      </c>
    </row>
    <row r="122" spans="1:16" ht="89.25" x14ac:dyDescent="0.2">
      <c r="A122" t="s">
        <v>65</v>
      </c>
      <c r="E122" s="36" t="s">
        <v>153</v>
      </c>
    </row>
    <row r="123" spans="1:16" x14ac:dyDescent="0.2">
      <c r="A123" s="25" t="s">
        <v>55</v>
      </c>
      <c r="B123" s="30" t="s">
        <v>170</v>
      </c>
      <c r="C123" s="30" t="s">
        <v>489</v>
      </c>
      <c r="D123" s="25" t="s">
        <v>64</v>
      </c>
      <c r="E123" s="31" t="s">
        <v>490</v>
      </c>
      <c r="F123" s="32" t="s">
        <v>87</v>
      </c>
      <c r="G123" s="33">
        <v>3</v>
      </c>
      <c r="H123" s="34">
        <v>0</v>
      </c>
      <c r="I123" s="34">
        <f>ROUND(ROUND(H123,2)*ROUND(G123,3),2)</f>
        <v>0</v>
      </c>
      <c r="J123" s="32" t="s">
        <v>79</v>
      </c>
      <c r="O123">
        <f>(I123*21)/100</f>
        <v>0</v>
      </c>
      <c r="P123" t="s">
        <v>30</v>
      </c>
    </row>
    <row r="124" spans="1:16" x14ac:dyDescent="0.2">
      <c r="A124" s="35" t="s">
        <v>61</v>
      </c>
      <c r="E124" s="36" t="s">
        <v>490</v>
      </c>
    </row>
    <row r="125" spans="1:16" x14ac:dyDescent="0.2">
      <c r="A125" s="37" t="s">
        <v>63</v>
      </c>
      <c r="E125" s="38" t="s">
        <v>64</v>
      </c>
    </row>
    <row r="126" spans="1:16" ht="76.5" x14ac:dyDescent="0.2">
      <c r="A126" t="s">
        <v>65</v>
      </c>
      <c r="E126" s="36" t="s">
        <v>468</v>
      </c>
    </row>
    <row r="127" spans="1:16" ht="25.5" x14ac:dyDescent="0.2">
      <c r="A127" s="25" t="s">
        <v>55</v>
      </c>
      <c r="B127" s="30" t="s">
        <v>175</v>
      </c>
      <c r="C127" s="30" t="s">
        <v>491</v>
      </c>
      <c r="D127" s="25" t="s">
        <v>64</v>
      </c>
      <c r="E127" s="31" t="s">
        <v>492</v>
      </c>
      <c r="F127" s="32" t="s">
        <v>87</v>
      </c>
      <c r="G127" s="33">
        <v>3</v>
      </c>
      <c r="H127" s="34">
        <v>0</v>
      </c>
      <c r="I127" s="34">
        <f>ROUND(ROUND(H127,2)*ROUND(G127,3),2)</f>
        <v>0</v>
      </c>
      <c r="J127" s="32" t="s">
        <v>79</v>
      </c>
      <c r="O127">
        <f>(I127*21)/100</f>
        <v>0</v>
      </c>
      <c r="P127" t="s">
        <v>30</v>
      </c>
    </row>
    <row r="128" spans="1:16" ht="25.5" x14ac:dyDescent="0.2">
      <c r="A128" s="35" t="s">
        <v>61</v>
      </c>
      <c r="E128" s="36" t="s">
        <v>492</v>
      </c>
    </row>
    <row r="129" spans="1:16" x14ac:dyDescent="0.2">
      <c r="A129" s="37" t="s">
        <v>63</v>
      </c>
      <c r="E129" s="38" t="s">
        <v>64</v>
      </c>
    </row>
    <row r="130" spans="1:16" ht="89.25" x14ac:dyDescent="0.2">
      <c r="A130" t="s">
        <v>65</v>
      </c>
      <c r="E130" s="36" t="s">
        <v>153</v>
      </c>
    </row>
    <row r="131" spans="1:16" x14ac:dyDescent="0.2">
      <c r="A131" s="25" t="s">
        <v>55</v>
      </c>
      <c r="B131" s="30" t="s">
        <v>178</v>
      </c>
      <c r="C131" s="30" t="s">
        <v>493</v>
      </c>
      <c r="D131" s="25" t="s">
        <v>64</v>
      </c>
      <c r="E131" s="31" t="s">
        <v>494</v>
      </c>
      <c r="F131" s="32" t="s">
        <v>87</v>
      </c>
      <c r="G131" s="33">
        <v>3</v>
      </c>
      <c r="H131" s="34">
        <v>0</v>
      </c>
      <c r="I131" s="34">
        <f>ROUND(ROUND(H131,2)*ROUND(G131,3),2)</f>
        <v>0</v>
      </c>
      <c r="J131" s="32" t="s">
        <v>79</v>
      </c>
      <c r="O131">
        <f>(I131*21)/100</f>
        <v>0</v>
      </c>
      <c r="P131" t="s">
        <v>30</v>
      </c>
    </row>
    <row r="132" spans="1:16" x14ac:dyDescent="0.2">
      <c r="A132" s="35" t="s">
        <v>61</v>
      </c>
      <c r="E132" s="36" t="s">
        <v>494</v>
      </c>
    </row>
    <row r="133" spans="1:16" x14ac:dyDescent="0.2">
      <c r="A133" s="37" t="s">
        <v>63</v>
      </c>
      <c r="E133" s="38" t="s">
        <v>64</v>
      </c>
    </row>
    <row r="134" spans="1:16" ht="76.5" x14ac:dyDescent="0.2">
      <c r="A134" t="s">
        <v>65</v>
      </c>
      <c r="E134" s="36" t="s">
        <v>468</v>
      </c>
    </row>
    <row r="135" spans="1:16" x14ac:dyDescent="0.2">
      <c r="A135" s="25" t="s">
        <v>55</v>
      </c>
      <c r="B135" s="30" t="s">
        <v>182</v>
      </c>
      <c r="C135" s="30" t="s">
        <v>495</v>
      </c>
      <c r="D135" s="25" t="s">
        <v>64</v>
      </c>
      <c r="E135" s="31" t="s">
        <v>496</v>
      </c>
      <c r="F135" s="32" t="s">
        <v>87</v>
      </c>
      <c r="G135" s="33">
        <v>12</v>
      </c>
      <c r="H135" s="34">
        <v>0</v>
      </c>
      <c r="I135" s="34">
        <f>ROUND(ROUND(H135,2)*ROUND(G135,3),2)</f>
        <v>0</v>
      </c>
      <c r="J135" s="32" t="s">
        <v>79</v>
      </c>
      <c r="O135">
        <f>(I135*21)/100</f>
        <v>0</v>
      </c>
      <c r="P135" t="s">
        <v>30</v>
      </c>
    </row>
    <row r="136" spans="1:16" x14ac:dyDescent="0.2">
      <c r="A136" s="35" t="s">
        <v>61</v>
      </c>
      <c r="E136" s="36" t="s">
        <v>496</v>
      </c>
    </row>
    <row r="137" spans="1:16" x14ac:dyDescent="0.2">
      <c r="A137" s="37" t="s">
        <v>63</v>
      </c>
      <c r="E137" s="38" t="s">
        <v>64</v>
      </c>
    </row>
    <row r="138" spans="1:16" ht="89.25" x14ac:dyDescent="0.2">
      <c r="A138" t="s">
        <v>65</v>
      </c>
      <c r="E138" s="36" t="s">
        <v>153</v>
      </c>
    </row>
    <row r="139" spans="1:16" x14ac:dyDescent="0.2">
      <c r="A139" s="25" t="s">
        <v>55</v>
      </c>
      <c r="B139" s="30" t="s">
        <v>186</v>
      </c>
      <c r="C139" s="30" t="s">
        <v>497</v>
      </c>
      <c r="D139" s="25" t="s">
        <v>64</v>
      </c>
      <c r="E139" s="31" t="s">
        <v>498</v>
      </c>
      <c r="F139" s="32" t="s">
        <v>87</v>
      </c>
      <c r="G139" s="33">
        <v>13</v>
      </c>
      <c r="H139" s="34">
        <v>0</v>
      </c>
      <c r="I139" s="34">
        <f>ROUND(ROUND(H139,2)*ROUND(G139,3),2)</f>
        <v>0</v>
      </c>
      <c r="J139" s="32" t="s">
        <v>79</v>
      </c>
      <c r="O139">
        <f>(I139*21)/100</f>
        <v>0</v>
      </c>
      <c r="P139" t="s">
        <v>30</v>
      </c>
    </row>
    <row r="140" spans="1:16" x14ac:dyDescent="0.2">
      <c r="A140" s="35" t="s">
        <v>61</v>
      </c>
      <c r="E140" s="36" t="s">
        <v>498</v>
      </c>
    </row>
    <row r="141" spans="1:16" x14ac:dyDescent="0.2">
      <c r="A141" s="37" t="s">
        <v>63</v>
      </c>
      <c r="E141" s="38" t="s">
        <v>64</v>
      </c>
    </row>
    <row r="142" spans="1:16" ht="89.25" x14ac:dyDescent="0.2">
      <c r="A142" t="s">
        <v>65</v>
      </c>
      <c r="E142" s="36" t="s">
        <v>153</v>
      </c>
    </row>
    <row r="143" spans="1:16" x14ac:dyDescent="0.2">
      <c r="A143" s="25" t="s">
        <v>55</v>
      </c>
      <c r="B143" s="30" t="s">
        <v>189</v>
      </c>
      <c r="C143" s="30" t="s">
        <v>499</v>
      </c>
      <c r="D143" s="25" t="s">
        <v>64</v>
      </c>
      <c r="E143" s="31" t="s">
        <v>500</v>
      </c>
      <c r="F143" s="32" t="s">
        <v>87</v>
      </c>
      <c r="G143" s="33">
        <v>13</v>
      </c>
      <c r="H143" s="34">
        <v>0</v>
      </c>
      <c r="I143" s="34">
        <f>ROUND(ROUND(H143,2)*ROUND(G143,3),2)</f>
        <v>0</v>
      </c>
      <c r="J143" s="32" t="s">
        <v>79</v>
      </c>
      <c r="O143">
        <f>(I143*21)/100</f>
        <v>0</v>
      </c>
      <c r="P143" t="s">
        <v>30</v>
      </c>
    </row>
    <row r="144" spans="1:16" x14ac:dyDescent="0.2">
      <c r="A144" s="35" t="s">
        <v>61</v>
      </c>
      <c r="E144" s="36" t="s">
        <v>500</v>
      </c>
    </row>
    <row r="145" spans="1:16" x14ac:dyDescent="0.2">
      <c r="A145" s="37" t="s">
        <v>63</v>
      </c>
      <c r="E145" s="38" t="s">
        <v>64</v>
      </c>
    </row>
    <row r="146" spans="1:16" ht="76.5" x14ac:dyDescent="0.2">
      <c r="A146" t="s">
        <v>65</v>
      </c>
      <c r="E146" s="36" t="s">
        <v>468</v>
      </c>
    </row>
    <row r="147" spans="1:16" ht="25.5" x14ac:dyDescent="0.2">
      <c r="A147" s="25" t="s">
        <v>55</v>
      </c>
      <c r="B147" s="30" t="s">
        <v>193</v>
      </c>
      <c r="C147" s="30" t="s">
        <v>501</v>
      </c>
      <c r="D147" s="25" t="s">
        <v>64</v>
      </c>
      <c r="E147" s="31" t="s">
        <v>502</v>
      </c>
      <c r="F147" s="32" t="s">
        <v>87</v>
      </c>
      <c r="G147" s="33">
        <v>3</v>
      </c>
      <c r="H147" s="34">
        <v>0</v>
      </c>
      <c r="I147" s="34">
        <f>ROUND(ROUND(H147,2)*ROUND(G147,3),2)</f>
        <v>0</v>
      </c>
      <c r="J147" s="32" t="s">
        <v>79</v>
      </c>
      <c r="O147">
        <f>(I147*21)/100</f>
        <v>0</v>
      </c>
      <c r="P147" t="s">
        <v>30</v>
      </c>
    </row>
    <row r="148" spans="1:16" ht="25.5" x14ac:dyDescent="0.2">
      <c r="A148" s="35" t="s">
        <v>61</v>
      </c>
      <c r="E148" s="36" t="s">
        <v>502</v>
      </c>
    </row>
    <row r="149" spans="1:16" x14ac:dyDescent="0.2">
      <c r="A149" s="37" t="s">
        <v>63</v>
      </c>
      <c r="E149" s="38" t="s">
        <v>64</v>
      </c>
    </row>
    <row r="150" spans="1:16" ht="89.25" x14ac:dyDescent="0.2">
      <c r="A150" t="s">
        <v>65</v>
      </c>
      <c r="E150" s="36" t="s">
        <v>153</v>
      </c>
    </row>
    <row r="151" spans="1:16" x14ac:dyDescent="0.2">
      <c r="A151" s="25" t="s">
        <v>55</v>
      </c>
      <c r="B151" s="30" t="s">
        <v>198</v>
      </c>
      <c r="C151" s="30" t="s">
        <v>503</v>
      </c>
      <c r="D151" s="25" t="s">
        <v>64</v>
      </c>
      <c r="E151" s="31" t="s">
        <v>504</v>
      </c>
      <c r="F151" s="32" t="s">
        <v>87</v>
      </c>
      <c r="G151" s="33">
        <v>3</v>
      </c>
      <c r="H151" s="34">
        <v>0</v>
      </c>
      <c r="I151" s="34">
        <f>ROUND(ROUND(H151,2)*ROUND(G151,3),2)</f>
        <v>0</v>
      </c>
      <c r="J151" s="32" t="s">
        <v>79</v>
      </c>
      <c r="O151">
        <f>(I151*21)/100</f>
        <v>0</v>
      </c>
      <c r="P151" t="s">
        <v>30</v>
      </c>
    </row>
    <row r="152" spans="1:16" x14ac:dyDescent="0.2">
      <c r="A152" s="35" t="s">
        <v>61</v>
      </c>
      <c r="E152" s="36" t="s">
        <v>504</v>
      </c>
    </row>
    <row r="153" spans="1:16" x14ac:dyDescent="0.2">
      <c r="A153" s="37" t="s">
        <v>63</v>
      </c>
      <c r="E153" s="38" t="s">
        <v>64</v>
      </c>
    </row>
    <row r="154" spans="1:16" ht="89.25" x14ac:dyDescent="0.2">
      <c r="A154" t="s">
        <v>65</v>
      </c>
      <c r="E154" s="36" t="s">
        <v>153</v>
      </c>
    </row>
    <row r="155" spans="1:16" x14ac:dyDescent="0.2">
      <c r="A155" s="25" t="s">
        <v>55</v>
      </c>
      <c r="B155" s="30" t="s">
        <v>201</v>
      </c>
      <c r="C155" s="30" t="s">
        <v>505</v>
      </c>
      <c r="D155" s="25" t="s">
        <v>64</v>
      </c>
      <c r="E155" s="31" t="s">
        <v>506</v>
      </c>
      <c r="F155" s="32" t="s">
        <v>87</v>
      </c>
      <c r="G155" s="33">
        <v>3</v>
      </c>
      <c r="H155" s="34">
        <v>0</v>
      </c>
      <c r="I155" s="34">
        <f>ROUND(ROUND(H155,2)*ROUND(G155,3),2)</f>
        <v>0</v>
      </c>
      <c r="J155" s="32" t="s">
        <v>79</v>
      </c>
      <c r="O155">
        <f>(I155*21)/100</f>
        <v>0</v>
      </c>
      <c r="P155" t="s">
        <v>30</v>
      </c>
    </row>
    <row r="156" spans="1:16" x14ac:dyDescent="0.2">
      <c r="A156" s="35" t="s">
        <v>61</v>
      </c>
      <c r="E156" s="36" t="s">
        <v>506</v>
      </c>
    </row>
    <row r="157" spans="1:16" x14ac:dyDescent="0.2">
      <c r="A157" s="37" t="s">
        <v>63</v>
      </c>
      <c r="E157" s="38" t="s">
        <v>64</v>
      </c>
    </row>
    <row r="158" spans="1:16" ht="76.5" x14ac:dyDescent="0.2">
      <c r="A158" t="s">
        <v>65</v>
      </c>
      <c r="E158" s="36" t="s">
        <v>468</v>
      </c>
    </row>
    <row r="159" spans="1:16" x14ac:dyDescent="0.2">
      <c r="A159" s="25" t="s">
        <v>55</v>
      </c>
      <c r="B159" s="30" t="s">
        <v>206</v>
      </c>
      <c r="C159" s="30" t="s">
        <v>507</v>
      </c>
      <c r="D159" s="25" t="s">
        <v>64</v>
      </c>
      <c r="E159" s="31" t="s">
        <v>508</v>
      </c>
      <c r="F159" s="32" t="s">
        <v>87</v>
      </c>
      <c r="G159" s="33">
        <v>3</v>
      </c>
      <c r="H159" s="34">
        <v>0</v>
      </c>
      <c r="I159" s="34">
        <f>ROUND(ROUND(H159,2)*ROUND(G159,3),2)</f>
        <v>0</v>
      </c>
      <c r="J159" s="32" t="s">
        <v>79</v>
      </c>
      <c r="O159">
        <f>(I159*21)/100</f>
        <v>0</v>
      </c>
      <c r="P159" t="s">
        <v>30</v>
      </c>
    </row>
    <row r="160" spans="1:16" x14ac:dyDescent="0.2">
      <c r="A160" s="35" t="s">
        <v>61</v>
      </c>
      <c r="E160" s="36" t="s">
        <v>508</v>
      </c>
    </row>
    <row r="161" spans="1:16" x14ac:dyDescent="0.2">
      <c r="A161" s="37" t="s">
        <v>63</v>
      </c>
      <c r="E161" s="38" t="s">
        <v>64</v>
      </c>
    </row>
    <row r="162" spans="1:16" ht="89.25" x14ac:dyDescent="0.2">
      <c r="A162" t="s">
        <v>65</v>
      </c>
      <c r="E162" s="36" t="s">
        <v>153</v>
      </c>
    </row>
    <row r="163" spans="1:16" x14ac:dyDescent="0.2">
      <c r="A163" s="25" t="s">
        <v>55</v>
      </c>
      <c r="B163" s="30" t="s">
        <v>211</v>
      </c>
      <c r="C163" s="30" t="s">
        <v>509</v>
      </c>
      <c r="D163" s="25" t="s">
        <v>64</v>
      </c>
      <c r="E163" s="31" t="s">
        <v>510</v>
      </c>
      <c r="F163" s="32" t="s">
        <v>87</v>
      </c>
      <c r="G163" s="33">
        <v>3</v>
      </c>
      <c r="H163" s="34">
        <v>0</v>
      </c>
      <c r="I163" s="34">
        <f>ROUND(ROUND(H163,2)*ROUND(G163,3),2)</f>
        <v>0</v>
      </c>
      <c r="J163" s="32" t="s">
        <v>79</v>
      </c>
      <c r="O163">
        <f>(I163*21)/100</f>
        <v>0</v>
      </c>
      <c r="P163" t="s">
        <v>30</v>
      </c>
    </row>
    <row r="164" spans="1:16" x14ac:dyDescent="0.2">
      <c r="A164" s="35" t="s">
        <v>61</v>
      </c>
      <c r="E164" s="36" t="s">
        <v>510</v>
      </c>
    </row>
    <row r="165" spans="1:16" x14ac:dyDescent="0.2">
      <c r="A165" s="37" t="s">
        <v>63</v>
      </c>
      <c r="E165" s="38" t="s">
        <v>64</v>
      </c>
    </row>
    <row r="166" spans="1:16" ht="76.5" x14ac:dyDescent="0.2">
      <c r="A166" t="s">
        <v>65</v>
      </c>
      <c r="E166" s="36" t="s">
        <v>468</v>
      </c>
    </row>
    <row r="167" spans="1:16" x14ac:dyDescent="0.2">
      <c r="A167" s="25" t="s">
        <v>55</v>
      </c>
      <c r="B167" s="30" t="s">
        <v>215</v>
      </c>
      <c r="C167" s="30" t="s">
        <v>511</v>
      </c>
      <c r="D167" s="25" t="s">
        <v>64</v>
      </c>
      <c r="E167" s="31" t="s">
        <v>512</v>
      </c>
      <c r="F167" s="32" t="s">
        <v>87</v>
      </c>
      <c r="G167" s="33">
        <v>3</v>
      </c>
      <c r="H167" s="34">
        <v>0</v>
      </c>
      <c r="I167" s="34">
        <f>ROUND(ROUND(H167,2)*ROUND(G167,3),2)</f>
        <v>0</v>
      </c>
      <c r="J167" s="32" t="s">
        <v>79</v>
      </c>
      <c r="O167">
        <f>(I167*21)/100</f>
        <v>0</v>
      </c>
      <c r="P167" t="s">
        <v>30</v>
      </c>
    </row>
    <row r="168" spans="1:16" x14ac:dyDescent="0.2">
      <c r="A168" s="35" t="s">
        <v>61</v>
      </c>
      <c r="E168" s="36" t="s">
        <v>512</v>
      </c>
    </row>
    <row r="169" spans="1:16" x14ac:dyDescent="0.2">
      <c r="A169" s="37" t="s">
        <v>63</v>
      </c>
      <c r="E169" s="38" t="s">
        <v>64</v>
      </c>
    </row>
    <row r="170" spans="1:16" ht="89.25" x14ac:dyDescent="0.2">
      <c r="A170" t="s">
        <v>65</v>
      </c>
      <c r="E170" s="36" t="s">
        <v>153</v>
      </c>
    </row>
    <row r="171" spans="1:16" x14ac:dyDescent="0.2">
      <c r="A171" s="25" t="s">
        <v>55</v>
      </c>
      <c r="B171" s="30" t="s">
        <v>219</v>
      </c>
      <c r="C171" s="30" t="s">
        <v>513</v>
      </c>
      <c r="D171" s="25" t="s">
        <v>64</v>
      </c>
      <c r="E171" s="31" t="s">
        <v>514</v>
      </c>
      <c r="F171" s="32" t="s">
        <v>87</v>
      </c>
      <c r="G171" s="33">
        <v>3</v>
      </c>
      <c r="H171" s="34">
        <v>0</v>
      </c>
      <c r="I171" s="34">
        <f>ROUND(ROUND(H171,2)*ROUND(G171,3),2)</f>
        <v>0</v>
      </c>
      <c r="J171" s="32" t="s">
        <v>79</v>
      </c>
      <c r="O171">
        <f>(I171*21)/100</f>
        <v>0</v>
      </c>
      <c r="P171" t="s">
        <v>30</v>
      </c>
    </row>
    <row r="172" spans="1:16" x14ac:dyDescent="0.2">
      <c r="A172" s="35" t="s">
        <v>61</v>
      </c>
      <c r="E172" s="36" t="s">
        <v>514</v>
      </c>
    </row>
    <row r="173" spans="1:16" x14ac:dyDescent="0.2">
      <c r="A173" s="37" t="s">
        <v>63</v>
      </c>
      <c r="E173" s="38" t="s">
        <v>64</v>
      </c>
    </row>
    <row r="174" spans="1:16" ht="76.5" x14ac:dyDescent="0.2">
      <c r="A174" t="s">
        <v>65</v>
      </c>
      <c r="E174" s="36" t="s">
        <v>468</v>
      </c>
    </row>
    <row r="175" spans="1:16" ht="25.5" x14ac:dyDescent="0.2">
      <c r="A175" s="25" t="s">
        <v>55</v>
      </c>
      <c r="B175" s="30" t="s">
        <v>223</v>
      </c>
      <c r="C175" s="30" t="s">
        <v>515</v>
      </c>
      <c r="D175" s="25" t="s">
        <v>64</v>
      </c>
      <c r="E175" s="31" t="s">
        <v>516</v>
      </c>
      <c r="F175" s="32" t="s">
        <v>87</v>
      </c>
      <c r="G175" s="33">
        <v>1</v>
      </c>
      <c r="H175" s="34">
        <v>0</v>
      </c>
      <c r="I175" s="34">
        <f>ROUND(ROUND(H175,2)*ROUND(G175,3),2)</f>
        <v>0</v>
      </c>
      <c r="J175" s="32" t="s">
        <v>79</v>
      </c>
      <c r="O175">
        <f>(I175*21)/100</f>
        <v>0</v>
      </c>
      <c r="P175" t="s">
        <v>30</v>
      </c>
    </row>
    <row r="176" spans="1:16" ht="25.5" x14ac:dyDescent="0.2">
      <c r="A176" s="35" t="s">
        <v>61</v>
      </c>
      <c r="E176" s="36" t="s">
        <v>516</v>
      </c>
    </row>
    <row r="177" spans="1:16" x14ac:dyDescent="0.2">
      <c r="A177" s="37" t="s">
        <v>63</v>
      </c>
      <c r="E177" s="38" t="s">
        <v>64</v>
      </c>
    </row>
    <row r="178" spans="1:16" ht="89.25" x14ac:dyDescent="0.2">
      <c r="A178" t="s">
        <v>65</v>
      </c>
      <c r="E178" s="36" t="s">
        <v>153</v>
      </c>
    </row>
    <row r="179" spans="1:16" ht="25.5" x14ac:dyDescent="0.2">
      <c r="A179" s="25" t="s">
        <v>55</v>
      </c>
      <c r="B179" s="30" t="s">
        <v>226</v>
      </c>
      <c r="C179" s="30" t="s">
        <v>517</v>
      </c>
      <c r="D179" s="25" t="s">
        <v>64</v>
      </c>
      <c r="E179" s="31" t="s">
        <v>518</v>
      </c>
      <c r="F179" s="32" t="s">
        <v>87</v>
      </c>
      <c r="G179" s="33">
        <v>1</v>
      </c>
      <c r="H179" s="34">
        <v>0</v>
      </c>
      <c r="I179" s="34">
        <f>ROUND(ROUND(H179,2)*ROUND(G179,3),2)</f>
        <v>0</v>
      </c>
      <c r="J179" s="32" t="s">
        <v>79</v>
      </c>
      <c r="O179">
        <f>(I179*21)/100</f>
        <v>0</v>
      </c>
      <c r="P179" t="s">
        <v>30</v>
      </c>
    </row>
    <row r="180" spans="1:16" ht="25.5" x14ac:dyDescent="0.2">
      <c r="A180" s="35" t="s">
        <v>61</v>
      </c>
      <c r="E180" s="36" t="s">
        <v>518</v>
      </c>
    </row>
    <row r="181" spans="1:16" x14ac:dyDescent="0.2">
      <c r="A181" s="37" t="s">
        <v>63</v>
      </c>
      <c r="E181" s="38" t="s">
        <v>64</v>
      </c>
    </row>
    <row r="182" spans="1:16" ht="89.25" x14ac:dyDescent="0.2">
      <c r="A182" t="s">
        <v>65</v>
      </c>
      <c r="E182" s="36" t="s">
        <v>153</v>
      </c>
    </row>
    <row r="183" spans="1:16" x14ac:dyDescent="0.2">
      <c r="A183" s="25" t="s">
        <v>55</v>
      </c>
      <c r="B183" s="30" t="s">
        <v>229</v>
      </c>
      <c r="C183" s="30" t="s">
        <v>519</v>
      </c>
      <c r="D183" s="25" t="s">
        <v>64</v>
      </c>
      <c r="E183" s="31" t="s">
        <v>520</v>
      </c>
      <c r="F183" s="32" t="s">
        <v>87</v>
      </c>
      <c r="G183" s="33">
        <v>2</v>
      </c>
      <c r="H183" s="34">
        <v>0</v>
      </c>
      <c r="I183" s="34">
        <f>ROUND(ROUND(H183,2)*ROUND(G183,3),2)</f>
        <v>0</v>
      </c>
      <c r="J183" s="32" t="s">
        <v>79</v>
      </c>
      <c r="O183">
        <f>(I183*21)/100</f>
        <v>0</v>
      </c>
      <c r="P183" t="s">
        <v>30</v>
      </c>
    </row>
    <row r="184" spans="1:16" x14ac:dyDescent="0.2">
      <c r="A184" s="35" t="s">
        <v>61</v>
      </c>
      <c r="E184" s="36" t="s">
        <v>520</v>
      </c>
    </row>
    <row r="185" spans="1:16" x14ac:dyDescent="0.2">
      <c r="A185" s="37" t="s">
        <v>63</v>
      </c>
      <c r="E185" s="38" t="s">
        <v>64</v>
      </c>
    </row>
    <row r="186" spans="1:16" ht="76.5" x14ac:dyDescent="0.2">
      <c r="A186" t="s">
        <v>65</v>
      </c>
      <c r="E186" s="36" t="s">
        <v>468</v>
      </c>
    </row>
    <row r="187" spans="1:16" x14ac:dyDescent="0.2">
      <c r="A187" s="25" t="s">
        <v>55</v>
      </c>
      <c r="B187" s="30" t="s">
        <v>232</v>
      </c>
      <c r="C187" s="30" t="s">
        <v>521</v>
      </c>
      <c r="D187" s="25" t="s">
        <v>64</v>
      </c>
      <c r="E187" s="31" t="s">
        <v>522</v>
      </c>
      <c r="F187" s="32" t="s">
        <v>87</v>
      </c>
      <c r="G187" s="33">
        <v>10</v>
      </c>
      <c r="H187" s="34">
        <v>0</v>
      </c>
      <c r="I187" s="34">
        <f>ROUND(ROUND(H187,2)*ROUND(G187,3),2)</f>
        <v>0</v>
      </c>
      <c r="J187" s="32" t="s">
        <v>79</v>
      </c>
      <c r="O187">
        <f>(I187*21)/100</f>
        <v>0</v>
      </c>
      <c r="P187" t="s">
        <v>30</v>
      </c>
    </row>
    <row r="188" spans="1:16" x14ac:dyDescent="0.2">
      <c r="A188" s="35" t="s">
        <v>61</v>
      </c>
      <c r="E188" s="36" t="s">
        <v>522</v>
      </c>
    </row>
    <row r="189" spans="1:16" x14ac:dyDescent="0.2">
      <c r="A189" s="37" t="s">
        <v>63</v>
      </c>
      <c r="E189" s="38" t="s">
        <v>64</v>
      </c>
    </row>
    <row r="190" spans="1:16" ht="89.25" x14ac:dyDescent="0.2">
      <c r="A190" t="s">
        <v>65</v>
      </c>
      <c r="E190" s="36" t="s">
        <v>153</v>
      </c>
    </row>
    <row r="191" spans="1:16" x14ac:dyDescent="0.2">
      <c r="A191" s="25" t="s">
        <v>55</v>
      </c>
      <c r="B191" s="30" t="s">
        <v>235</v>
      </c>
      <c r="C191" s="30" t="s">
        <v>523</v>
      </c>
      <c r="D191" s="25" t="s">
        <v>64</v>
      </c>
      <c r="E191" s="31" t="s">
        <v>524</v>
      </c>
      <c r="F191" s="32" t="s">
        <v>87</v>
      </c>
      <c r="G191" s="33">
        <v>1</v>
      </c>
      <c r="H191" s="34">
        <v>0</v>
      </c>
      <c r="I191" s="34">
        <f>ROUND(ROUND(H191,2)*ROUND(G191,3),2)</f>
        <v>0</v>
      </c>
      <c r="J191" s="32" t="s">
        <v>79</v>
      </c>
      <c r="O191">
        <f>(I191*21)/100</f>
        <v>0</v>
      </c>
      <c r="P191" t="s">
        <v>30</v>
      </c>
    </row>
    <row r="192" spans="1:16" x14ac:dyDescent="0.2">
      <c r="A192" s="35" t="s">
        <v>61</v>
      </c>
      <c r="E192" s="36" t="s">
        <v>524</v>
      </c>
    </row>
    <row r="193" spans="1:16" x14ac:dyDescent="0.2">
      <c r="A193" s="37" t="s">
        <v>63</v>
      </c>
      <c r="E193" s="38" t="s">
        <v>64</v>
      </c>
    </row>
    <row r="194" spans="1:16" ht="89.25" x14ac:dyDescent="0.2">
      <c r="A194" t="s">
        <v>65</v>
      </c>
      <c r="E194" s="36" t="s">
        <v>153</v>
      </c>
    </row>
    <row r="195" spans="1:16" x14ac:dyDescent="0.2">
      <c r="A195" s="25" t="s">
        <v>55</v>
      </c>
      <c r="B195" s="30" t="s">
        <v>237</v>
      </c>
      <c r="C195" s="30" t="s">
        <v>525</v>
      </c>
      <c r="D195" s="25" t="s">
        <v>64</v>
      </c>
      <c r="E195" s="31" t="s">
        <v>526</v>
      </c>
      <c r="F195" s="32" t="s">
        <v>87</v>
      </c>
      <c r="G195" s="33">
        <v>1</v>
      </c>
      <c r="H195" s="34">
        <v>0</v>
      </c>
      <c r="I195" s="34">
        <f>ROUND(ROUND(H195,2)*ROUND(G195,3),2)</f>
        <v>0</v>
      </c>
      <c r="J195" s="32" t="s">
        <v>79</v>
      </c>
      <c r="O195">
        <f>(I195*21)/100</f>
        <v>0</v>
      </c>
      <c r="P195" t="s">
        <v>30</v>
      </c>
    </row>
    <row r="196" spans="1:16" x14ac:dyDescent="0.2">
      <c r="A196" s="35" t="s">
        <v>61</v>
      </c>
      <c r="E196" s="36" t="s">
        <v>526</v>
      </c>
    </row>
    <row r="197" spans="1:16" x14ac:dyDescent="0.2">
      <c r="A197" s="37" t="s">
        <v>63</v>
      </c>
      <c r="E197" s="38" t="s">
        <v>64</v>
      </c>
    </row>
    <row r="198" spans="1:16" ht="76.5" x14ac:dyDescent="0.2">
      <c r="A198" t="s">
        <v>65</v>
      </c>
      <c r="E198" s="36" t="s">
        <v>468</v>
      </c>
    </row>
    <row r="199" spans="1:16" x14ac:dyDescent="0.2">
      <c r="A199" s="25" t="s">
        <v>55</v>
      </c>
      <c r="B199" s="30" t="s">
        <v>421</v>
      </c>
      <c r="C199" s="30" t="s">
        <v>527</v>
      </c>
      <c r="D199" s="25" t="s">
        <v>64</v>
      </c>
      <c r="E199" s="31" t="s">
        <v>528</v>
      </c>
      <c r="F199" s="32" t="s">
        <v>87</v>
      </c>
      <c r="G199" s="33">
        <v>1</v>
      </c>
      <c r="H199" s="34">
        <v>0</v>
      </c>
      <c r="I199" s="34">
        <f>ROUND(ROUND(H199,2)*ROUND(G199,3),2)</f>
        <v>0</v>
      </c>
      <c r="J199" s="32" t="s">
        <v>79</v>
      </c>
      <c r="O199">
        <f>(I199*21)/100</f>
        <v>0</v>
      </c>
      <c r="P199" t="s">
        <v>30</v>
      </c>
    </row>
    <row r="200" spans="1:16" x14ac:dyDescent="0.2">
      <c r="A200" s="35" t="s">
        <v>61</v>
      </c>
      <c r="E200" s="36" t="s">
        <v>528</v>
      </c>
    </row>
    <row r="201" spans="1:16" x14ac:dyDescent="0.2">
      <c r="A201" s="37" t="s">
        <v>63</v>
      </c>
      <c r="E201" s="38" t="s">
        <v>64</v>
      </c>
    </row>
    <row r="202" spans="1:16" ht="127.5" x14ac:dyDescent="0.2">
      <c r="A202" t="s">
        <v>65</v>
      </c>
      <c r="E202" s="36" t="s">
        <v>529</v>
      </c>
    </row>
    <row r="203" spans="1:16" x14ac:dyDescent="0.2">
      <c r="A203" s="25" t="s">
        <v>55</v>
      </c>
      <c r="B203" s="30" t="s">
        <v>530</v>
      </c>
      <c r="C203" s="30" t="s">
        <v>531</v>
      </c>
      <c r="D203" s="25" t="s">
        <v>64</v>
      </c>
      <c r="E203" s="31" t="s">
        <v>532</v>
      </c>
      <c r="F203" s="32" t="s">
        <v>87</v>
      </c>
      <c r="G203" s="33">
        <v>1</v>
      </c>
      <c r="H203" s="34">
        <v>0</v>
      </c>
      <c r="I203" s="34">
        <f>ROUND(ROUND(H203,2)*ROUND(G203,3),2)</f>
        <v>0</v>
      </c>
      <c r="J203" s="32" t="s">
        <v>79</v>
      </c>
      <c r="O203">
        <f>(I203*21)/100</f>
        <v>0</v>
      </c>
      <c r="P203" t="s">
        <v>30</v>
      </c>
    </row>
    <row r="204" spans="1:16" x14ac:dyDescent="0.2">
      <c r="A204" s="35" t="s">
        <v>61</v>
      </c>
      <c r="E204" s="36" t="s">
        <v>532</v>
      </c>
    </row>
    <row r="205" spans="1:16" x14ac:dyDescent="0.2">
      <c r="A205" s="37" t="s">
        <v>63</v>
      </c>
      <c r="E205" s="38" t="s">
        <v>64</v>
      </c>
    </row>
    <row r="206" spans="1:16" ht="76.5" x14ac:dyDescent="0.2">
      <c r="A206" t="s">
        <v>65</v>
      </c>
      <c r="E206" s="36" t="s">
        <v>468</v>
      </c>
    </row>
    <row r="207" spans="1:16" x14ac:dyDescent="0.2">
      <c r="A207" s="25" t="s">
        <v>55</v>
      </c>
      <c r="B207" s="30" t="s">
        <v>533</v>
      </c>
      <c r="C207" s="30" t="s">
        <v>534</v>
      </c>
      <c r="D207" s="25" t="s">
        <v>64</v>
      </c>
      <c r="E207" s="31" t="s">
        <v>535</v>
      </c>
      <c r="F207" s="32" t="s">
        <v>536</v>
      </c>
      <c r="G207" s="33">
        <v>8</v>
      </c>
      <c r="H207" s="34">
        <v>0</v>
      </c>
      <c r="I207" s="34">
        <f>ROUND(ROUND(H207,2)*ROUND(G207,3),2)</f>
        <v>0</v>
      </c>
      <c r="J207" s="32" t="s">
        <v>79</v>
      </c>
      <c r="O207">
        <f>(I207*21)/100</f>
        <v>0</v>
      </c>
      <c r="P207" t="s">
        <v>30</v>
      </c>
    </row>
    <row r="208" spans="1:16" x14ac:dyDescent="0.2">
      <c r="A208" s="35" t="s">
        <v>61</v>
      </c>
      <c r="E208" s="36" t="s">
        <v>535</v>
      </c>
    </row>
    <row r="209" spans="1:16" x14ac:dyDescent="0.2">
      <c r="A209" s="37" t="s">
        <v>63</v>
      </c>
      <c r="E209" s="38" t="s">
        <v>64</v>
      </c>
    </row>
    <row r="210" spans="1:16" ht="89.25" x14ac:dyDescent="0.2">
      <c r="A210" t="s">
        <v>65</v>
      </c>
      <c r="E210" s="36" t="s">
        <v>537</v>
      </c>
    </row>
    <row r="211" spans="1:16" ht="25.5" x14ac:dyDescent="0.2">
      <c r="A211" s="25" t="s">
        <v>55</v>
      </c>
      <c r="B211" s="30" t="s">
        <v>538</v>
      </c>
      <c r="C211" s="30" t="s">
        <v>539</v>
      </c>
      <c r="D211" s="25" t="s">
        <v>64</v>
      </c>
      <c r="E211" s="31" t="s">
        <v>540</v>
      </c>
      <c r="F211" s="32" t="s">
        <v>87</v>
      </c>
      <c r="G211" s="33">
        <v>1</v>
      </c>
      <c r="H211" s="34">
        <v>0</v>
      </c>
      <c r="I211" s="34">
        <f>ROUND(ROUND(H211,2)*ROUND(G211,3),2)</f>
        <v>0</v>
      </c>
      <c r="J211" s="32" t="s">
        <v>79</v>
      </c>
      <c r="O211">
        <f>(I211*21)/100</f>
        <v>0</v>
      </c>
      <c r="P211" t="s">
        <v>30</v>
      </c>
    </row>
    <row r="212" spans="1:16" ht="25.5" x14ac:dyDescent="0.2">
      <c r="A212" s="35" t="s">
        <v>61</v>
      </c>
      <c r="E212" s="36" t="s">
        <v>540</v>
      </c>
    </row>
    <row r="213" spans="1:16" x14ac:dyDescent="0.2">
      <c r="A213" s="37" t="s">
        <v>63</v>
      </c>
      <c r="E213" s="38" t="s">
        <v>64</v>
      </c>
    </row>
    <row r="214" spans="1:16" ht="89.25" x14ac:dyDescent="0.2">
      <c r="A214" t="s">
        <v>65</v>
      </c>
      <c r="E214" s="36" t="s">
        <v>541</v>
      </c>
    </row>
    <row r="215" spans="1:16" x14ac:dyDescent="0.2">
      <c r="A215" s="25" t="s">
        <v>55</v>
      </c>
      <c r="B215" s="30" t="s">
        <v>542</v>
      </c>
      <c r="C215" s="30" t="s">
        <v>543</v>
      </c>
      <c r="D215" s="25" t="s">
        <v>64</v>
      </c>
      <c r="E215" s="31" t="s">
        <v>544</v>
      </c>
      <c r="F215" s="32" t="s">
        <v>87</v>
      </c>
      <c r="G215" s="33">
        <v>1</v>
      </c>
      <c r="H215" s="34">
        <v>0</v>
      </c>
      <c r="I215" s="34">
        <f>ROUND(ROUND(H215,2)*ROUND(G215,3),2)</f>
        <v>0</v>
      </c>
      <c r="J215" s="32" t="s">
        <v>79</v>
      </c>
      <c r="O215">
        <f>(I215*21)/100</f>
        <v>0</v>
      </c>
      <c r="P215" t="s">
        <v>30</v>
      </c>
    </row>
    <row r="216" spans="1:16" x14ac:dyDescent="0.2">
      <c r="A216" s="35" t="s">
        <v>61</v>
      </c>
      <c r="E216" s="36" t="s">
        <v>544</v>
      </c>
    </row>
    <row r="217" spans="1:16" x14ac:dyDescent="0.2">
      <c r="A217" s="37" t="s">
        <v>63</v>
      </c>
      <c r="E217" s="38" t="s">
        <v>64</v>
      </c>
    </row>
    <row r="218" spans="1:16" ht="89.25" x14ac:dyDescent="0.2">
      <c r="A218" t="s">
        <v>65</v>
      </c>
      <c r="E218" s="36" t="s">
        <v>541</v>
      </c>
    </row>
    <row r="219" spans="1:16" x14ac:dyDescent="0.2">
      <c r="A219" s="25" t="s">
        <v>55</v>
      </c>
      <c r="B219" s="30" t="s">
        <v>545</v>
      </c>
      <c r="C219" s="30" t="s">
        <v>546</v>
      </c>
      <c r="D219" s="25" t="s">
        <v>64</v>
      </c>
      <c r="E219" s="31" t="s">
        <v>547</v>
      </c>
      <c r="F219" s="32" t="s">
        <v>87</v>
      </c>
      <c r="G219" s="33">
        <v>1</v>
      </c>
      <c r="H219" s="34">
        <v>0</v>
      </c>
      <c r="I219" s="34">
        <f>ROUND(ROUND(H219,2)*ROUND(G219,3),2)</f>
        <v>0</v>
      </c>
      <c r="J219" s="32" t="s">
        <v>79</v>
      </c>
      <c r="O219">
        <f>(I219*21)/100</f>
        <v>0</v>
      </c>
      <c r="P219" t="s">
        <v>30</v>
      </c>
    </row>
    <row r="220" spans="1:16" x14ac:dyDescent="0.2">
      <c r="A220" s="35" t="s">
        <v>61</v>
      </c>
      <c r="E220" s="36" t="s">
        <v>547</v>
      </c>
    </row>
    <row r="221" spans="1:16" x14ac:dyDescent="0.2">
      <c r="A221" s="37" t="s">
        <v>63</v>
      </c>
      <c r="E221" s="38" t="s">
        <v>64</v>
      </c>
    </row>
    <row r="222" spans="1:16" ht="89.25" x14ac:dyDescent="0.2">
      <c r="A222" t="s">
        <v>65</v>
      </c>
      <c r="E222" s="36" t="s">
        <v>541</v>
      </c>
    </row>
    <row r="223" spans="1:16" x14ac:dyDescent="0.2">
      <c r="A223" s="25" t="s">
        <v>55</v>
      </c>
      <c r="B223" s="30" t="s">
        <v>548</v>
      </c>
      <c r="C223" s="30" t="s">
        <v>549</v>
      </c>
      <c r="D223" s="25" t="s">
        <v>64</v>
      </c>
      <c r="E223" s="31" t="s">
        <v>550</v>
      </c>
      <c r="F223" s="32" t="s">
        <v>87</v>
      </c>
      <c r="G223" s="33">
        <v>1</v>
      </c>
      <c r="H223" s="34">
        <v>0</v>
      </c>
      <c r="I223" s="34">
        <f>ROUND(ROUND(H223,2)*ROUND(G223,3),2)</f>
        <v>0</v>
      </c>
      <c r="J223" s="32" t="s">
        <v>79</v>
      </c>
      <c r="O223">
        <f>(I223*21)/100</f>
        <v>0</v>
      </c>
      <c r="P223" t="s">
        <v>30</v>
      </c>
    </row>
    <row r="224" spans="1:16" x14ac:dyDescent="0.2">
      <c r="A224" s="35" t="s">
        <v>61</v>
      </c>
      <c r="E224" s="36" t="s">
        <v>550</v>
      </c>
    </row>
    <row r="225" spans="1:16" x14ac:dyDescent="0.2">
      <c r="A225" s="37" t="s">
        <v>63</v>
      </c>
      <c r="E225" s="38" t="s">
        <v>64</v>
      </c>
    </row>
    <row r="226" spans="1:16" ht="51" x14ac:dyDescent="0.2">
      <c r="A226" t="s">
        <v>65</v>
      </c>
      <c r="E226" s="36" t="s">
        <v>551</v>
      </c>
    </row>
    <row r="227" spans="1:16" x14ac:dyDescent="0.2">
      <c r="A227" s="25" t="s">
        <v>55</v>
      </c>
      <c r="B227" s="30" t="s">
        <v>552</v>
      </c>
      <c r="C227" s="30" t="s">
        <v>553</v>
      </c>
      <c r="D227" s="25" t="s">
        <v>64</v>
      </c>
      <c r="E227" s="31" t="s">
        <v>554</v>
      </c>
      <c r="F227" s="32" t="s">
        <v>87</v>
      </c>
      <c r="G227" s="33">
        <v>1</v>
      </c>
      <c r="H227" s="34">
        <v>0</v>
      </c>
      <c r="I227" s="34">
        <f>ROUND(ROUND(H227,2)*ROUND(G227,3),2)</f>
        <v>0</v>
      </c>
      <c r="J227" s="32" t="s">
        <v>79</v>
      </c>
      <c r="O227">
        <f>(I227*21)/100</f>
        <v>0</v>
      </c>
      <c r="P227" t="s">
        <v>30</v>
      </c>
    </row>
    <row r="228" spans="1:16" x14ac:dyDescent="0.2">
      <c r="A228" s="35" t="s">
        <v>61</v>
      </c>
      <c r="E228" s="36" t="s">
        <v>554</v>
      </c>
    </row>
    <row r="229" spans="1:16" x14ac:dyDescent="0.2">
      <c r="A229" s="37" t="s">
        <v>63</v>
      </c>
      <c r="E229" s="38" t="s">
        <v>64</v>
      </c>
    </row>
    <row r="230" spans="1:16" ht="229.5" x14ac:dyDescent="0.2">
      <c r="A230" t="s">
        <v>65</v>
      </c>
      <c r="E230" s="36" t="s">
        <v>555</v>
      </c>
    </row>
    <row r="231" spans="1:16" ht="25.5" x14ac:dyDescent="0.2">
      <c r="A231" s="25" t="s">
        <v>55</v>
      </c>
      <c r="B231" s="30" t="s">
        <v>556</v>
      </c>
      <c r="C231" s="30" t="s">
        <v>557</v>
      </c>
      <c r="D231" s="25" t="s">
        <v>64</v>
      </c>
      <c r="E231" s="31" t="s">
        <v>558</v>
      </c>
      <c r="F231" s="32" t="s">
        <v>87</v>
      </c>
      <c r="G231" s="33">
        <v>1</v>
      </c>
      <c r="H231" s="34">
        <v>0</v>
      </c>
      <c r="I231" s="34">
        <f>ROUND(ROUND(H231,2)*ROUND(G231,3),2)</f>
        <v>0</v>
      </c>
      <c r="J231" s="32" t="s">
        <v>79</v>
      </c>
      <c r="O231">
        <f>(I231*21)/100</f>
        <v>0</v>
      </c>
      <c r="P231" t="s">
        <v>30</v>
      </c>
    </row>
    <row r="232" spans="1:16" ht="25.5" x14ac:dyDescent="0.2">
      <c r="A232" s="35" t="s">
        <v>61</v>
      </c>
      <c r="E232" s="36" t="s">
        <v>558</v>
      </c>
    </row>
    <row r="233" spans="1:16" x14ac:dyDescent="0.2">
      <c r="A233" s="37" t="s">
        <v>63</v>
      </c>
      <c r="E233" s="38" t="s">
        <v>64</v>
      </c>
    </row>
    <row r="234" spans="1:16" ht="127.5" x14ac:dyDescent="0.2">
      <c r="A234" t="s">
        <v>65</v>
      </c>
      <c r="E234" s="36" t="s">
        <v>559</v>
      </c>
    </row>
    <row r="235" spans="1:16" x14ac:dyDescent="0.2">
      <c r="A235" s="25" t="s">
        <v>55</v>
      </c>
      <c r="B235" s="30" t="s">
        <v>560</v>
      </c>
      <c r="C235" s="30" t="s">
        <v>561</v>
      </c>
      <c r="D235" s="25" t="s">
        <v>64</v>
      </c>
      <c r="E235" s="31" t="s">
        <v>562</v>
      </c>
      <c r="F235" s="32" t="s">
        <v>563</v>
      </c>
      <c r="G235" s="33">
        <v>5</v>
      </c>
      <c r="H235" s="34">
        <v>0</v>
      </c>
      <c r="I235" s="34">
        <f>ROUND(ROUND(H235,2)*ROUND(G235,3),2)</f>
        <v>0</v>
      </c>
      <c r="J235" s="32" t="s">
        <v>79</v>
      </c>
      <c r="O235">
        <f>(I235*21)/100</f>
        <v>0</v>
      </c>
      <c r="P235" t="s">
        <v>30</v>
      </c>
    </row>
    <row r="236" spans="1:16" x14ac:dyDescent="0.2">
      <c r="A236" s="35" t="s">
        <v>61</v>
      </c>
      <c r="E236" s="36" t="s">
        <v>562</v>
      </c>
    </row>
    <row r="237" spans="1:16" x14ac:dyDescent="0.2">
      <c r="A237" s="37" t="s">
        <v>63</v>
      </c>
      <c r="E237" s="38" t="s">
        <v>64</v>
      </c>
    </row>
    <row r="238" spans="1:16" ht="38.25" x14ac:dyDescent="0.2">
      <c r="A238" t="s">
        <v>65</v>
      </c>
      <c r="E238" s="36" t="s">
        <v>564</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64"/>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0+O10+O15+O152</f>
        <v>0</v>
      </c>
      <c r="P2" t="s">
        <v>29</v>
      </c>
    </row>
    <row r="3" spans="1:18" ht="15" customHeight="1" x14ac:dyDescent="0.25">
      <c r="A3" t="s">
        <v>12</v>
      </c>
      <c r="B3" s="18" t="s">
        <v>14</v>
      </c>
      <c r="C3" s="4" t="s">
        <v>15</v>
      </c>
      <c r="D3" s="7"/>
      <c r="E3" s="19" t="s">
        <v>16</v>
      </c>
      <c r="F3" s="8"/>
      <c r="G3" s="15"/>
      <c r="H3" s="14" t="s">
        <v>567</v>
      </c>
      <c r="I3" s="41">
        <f>0+I10+I15+I152</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565</v>
      </c>
      <c r="D5" s="7"/>
      <c r="E5" s="19" t="s">
        <v>566</v>
      </c>
      <c r="F5" s="8"/>
      <c r="G5" s="8"/>
      <c r="H5" s="8"/>
      <c r="I5" s="8"/>
      <c r="J5" s="8"/>
      <c r="O5" t="s">
        <v>28</v>
      </c>
      <c r="P5" t="s">
        <v>30</v>
      </c>
    </row>
    <row r="6" spans="1:18" ht="12.75" customHeight="1" x14ac:dyDescent="0.25">
      <c r="A6" t="s">
        <v>24</v>
      </c>
      <c r="B6" s="21" t="s">
        <v>25</v>
      </c>
      <c r="C6" s="3" t="s">
        <v>567</v>
      </c>
      <c r="D6" s="2"/>
      <c r="E6" s="22" t="s">
        <v>568</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f>
        <v>0</v>
      </c>
      <c r="R10">
        <f>0+O11</f>
        <v>0</v>
      </c>
    </row>
    <row r="11" spans="1:18" ht="38.25" x14ac:dyDescent="0.2">
      <c r="A11" s="25" t="s">
        <v>55</v>
      </c>
      <c r="B11" s="30" t="s">
        <v>36</v>
      </c>
      <c r="C11" s="30" t="s">
        <v>569</v>
      </c>
      <c r="D11" s="25" t="s">
        <v>57</v>
      </c>
      <c r="E11" s="31" t="s">
        <v>570</v>
      </c>
      <c r="F11" s="32" t="s">
        <v>59</v>
      </c>
      <c r="G11" s="33">
        <v>0.2</v>
      </c>
      <c r="H11" s="34">
        <v>0</v>
      </c>
      <c r="I11" s="34">
        <f>ROUND(ROUND(H11,2)*ROUND(G11,3),2)</f>
        <v>0</v>
      </c>
      <c r="J11" s="32" t="s">
        <v>60</v>
      </c>
      <c r="O11">
        <f>(I11*21)/100</f>
        <v>0</v>
      </c>
      <c r="P11" t="s">
        <v>30</v>
      </c>
    </row>
    <row r="12" spans="1:18" x14ac:dyDescent="0.2">
      <c r="A12" s="35" t="s">
        <v>61</v>
      </c>
      <c r="E12" s="36" t="s">
        <v>71</v>
      </c>
    </row>
    <row r="13" spans="1:18" x14ac:dyDescent="0.2">
      <c r="A13" s="37" t="s">
        <v>63</v>
      </c>
      <c r="E13" s="38" t="s">
        <v>64</v>
      </c>
    </row>
    <row r="14" spans="1:18" ht="89.25" x14ac:dyDescent="0.2">
      <c r="A14" t="s">
        <v>65</v>
      </c>
      <c r="E14" s="36" t="s">
        <v>66</v>
      </c>
    </row>
    <row r="15" spans="1:18" ht="12.75" customHeight="1" x14ac:dyDescent="0.2">
      <c r="A15" s="12" t="s">
        <v>52</v>
      </c>
      <c r="B15" s="12"/>
      <c r="C15" s="39" t="s">
        <v>571</v>
      </c>
      <c r="D15" s="12"/>
      <c r="E15" s="28" t="s">
        <v>572</v>
      </c>
      <c r="F15" s="12"/>
      <c r="G15" s="12"/>
      <c r="H15" s="12"/>
      <c r="I15" s="40">
        <f>0+Q15</f>
        <v>0</v>
      </c>
      <c r="J15" s="12"/>
      <c r="O15">
        <f>0+R15</f>
        <v>0</v>
      </c>
      <c r="Q15">
        <f>0+I16+I20+I24+I28+I32+I36+I40+I44+I48+I52+I56+I60+I64+I68+I72+I76+I80+I84+I88+I92+I96+I100+I104+I108+I112+I116+I120+I124+I128+I132+I136+I140+I144+I148</f>
        <v>0</v>
      </c>
      <c r="R15">
        <f>0+O16+O20+O24+O28+O32+O36+O40+O44+O48+O52+O56+O60+O64+O68+O72+O76+O80+O84+O88+O92+O96+O100+O104+O108+O112+O116+O120+O124+O128+O132+O136+O140+O144+O148</f>
        <v>0</v>
      </c>
    </row>
    <row r="16" spans="1:18" x14ac:dyDescent="0.2">
      <c r="A16" s="25" t="s">
        <v>55</v>
      </c>
      <c r="B16" s="30" t="s">
        <v>30</v>
      </c>
      <c r="C16" s="30" t="s">
        <v>99</v>
      </c>
      <c r="D16" s="25" t="s">
        <v>64</v>
      </c>
      <c r="E16" s="31" t="s">
        <v>100</v>
      </c>
      <c r="F16" s="32" t="s">
        <v>87</v>
      </c>
      <c r="G16" s="33">
        <v>1</v>
      </c>
      <c r="H16" s="34">
        <v>0</v>
      </c>
      <c r="I16" s="34">
        <f>ROUND(ROUND(H16,2)*ROUND(G16,3),2)</f>
        <v>0</v>
      </c>
      <c r="J16" s="32" t="s">
        <v>79</v>
      </c>
      <c r="O16">
        <f>(I16*21)/100</f>
        <v>0</v>
      </c>
      <c r="P16" t="s">
        <v>30</v>
      </c>
    </row>
    <row r="17" spans="1:16" x14ac:dyDescent="0.2">
      <c r="A17" s="35" t="s">
        <v>61</v>
      </c>
      <c r="E17" s="36" t="s">
        <v>100</v>
      </c>
    </row>
    <row r="18" spans="1:16" x14ac:dyDescent="0.2">
      <c r="A18" s="37" t="s">
        <v>63</v>
      </c>
      <c r="E18" s="38" t="s">
        <v>64</v>
      </c>
    </row>
    <row r="19" spans="1:16" ht="102" x14ac:dyDescent="0.2">
      <c r="A19" t="s">
        <v>65</v>
      </c>
      <c r="E19" s="36" t="s">
        <v>101</v>
      </c>
    </row>
    <row r="20" spans="1:16" ht="25.5" x14ac:dyDescent="0.2">
      <c r="A20" s="25" t="s">
        <v>55</v>
      </c>
      <c r="B20" s="30" t="s">
        <v>29</v>
      </c>
      <c r="C20" s="30" t="s">
        <v>573</v>
      </c>
      <c r="D20" s="25" t="s">
        <v>64</v>
      </c>
      <c r="E20" s="31" t="s">
        <v>574</v>
      </c>
      <c r="F20" s="32" t="s">
        <v>575</v>
      </c>
      <c r="G20" s="33">
        <v>20.25</v>
      </c>
      <c r="H20" s="34">
        <v>0</v>
      </c>
      <c r="I20" s="34">
        <f>ROUND(ROUND(H20,2)*ROUND(G20,3),2)</f>
        <v>0</v>
      </c>
      <c r="J20" s="32" t="s">
        <v>79</v>
      </c>
      <c r="O20">
        <f>(I20*21)/100</f>
        <v>0</v>
      </c>
      <c r="P20" t="s">
        <v>30</v>
      </c>
    </row>
    <row r="21" spans="1:16" ht="25.5" x14ac:dyDescent="0.2">
      <c r="A21" s="35" t="s">
        <v>61</v>
      </c>
      <c r="E21" s="36" t="s">
        <v>574</v>
      </c>
    </row>
    <row r="22" spans="1:16" x14ac:dyDescent="0.2">
      <c r="A22" s="37" t="s">
        <v>63</v>
      </c>
      <c r="E22" s="38" t="s">
        <v>576</v>
      </c>
    </row>
    <row r="23" spans="1:16" ht="114.75" x14ac:dyDescent="0.2">
      <c r="A23" t="s">
        <v>65</v>
      </c>
      <c r="E23" s="36" t="s">
        <v>577</v>
      </c>
    </row>
    <row r="24" spans="1:16" ht="25.5" x14ac:dyDescent="0.2">
      <c r="A24" s="25" t="s">
        <v>55</v>
      </c>
      <c r="B24" s="30" t="s">
        <v>40</v>
      </c>
      <c r="C24" s="30" t="s">
        <v>578</v>
      </c>
      <c r="D24" s="25" t="s">
        <v>64</v>
      </c>
      <c r="E24" s="31" t="s">
        <v>579</v>
      </c>
      <c r="F24" s="32" t="s">
        <v>78</v>
      </c>
      <c r="G24" s="33">
        <v>270</v>
      </c>
      <c r="H24" s="34">
        <v>0</v>
      </c>
      <c r="I24" s="34">
        <f>ROUND(ROUND(H24,2)*ROUND(G24,3),2)</f>
        <v>0</v>
      </c>
      <c r="J24" s="32" t="s">
        <v>79</v>
      </c>
      <c r="O24">
        <f>(I24*21)/100</f>
        <v>0</v>
      </c>
      <c r="P24" t="s">
        <v>30</v>
      </c>
    </row>
    <row r="25" spans="1:16" ht="25.5" x14ac:dyDescent="0.2">
      <c r="A25" s="35" t="s">
        <v>61</v>
      </c>
      <c r="E25" s="36" t="s">
        <v>579</v>
      </c>
    </row>
    <row r="26" spans="1:16" x14ac:dyDescent="0.2">
      <c r="A26" s="37" t="s">
        <v>63</v>
      </c>
      <c r="E26" s="38" t="s">
        <v>64</v>
      </c>
    </row>
    <row r="27" spans="1:16" ht="76.5" x14ac:dyDescent="0.2">
      <c r="A27" t="s">
        <v>65</v>
      </c>
      <c r="E27" s="36" t="s">
        <v>134</v>
      </c>
    </row>
    <row r="28" spans="1:16" x14ac:dyDescent="0.2">
      <c r="A28" s="25" t="s">
        <v>55</v>
      </c>
      <c r="B28" s="30" t="s">
        <v>42</v>
      </c>
      <c r="C28" s="30" t="s">
        <v>580</v>
      </c>
      <c r="D28" s="25" t="s">
        <v>64</v>
      </c>
      <c r="E28" s="31" t="s">
        <v>581</v>
      </c>
      <c r="F28" s="32" t="s">
        <v>110</v>
      </c>
      <c r="G28" s="33">
        <v>162.36000000000001</v>
      </c>
      <c r="H28" s="34">
        <v>0</v>
      </c>
      <c r="I28" s="34">
        <f>ROUND(ROUND(H28,2)*ROUND(G28,3),2)</f>
        <v>0</v>
      </c>
      <c r="J28" s="32" t="s">
        <v>79</v>
      </c>
      <c r="O28">
        <f>(I28*21)/100</f>
        <v>0</v>
      </c>
      <c r="P28" t="s">
        <v>30</v>
      </c>
    </row>
    <row r="29" spans="1:16" x14ac:dyDescent="0.2">
      <c r="A29" s="35" t="s">
        <v>61</v>
      </c>
      <c r="E29" s="36" t="s">
        <v>581</v>
      </c>
    </row>
    <row r="30" spans="1:16" x14ac:dyDescent="0.2">
      <c r="A30" s="37" t="s">
        <v>63</v>
      </c>
      <c r="E30" s="38" t="s">
        <v>64</v>
      </c>
    </row>
    <row r="31" spans="1:16" ht="102" x14ac:dyDescent="0.2">
      <c r="A31" t="s">
        <v>65</v>
      </c>
      <c r="E31" s="36" t="s">
        <v>111</v>
      </c>
    </row>
    <row r="32" spans="1:16" x14ac:dyDescent="0.2">
      <c r="A32" s="25" t="s">
        <v>55</v>
      </c>
      <c r="B32" s="30" t="s">
        <v>44</v>
      </c>
      <c r="C32" s="30" t="s">
        <v>582</v>
      </c>
      <c r="D32" s="25" t="s">
        <v>64</v>
      </c>
      <c r="E32" s="31" t="s">
        <v>583</v>
      </c>
      <c r="F32" s="32" t="s">
        <v>78</v>
      </c>
      <c r="G32" s="33">
        <v>4510</v>
      </c>
      <c r="H32" s="34">
        <v>0</v>
      </c>
      <c r="I32" s="34">
        <f>ROUND(ROUND(H32,2)*ROUND(G32,3),2)</f>
        <v>0</v>
      </c>
      <c r="J32" s="32" t="s">
        <v>79</v>
      </c>
      <c r="O32">
        <f>(I32*21)/100</f>
        <v>0</v>
      </c>
      <c r="P32" t="s">
        <v>30</v>
      </c>
    </row>
    <row r="33" spans="1:16" x14ac:dyDescent="0.2">
      <c r="A33" s="35" t="s">
        <v>61</v>
      </c>
      <c r="E33" s="36" t="s">
        <v>583</v>
      </c>
    </row>
    <row r="34" spans="1:16" x14ac:dyDescent="0.2">
      <c r="A34" s="37" t="s">
        <v>63</v>
      </c>
      <c r="E34" s="38" t="s">
        <v>64</v>
      </c>
    </row>
    <row r="35" spans="1:16" ht="76.5" x14ac:dyDescent="0.2">
      <c r="A35" t="s">
        <v>65</v>
      </c>
      <c r="E35" s="36" t="s">
        <v>584</v>
      </c>
    </row>
    <row r="36" spans="1:16" x14ac:dyDescent="0.2">
      <c r="A36" s="25" t="s">
        <v>55</v>
      </c>
      <c r="B36" s="30" t="s">
        <v>84</v>
      </c>
      <c r="C36" s="30" t="s">
        <v>585</v>
      </c>
      <c r="D36" s="25" t="s">
        <v>64</v>
      </c>
      <c r="E36" s="31" t="s">
        <v>586</v>
      </c>
      <c r="F36" s="32" t="s">
        <v>78</v>
      </c>
      <c r="G36" s="33">
        <v>4510</v>
      </c>
      <c r="H36" s="34">
        <v>0</v>
      </c>
      <c r="I36" s="34">
        <f>ROUND(ROUND(H36,2)*ROUND(G36,3),2)</f>
        <v>0</v>
      </c>
      <c r="J36" s="32" t="s">
        <v>79</v>
      </c>
      <c r="O36">
        <f>(I36*21)/100</f>
        <v>0</v>
      </c>
      <c r="P36" t="s">
        <v>30</v>
      </c>
    </row>
    <row r="37" spans="1:16" x14ac:dyDescent="0.2">
      <c r="A37" s="35" t="s">
        <v>61</v>
      </c>
      <c r="E37" s="36" t="s">
        <v>586</v>
      </c>
    </row>
    <row r="38" spans="1:16" x14ac:dyDescent="0.2">
      <c r="A38" s="37" t="s">
        <v>63</v>
      </c>
      <c r="E38" s="38" t="s">
        <v>64</v>
      </c>
    </row>
    <row r="39" spans="1:16" ht="89.25" x14ac:dyDescent="0.2">
      <c r="A39" t="s">
        <v>65</v>
      </c>
      <c r="E39" s="36" t="s">
        <v>587</v>
      </c>
    </row>
    <row r="40" spans="1:16" x14ac:dyDescent="0.2">
      <c r="A40" s="25" t="s">
        <v>55</v>
      </c>
      <c r="B40" s="30" t="s">
        <v>89</v>
      </c>
      <c r="C40" s="30" t="s">
        <v>124</v>
      </c>
      <c r="D40" s="25" t="s">
        <v>64</v>
      </c>
      <c r="E40" s="31" t="s">
        <v>125</v>
      </c>
      <c r="F40" s="32" t="s">
        <v>87</v>
      </c>
      <c r="G40" s="33">
        <v>1</v>
      </c>
      <c r="H40" s="34">
        <v>0</v>
      </c>
      <c r="I40" s="34">
        <f>ROUND(ROUND(H40,2)*ROUND(G40,3),2)</f>
        <v>0</v>
      </c>
      <c r="J40" s="32" t="s">
        <v>79</v>
      </c>
      <c r="O40">
        <f>(I40*21)/100</f>
        <v>0</v>
      </c>
      <c r="P40" t="s">
        <v>30</v>
      </c>
    </row>
    <row r="41" spans="1:16" x14ac:dyDescent="0.2">
      <c r="A41" s="35" t="s">
        <v>61</v>
      </c>
      <c r="E41" s="36" t="s">
        <v>125</v>
      </c>
    </row>
    <row r="42" spans="1:16" x14ac:dyDescent="0.2">
      <c r="A42" s="37" t="s">
        <v>63</v>
      </c>
      <c r="E42" s="38" t="s">
        <v>64</v>
      </c>
    </row>
    <row r="43" spans="1:16" ht="76.5" x14ac:dyDescent="0.2">
      <c r="A43" t="s">
        <v>65</v>
      </c>
      <c r="E43" s="36" t="s">
        <v>126</v>
      </c>
    </row>
    <row r="44" spans="1:16" x14ac:dyDescent="0.2">
      <c r="A44" s="25" t="s">
        <v>55</v>
      </c>
      <c r="B44" s="30" t="s">
        <v>47</v>
      </c>
      <c r="C44" s="30" t="s">
        <v>128</v>
      </c>
      <c r="D44" s="25" t="s">
        <v>64</v>
      </c>
      <c r="E44" s="31" t="s">
        <v>129</v>
      </c>
      <c r="F44" s="32" t="s">
        <v>78</v>
      </c>
      <c r="G44" s="33">
        <v>750</v>
      </c>
      <c r="H44" s="34">
        <v>0</v>
      </c>
      <c r="I44" s="34">
        <f>ROUND(ROUND(H44,2)*ROUND(G44,3),2)</f>
        <v>0</v>
      </c>
      <c r="J44" s="32" t="s">
        <v>79</v>
      </c>
      <c r="O44">
        <f>(I44*21)/100</f>
        <v>0</v>
      </c>
      <c r="P44" t="s">
        <v>30</v>
      </c>
    </row>
    <row r="45" spans="1:16" x14ac:dyDescent="0.2">
      <c r="A45" s="35" t="s">
        <v>61</v>
      </c>
      <c r="E45" s="36" t="s">
        <v>129</v>
      </c>
    </row>
    <row r="46" spans="1:16" x14ac:dyDescent="0.2">
      <c r="A46" s="37" t="s">
        <v>63</v>
      </c>
      <c r="E46" s="38" t="s">
        <v>64</v>
      </c>
    </row>
    <row r="47" spans="1:16" ht="102" x14ac:dyDescent="0.2">
      <c r="A47" t="s">
        <v>65</v>
      </c>
      <c r="E47" s="36" t="s">
        <v>130</v>
      </c>
    </row>
    <row r="48" spans="1:16" x14ac:dyDescent="0.2">
      <c r="A48" s="25" t="s">
        <v>55</v>
      </c>
      <c r="B48" s="30" t="s">
        <v>49</v>
      </c>
      <c r="C48" s="30" t="s">
        <v>132</v>
      </c>
      <c r="D48" s="25" t="s">
        <v>64</v>
      </c>
      <c r="E48" s="31" t="s">
        <v>133</v>
      </c>
      <c r="F48" s="32" t="s">
        <v>78</v>
      </c>
      <c r="G48" s="33">
        <v>750</v>
      </c>
      <c r="H48" s="34">
        <v>0</v>
      </c>
      <c r="I48" s="34">
        <f>ROUND(ROUND(H48,2)*ROUND(G48,3),2)</f>
        <v>0</v>
      </c>
      <c r="J48" s="32" t="s">
        <v>79</v>
      </c>
      <c r="O48">
        <f>(I48*21)/100</f>
        <v>0</v>
      </c>
      <c r="P48" t="s">
        <v>30</v>
      </c>
    </row>
    <row r="49" spans="1:16" x14ac:dyDescent="0.2">
      <c r="A49" s="35" t="s">
        <v>61</v>
      </c>
      <c r="E49" s="36" t="s">
        <v>133</v>
      </c>
    </row>
    <row r="50" spans="1:16" x14ac:dyDescent="0.2">
      <c r="A50" s="37" t="s">
        <v>63</v>
      </c>
      <c r="E50" s="38" t="s">
        <v>64</v>
      </c>
    </row>
    <row r="51" spans="1:16" ht="76.5" x14ac:dyDescent="0.2">
      <c r="A51" t="s">
        <v>65</v>
      </c>
      <c r="E51" s="36" t="s">
        <v>134</v>
      </c>
    </row>
    <row r="52" spans="1:16" x14ac:dyDescent="0.2">
      <c r="A52" s="25" t="s">
        <v>55</v>
      </c>
      <c r="B52" s="30" t="s">
        <v>51</v>
      </c>
      <c r="C52" s="30" t="s">
        <v>588</v>
      </c>
      <c r="D52" s="25" t="s">
        <v>64</v>
      </c>
      <c r="E52" s="31" t="s">
        <v>589</v>
      </c>
      <c r="F52" s="32" t="s">
        <v>78</v>
      </c>
      <c r="G52" s="33">
        <v>1500</v>
      </c>
      <c r="H52" s="34">
        <v>0</v>
      </c>
      <c r="I52" s="34">
        <f>ROUND(ROUND(H52,2)*ROUND(G52,3),2)</f>
        <v>0</v>
      </c>
      <c r="J52" s="32" t="s">
        <v>79</v>
      </c>
      <c r="O52">
        <f>(I52*21)/100</f>
        <v>0</v>
      </c>
      <c r="P52" t="s">
        <v>30</v>
      </c>
    </row>
    <row r="53" spans="1:16" x14ac:dyDescent="0.2">
      <c r="A53" s="35" t="s">
        <v>61</v>
      </c>
      <c r="E53" s="36" t="s">
        <v>589</v>
      </c>
    </row>
    <row r="54" spans="1:16" x14ac:dyDescent="0.2">
      <c r="A54" s="37" t="s">
        <v>63</v>
      </c>
      <c r="E54" s="38" t="s">
        <v>64</v>
      </c>
    </row>
    <row r="55" spans="1:16" ht="89.25" x14ac:dyDescent="0.2">
      <c r="A55" t="s">
        <v>65</v>
      </c>
      <c r="E55" s="36" t="s">
        <v>587</v>
      </c>
    </row>
    <row r="56" spans="1:16" x14ac:dyDescent="0.2">
      <c r="A56" s="25" t="s">
        <v>55</v>
      </c>
      <c r="B56" s="30" t="s">
        <v>102</v>
      </c>
      <c r="C56" s="30" t="s">
        <v>136</v>
      </c>
      <c r="D56" s="25" t="s">
        <v>64</v>
      </c>
      <c r="E56" s="31" t="s">
        <v>137</v>
      </c>
      <c r="F56" s="32" t="s">
        <v>138</v>
      </c>
      <c r="G56" s="33">
        <v>2</v>
      </c>
      <c r="H56" s="34">
        <v>0</v>
      </c>
      <c r="I56" s="34">
        <f>ROUND(ROUND(H56,2)*ROUND(G56,3),2)</f>
        <v>0</v>
      </c>
      <c r="J56" s="32" t="s">
        <v>79</v>
      </c>
      <c r="O56">
        <f>(I56*21)/100</f>
        <v>0</v>
      </c>
      <c r="P56" t="s">
        <v>30</v>
      </c>
    </row>
    <row r="57" spans="1:16" x14ac:dyDescent="0.2">
      <c r="A57" s="35" t="s">
        <v>61</v>
      </c>
      <c r="E57" s="36" t="s">
        <v>137</v>
      </c>
    </row>
    <row r="58" spans="1:16" x14ac:dyDescent="0.2">
      <c r="A58" s="37" t="s">
        <v>63</v>
      </c>
      <c r="E58" s="38" t="s">
        <v>64</v>
      </c>
    </row>
    <row r="59" spans="1:16" ht="89.25" x14ac:dyDescent="0.2">
      <c r="A59" t="s">
        <v>65</v>
      </c>
      <c r="E59" s="36" t="s">
        <v>139</v>
      </c>
    </row>
    <row r="60" spans="1:16" x14ac:dyDescent="0.2">
      <c r="A60" s="25" t="s">
        <v>55</v>
      </c>
      <c r="B60" s="30" t="s">
        <v>107</v>
      </c>
      <c r="C60" s="30" t="s">
        <v>141</v>
      </c>
      <c r="D60" s="25" t="s">
        <v>64</v>
      </c>
      <c r="E60" s="31" t="s">
        <v>142</v>
      </c>
      <c r="F60" s="32" t="s">
        <v>78</v>
      </c>
      <c r="G60" s="33">
        <v>750</v>
      </c>
      <c r="H60" s="34">
        <v>0</v>
      </c>
      <c r="I60" s="34">
        <f>ROUND(ROUND(H60,2)*ROUND(G60,3),2)</f>
        <v>0</v>
      </c>
      <c r="J60" s="32" t="s">
        <v>79</v>
      </c>
      <c r="O60">
        <f>(I60*21)/100</f>
        <v>0</v>
      </c>
      <c r="P60" t="s">
        <v>30</v>
      </c>
    </row>
    <row r="61" spans="1:16" x14ac:dyDescent="0.2">
      <c r="A61" s="35" t="s">
        <v>61</v>
      </c>
      <c r="E61" s="36" t="s">
        <v>142</v>
      </c>
    </row>
    <row r="62" spans="1:16" x14ac:dyDescent="0.2">
      <c r="A62" s="37" t="s">
        <v>63</v>
      </c>
      <c r="E62" s="38" t="s">
        <v>64</v>
      </c>
    </row>
    <row r="63" spans="1:16" ht="89.25" x14ac:dyDescent="0.2">
      <c r="A63" t="s">
        <v>65</v>
      </c>
      <c r="E63" s="36" t="s">
        <v>143</v>
      </c>
    </row>
    <row r="64" spans="1:16" x14ac:dyDescent="0.2">
      <c r="A64" s="25" t="s">
        <v>55</v>
      </c>
      <c r="B64" s="30" t="s">
        <v>112</v>
      </c>
      <c r="C64" s="30" t="s">
        <v>145</v>
      </c>
      <c r="D64" s="25" t="s">
        <v>64</v>
      </c>
      <c r="E64" s="31" t="s">
        <v>146</v>
      </c>
      <c r="F64" s="32" t="s">
        <v>87</v>
      </c>
      <c r="G64" s="33">
        <v>5</v>
      </c>
      <c r="H64" s="34">
        <v>0</v>
      </c>
      <c r="I64" s="34">
        <f>ROUND(ROUND(H64,2)*ROUND(G64,3),2)</f>
        <v>0</v>
      </c>
      <c r="J64" s="32" t="s">
        <v>79</v>
      </c>
      <c r="O64">
        <f>(I64*21)/100</f>
        <v>0</v>
      </c>
      <c r="P64" t="s">
        <v>30</v>
      </c>
    </row>
    <row r="65" spans="1:16" x14ac:dyDescent="0.2">
      <c r="A65" s="35" t="s">
        <v>61</v>
      </c>
      <c r="E65" s="36" t="s">
        <v>146</v>
      </c>
    </row>
    <row r="66" spans="1:16" x14ac:dyDescent="0.2">
      <c r="A66" s="37" t="s">
        <v>63</v>
      </c>
      <c r="E66" s="38" t="s">
        <v>64</v>
      </c>
    </row>
    <row r="67" spans="1:16" ht="89.25" x14ac:dyDescent="0.2">
      <c r="A67" t="s">
        <v>65</v>
      </c>
      <c r="E67" s="36" t="s">
        <v>122</v>
      </c>
    </row>
    <row r="68" spans="1:16" x14ac:dyDescent="0.2">
      <c r="A68" s="25" t="s">
        <v>55</v>
      </c>
      <c r="B68" s="30" t="s">
        <v>115</v>
      </c>
      <c r="C68" s="30" t="s">
        <v>148</v>
      </c>
      <c r="D68" s="25" t="s">
        <v>64</v>
      </c>
      <c r="E68" s="31" t="s">
        <v>149</v>
      </c>
      <c r="F68" s="32" t="s">
        <v>87</v>
      </c>
      <c r="G68" s="33">
        <v>5</v>
      </c>
      <c r="H68" s="34">
        <v>0</v>
      </c>
      <c r="I68" s="34">
        <f>ROUND(ROUND(H68,2)*ROUND(G68,3),2)</f>
        <v>0</v>
      </c>
      <c r="J68" s="32" t="s">
        <v>79</v>
      </c>
      <c r="O68">
        <f>(I68*21)/100</f>
        <v>0</v>
      </c>
      <c r="P68" t="s">
        <v>30</v>
      </c>
    </row>
    <row r="69" spans="1:16" x14ac:dyDescent="0.2">
      <c r="A69" s="35" t="s">
        <v>61</v>
      </c>
      <c r="E69" s="36" t="s">
        <v>149</v>
      </c>
    </row>
    <row r="70" spans="1:16" x14ac:dyDescent="0.2">
      <c r="A70" s="37" t="s">
        <v>63</v>
      </c>
      <c r="E70" s="38" t="s">
        <v>64</v>
      </c>
    </row>
    <row r="71" spans="1:16" ht="76.5" x14ac:dyDescent="0.2">
      <c r="A71" t="s">
        <v>65</v>
      </c>
      <c r="E71" s="36" t="s">
        <v>126</v>
      </c>
    </row>
    <row r="72" spans="1:16" x14ac:dyDescent="0.2">
      <c r="A72" s="25" t="s">
        <v>55</v>
      </c>
      <c r="B72" s="30" t="s">
        <v>119</v>
      </c>
      <c r="C72" s="30" t="s">
        <v>590</v>
      </c>
      <c r="D72" s="25" t="s">
        <v>64</v>
      </c>
      <c r="E72" s="31" t="s">
        <v>591</v>
      </c>
      <c r="F72" s="32" t="s">
        <v>87</v>
      </c>
      <c r="G72" s="33">
        <v>1</v>
      </c>
      <c r="H72" s="34">
        <v>0</v>
      </c>
      <c r="I72" s="34">
        <f>ROUND(ROUND(H72,2)*ROUND(G72,3),2)</f>
        <v>0</v>
      </c>
      <c r="J72" s="32" t="s">
        <v>79</v>
      </c>
      <c r="O72">
        <f>(I72*21)/100</f>
        <v>0</v>
      </c>
      <c r="P72" t="s">
        <v>30</v>
      </c>
    </row>
    <row r="73" spans="1:16" x14ac:dyDescent="0.2">
      <c r="A73" s="35" t="s">
        <v>61</v>
      </c>
      <c r="E73" s="36" t="s">
        <v>591</v>
      </c>
    </row>
    <row r="74" spans="1:16" x14ac:dyDescent="0.2">
      <c r="A74" s="37" t="s">
        <v>63</v>
      </c>
      <c r="E74" s="38" t="s">
        <v>64</v>
      </c>
    </row>
    <row r="75" spans="1:16" ht="102" x14ac:dyDescent="0.2">
      <c r="A75" t="s">
        <v>65</v>
      </c>
      <c r="E75" s="36" t="s">
        <v>592</v>
      </c>
    </row>
    <row r="76" spans="1:16" x14ac:dyDescent="0.2">
      <c r="A76" s="25" t="s">
        <v>55</v>
      </c>
      <c r="B76" s="30" t="s">
        <v>123</v>
      </c>
      <c r="C76" s="30" t="s">
        <v>593</v>
      </c>
      <c r="D76" s="25" t="s">
        <v>64</v>
      </c>
      <c r="E76" s="31" t="s">
        <v>594</v>
      </c>
      <c r="F76" s="32" t="s">
        <v>87</v>
      </c>
      <c r="G76" s="33">
        <v>1</v>
      </c>
      <c r="H76" s="34">
        <v>0</v>
      </c>
      <c r="I76" s="34">
        <f>ROUND(ROUND(H76,2)*ROUND(G76,3),2)</f>
        <v>0</v>
      </c>
      <c r="J76" s="32" t="s">
        <v>79</v>
      </c>
      <c r="O76">
        <f>(I76*21)/100</f>
        <v>0</v>
      </c>
      <c r="P76" t="s">
        <v>30</v>
      </c>
    </row>
    <row r="77" spans="1:16" x14ac:dyDescent="0.2">
      <c r="A77" s="35" t="s">
        <v>61</v>
      </c>
      <c r="E77" s="36" t="s">
        <v>594</v>
      </c>
    </row>
    <row r="78" spans="1:16" x14ac:dyDescent="0.2">
      <c r="A78" s="37" t="s">
        <v>63</v>
      </c>
      <c r="E78" s="38" t="s">
        <v>64</v>
      </c>
    </row>
    <row r="79" spans="1:16" ht="89.25" x14ac:dyDescent="0.2">
      <c r="A79" t="s">
        <v>65</v>
      </c>
      <c r="E79" s="36" t="s">
        <v>595</v>
      </c>
    </row>
    <row r="80" spans="1:16" x14ac:dyDescent="0.2">
      <c r="A80" s="25" t="s">
        <v>55</v>
      </c>
      <c r="B80" s="30" t="s">
        <v>127</v>
      </c>
      <c r="C80" s="30" t="s">
        <v>596</v>
      </c>
      <c r="D80" s="25" t="s">
        <v>64</v>
      </c>
      <c r="E80" s="31" t="s">
        <v>597</v>
      </c>
      <c r="F80" s="32" t="s">
        <v>87</v>
      </c>
      <c r="G80" s="33">
        <v>1</v>
      </c>
      <c r="H80" s="34">
        <v>0</v>
      </c>
      <c r="I80" s="34">
        <f>ROUND(ROUND(H80,2)*ROUND(G80,3),2)</f>
        <v>0</v>
      </c>
      <c r="J80" s="32" t="s">
        <v>79</v>
      </c>
      <c r="O80">
        <f>(I80*21)/100</f>
        <v>0</v>
      </c>
      <c r="P80" t="s">
        <v>30</v>
      </c>
    </row>
    <row r="81" spans="1:16" x14ac:dyDescent="0.2">
      <c r="A81" s="35" t="s">
        <v>61</v>
      </c>
      <c r="E81" s="36" t="s">
        <v>597</v>
      </c>
    </row>
    <row r="82" spans="1:16" x14ac:dyDescent="0.2">
      <c r="A82" s="37" t="s">
        <v>63</v>
      </c>
      <c r="E82" s="38" t="s">
        <v>64</v>
      </c>
    </row>
    <row r="83" spans="1:16" ht="89.25" x14ac:dyDescent="0.2">
      <c r="A83" t="s">
        <v>65</v>
      </c>
      <c r="E83" s="36" t="s">
        <v>153</v>
      </c>
    </row>
    <row r="84" spans="1:16" x14ac:dyDescent="0.2">
      <c r="A84" s="25" t="s">
        <v>55</v>
      </c>
      <c r="B84" s="30" t="s">
        <v>131</v>
      </c>
      <c r="C84" s="30" t="s">
        <v>598</v>
      </c>
      <c r="D84" s="25" t="s">
        <v>64</v>
      </c>
      <c r="E84" s="31" t="s">
        <v>599</v>
      </c>
      <c r="F84" s="32" t="s">
        <v>87</v>
      </c>
      <c r="G84" s="33">
        <v>1</v>
      </c>
      <c r="H84" s="34">
        <v>0</v>
      </c>
      <c r="I84" s="34">
        <f>ROUND(ROUND(H84,2)*ROUND(G84,3),2)</f>
        <v>0</v>
      </c>
      <c r="J84" s="32" t="s">
        <v>79</v>
      </c>
      <c r="O84">
        <f>(I84*21)/100</f>
        <v>0</v>
      </c>
      <c r="P84" t="s">
        <v>30</v>
      </c>
    </row>
    <row r="85" spans="1:16" x14ac:dyDescent="0.2">
      <c r="A85" s="35" t="s">
        <v>61</v>
      </c>
      <c r="E85" s="36" t="s">
        <v>599</v>
      </c>
    </row>
    <row r="86" spans="1:16" x14ac:dyDescent="0.2">
      <c r="A86" s="37" t="s">
        <v>63</v>
      </c>
      <c r="E86" s="38" t="s">
        <v>64</v>
      </c>
    </row>
    <row r="87" spans="1:16" ht="76.5" x14ac:dyDescent="0.2">
      <c r="A87" t="s">
        <v>65</v>
      </c>
      <c r="E87" s="36" t="s">
        <v>126</v>
      </c>
    </row>
    <row r="88" spans="1:16" x14ac:dyDescent="0.2">
      <c r="A88" s="25" t="s">
        <v>55</v>
      </c>
      <c r="B88" s="30" t="s">
        <v>135</v>
      </c>
      <c r="C88" s="30" t="s">
        <v>600</v>
      </c>
      <c r="D88" s="25" t="s">
        <v>64</v>
      </c>
      <c r="E88" s="31" t="s">
        <v>601</v>
      </c>
      <c r="F88" s="32" t="s">
        <v>87</v>
      </c>
      <c r="G88" s="33">
        <v>1</v>
      </c>
      <c r="H88" s="34">
        <v>0</v>
      </c>
      <c r="I88" s="34">
        <f>ROUND(ROUND(H88,2)*ROUND(G88,3),2)</f>
        <v>0</v>
      </c>
      <c r="J88" s="32" t="s">
        <v>79</v>
      </c>
      <c r="O88">
        <f>(I88*21)/100</f>
        <v>0</v>
      </c>
      <c r="P88" t="s">
        <v>30</v>
      </c>
    </row>
    <row r="89" spans="1:16" x14ac:dyDescent="0.2">
      <c r="A89" s="35" t="s">
        <v>61</v>
      </c>
      <c r="E89" s="36" t="s">
        <v>601</v>
      </c>
    </row>
    <row r="90" spans="1:16" x14ac:dyDescent="0.2">
      <c r="A90" s="37" t="s">
        <v>63</v>
      </c>
      <c r="E90" s="38" t="s">
        <v>64</v>
      </c>
    </row>
    <row r="91" spans="1:16" ht="76.5" x14ac:dyDescent="0.2">
      <c r="A91" t="s">
        <v>65</v>
      </c>
      <c r="E91" s="36" t="s">
        <v>602</v>
      </c>
    </row>
    <row r="92" spans="1:16" x14ac:dyDescent="0.2">
      <c r="A92" s="25" t="s">
        <v>55</v>
      </c>
      <c r="B92" s="30" t="s">
        <v>140</v>
      </c>
      <c r="C92" s="30" t="s">
        <v>603</v>
      </c>
      <c r="D92" s="25" t="s">
        <v>64</v>
      </c>
      <c r="E92" s="31" t="s">
        <v>604</v>
      </c>
      <c r="F92" s="32" t="s">
        <v>605</v>
      </c>
      <c r="G92" s="33">
        <v>1</v>
      </c>
      <c r="H92" s="34">
        <v>0</v>
      </c>
      <c r="I92" s="34">
        <f>ROUND(ROUND(H92,2)*ROUND(G92,3),2)</f>
        <v>0</v>
      </c>
      <c r="J92" s="32" t="s">
        <v>79</v>
      </c>
      <c r="O92">
        <f>(I92*21)/100</f>
        <v>0</v>
      </c>
      <c r="P92" t="s">
        <v>30</v>
      </c>
    </row>
    <row r="93" spans="1:16" x14ac:dyDescent="0.2">
      <c r="A93" s="35" t="s">
        <v>61</v>
      </c>
      <c r="E93" s="36" t="s">
        <v>604</v>
      </c>
    </row>
    <row r="94" spans="1:16" x14ac:dyDescent="0.2">
      <c r="A94" s="37" t="s">
        <v>63</v>
      </c>
      <c r="E94" s="38" t="s">
        <v>64</v>
      </c>
    </row>
    <row r="95" spans="1:16" ht="76.5" x14ac:dyDescent="0.2">
      <c r="A95" t="s">
        <v>65</v>
      </c>
      <c r="E95" s="36" t="s">
        <v>602</v>
      </c>
    </row>
    <row r="96" spans="1:16" x14ac:dyDescent="0.2">
      <c r="A96" s="25" t="s">
        <v>55</v>
      </c>
      <c r="B96" s="30" t="s">
        <v>144</v>
      </c>
      <c r="C96" s="30" t="s">
        <v>187</v>
      </c>
      <c r="D96" s="25" t="s">
        <v>64</v>
      </c>
      <c r="E96" s="31" t="s">
        <v>188</v>
      </c>
      <c r="F96" s="32" t="s">
        <v>605</v>
      </c>
      <c r="G96" s="33">
        <v>1</v>
      </c>
      <c r="H96" s="34">
        <v>0</v>
      </c>
      <c r="I96" s="34">
        <f>ROUND(ROUND(H96,2)*ROUND(G96,3),2)</f>
        <v>0</v>
      </c>
      <c r="J96" s="32" t="s">
        <v>79</v>
      </c>
      <c r="O96">
        <f>(I96*21)/100</f>
        <v>0</v>
      </c>
      <c r="P96" t="s">
        <v>30</v>
      </c>
    </row>
    <row r="97" spans="1:16" x14ac:dyDescent="0.2">
      <c r="A97" s="35" t="s">
        <v>61</v>
      </c>
      <c r="E97" s="36" t="s">
        <v>188</v>
      </c>
    </row>
    <row r="98" spans="1:16" x14ac:dyDescent="0.2">
      <c r="A98" s="37" t="s">
        <v>63</v>
      </c>
      <c r="E98" s="38" t="s">
        <v>64</v>
      </c>
    </row>
    <row r="99" spans="1:16" ht="76.5" x14ac:dyDescent="0.2">
      <c r="A99" t="s">
        <v>65</v>
      </c>
      <c r="E99" s="36" t="s">
        <v>602</v>
      </c>
    </row>
    <row r="100" spans="1:16" x14ac:dyDescent="0.2">
      <c r="A100" s="25" t="s">
        <v>55</v>
      </c>
      <c r="B100" s="30" t="s">
        <v>147</v>
      </c>
      <c r="C100" s="30" t="s">
        <v>606</v>
      </c>
      <c r="D100" s="25" t="s">
        <v>64</v>
      </c>
      <c r="E100" s="31" t="s">
        <v>607</v>
      </c>
      <c r="F100" s="32" t="s">
        <v>87</v>
      </c>
      <c r="G100" s="33">
        <v>4</v>
      </c>
      <c r="H100" s="34">
        <v>0</v>
      </c>
      <c r="I100" s="34">
        <f>ROUND(ROUND(H100,2)*ROUND(G100,3),2)</f>
        <v>0</v>
      </c>
      <c r="J100" s="32" t="s">
        <v>79</v>
      </c>
      <c r="O100">
        <f>(I100*21)/100</f>
        <v>0</v>
      </c>
      <c r="P100" t="s">
        <v>30</v>
      </c>
    </row>
    <row r="101" spans="1:16" x14ac:dyDescent="0.2">
      <c r="A101" s="35" t="s">
        <v>61</v>
      </c>
      <c r="E101" s="36" t="s">
        <v>607</v>
      </c>
    </row>
    <row r="102" spans="1:16" x14ac:dyDescent="0.2">
      <c r="A102" s="37" t="s">
        <v>63</v>
      </c>
      <c r="E102" s="38" t="s">
        <v>64</v>
      </c>
    </row>
    <row r="103" spans="1:16" ht="89.25" x14ac:dyDescent="0.2">
      <c r="A103" t="s">
        <v>65</v>
      </c>
      <c r="E103" s="36" t="s">
        <v>122</v>
      </c>
    </row>
    <row r="104" spans="1:16" x14ac:dyDescent="0.2">
      <c r="A104" s="25" t="s">
        <v>55</v>
      </c>
      <c r="B104" s="30" t="s">
        <v>150</v>
      </c>
      <c r="C104" s="30" t="s">
        <v>608</v>
      </c>
      <c r="D104" s="25" t="s">
        <v>64</v>
      </c>
      <c r="E104" s="31" t="s">
        <v>609</v>
      </c>
      <c r="F104" s="32" t="s">
        <v>87</v>
      </c>
      <c r="G104" s="33">
        <v>12</v>
      </c>
      <c r="H104" s="34">
        <v>0</v>
      </c>
      <c r="I104" s="34">
        <f>ROUND(ROUND(H104,2)*ROUND(G104,3),2)</f>
        <v>0</v>
      </c>
      <c r="J104" s="32" t="s">
        <v>79</v>
      </c>
      <c r="O104">
        <f>(I104*21)/100</f>
        <v>0</v>
      </c>
      <c r="P104" t="s">
        <v>30</v>
      </c>
    </row>
    <row r="105" spans="1:16" x14ac:dyDescent="0.2">
      <c r="A105" s="35" t="s">
        <v>61</v>
      </c>
      <c r="E105" s="36" t="s">
        <v>609</v>
      </c>
    </row>
    <row r="106" spans="1:16" x14ac:dyDescent="0.2">
      <c r="A106" s="37" t="s">
        <v>63</v>
      </c>
      <c r="E106" s="38" t="s">
        <v>64</v>
      </c>
    </row>
    <row r="107" spans="1:16" ht="76.5" x14ac:dyDescent="0.2">
      <c r="A107" t="s">
        <v>65</v>
      </c>
      <c r="E107" s="36" t="s">
        <v>126</v>
      </c>
    </row>
    <row r="108" spans="1:16" x14ac:dyDescent="0.2">
      <c r="A108" s="25" t="s">
        <v>55</v>
      </c>
      <c r="B108" s="30" t="s">
        <v>154</v>
      </c>
      <c r="C108" s="30" t="s">
        <v>610</v>
      </c>
      <c r="D108" s="25" t="s">
        <v>64</v>
      </c>
      <c r="E108" s="31" t="s">
        <v>611</v>
      </c>
      <c r="F108" s="32" t="s">
        <v>87</v>
      </c>
      <c r="G108" s="33">
        <v>12</v>
      </c>
      <c r="H108" s="34">
        <v>0</v>
      </c>
      <c r="I108" s="34">
        <f>ROUND(ROUND(H108,2)*ROUND(G108,3),2)</f>
        <v>0</v>
      </c>
      <c r="J108" s="32" t="s">
        <v>79</v>
      </c>
      <c r="O108">
        <f>(I108*21)/100</f>
        <v>0</v>
      </c>
      <c r="P108" t="s">
        <v>30</v>
      </c>
    </row>
    <row r="109" spans="1:16" x14ac:dyDescent="0.2">
      <c r="A109" s="35" t="s">
        <v>61</v>
      </c>
      <c r="E109" s="36" t="s">
        <v>611</v>
      </c>
    </row>
    <row r="110" spans="1:16" x14ac:dyDescent="0.2">
      <c r="A110" s="37" t="s">
        <v>63</v>
      </c>
      <c r="E110" s="38" t="s">
        <v>64</v>
      </c>
    </row>
    <row r="111" spans="1:16" ht="89.25" x14ac:dyDescent="0.2">
      <c r="A111" t="s">
        <v>65</v>
      </c>
      <c r="E111" s="36" t="s">
        <v>122</v>
      </c>
    </row>
    <row r="112" spans="1:16" x14ac:dyDescent="0.2">
      <c r="A112" s="25" t="s">
        <v>55</v>
      </c>
      <c r="B112" s="30" t="s">
        <v>157</v>
      </c>
      <c r="C112" s="30" t="s">
        <v>612</v>
      </c>
      <c r="D112" s="25" t="s">
        <v>64</v>
      </c>
      <c r="E112" s="31" t="s">
        <v>613</v>
      </c>
      <c r="F112" s="32" t="s">
        <v>87</v>
      </c>
      <c r="G112" s="33">
        <v>12</v>
      </c>
      <c r="H112" s="34">
        <v>0</v>
      </c>
      <c r="I112" s="34">
        <f>ROUND(ROUND(H112,2)*ROUND(G112,3),2)</f>
        <v>0</v>
      </c>
      <c r="J112" s="32" t="s">
        <v>79</v>
      </c>
      <c r="O112">
        <f>(I112*21)/100</f>
        <v>0</v>
      </c>
      <c r="P112" t="s">
        <v>30</v>
      </c>
    </row>
    <row r="113" spans="1:16" x14ac:dyDescent="0.2">
      <c r="A113" s="35" t="s">
        <v>61</v>
      </c>
      <c r="E113" s="36" t="s">
        <v>613</v>
      </c>
    </row>
    <row r="114" spans="1:16" x14ac:dyDescent="0.2">
      <c r="A114" s="37" t="s">
        <v>63</v>
      </c>
      <c r="E114" s="38" t="s">
        <v>64</v>
      </c>
    </row>
    <row r="115" spans="1:16" ht="76.5" x14ac:dyDescent="0.2">
      <c r="A115" t="s">
        <v>65</v>
      </c>
      <c r="E115" s="36" t="s">
        <v>126</v>
      </c>
    </row>
    <row r="116" spans="1:16" ht="25.5" x14ac:dyDescent="0.2">
      <c r="A116" s="25" t="s">
        <v>55</v>
      </c>
      <c r="B116" s="30" t="s">
        <v>161</v>
      </c>
      <c r="C116" s="30" t="s">
        <v>614</v>
      </c>
      <c r="D116" s="25" t="s">
        <v>64</v>
      </c>
      <c r="E116" s="31" t="s">
        <v>615</v>
      </c>
      <c r="F116" s="32" t="s">
        <v>87</v>
      </c>
      <c r="G116" s="33">
        <v>1</v>
      </c>
      <c r="H116" s="34">
        <v>0</v>
      </c>
      <c r="I116" s="34">
        <f>ROUND(ROUND(H116,2)*ROUND(G116,3),2)</f>
        <v>0</v>
      </c>
      <c r="J116" s="32" t="s">
        <v>79</v>
      </c>
      <c r="O116">
        <f>(I116*21)/100</f>
        <v>0</v>
      </c>
      <c r="P116" t="s">
        <v>30</v>
      </c>
    </row>
    <row r="117" spans="1:16" ht="25.5" x14ac:dyDescent="0.2">
      <c r="A117" s="35" t="s">
        <v>61</v>
      </c>
      <c r="E117" s="36" t="s">
        <v>615</v>
      </c>
    </row>
    <row r="118" spans="1:16" x14ac:dyDescent="0.2">
      <c r="A118" s="37" t="s">
        <v>63</v>
      </c>
      <c r="E118" s="38" t="s">
        <v>64</v>
      </c>
    </row>
    <row r="119" spans="1:16" ht="89.25" x14ac:dyDescent="0.2">
      <c r="A119" t="s">
        <v>65</v>
      </c>
      <c r="E119" s="36" t="s">
        <v>122</v>
      </c>
    </row>
    <row r="120" spans="1:16" x14ac:dyDescent="0.2">
      <c r="A120" s="25" t="s">
        <v>55</v>
      </c>
      <c r="B120" s="30" t="s">
        <v>165</v>
      </c>
      <c r="C120" s="30" t="s">
        <v>616</v>
      </c>
      <c r="D120" s="25" t="s">
        <v>64</v>
      </c>
      <c r="E120" s="31" t="s">
        <v>617</v>
      </c>
      <c r="F120" s="32" t="s">
        <v>87</v>
      </c>
      <c r="G120" s="33">
        <v>1</v>
      </c>
      <c r="H120" s="34">
        <v>0</v>
      </c>
      <c r="I120" s="34">
        <f>ROUND(ROUND(H120,2)*ROUND(G120,3),2)</f>
        <v>0</v>
      </c>
      <c r="J120" s="32" t="s">
        <v>79</v>
      </c>
      <c r="O120">
        <f>(I120*21)/100</f>
        <v>0</v>
      </c>
      <c r="P120" t="s">
        <v>30</v>
      </c>
    </row>
    <row r="121" spans="1:16" x14ac:dyDescent="0.2">
      <c r="A121" s="35" t="s">
        <v>61</v>
      </c>
      <c r="E121" s="36" t="s">
        <v>617</v>
      </c>
    </row>
    <row r="122" spans="1:16" x14ac:dyDescent="0.2">
      <c r="A122" s="37" t="s">
        <v>63</v>
      </c>
      <c r="E122" s="38" t="s">
        <v>64</v>
      </c>
    </row>
    <row r="123" spans="1:16" ht="76.5" x14ac:dyDescent="0.2">
      <c r="A123" t="s">
        <v>65</v>
      </c>
      <c r="E123" s="36" t="s">
        <v>126</v>
      </c>
    </row>
    <row r="124" spans="1:16" x14ac:dyDescent="0.2">
      <c r="A124" s="25" t="s">
        <v>55</v>
      </c>
      <c r="B124" s="30" t="s">
        <v>170</v>
      </c>
      <c r="C124" s="30" t="s">
        <v>618</v>
      </c>
      <c r="D124" s="25" t="s">
        <v>64</v>
      </c>
      <c r="E124" s="31" t="s">
        <v>619</v>
      </c>
      <c r="F124" s="32" t="s">
        <v>87</v>
      </c>
      <c r="G124" s="33">
        <v>2</v>
      </c>
      <c r="H124" s="34">
        <v>0</v>
      </c>
      <c r="I124" s="34">
        <f>ROUND(ROUND(H124,2)*ROUND(G124,3),2)</f>
        <v>0</v>
      </c>
      <c r="J124" s="32" t="s">
        <v>79</v>
      </c>
      <c r="O124">
        <f>(I124*21)/100</f>
        <v>0</v>
      </c>
      <c r="P124" t="s">
        <v>30</v>
      </c>
    </row>
    <row r="125" spans="1:16" x14ac:dyDescent="0.2">
      <c r="A125" s="35" t="s">
        <v>61</v>
      </c>
      <c r="E125" s="36" t="s">
        <v>619</v>
      </c>
    </row>
    <row r="126" spans="1:16" x14ac:dyDescent="0.2">
      <c r="A126" s="37" t="s">
        <v>63</v>
      </c>
      <c r="E126" s="38" t="s">
        <v>64</v>
      </c>
    </row>
    <row r="127" spans="1:16" ht="102" x14ac:dyDescent="0.2">
      <c r="A127" t="s">
        <v>65</v>
      </c>
      <c r="E127" s="36" t="s">
        <v>620</v>
      </c>
    </row>
    <row r="128" spans="1:16" x14ac:dyDescent="0.2">
      <c r="A128" s="25" t="s">
        <v>55</v>
      </c>
      <c r="B128" s="30" t="s">
        <v>175</v>
      </c>
      <c r="C128" s="30" t="s">
        <v>621</v>
      </c>
      <c r="D128" s="25" t="s">
        <v>64</v>
      </c>
      <c r="E128" s="31" t="s">
        <v>622</v>
      </c>
      <c r="F128" s="32" t="s">
        <v>87</v>
      </c>
      <c r="G128" s="33">
        <v>2</v>
      </c>
      <c r="H128" s="34">
        <v>0</v>
      </c>
      <c r="I128" s="34">
        <f>ROUND(ROUND(H128,2)*ROUND(G128,3),2)</f>
        <v>0</v>
      </c>
      <c r="J128" s="32" t="s">
        <v>79</v>
      </c>
      <c r="O128">
        <f>(I128*21)/100</f>
        <v>0</v>
      </c>
      <c r="P128" t="s">
        <v>30</v>
      </c>
    </row>
    <row r="129" spans="1:16" x14ac:dyDescent="0.2">
      <c r="A129" s="35" t="s">
        <v>61</v>
      </c>
      <c r="E129" s="36" t="s">
        <v>622</v>
      </c>
    </row>
    <row r="130" spans="1:16" x14ac:dyDescent="0.2">
      <c r="A130" s="37" t="s">
        <v>63</v>
      </c>
      <c r="E130" s="38" t="s">
        <v>64</v>
      </c>
    </row>
    <row r="131" spans="1:16" ht="76.5" x14ac:dyDescent="0.2">
      <c r="A131" t="s">
        <v>65</v>
      </c>
      <c r="E131" s="36" t="s">
        <v>126</v>
      </c>
    </row>
    <row r="132" spans="1:16" x14ac:dyDescent="0.2">
      <c r="A132" s="25" t="s">
        <v>55</v>
      </c>
      <c r="B132" s="30" t="s">
        <v>178</v>
      </c>
      <c r="C132" s="30" t="s">
        <v>623</v>
      </c>
      <c r="D132" s="25" t="s">
        <v>64</v>
      </c>
      <c r="E132" s="31" t="s">
        <v>624</v>
      </c>
      <c r="F132" s="32" t="s">
        <v>87</v>
      </c>
      <c r="G132" s="33">
        <v>1</v>
      </c>
      <c r="H132" s="34">
        <v>0</v>
      </c>
      <c r="I132" s="34">
        <f>ROUND(ROUND(H132,2)*ROUND(G132,3),2)</f>
        <v>0</v>
      </c>
      <c r="J132" s="32" t="s">
        <v>79</v>
      </c>
      <c r="O132">
        <f>(I132*21)/100</f>
        <v>0</v>
      </c>
      <c r="P132" t="s">
        <v>30</v>
      </c>
    </row>
    <row r="133" spans="1:16" x14ac:dyDescent="0.2">
      <c r="A133" s="35" t="s">
        <v>61</v>
      </c>
      <c r="E133" s="36" t="s">
        <v>624</v>
      </c>
    </row>
    <row r="134" spans="1:16" x14ac:dyDescent="0.2">
      <c r="A134" s="37" t="s">
        <v>63</v>
      </c>
      <c r="E134" s="38" t="s">
        <v>64</v>
      </c>
    </row>
    <row r="135" spans="1:16" ht="89.25" x14ac:dyDescent="0.2">
      <c r="A135" t="s">
        <v>65</v>
      </c>
      <c r="E135" s="36" t="s">
        <v>471</v>
      </c>
    </row>
    <row r="136" spans="1:16" x14ac:dyDescent="0.2">
      <c r="A136" s="25" t="s">
        <v>55</v>
      </c>
      <c r="B136" s="30" t="s">
        <v>182</v>
      </c>
      <c r="C136" s="30" t="s">
        <v>190</v>
      </c>
      <c r="D136" s="25" t="s">
        <v>64</v>
      </c>
      <c r="E136" s="31" t="s">
        <v>191</v>
      </c>
      <c r="F136" s="32" t="s">
        <v>87</v>
      </c>
      <c r="G136" s="33">
        <v>75</v>
      </c>
      <c r="H136" s="34">
        <v>0</v>
      </c>
      <c r="I136" s="34">
        <f>ROUND(ROUND(H136,2)*ROUND(G136,3),2)</f>
        <v>0</v>
      </c>
      <c r="J136" s="32" t="s">
        <v>79</v>
      </c>
      <c r="O136">
        <f>(I136*21)/100</f>
        <v>0</v>
      </c>
      <c r="P136" t="s">
        <v>30</v>
      </c>
    </row>
    <row r="137" spans="1:16" x14ac:dyDescent="0.2">
      <c r="A137" s="35" t="s">
        <v>61</v>
      </c>
      <c r="E137" s="36" t="s">
        <v>191</v>
      </c>
    </row>
    <row r="138" spans="1:16" x14ac:dyDescent="0.2">
      <c r="A138" s="37" t="s">
        <v>63</v>
      </c>
      <c r="E138" s="38" t="s">
        <v>64</v>
      </c>
    </row>
    <row r="139" spans="1:16" ht="63.75" x14ac:dyDescent="0.2">
      <c r="A139" t="s">
        <v>65</v>
      </c>
      <c r="E139" s="36" t="s">
        <v>236</v>
      </c>
    </row>
    <row r="140" spans="1:16" ht="25.5" x14ac:dyDescent="0.2">
      <c r="A140" s="25" t="s">
        <v>55</v>
      </c>
      <c r="B140" s="30" t="s">
        <v>186</v>
      </c>
      <c r="C140" s="30" t="s">
        <v>625</v>
      </c>
      <c r="D140" s="25" t="s">
        <v>64</v>
      </c>
      <c r="E140" s="31" t="s">
        <v>626</v>
      </c>
      <c r="F140" s="32" t="s">
        <v>87</v>
      </c>
      <c r="G140" s="33">
        <v>75</v>
      </c>
      <c r="H140" s="34">
        <v>0</v>
      </c>
      <c r="I140" s="34">
        <f>ROUND(ROUND(H140,2)*ROUND(G140,3),2)</f>
        <v>0</v>
      </c>
      <c r="J140" s="32" t="s">
        <v>79</v>
      </c>
      <c r="O140">
        <f>(I140*21)/100</f>
        <v>0</v>
      </c>
      <c r="P140" t="s">
        <v>30</v>
      </c>
    </row>
    <row r="141" spans="1:16" ht="25.5" x14ac:dyDescent="0.2">
      <c r="A141" s="35" t="s">
        <v>61</v>
      </c>
      <c r="E141" s="36" t="s">
        <v>626</v>
      </c>
    </row>
    <row r="142" spans="1:16" x14ac:dyDescent="0.2">
      <c r="A142" s="37" t="s">
        <v>63</v>
      </c>
      <c r="E142" s="38" t="s">
        <v>64</v>
      </c>
    </row>
    <row r="143" spans="1:16" ht="51" x14ac:dyDescent="0.2">
      <c r="A143" t="s">
        <v>65</v>
      </c>
      <c r="E143" s="36" t="s">
        <v>627</v>
      </c>
    </row>
    <row r="144" spans="1:16" ht="25.5" x14ac:dyDescent="0.2">
      <c r="A144" s="25" t="s">
        <v>55</v>
      </c>
      <c r="B144" s="30" t="s">
        <v>189</v>
      </c>
      <c r="C144" s="30" t="s">
        <v>628</v>
      </c>
      <c r="D144" s="25" t="s">
        <v>64</v>
      </c>
      <c r="E144" s="31" t="s">
        <v>629</v>
      </c>
      <c r="F144" s="32" t="s">
        <v>138</v>
      </c>
      <c r="G144" s="33">
        <v>75</v>
      </c>
      <c r="H144" s="34">
        <v>0</v>
      </c>
      <c r="I144" s="34">
        <f>ROUND(ROUND(H144,2)*ROUND(G144,3),2)</f>
        <v>0</v>
      </c>
      <c r="J144" s="32" t="s">
        <v>79</v>
      </c>
      <c r="O144">
        <f>(I144*21)/100</f>
        <v>0</v>
      </c>
      <c r="P144" t="s">
        <v>30</v>
      </c>
    </row>
    <row r="145" spans="1:18" ht="25.5" x14ac:dyDescent="0.2">
      <c r="A145" s="35" t="s">
        <v>61</v>
      </c>
      <c r="E145" s="36" t="s">
        <v>629</v>
      </c>
    </row>
    <row r="146" spans="1:18" x14ac:dyDescent="0.2">
      <c r="A146" s="37" t="s">
        <v>63</v>
      </c>
      <c r="E146" s="38" t="s">
        <v>64</v>
      </c>
    </row>
    <row r="147" spans="1:18" ht="89.25" x14ac:dyDescent="0.2">
      <c r="A147" t="s">
        <v>65</v>
      </c>
      <c r="E147" s="36" t="s">
        <v>139</v>
      </c>
    </row>
    <row r="148" spans="1:18" x14ac:dyDescent="0.2">
      <c r="A148" s="25" t="s">
        <v>55</v>
      </c>
      <c r="B148" s="30" t="s">
        <v>193</v>
      </c>
      <c r="C148" s="30" t="s">
        <v>194</v>
      </c>
      <c r="D148" s="25" t="s">
        <v>64</v>
      </c>
      <c r="E148" s="31" t="s">
        <v>195</v>
      </c>
      <c r="F148" s="32" t="s">
        <v>196</v>
      </c>
      <c r="G148" s="33">
        <v>108</v>
      </c>
      <c r="H148" s="34">
        <v>0</v>
      </c>
      <c r="I148" s="34">
        <f>ROUND(ROUND(H148,2)*ROUND(G148,3),2)</f>
        <v>0</v>
      </c>
      <c r="J148" s="32" t="s">
        <v>79</v>
      </c>
      <c r="O148">
        <f>(I148*21)/100</f>
        <v>0</v>
      </c>
      <c r="P148" t="s">
        <v>30</v>
      </c>
    </row>
    <row r="149" spans="1:18" x14ac:dyDescent="0.2">
      <c r="A149" s="35" t="s">
        <v>61</v>
      </c>
      <c r="E149" s="36" t="s">
        <v>195</v>
      </c>
    </row>
    <row r="150" spans="1:18" x14ac:dyDescent="0.2">
      <c r="A150" s="37" t="s">
        <v>63</v>
      </c>
      <c r="E150" s="38" t="s">
        <v>64</v>
      </c>
    </row>
    <row r="151" spans="1:18" ht="127.5" x14ac:dyDescent="0.2">
      <c r="A151" t="s">
        <v>65</v>
      </c>
      <c r="E151" s="36" t="s">
        <v>197</v>
      </c>
    </row>
    <row r="152" spans="1:18" ht="12.75" customHeight="1" x14ac:dyDescent="0.2">
      <c r="A152" s="12" t="s">
        <v>52</v>
      </c>
      <c r="B152" s="12"/>
      <c r="C152" s="39" t="s">
        <v>630</v>
      </c>
      <c r="D152" s="12"/>
      <c r="E152" s="28" t="s">
        <v>631</v>
      </c>
      <c r="F152" s="12"/>
      <c r="G152" s="12"/>
      <c r="H152" s="12"/>
      <c r="I152" s="40">
        <f>0+Q152</f>
        <v>0</v>
      </c>
      <c r="J152" s="12"/>
      <c r="O152">
        <f>0+R152</f>
        <v>0</v>
      </c>
      <c r="Q152">
        <f>0+I153+I157+I161</f>
        <v>0</v>
      </c>
      <c r="R152">
        <f>0+O153+O157+O161</f>
        <v>0</v>
      </c>
    </row>
    <row r="153" spans="1:18" x14ac:dyDescent="0.2">
      <c r="A153" s="25" t="s">
        <v>55</v>
      </c>
      <c r="B153" s="30" t="s">
        <v>198</v>
      </c>
      <c r="C153" s="30" t="s">
        <v>632</v>
      </c>
      <c r="D153" s="25" t="s">
        <v>64</v>
      </c>
      <c r="E153" s="31" t="s">
        <v>633</v>
      </c>
      <c r="F153" s="32" t="s">
        <v>634</v>
      </c>
      <c r="G153" s="33">
        <v>4.5</v>
      </c>
      <c r="H153" s="34">
        <v>0</v>
      </c>
      <c r="I153" s="34">
        <f>ROUND(ROUND(H153,2)*ROUND(G153,3),2)</f>
        <v>0</v>
      </c>
      <c r="J153" s="32" t="s">
        <v>79</v>
      </c>
      <c r="O153">
        <f>(I153*21)/100</f>
        <v>0</v>
      </c>
      <c r="P153" t="s">
        <v>30</v>
      </c>
    </row>
    <row r="154" spans="1:18" x14ac:dyDescent="0.2">
      <c r="A154" s="35" t="s">
        <v>61</v>
      </c>
      <c r="E154" s="36" t="s">
        <v>633</v>
      </c>
    </row>
    <row r="155" spans="1:18" x14ac:dyDescent="0.2">
      <c r="A155" s="37" t="s">
        <v>63</v>
      </c>
      <c r="E155" s="38" t="s">
        <v>64</v>
      </c>
    </row>
    <row r="156" spans="1:18" ht="242.25" x14ac:dyDescent="0.2">
      <c r="A156" t="s">
        <v>65</v>
      </c>
      <c r="E156" s="36" t="s">
        <v>635</v>
      </c>
    </row>
    <row r="157" spans="1:18" x14ac:dyDescent="0.2">
      <c r="A157" s="25" t="s">
        <v>55</v>
      </c>
      <c r="B157" s="30" t="s">
        <v>201</v>
      </c>
      <c r="C157" s="30" t="s">
        <v>636</v>
      </c>
      <c r="D157" s="25" t="s">
        <v>64</v>
      </c>
      <c r="E157" s="31" t="s">
        <v>637</v>
      </c>
      <c r="F157" s="32" t="s">
        <v>634</v>
      </c>
      <c r="G157" s="33">
        <v>2.5499999999999998</v>
      </c>
      <c r="H157" s="34">
        <v>0</v>
      </c>
      <c r="I157" s="34">
        <f>ROUND(ROUND(H157,2)*ROUND(G157,3),2)</f>
        <v>0</v>
      </c>
      <c r="J157" s="32" t="s">
        <v>79</v>
      </c>
      <c r="O157">
        <f>(I157*21)/100</f>
        <v>0</v>
      </c>
      <c r="P157" t="s">
        <v>30</v>
      </c>
    </row>
    <row r="158" spans="1:18" x14ac:dyDescent="0.2">
      <c r="A158" s="35" t="s">
        <v>61</v>
      </c>
      <c r="E158" s="36" t="s">
        <v>637</v>
      </c>
    </row>
    <row r="159" spans="1:18" x14ac:dyDescent="0.2">
      <c r="A159" s="37" t="s">
        <v>63</v>
      </c>
      <c r="E159" s="38" t="s">
        <v>64</v>
      </c>
    </row>
    <row r="160" spans="1:18" ht="216.75" x14ac:dyDescent="0.2">
      <c r="A160" t="s">
        <v>65</v>
      </c>
      <c r="E160" s="36" t="s">
        <v>638</v>
      </c>
    </row>
    <row r="161" spans="1:16" x14ac:dyDescent="0.2">
      <c r="A161" s="25" t="s">
        <v>55</v>
      </c>
      <c r="B161" s="30" t="s">
        <v>206</v>
      </c>
      <c r="C161" s="30" t="s">
        <v>639</v>
      </c>
      <c r="D161" s="25" t="s">
        <v>64</v>
      </c>
      <c r="E161" s="31" t="s">
        <v>640</v>
      </c>
      <c r="F161" s="32" t="s">
        <v>634</v>
      </c>
      <c r="G161" s="33">
        <v>0.45</v>
      </c>
      <c r="H161" s="34">
        <v>0</v>
      </c>
      <c r="I161" s="34">
        <f>ROUND(ROUND(H161,2)*ROUND(G161,3),2)</f>
        <v>0</v>
      </c>
      <c r="J161" s="32" t="s">
        <v>79</v>
      </c>
      <c r="O161">
        <f>(I161*21)/100</f>
        <v>0</v>
      </c>
      <c r="P161" t="s">
        <v>30</v>
      </c>
    </row>
    <row r="162" spans="1:16" x14ac:dyDescent="0.2">
      <c r="A162" s="35" t="s">
        <v>61</v>
      </c>
      <c r="E162" s="36" t="s">
        <v>640</v>
      </c>
    </row>
    <row r="163" spans="1:16" x14ac:dyDescent="0.2">
      <c r="A163" s="37" t="s">
        <v>63</v>
      </c>
      <c r="E163" s="38" t="s">
        <v>64</v>
      </c>
    </row>
    <row r="164" spans="1:16" ht="293.25" x14ac:dyDescent="0.2">
      <c r="A164" t="s">
        <v>65</v>
      </c>
      <c r="E164" s="36" t="s">
        <v>641</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40"/>
  <sheetViews>
    <sheetView tabSelected="1" workbookViewId="0">
      <pane ySplit="9" topLeftCell="A10" activePane="bottomLeft" state="frozen"/>
      <selection pane="bottomLeft" activeCell="G5" sqref="G5"/>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0+O10+O15+O128</f>
        <v>0</v>
      </c>
      <c r="P2" t="s">
        <v>29</v>
      </c>
    </row>
    <row r="3" spans="1:18" ht="15" customHeight="1" x14ac:dyDescent="0.25">
      <c r="A3" t="s">
        <v>12</v>
      </c>
      <c r="B3" s="18" t="s">
        <v>14</v>
      </c>
      <c r="C3" s="4" t="s">
        <v>15</v>
      </c>
      <c r="D3" s="7"/>
      <c r="E3" s="19" t="s">
        <v>16</v>
      </c>
      <c r="F3" s="8"/>
      <c r="G3" s="15"/>
      <c r="H3" s="14" t="s">
        <v>642</v>
      </c>
      <c r="I3" s="41">
        <f>0+I10+I15+I128</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565</v>
      </c>
      <c r="D5" s="7"/>
      <c r="E5" s="19" t="s">
        <v>566</v>
      </c>
      <c r="F5" s="8"/>
      <c r="G5" s="8"/>
      <c r="H5" s="8"/>
      <c r="I5" s="8"/>
      <c r="J5" s="8"/>
      <c r="O5" t="s">
        <v>28</v>
      </c>
      <c r="P5" t="s">
        <v>30</v>
      </c>
    </row>
    <row r="6" spans="1:18" ht="12.75" customHeight="1" x14ac:dyDescent="0.25">
      <c r="A6" t="s">
        <v>24</v>
      </c>
      <c r="B6" s="21" t="s">
        <v>25</v>
      </c>
      <c r="C6" s="3" t="s">
        <v>642</v>
      </c>
      <c r="D6" s="2"/>
      <c r="E6" s="44" t="s">
        <v>2208</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f>
        <v>0</v>
      </c>
      <c r="R10">
        <f>0+O11</f>
        <v>0</v>
      </c>
    </row>
    <row r="11" spans="1:18" ht="38.25" x14ac:dyDescent="0.2">
      <c r="A11" s="25" t="s">
        <v>55</v>
      </c>
      <c r="B11" s="30" t="s">
        <v>36</v>
      </c>
      <c r="C11" s="30" t="s">
        <v>569</v>
      </c>
      <c r="D11" s="25" t="s">
        <v>57</v>
      </c>
      <c r="E11" s="31" t="s">
        <v>570</v>
      </c>
      <c r="F11" s="32" t="s">
        <v>59</v>
      </c>
      <c r="G11" s="33">
        <v>0.4</v>
      </c>
      <c r="H11" s="34">
        <v>0</v>
      </c>
      <c r="I11" s="34">
        <f>ROUND(ROUND(H11,2)*ROUND(G11,3),2)</f>
        <v>0</v>
      </c>
      <c r="J11" s="32" t="s">
        <v>60</v>
      </c>
      <c r="O11">
        <f>(I11*21)/100</f>
        <v>0</v>
      </c>
      <c r="P11" t="s">
        <v>30</v>
      </c>
    </row>
    <row r="12" spans="1:18" x14ac:dyDescent="0.2">
      <c r="A12" s="35" t="s">
        <v>61</v>
      </c>
      <c r="E12" s="36" t="s">
        <v>643</v>
      </c>
    </row>
    <row r="13" spans="1:18" x14ac:dyDescent="0.2">
      <c r="A13" s="37" t="s">
        <v>63</v>
      </c>
      <c r="E13" s="38" t="s">
        <v>64</v>
      </c>
    </row>
    <row r="14" spans="1:18" ht="89.25" x14ac:dyDescent="0.2">
      <c r="A14" t="s">
        <v>65</v>
      </c>
      <c r="E14" s="36" t="s">
        <v>66</v>
      </c>
    </row>
    <row r="15" spans="1:18" ht="12.75" customHeight="1" x14ac:dyDescent="0.2">
      <c r="A15" s="12" t="s">
        <v>52</v>
      </c>
      <c r="B15" s="12"/>
      <c r="C15" s="39" t="s">
        <v>571</v>
      </c>
      <c r="D15" s="12"/>
      <c r="E15" s="28" t="s">
        <v>572</v>
      </c>
      <c r="F15" s="12"/>
      <c r="G15" s="12"/>
      <c r="H15" s="12"/>
      <c r="I15" s="40">
        <f>0+Q15</f>
        <v>0</v>
      </c>
      <c r="J15" s="12"/>
      <c r="O15">
        <f>0+R15</f>
        <v>0</v>
      </c>
      <c r="Q15">
        <f>0+I16+I20+I24+I28+I32+I36+I40+I44+I48+I52+I56+I60+I64+I68+I72+I76+I80+I84+I88+I92+I96+I100+I104+I108+I112+I116+I120+I124</f>
        <v>0</v>
      </c>
      <c r="R15">
        <f>0+O16+O20+O24+O28+O32+O36+O40+O44+O48+O52+O56+O60+O64+O68+O72+O76+O80+O84+O88+O92+O96+O100+O104+O108+O112+O116+O120+O124</f>
        <v>0</v>
      </c>
    </row>
    <row r="16" spans="1:18" x14ac:dyDescent="0.2">
      <c r="A16" s="25" t="s">
        <v>55</v>
      </c>
      <c r="B16" s="30" t="s">
        <v>30</v>
      </c>
      <c r="C16" s="30" t="s">
        <v>99</v>
      </c>
      <c r="D16" s="25" t="s">
        <v>64</v>
      </c>
      <c r="E16" s="31" t="s">
        <v>100</v>
      </c>
      <c r="F16" s="32" t="s">
        <v>87</v>
      </c>
      <c r="G16" s="33">
        <v>1</v>
      </c>
      <c r="H16" s="34">
        <v>0</v>
      </c>
      <c r="I16" s="34">
        <f>ROUND(ROUND(H16,2)*ROUND(G16,3),2)</f>
        <v>0</v>
      </c>
      <c r="J16" s="32" t="s">
        <v>79</v>
      </c>
      <c r="O16">
        <f>(I16*21)/100</f>
        <v>0</v>
      </c>
      <c r="P16" t="s">
        <v>30</v>
      </c>
    </row>
    <row r="17" spans="1:16" x14ac:dyDescent="0.2">
      <c r="A17" s="35" t="s">
        <v>61</v>
      </c>
      <c r="E17" s="36" t="s">
        <v>643</v>
      </c>
    </row>
    <row r="18" spans="1:16" x14ac:dyDescent="0.2">
      <c r="A18" s="37" t="s">
        <v>63</v>
      </c>
      <c r="E18" s="38" t="s">
        <v>64</v>
      </c>
    </row>
    <row r="19" spans="1:16" ht="102" x14ac:dyDescent="0.2">
      <c r="A19" t="s">
        <v>65</v>
      </c>
      <c r="E19" s="36" t="s">
        <v>101</v>
      </c>
    </row>
    <row r="20" spans="1:16" x14ac:dyDescent="0.2">
      <c r="A20" s="25" t="s">
        <v>55</v>
      </c>
      <c r="B20" s="30" t="s">
        <v>29</v>
      </c>
      <c r="C20" s="30" t="s">
        <v>113</v>
      </c>
      <c r="D20" s="25" t="s">
        <v>64</v>
      </c>
      <c r="E20" s="31" t="s">
        <v>114</v>
      </c>
      <c r="F20" s="32" t="s">
        <v>110</v>
      </c>
      <c r="G20" s="33">
        <v>440.64</v>
      </c>
      <c r="H20" s="34">
        <v>0</v>
      </c>
      <c r="I20" s="34">
        <f>ROUND(ROUND(H20,2)*ROUND(G20,3),2)</f>
        <v>0</v>
      </c>
      <c r="J20" s="32" t="s">
        <v>79</v>
      </c>
      <c r="O20">
        <f>(I20*21)/100</f>
        <v>0</v>
      </c>
      <c r="P20" t="s">
        <v>30</v>
      </c>
    </row>
    <row r="21" spans="1:16" x14ac:dyDescent="0.2">
      <c r="A21" s="35" t="s">
        <v>61</v>
      </c>
      <c r="E21" s="36" t="s">
        <v>643</v>
      </c>
    </row>
    <row r="22" spans="1:16" x14ac:dyDescent="0.2">
      <c r="A22" s="37" t="s">
        <v>63</v>
      </c>
      <c r="E22" s="38" t="s">
        <v>64</v>
      </c>
    </row>
    <row r="23" spans="1:16" ht="102" x14ac:dyDescent="0.2">
      <c r="A23" t="s">
        <v>65</v>
      </c>
      <c r="E23" s="36" t="s">
        <v>111</v>
      </c>
    </row>
    <row r="24" spans="1:16" x14ac:dyDescent="0.2">
      <c r="A24" s="25" t="s">
        <v>55</v>
      </c>
      <c r="B24" s="30" t="s">
        <v>40</v>
      </c>
      <c r="C24" s="30" t="s">
        <v>582</v>
      </c>
      <c r="D24" s="25" t="s">
        <v>64</v>
      </c>
      <c r="E24" s="31" t="s">
        <v>583</v>
      </c>
      <c r="F24" s="32" t="s">
        <v>78</v>
      </c>
      <c r="G24" s="33">
        <v>6120</v>
      </c>
      <c r="H24" s="34">
        <v>0</v>
      </c>
      <c r="I24" s="34">
        <f>ROUND(ROUND(H24,2)*ROUND(G24,3),2)</f>
        <v>0</v>
      </c>
      <c r="J24" s="32" t="s">
        <v>79</v>
      </c>
      <c r="O24">
        <f>(I24*21)/100</f>
        <v>0</v>
      </c>
      <c r="P24" t="s">
        <v>30</v>
      </c>
    </row>
    <row r="25" spans="1:16" x14ac:dyDescent="0.2">
      <c r="A25" s="35" t="s">
        <v>61</v>
      </c>
      <c r="E25" s="36" t="s">
        <v>643</v>
      </c>
    </row>
    <row r="26" spans="1:16" x14ac:dyDescent="0.2">
      <c r="A26" s="37" t="s">
        <v>63</v>
      </c>
      <c r="E26" s="38" t="s">
        <v>64</v>
      </c>
    </row>
    <row r="27" spans="1:16" ht="76.5" x14ac:dyDescent="0.2">
      <c r="A27" t="s">
        <v>65</v>
      </c>
      <c r="E27" s="36" t="s">
        <v>584</v>
      </c>
    </row>
    <row r="28" spans="1:16" x14ac:dyDescent="0.2">
      <c r="A28" s="25" t="s">
        <v>55</v>
      </c>
      <c r="B28" s="30" t="s">
        <v>42</v>
      </c>
      <c r="C28" s="30" t="s">
        <v>585</v>
      </c>
      <c r="D28" s="25" t="s">
        <v>64</v>
      </c>
      <c r="E28" s="31" t="s">
        <v>586</v>
      </c>
      <c r="F28" s="32" t="s">
        <v>78</v>
      </c>
      <c r="G28" s="33">
        <v>5090</v>
      </c>
      <c r="H28" s="34">
        <v>0</v>
      </c>
      <c r="I28" s="34">
        <f>ROUND(ROUND(H28,2)*ROUND(G28,3),2)</f>
        <v>0</v>
      </c>
      <c r="J28" s="32" t="s">
        <v>79</v>
      </c>
      <c r="O28">
        <f>(I28*21)/100</f>
        <v>0</v>
      </c>
      <c r="P28" t="s">
        <v>30</v>
      </c>
    </row>
    <row r="29" spans="1:16" x14ac:dyDescent="0.2">
      <c r="A29" s="35" t="s">
        <v>61</v>
      </c>
      <c r="E29" s="36" t="s">
        <v>643</v>
      </c>
    </row>
    <row r="30" spans="1:16" x14ac:dyDescent="0.2">
      <c r="A30" s="37" t="s">
        <v>63</v>
      </c>
      <c r="E30" s="38" t="s">
        <v>64</v>
      </c>
    </row>
    <row r="31" spans="1:16" ht="89.25" x14ac:dyDescent="0.2">
      <c r="A31" t="s">
        <v>65</v>
      </c>
      <c r="E31" s="36" t="s">
        <v>587</v>
      </c>
    </row>
    <row r="32" spans="1:16" x14ac:dyDescent="0.2">
      <c r="A32" s="25" t="s">
        <v>55</v>
      </c>
      <c r="B32" s="30" t="s">
        <v>44</v>
      </c>
      <c r="C32" s="30" t="s">
        <v>120</v>
      </c>
      <c r="D32" s="25" t="s">
        <v>64</v>
      </c>
      <c r="E32" s="31" t="s">
        <v>121</v>
      </c>
      <c r="F32" s="32" t="s">
        <v>87</v>
      </c>
      <c r="G32" s="33">
        <v>13</v>
      </c>
      <c r="H32" s="34">
        <v>0</v>
      </c>
      <c r="I32" s="34">
        <f>ROUND(ROUND(H32,2)*ROUND(G32,3),2)</f>
        <v>0</v>
      </c>
      <c r="J32" s="32" t="s">
        <v>79</v>
      </c>
      <c r="O32">
        <f>(I32*21)/100</f>
        <v>0</v>
      </c>
      <c r="P32" t="s">
        <v>30</v>
      </c>
    </row>
    <row r="33" spans="1:16" x14ac:dyDescent="0.2">
      <c r="A33" s="35" t="s">
        <v>61</v>
      </c>
      <c r="E33" s="36" t="s">
        <v>643</v>
      </c>
    </row>
    <row r="34" spans="1:16" x14ac:dyDescent="0.2">
      <c r="A34" s="37" t="s">
        <v>63</v>
      </c>
      <c r="E34" s="38" t="s">
        <v>64</v>
      </c>
    </row>
    <row r="35" spans="1:16" ht="89.25" x14ac:dyDescent="0.2">
      <c r="A35" t="s">
        <v>65</v>
      </c>
      <c r="E35" s="36" t="s">
        <v>644</v>
      </c>
    </row>
    <row r="36" spans="1:16" x14ac:dyDescent="0.2">
      <c r="A36" s="25" t="s">
        <v>55</v>
      </c>
      <c r="B36" s="30" t="s">
        <v>84</v>
      </c>
      <c r="C36" s="30" t="s">
        <v>124</v>
      </c>
      <c r="D36" s="25" t="s">
        <v>64</v>
      </c>
      <c r="E36" s="31" t="s">
        <v>125</v>
      </c>
      <c r="F36" s="32" t="s">
        <v>87</v>
      </c>
      <c r="G36" s="33">
        <v>13</v>
      </c>
      <c r="H36" s="34">
        <v>0</v>
      </c>
      <c r="I36" s="34">
        <f>ROUND(ROUND(H36,2)*ROUND(G36,3),2)</f>
        <v>0</v>
      </c>
      <c r="J36" s="32" t="s">
        <v>79</v>
      </c>
      <c r="O36">
        <f>(I36*21)/100</f>
        <v>0</v>
      </c>
      <c r="P36" t="s">
        <v>30</v>
      </c>
    </row>
    <row r="37" spans="1:16" x14ac:dyDescent="0.2">
      <c r="A37" s="35" t="s">
        <v>61</v>
      </c>
      <c r="E37" s="36" t="s">
        <v>643</v>
      </c>
    </row>
    <row r="38" spans="1:16" x14ac:dyDescent="0.2">
      <c r="A38" s="37" t="s">
        <v>63</v>
      </c>
      <c r="E38" s="38" t="s">
        <v>64</v>
      </c>
    </row>
    <row r="39" spans="1:16" ht="89.25" x14ac:dyDescent="0.2">
      <c r="A39" t="s">
        <v>65</v>
      </c>
      <c r="E39" s="36" t="s">
        <v>644</v>
      </c>
    </row>
    <row r="40" spans="1:16" x14ac:dyDescent="0.2">
      <c r="A40" s="25" t="s">
        <v>55</v>
      </c>
      <c r="B40" s="30" t="s">
        <v>89</v>
      </c>
      <c r="C40" s="30" t="s">
        <v>588</v>
      </c>
      <c r="D40" s="25" t="s">
        <v>64</v>
      </c>
      <c r="E40" s="31" t="s">
        <v>589</v>
      </c>
      <c r="F40" s="32" t="s">
        <v>78</v>
      </c>
      <c r="G40" s="33">
        <v>1000</v>
      </c>
      <c r="H40" s="34">
        <v>0</v>
      </c>
      <c r="I40" s="34">
        <f>ROUND(ROUND(H40,2)*ROUND(G40,3),2)</f>
        <v>0</v>
      </c>
      <c r="J40" s="32" t="s">
        <v>79</v>
      </c>
      <c r="O40">
        <f>(I40*21)/100</f>
        <v>0</v>
      </c>
      <c r="P40" t="s">
        <v>30</v>
      </c>
    </row>
    <row r="41" spans="1:16" x14ac:dyDescent="0.2">
      <c r="A41" s="35" t="s">
        <v>61</v>
      </c>
      <c r="E41" s="36" t="s">
        <v>643</v>
      </c>
    </row>
    <row r="42" spans="1:16" x14ac:dyDescent="0.2">
      <c r="A42" s="37" t="s">
        <v>63</v>
      </c>
      <c r="E42" s="38" t="s">
        <v>64</v>
      </c>
    </row>
    <row r="43" spans="1:16" ht="89.25" x14ac:dyDescent="0.2">
      <c r="A43" t="s">
        <v>65</v>
      </c>
      <c r="E43" s="36" t="s">
        <v>587</v>
      </c>
    </row>
    <row r="44" spans="1:16" x14ac:dyDescent="0.2">
      <c r="A44" s="25" t="s">
        <v>55</v>
      </c>
      <c r="B44" s="30" t="s">
        <v>47</v>
      </c>
      <c r="C44" s="30" t="s">
        <v>136</v>
      </c>
      <c r="D44" s="25" t="s">
        <v>64</v>
      </c>
      <c r="E44" s="31" t="s">
        <v>137</v>
      </c>
      <c r="F44" s="32" t="s">
        <v>138</v>
      </c>
      <c r="G44" s="33">
        <v>4</v>
      </c>
      <c r="H44" s="34">
        <v>0</v>
      </c>
      <c r="I44" s="34">
        <f>ROUND(ROUND(H44,2)*ROUND(G44,3),2)</f>
        <v>0</v>
      </c>
      <c r="J44" s="32" t="s">
        <v>79</v>
      </c>
      <c r="O44">
        <f>(I44*21)/100</f>
        <v>0</v>
      </c>
      <c r="P44" t="s">
        <v>30</v>
      </c>
    </row>
    <row r="45" spans="1:16" x14ac:dyDescent="0.2">
      <c r="A45" s="35" t="s">
        <v>61</v>
      </c>
      <c r="E45" s="36" t="s">
        <v>643</v>
      </c>
    </row>
    <row r="46" spans="1:16" x14ac:dyDescent="0.2">
      <c r="A46" s="37" t="s">
        <v>63</v>
      </c>
      <c r="E46" s="38" t="s">
        <v>64</v>
      </c>
    </row>
    <row r="47" spans="1:16" ht="89.25" x14ac:dyDescent="0.2">
      <c r="A47" t="s">
        <v>65</v>
      </c>
      <c r="E47" s="36" t="s">
        <v>139</v>
      </c>
    </row>
    <row r="48" spans="1:16" x14ac:dyDescent="0.2">
      <c r="A48" s="25" t="s">
        <v>55</v>
      </c>
      <c r="B48" s="30" t="s">
        <v>49</v>
      </c>
      <c r="C48" s="30" t="s">
        <v>141</v>
      </c>
      <c r="D48" s="25" t="s">
        <v>64</v>
      </c>
      <c r="E48" s="31" t="s">
        <v>142</v>
      </c>
      <c r="F48" s="32" t="s">
        <v>78</v>
      </c>
      <c r="G48" s="33">
        <v>1000</v>
      </c>
      <c r="H48" s="34">
        <v>0</v>
      </c>
      <c r="I48" s="34">
        <f>ROUND(ROUND(H48,2)*ROUND(G48,3),2)</f>
        <v>0</v>
      </c>
      <c r="J48" s="32" t="s">
        <v>79</v>
      </c>
      <c r="O48">
        <f>(I48*21)/100</f>
        <v>0</v>
      </c>
      <c r="P48" t="s">
        <v>30</v>
      </c>
    </row>
    <row r="49" spans="1:16" x14ac:dyDescent="0.2">
      <c r="A49" s="35" t="s">
        <v>61</v>
      </c>
      <c r="E49" s="36" t="s">
        <v>643</v>
      </c>
    </row>
    <row r="50" spans="1:16" x14ac:dyDescent="0.2">
      <c r="A50" s="37" t="s">
        <v>63</v>
      </c>
      <c r="E50" s="38" t="s">
        <v>64</v>
      </c>
    </row>
    <row r="51" spans="1:16" ht="89.25" x14ac:dyDescent="0.2">
      <c r="A51" t="s">
        <v>65</v>
      </c>
      <c r="E51" s="36" t="s">
        <v>143</v>
      </c>
    </row>
    <row r="52" spans="1:16" x14ac:dyDescent="0.2">
      <c r="A52" s="25" t="s">
        <v>55</v>
      </c>
      <c r="B52" s="30" t="s">
        <v>51</v>
      </c>
      <c r="C52" s="30" t="s">
        <v>645</v>
      </c>
      <c r="D52" s="25" t="s">
        <v>64</v>
      </c>
      <c r="E52" s="31" t="s">
        <v>646</v>
      </c>
      <c r="F52" s="32" t="s">
        <v>87</v>
      </c>
      <c r="G52" s="33">
        <v>10</v>
      </c>
      <c r="H52" s="34">
        <v>0</v>
      </c>
      <c r="I52" s="34">
        <f>ROUND(ROUND(H52,2)*ROUND(G52,3),2)</f>
        <v>0</v>
      </c>
      <c r="J52" s="32" t="s">
        <v>79</v>
      </c>
      <c r="O52">
        <f>(I52*21)/100</f>
        <v>0</v>
      </c>
      <c r="P52" t="s">
        <v>30</v>
      </c>
    </row>
    <row r="53" spans="1:16" x14ac:dyDescent="0.2">
      <c r="A53" s="35" t="s">
        <v>61</v>
      </c>
      <c r="E53" s="36" t="s">
        <v>643</v>
      </c>
    </row>
    <row r="54" spans="1:16" x14ac:dyDescent="0.2">
      <c r="A54" s="37" t="s">
        <v>63</v>
      </c>
      <c r="E54" s="38" t="s">
        <v>64</v>
      </c>
    </row>
    <row r="55" spans="1:16" ht="89.25" x14ac:dyDescent="0.2">
      <c r="A55" t="s">
        <v>65</v>
      </c>
      <c r="E55" s="36" t="s">
        <v>647</v>
      </c>
    </row>
    <row r="56" spans="1:16" x14ac:dyDescent="0.2">
      <c r="A56" s="25" t="s">
        <v>55</v>
      </c>
      <c r="B56" s="30" t="s">
        <v>102</v>
      </c>
      <c r="C56" s="30" t="s">
        <v>648</v>
      </c>
      <c r="D56" s="25" t="s">
        <v>64</v>
      </c>
      <c r="E56" s="31" t="s">
        <v>649</v>
      </c>
      <c r="F56" s="32" t="s">
        <v>87</v>
      </c>
      <c r="G56" s="33">
        <v>10</v>
      </c>
      <c r="H56" s="34">
        <v>0</v>
      </c>
      <c r="I56" s="34">
        <f>ROUND(ROUND(H56,2)*ROUND(G56,3),2)</f>
        <v>0</v>
      </c>
      <c r="J56" s="32" t="s">
        <v>79</v>
      </c>
      <c r="O56">
        <f>(I56*21)/100</f>
        <v>0</v>
      </c>
      <c r="P56" t="s">
        <v>30</v>
      </c>
    </row>
    <row r="57" spans="1:16" x14ac:dyDescent="0.2">
      <c r="A57" s="35" t="s">
        <v>61</v>
      </c>
      <c r="E57" s="36" t="s">
        <v>643</v>
      </c>
    </row>
    <row r="58" spans="1:16" x14ac:dyDescent="0.2">
      <c r="A58" s="37" t="s">
        <v>63</v>
      </c>
      <c r="E58" s="38" t="s">
        <v>64</v>
      </c>
    </row>
    <row r="59" spans="1:16" ht="76.5" x14ac:dyDescent="0.2">
      <c r="A59" t="s">
        <v>65</v>
      </c>
      <c r="E59" s="36" t="s">
        <v>174</v>
      </c>
    </row>
    <row r="60" spans="1:16" x14ac:dyDescent="0.2">
      <c r="A60" s="25" t="s">
        <v>55</v>
      </c>
      <c r="B60" s="30" t="s">
        <v>107</v>
      </c>
      <c r="C60" s="30" t="s">
        <v>145</v>
      </c>
      <c r="D60" s="25" t="s">
        <v>64</v>
      </c>
      <c r="E60" s="31" t="s">
        <v>146</v>
      </c>
      <c r="F60" s="32" t="s">
        <v>87</v>
      </c>
      <c r="G60" s="33">
        <v>4</v>
      </c>
      <c r="H60" s="34">
        <v>0</v>
      </c>
      <c r="I60" s="34">
        <f>ROUND(ROUND(H60,2)*ROUND(G60,3),2)</f>
        <v>0</v>
      </c>
      <c r="J60" s="32" t="s">
        <v>79</v>
      </c>
      <c r="O60">
        <f>(I60*21)/100</f>
        <v>0</v>
      </c>
      <c r="P60" t="s">
        <v>30</v>
      </c>
    </row>
    <row r="61" spans="1:16" x14ac:dyDescent="0.2">
      <c r="A61" s="35" t="s">
        <v>61</v>
      </c>
      <c r="E61" s="36" t="s">
        <v>643</v>
      </c>
    </row>
    <row r="62" spans="1:16" x14ac:dyDescent="0.2">
      <c r="A62" s="37" t="s">
        <v>63</v>
      </c>
      <c r="E62" s="38" t="s">
        <v>64</v>
      </c>
    </row>
    <row r="63" spans="1:16" ht="89.25" x14ac:dyDescent="0.2">
      <c r="A63" t="s">
        <v>65</v>
      </c>
      <c r="E63" s="36" t="s">
        <v>122</v>
      </c>
    </row>
    <row r="64" spans="1:16" x14ac:dyDescent="0.2">
      <c r="A64" s="25" t="s">
        <v>55</v>
      </c>
      <c r="B64" s="30" t="s">
        <v>112</v>
      </c>
      <c r="C64" s="30" t="s">
        <v>148</v>
      </c>
      <c r="D64" s="25" t="s">
        <v>64</v>
      </c>
      <c r="E64" s="31" t="s">
        <v>149</v>
      </c>
      <c r="F64" s="32" t="s">
        <v>87</v>
      </c>
      <c r="G64" s="33">
        <v>4</v>
      </c>
      <c r="H64" s="34">
        <v>0</v>
      </c>
      <c r="I64" s="34">
        <f>ROUND(ROUND(H64,2)*ROUND(G64,3),2)</f>
        <v>0</v>
      </c>
      <c r="J64" s="32" t="s">
        <v>79</v>
      </c>
      <c r="O64">
        <f>(I64*21)/100</f>
        <v>0</v>
      </c>
      <c r="P64" t="s">
        <v>30</v>
      </c>
    </row>
    <row r="65" spans="1:16" x14ac:dyDescent="0.2">
      <c r="A65" s="35" t="s">
        <v>61</v>
      </c>
      <c r="E65" s="36" t="s">
        <v>643</v>
      </c>
    </row>
    <row r="66" spans="1:16" x14ac:dyDescent="0.2">
      <c r="A66" s="37" t="s">
        <v>63</v>
      </c>
      <c r="E66" s="38" t="s">
        <v>64</v>
      </c>
    </row>
    <row r="67" spans="1:16" ht="76.5" x14ac:dyDescent="0.2">
      <c r="A67" t="s">
        <v>65</v>
      </c>
      <c r="E67" s="36" t="s">
        <v>126</v>
      </c>
    </row>
    <row r="68" spans="1:16" x14ac:dyDescent="0.2">
      <c r="A68" s="25" t="s">
        <v>55</v>
      </c>
      <c r="B68" s="30" t="s">
        <v>115</v>
      </c>
      <c r="C68" s="30" t="s">
        <v>650</v>
      </c>
      <c r="D68" s="25" t="s">
        <v>64</v>
      </c>
      <c r="E68" s="31" t="s">
        <v>651</v>
      </c>
      <c r="F68" s="32" t="s">
        <v>87</v>
      </c>
      <c r="G68" s="33">
        <v>6</v>
      </c>
      <c r="H68" s="34">
        <v>0</v>
      </c>
      <c r="I68" s="34">
        <f>ROUND(ROUND(H68,2)*ROUND(G68,3),2)</f>
        <v>0</v>
      </c>
      <c r="J68" s="32" t="s">
        <v>79</v>
      </c>
      <c r="O68">
        <f>(I68*21)/100</f>
        <v>0</v>
      </c>
      <c r="P68" t="s">
        <v>30</v>
      </c>
    </row>
    <row r="69" spans="1:16" x14ac:dyDescent="0.2">
      <c r="A69" s="35" t="s">
        <v>61</v>
      </c>
      <c r="E69" s="36" t="s">
        <v>643</v>
      </c>
    </row>
    <row r="70" spans="1:16" x14ac:dyDescent="0.2">
      <c r="A70" s="37" t="s">
        <v>63</v>
      </c>
      <c r="E70" s="38" t="s">
        <v>64</v>
      </c>
    </row>
    <row r="71" spans="1:16" ht="102" x14ac:dyDescent="0.2">
      <c r="A71" t="s">
        <v>65</v>
      </c>
      <c r="E71" s="36" t="s">
        <v>652</v>
      </c>
    </row>
    <row r="72" spans="1:16" x14ac:dyDescent="0.2">
      <c r="A72" s="25" t="s">
        <v>55</v>
      </c>
      <c r="B72" s="30" t="s">
        <v>119</v>
      </c>
      <c r="C72" s="30" t="s">
        <v>653</v>
      </c>
      <c r="D72" s="25" t="s">
        <v>64</v>
      </c>
      <c r="E72" s="31" t="s">
        <v>654</v>
      </c>
      <c r="F72" s="32" t="s">
        <v>87</v>
      </c>
      <c r="G72" s="33">
        <v>6</v>
      </c>
      <c r="H72" s="34">
        <v>0</v>
      </c>
      <c r="I72" s="34">
        <f>ROUND(ROUND(H72,2)*ROUND(G72,3),2)</f>
        <v>0</v>
      </c>
      <c r="J72" s="32" t="s">
        <v>79</v>
      </c>
      <c r="O72">
        <f>(I72*21)/100</f>
        <v>0</v>
      </c>
      <c r="P72" t="s">
        <v>30</v>
      </c>
    </row>
    <row r="73" spans="1:16" x14ac:dyDescent="0.2">
      <c r="A73" s="35" t="s">
        <v>61</v>
      </c>
      <c r="E73" s="36" t="s">
        <v>643</v>
      </c>
    </row>
    <row r="74" spans="1:16" x14ac:dyDescent="0.2">
      <c r="A74" s="37" t="s">
        <v>63</v>
      </c>
      <c r="E74" s="38" t="s">
        <v>64</v>
      </c>
    </row>
    <row r="75" spans="1:16" ht="89.25" x14ac:dyDescent="0.2">
      <c r="A75" t="s">
        <v>65</v>
      </c>
      <c r="E75" s="36" t="s">
        <v>655</v>
      </c>
    </row>
    <row r="76" spans="1:16" x14ac:dyDescent="0.2">
      <c r="A76" s="25" t="s">
        <v>55</v>
      </c>
      <c r="B76" s="30" t="s">
        <v>123</v>
      </c>
      <c r="C76" s="30" t="s">
        <v>155</v>
      </c>
      <c r="D76" s="25" t="s">
        <v>64</v>
      </c>
      <c r="E76" s="31" t="s">
        <v>156</v>
      </c>
      <c r="F76" s="32" t="s">
        <v>87</v>
      </c>
      <c r="G76" s="33">
        <v>4</v>
      </c>
      <c r="H76" s="34">
        <v>0</v>
      </c>
      <c r="I76" s="34">
        <f>ROUND(ROUND(H76,2)*ROUND(G76,3),2)</f>
        <v>0</v>
      </c>
      <c r="J76" s="32" t="s">
        <v>79</v>
      </c>
      <c r="O76">
        <f>(I76*21)/100</f>
        <v>0</v>
      </c>
      <c r="P76" t="s">
        <v>30</v>
      </c>
    </row>
    <row r="77" spans="1:16" x14ac:dyDescent="0.2">
      <c r="A77" s="35" t="s">
        <v>61</v>
      </c>
      <c r="E77" s="36" t="s">
        <v>643</v>
      </c>
    </row>
    <row r="78" spans="1:16" x14ac:dyDescent="0.2">
      <c r="A78" s="37" t="s">
        <v>63</v>
      </c>
      <c r="E78" s="38" t="s">
        <v>64</v>
      </c>
    </row>
    <row r="79" spans="1:16" ht="89.25" x14ac:dyDescent="0.2">
      <c r="A79" t="s">
        <v>65</v>
      </c>
      <c r="E79" s="36" t="s">
        <v>153</v>
      </c>
    </row>
    <row r="80" spans="1:16" x14ac:dyDescent="0.2">
      <c r="A80" s="25" t="s">
        <v>55</v>
      </c>
      <c r="B80" s="30" t="s">
        <v>127</v>
      </c>
      <c r="C80" s="30" t="s">
        <v>598</v>
      </c>
      <c r="D80" s="25" t="s">
        <v>64</v>
      </c>
      <c r="E80" s="31" t="s">
        <v>599</v>
      </c>
      <c r="F80" s="32" t="s">
        <v>87</v>
      </c>
      <c r="G80" s="33">
        <v>5</v>
      </c>
      <c r="H80" s="34">
        <v>0</v>
      </c>
      <c r="I80" s="34">
        <f>ROUND(ROUND(H80,2)*ROUND(G80,3),2)</f>
        <v>0</v>
      </c>
      <c r="J80" s="32" t="s">
        <v>79</v>
      </c>
      <c r="O80">
        <f>(I80*21)/100</f>
        <v>0</v>
      </c>
      <c r="P80" t="s">
        <v>30</v>
      </c>
    </row>
    <row r="81" spans="1:16" x14ac:dyDescent="0.2">
      <c r="A81" s="35" t="s">
        <v>61</v>
      </c>
      <c r="E81" s="36" t="s">
        <v>643</v>
      </c>
    </row>
    <row r="82" spans="1:16" x14ac:dyDescent="0.2">
      <c r="A82" s="37" t="s">
        <v>63</v>
      </c>
      <c r="E82" s="38" t="s">
        <v>64</v>
      </c>
    </row>
    <row r="83" spans="1:16" ht="76.5" x14ac:dyDescent="0.2">
      <c r="A83" t="s">
        <v>65</v>
      </c>
      <c r="E83" s="36" t="s">
        <v>126</v>
      </c>
    </row>
    <row r="84" spans="1:16" x14ac:dyDescent="0.2">
      <c r="A84" s="25" t="s">
        <v>55</v>
      </c>
      <c r="B84" s="30" t="s">
        <v>131</v>
      </c>
      <c r="C84" s="30" t="s">
        <v>187</v>
      </c>
      <c r="D84" s="25" t="s">
        <v>64</v>
      </c>
      <c r="E84" s="31" t="s">
        <v>188</v>
      </c>
      <c r="F84" s="32" t="s">
        <v>87</v>
      </c>
      <c r="G84" s="33">
        <v>8</v>
      </c>
      <c r="H84" s="34">
        <v>0</v>
      </c>
      <c r="I84" s="34">
        <f>ROUND(ROUND(H84,2)*ROUND(G84,3),2)</f>
        <v>0</v>
      </c>
      <c r="J84" s="32" t="s">
        <v>79</v>
      </c>
      <c r="O84">
        <f>(I84*21)/100</f>
        <v>0</v>
      </c>
      <c r="P84" t="s">
        <v>30</v>
      </c>
    </row>
    <row r="85" spans="1:16" x14ac:dyDescent="0.2">
      <c r="A85" s="35" t="s">
        <v>61</v>
      </c>
      <c r="E85" s="36" t="s">
        <v>643</v>
      </c>
    </row>
    <row r="86" spans="1:16" x14ac:dyDescent="0.2">
      <c r="A86" s="37" t="s">
        <v>63</v>
      </c>
      <c r="E86" s="38" t="s">
        <v>64</v>
      </c>
    </row>
    <row r="87" spans="1:16" ht="76.5" x14ac:dyDescent="0.2">
      <c r="A87" t="s">
        <v>65</v>
      </c>
      <c r="E87" s="36" t="s">
        <v>602</v>
      </c>
    </row>
    <row r="88" spans="1:16" x14ac:dyDescent="0.2">
      <c r="A88" s="25" t="s">
        <v>55</v>
      </c>
      <c r="B88" s="30" t="s">
        <v>135</v>
      </c>
      <c r="C88" s="30" t="s">
        <v>606</v>
      </c>
      <c r="D88" s="25" t="s">
        <v>64</v>
      </c>
      <c r="E88" s="31" t="s">
        <v>607</v>
      </c>
      <c r="F88" s="32" t="s">
        <v>87</v>
      </c>
      <c r="G88" s="33">
        <v>8</v>
      </c>
      <c r="H88" s="34">
        <v>0</v>
      </c>
      <c r="I88" s="34">
        <f>ROUND(ROUND(H88,2)*ROUND(G88,3),2)</f>
        <v>0</v>
      </c>
      <c r="J88" s="32" t="s">
        <v>79</v>
      </c>
      <c r="O88">
        <f>(I88*21)/100</f>
        <v>0</v>
      </c>
      <c r="P88" t="s">
        <v>30</v>
      </c>
    </row>
    <row r="89" spans="1:16" x14ac:dyDescent="0.2">
      <c r="A89" s="35" t="s">
        <v>61</v>
      </c>
      <c r="E89" s="36" t="s">
        <v>643</v>
      </c>
    </row>
    <row r="90" spans="1:16" x14ac:dyDescent="0.2">
      <c r="A90" s="37" t="s">
        <v>63</v>
      </c>
      <c r="E90" s="38" t="s">
        <v>64</v>
      </c>
    </row>
    <row r="91" spans="1:16" ht="89.25" x14ac:dyDescent="0.2">
      <c r="A91" t="s">
        <v>65</v>
      </c>
      <c r="E91" s="36" t="s">
        <v>122</v>
      </c>
    </row>
    <row r="92" spans="1:16" x14ac:dyDescent="0.2">
      <c r="A92" s="25" t="s">
        <v>55</v>
      </c>
      <c r="B92" s="30" t="s">
        <v>140</v>
      </c>
      <c r="C92" s="30" t="s">
        <v>608</v>
      </c>
      <c r="D92" s="25" t="s">
        <v>64</v>
      </c>
      <c r="E92" s="31" t="s">
        <v>609</v>
      </c>
      <c r="F92" s="32" t="s">
        <v>87</v>
      </c>
      <c r="G92" s="33">
        <v>8</v>
      </c>
      <c r="H92" s="34">
        <v>0</v>
      </c>
      <c r="I92" s="34">
        <f>ROUND(ROUND(H92,2)*ROUND(G92,3),2)</f>
        <v>0</v>
      </c>
      <c r="J92" s="32" t="s">
        <v>79</v>
      </c>
      <c r="O92">
        <f>(I92*21)/100</f>
        <v>0</v>
      </c>
      <c r="P92" t="s">
        <v>30</v>
      </c>
    </row>
    <row r="93" spans="1:16" x14ac:dyDescent="0.2">
      <c r="A93" s="35" t="s">
        <v>61</v>
      </c>
      <c r="E93" s="36" t="s">
        <v>643</v>
      </c>
    </row>
    <row r="94" spans="1:16" x14ac:dyDescent="0.2">
      <c r="A94" s="37" t="s">
        <v>63</v>
      </c>
      <c r="E94" s="38" t="s">
        <v>64</v>
      </c>
    </row>
    <row r="95" spans="1:16" ht="76.5" x14ac:dyDescent="0.2">
      <c r="A95" t="s">
        <v>65</v>
      </c>
      <c r="E95" s="36" t="s">
        <v>126</v>
      </c>
    </row>
    <row r="96" spans="1:16" x14ac:dyDescent="0.2">
      <c r="A96" s="25" t="s">
        <v>55</v>
      </c>
      <c r="B96" s="30" t="s">
        <v>144</v>
      </c>
      <c r="C96" s="30" t="s">
        <v>610</v>
      </c>
      <c r="D96" s="25" t="s">
        <v>64</v>
      </c>
      <c r="E96" s="31" t="s">
        <v>611</v>
      </c>
      <c r="F96" s="32" t="s">
        <v>87</v>
      </c>
      <c r="G96" s="33">
        <v>8</v>
      </c>
      <c r="H96" s="34">
        <v>0</v>
      </c>
      <c r="I96" s="34">
        <f>ROUND(ROUND(H96,2)*ROUND(G96,3),2)</f>
        <v>0</v>
      </c>
      <c r="J96" s="32" t="s">
        <v>79</v>
      </c>
      <c r="O96">
        <f>(I96*21)/100</f>
        <v>0</v>
      </c>
      <c r="P96" t="s">
        <v>30</v>
      </c>
    </row>
    <row r="97" spans="1:16" x14ac:dyDescent="0.2">
      <c r="A97" s="35" t="s">
        <v>61</v>
      </c>
      <c r="E97" s="36" t="s">
        <v>643</v>
      </c>
    </row>
    <row r="98" spans="1:16" x14ac:dyDescent="0.2">
      <c r="A98" s="37" t="s">
        <v>63</v>
      </c>
      <c r="E98" s="38" t="s">
        <v>64</v>
      </c>
    </row>
    <row r="99" spans="1:16" ht="89.25" x14ac:dyDescent="0.2">
      <c r="A99" t="s">
        <v>65</v>
      </c>
      <c r="E99" s="36" t="s">
        <v>122</v>
      </c>
    </row>
    <row r="100" spans="1:16" x14ac:dyDescent="0.2">
      <c r="A100" s="25" t="s">
        <v>55</v>
      </c>
      <c r="B100" s="30" t="s">
        <v>147</v>
      </c>
      <c r="C100" s="30" t="s">
        <v>612</v>
      </c>
      <c r="D100" s="25" t="s">
        <v>64</v>
      </c>
      <c r="E100" s="31" t="s">
        <v>613</v>
      </c>
      <c r="F100" s="32" t="s">
        <v>87</v>
      </c>
      <c r="G100" s="33">
        <v>8</v>
      </c>
      <c r="H100" s="34">
        <v>0</v>
      </c>
      <c r="I100" s="34">
        <f>ROUND(ROUND(H100,2)*ROUND(G100,3),2)</f>
        <v>0</v>
      </c>
      <c r="J100" s="32" t="s">
        <v>79</v>
      </c>
      <c r="O100">
        <f>(I100*21)/100</f>
        <v>0</v>
      </c>
      <c r="P100" t="s">
        <v>30</v>
      </c>
    </row>
    <row r="101" spans="1:16" x14ac:dyDescent="0.2">
      <c r="A101" s="35" t="s">
        <v>61</v>
      </c>
      <c r="E101" s="36" t="s">
        <v>643</v>
      </c>
    </row>
    <row r="102" spans="1:16" x14ac:dyDescent="0.2">
      <c r="A102" s="37" t="s">
        <v>63</v>
      </c>
      <c r="E102" s="38" t="s">
        <v>64</v>
      </c>
    </row>
    <row r="103" spans="1:16" ht="76.5" x14ac:dyDescent="0.2">
      <c r="A103" t="s">
        <v>65</v>
      </c>
      <c r="E103" s="36" t="s">
        <v>126</v>
      </c>
    </row>
    <row r="104" spans="1:16" x14ac:dyDescent="0.2">
      <c r="A104" s="25" t="s">
        <v>55</v>
      </c>
      <c r="B104" s="30" t="s">
        <v>150</v>
      </c>
      <c r="C104" s="30" t="s">
        <v>618</v>
      </c>
      <c r="D104" s="25" t="s">
        <v>64</v>
      </c>
      <c r="E104" s="31" t="s">
        <v>619</v>
      </c>
      <c r="F104" s="32" t="s">
        <v>87</v>
      </c>
      <c r="G104" s="33">
        <v>4</v>
      </c>
      <c r="H104" s="34">
        <v>0</v>
      </c>
      <c r="I104" s="34">
        <f>ROUND(ROUND(H104,2)*ROUND(G104,3),2)</f>
        <v>0</v>
      </c>
      <c r="J104" s="32" t="s">
        <v>79</v>
      </c>
      <c r="O104">
        <f>(I104*21)/100</f>
        <v>0</v>
      </c>
      <c r="P104" t="s">
        <v>30</v>
      </c>
    </row>
    <row r="105" spans="1:16" x14ac:dyDescent="0.2">
      <c r="A105" s="35" t="s">
        <v>61</v>
      </c>
      <c r="E105" s="36" t="s">
        <v>643</v>
      </c>
    </row>
    <row r="106" spans="1:16" x14ac:dyDescent="0.2">
      <c r="A106" s="37" t="s">
        <v>63</v>
      </c>
      <c r="E106" s="38" t="s">
        <v>64</v>
      </c>
    </row>
    <row r="107" spans="1:16" ht="89.25" x14ac:dyDescent="0.2">
      <c r="A107" t="s">
        <v>65</v>
      </c>
      <c r="E107" s="36" t="s">
        <v>122</v>
      </c>
    </row>
    <row r="108" spans="1:16" x14ac:dyDescent="0.2">
      <c r="A108" s="25" t="s">
        <v>55</v>
      </c>
      <c r="B108" s="30" t="s">
        <v>154</v>
      </c>
      <c r="C108" s="30" t="s">
        <v>621</v>
      </c>
      <c r="D108" s="25" t="s">
        <v>64</v>
      </c>
      <c r="E108" s="31" t="s">
        <v>622</v>
      </c>
      <c r="F108" s="32" t="s">
        <v>87</v>
      </c>
      <c r="G108" s="33">
        <v>4</v>
      </c>
      <c r="H108" s="34">
        <v>0</v>
      </c>
      <c r="I108" s="34">
        <f>ROUND(ROUND(H108,2)*ROUND(G108,3),2)</f>
        <v>0</v>
      </c>
      <c r="J108" s="32" t="s">
        <v>79</v>
      </c>
      <c r="O108">
        <f>(I108*21)/100</f>
        <v>0</v>
      </c>
      <c r="P108" t="s">
        <v>30</v>
      </c>
    </row>
    <row r="109" spans="1:16" x14ac:dyDescent="0.2">
      <c r="A109" s="35" t="s">
        <v>61</v>
      </c>
      <c r="E109" s="36" t="s">
        <v>643</v>
      </c>
    </row>
    <row r="110" spans="1:16" x14ac:dyDescent="0.2">
      <c r="A110" s="37" t="s">
        <v>63</v>
      </c>
      <c r="E110" s="38" t="s">
        <v>64</v>
      </c>
    </row>
    <row r="111" spans="1:16" ht="76.5" x14ac:dyDescent="0.2">
      <c r="A111" t="s">
        <v>65</v>
      </c>
      <c r="E111" s="36" t="s">
        <v>126</v>
      </c>
    </row>
    <row r="112" spans="1:16" x14ac:dyDescent="0.2">
      <c r="A112" s="25" t="s">
        <v>55</v>
      </c>
      <c r="B112" s="30" t="s">
        <v>157</v>
      </c>
      <c r="C112" s="30" t="s">
        <v>623</v>
      </c>
      <c r="D112" s="25" t="s">
        <v>64</v>
      </c>
      <c r="E112" s="31" t="s">
        <v>624</v>
      </c>
      <c r="F112" s="32" t="s">
        <v>87</v>
      </c>
      <c r="G112" s="33">
        <v>3</v>
      </c>
      <c r="H112" s="34">
        <v>0</v>
      </c>
      <c r="I112" s="34">
        <f>ROUND(ROUND(H112,2)*ROUND(G112,3),2)</f>
        <v>0</v>
      </c>
      <c r="J112" s="32" t="s">
        <v>79</v>
      </c>
      <c r="O112">
        <f>(I112*21)/100</f>
        <v>0</v>
      </c>
      <c r="P112" t="s">
        <v>30</v>
      </c>
    </row>
    <row r="113" spans="1:18" x14ac:dyDescent="0.2">
      <c r="A113" s="35" t="s">
        <v>61</v>
      </c>
      <c r="E113" s="36" t="s">
        <v>643</v>
      </c>
    </row>
    <row r="114" spans="1:18" x14ac:dyDescent="0.2">
      <c r="A114" s="37" t="s">
        <v>63</v>
      </c>
      <c r="E114" s="38" t="s">
        <v>64</v>
      </c>
    </row>
    <row r="115" spans="1:18" ht="89.25" x14ac:dyDescent="0.2">
      <c r="A115" t="s">
        <v>65</v>
      </c>
      <c r="E115" s="36" t="s">
        <v>471</v>
      </c>
    </row>
    <row r="116" spans="1:18" x14ac:dyDescent="0.2">
      <c r="A116" s="25" t="s">
        <v>55</v>
      </c>
      <c r="B116" s="30" t="s">
        <v>161</v>
      </c>
      <c r="C116" s="30" t="s">
        <v>194</v>
      </c>
      <c r="D116" s="25" t="s">
        <v>64</v>
      </c>
      <c r="E116" s="31" t="s">
        <v>195</v>
      </c>
      <c r="F116" s="32" t="s">
        <v>196</v>
      </c>
      <c r="G116" s="33">
        <v>288</v>
      </c>
      <c r="H116" s="34">
        <v>0</v>
      </c>
      <c r="I116" s="34">
        <f>ROUND(ROUND(H116,2)*ROUND(G116,3),2)</f>
        <v>0</v>
      </c>
      <c r="J116" s="32" t="s">
        <v>79</v>
      </c>
      <c r="O116">
        <f>(I116*21)/100</f>
        <v>0</v>
      </c>
      <c r="P116" t="s">
        <v>30</v>
      </c>
    </row>
    <row r="117" spans="1:18" x14ac:dyDescent="0.2">
      <c r="A117" s="35" t="s">
        <v>61</v>
      </c>
      <c r="E117" s="36" t="s">
        <v>643</v>
      </c>
    </row>
    <row r="118" spans="1:18" x14ac:dyDescent="0.2">
      <c r="A118" s="37" t="s">
        <v>63</v>
      </c>
      <c r="E118" s="38" t="s">
        <v>64</v>
      </c>
    </row>
    <row r="119" spans="1:18" ht="127.5" x14ac:dyDescent="0.2">
      <c r="A119" t="s">
        <v>65</v>
      </c>
      <c r="E119" s="36" t="s">
        <v>197</v>
      </c>
    </row>
    <row r="120" spans="1:18" x14ac:dyDescent="0.2">
      <c r="A120" s="25" t="s">
        <v>55</v>
      </c>
      <c r="B120" s="30" t="s">
        <v>165</v>
      </c>
      <c r="C120" s="30" t="s">
        <v>656</v>
      </c>
      <c r="D120" s="25" t="s">
        <v>64</v>
      </c>
      <c r="E120" s="31" t="s">
        <v>657</v>
      </c>
      <c r="F120" s="32" t="s">
        <v>87</v>
      </c>
      <c r="G120" s="33">
        <v>288</v>
      </c>
      <c r="H120" s="34">
        <v>0</v>
      </c>
      <c r="I120" s="34">
        <f>ROUND(ROUND(H120,2)*ROUND(G120,3),2)</f>
        <v>0</v>
      </c>
      <c r="J120" s="32" t="s">
        <v>79</v>
      </c>
      <c r="O120">
        <f>(I120*21)/100</f>
        <v>0</v>
      </c>
      <c r="P120" t="s">
        <v>30</v>
      </c>
    </row>
    <row r="121" spans="1:18" x14ac:dyDescent="0.2">
      <c r="A121" s="35" t="s">
        <v>61</v>
      </c>
      <c r="E121" s="36" t="s">
        <v>643</v>
      </c>
    </row>
    <row r="122" spans="1:18" x14ac:dyDescent="0.2">
      <c r="A122" s="37" t="s">
        <v>63</v>
      </c>
      <c r="E122" s="38" t="s">
        <v>64</v>
      </c>
    </row>
    <row r="123" spans="1:18" ht="89.25" x14ac:dyDescent="0.2">
      <c r="A123" t="s">
        <v>65</v>
      </c>
      <c r="E123" s="36" t="s">
        <v>153</v>
      </c>
    </row>
    <row r="124" spans="1:18" x14ac:dyDescent="0.2">
      <c r="A124" s="25" t="s">
        <v>55</v>
      </c>
      <c r="B124" s="30" t="s">
        <v>170</v>
      </c>
      <c r="C124" s="30" t="s">
        <v>658</v>
      </c>
      <c r="D124" s="25" t="s">
        <v>64</v>
      </c>
      <c r="E124" s="31" t="s">
        <v>659</v>
      </c>
      <c r="F124" s="32" t="s">
        <v>87</v>
      </c>
      <c r="G124" s="33">
        <v>288</v>
      </c>
      <c r="H124" s="34">
        <v>0</v>
      </c>
      <c r="I124" s="34">
        <f>ROUND(ROUND(H124,2)*ROUND(G124,3),2)</f>
        <v>0</v>
      </c>
      <c r="J124" s="32" t="s">
        <v>79</v>
      </c>
      <c r="O124">
        <f>(I124*21)/100</f>
        <v>0</v>
      </c>
      <c r="P124" t="s">
        <v>30</v>
      </c>
    </row>
    <row r="125" spans="1:18" x14ac:dyDescent="0.2">
      <c r="A125" s="35" t="s">
        <v>61</v>
      </c>
      <c r="E125" s="36" t="s">
        <v>643</v>
      </c>
    </row>
    <row r="126" spans="1:18" x14ac:dyDescent="0.2">
      <c r="A126" s="37" t="s">
        <v>63</v>
      </c>
      <c r="E126" s="38" t="s">
        <v>64</v>
      </c>
    </row>
    <row r="127" spans="1:18" ht="76.5" x14ac:dyDescent="0.2">
      <c r="A127" t="s">
        <v>65</v>
      </c>
      <c r="E127" s="36" t="s">
        <v>126</v>
      </c>
    </row>
    <row r="128" spans="1:18" ht="12.75" customHeight="1" x14ac:dyDescent="0.2">
      <c r="A128" s="12" t="s">
        <v>52</v>
      </c>
      <c r="B128" s="12"/>
      <c r="C128" s="39" t="s">
        <v>630</v>
      </c>
      <c r="D128" s="12"/>
      <c r="E128" s="28" t="s">
        <v>631</v>
      </c>
      <c r="F128" s="12"/>
      <c r="G128" s="12"/>
      <c r="H128" s="12"/>
      <c r="I128" s="40">
        <f>0+Q128</f>
        <v>0</v>
      </c>
      <c r="J128" s="12"/>
      <c r="O128">
        <f>0+R128</f>
        <v>0</v>
      </c>
      <c r="Q128">
        <f>0+I129+I133+I137</f>
        <v>0</v>
      </c>
      <c r="R128">
        <f>0+O129+O133+O137</f>
        <v>0</v>
      </c>
    </row>
    <row r="129" spans="1:16" x14ac:dyDescent="0.2">
      <c r="A129" s="25" t="s">
        <v>55</v>
      </c>
      <c r="B129" s="30" t="s">
        <v>175</v>
      </c>
      <c r="C129" s="30" t="s">
        <v>632</v>
      </c>
      <c r="D129" s="25" t="s">
        <v>64</v>
      </c>
      <c r="E129" s="31" t="s">
        <v>633</v>
      </c>
      <c r="F129" s="32" t="s">
        <v>634</v>
      </c>
      <c r="G129" s="33">
        <v>42</v>
      </c>
      <c r="H129" s="34">
        <v>0</v>
      </c>
      <c r="I129" s="34">
        <f>ROUND(ROUND(H129,2)*ROUND(G129,3),2)</f>
        <v>0</v>
      </c>
      <c r="J129" s="32" t="s">
        <v>79</v>
      </c>
      <c r="O129">
        <f>(I129*21)/100</f>
        <v>0</v>
      </c>
      <c r="P129" t="s">
        <v>30</v>
      </c>
    </row>
    <row r="130" spans="1:16" x14ac:dyDescent="0.2">
      <c r="A130" s="35" t="s">
        <v>61</v>
      </c>
      <c r="E130" s="36" t="s">
        <v>643</v>
      </c>
    </row>
    <row r="131" spans="1:16" x14ac:dyDescent="0.2">
      <c r="A131" s="37" t="s">
        <v>63</v>
      </c>
      <c r="E131" s="38" t="s">
        <v>64</v>
      </c>
    </row>
    <row r="132" spans="1:16" ht="242.25" x14ac:dyDescent="0.2">
      <c r="A132" t="s">
        <v>65</v>
      </c>
      <c r="E132" s="36" t="s">
        <v>660</v>
      </c>
    </row>
    <row r="133" spans="1:16" x14ac:dyDescent="0.2">
      <c r="A133" s="25" t="s">
        <v>55</v>
      </c>
      <c r="B133" s="30" t="s">
        <v>178</v>
      </c>
      <c r="C133" s="30" t="s">
        <v>636</v>
      </c>
      <c r="D133" s="25" t="s">
        <v>64</v>
      </c>
      <c r="E133" s="31" t="s">
        <v>637</v>
      </c>
      <c r="F133" s="32" t="s">
        <v>634</v>
      </c>
      <c r="G133" s="33">
        <v>30.3</v>
      </c>
      <c r="H133" s="34">
        <v>0</v>
      </c>
      <c r="I133" s="34">
        <f>ROUND(ROUND(H133,2)*ROUND(G133,3),2)</f>
        <v>0</v>
      </c>
      <c r="J133" s="32" t="s">
        <v>79</v>
      </c>
      <c r="O133">
        <f>(I133*21)/100</f>
        <v>0</v>
      </c>
      <c r="P133" t="s">
        <v>30</v>
      </c>
    </row>
    <row r="134" spans="1:16" x14ac:dyDescent="0.2">
      <c r="A134" s="35" t="s">
        <v>61</v>
      </c>
      <c r="E134" s="36" t="s">
        <v>643</v>
      </c>
    </row>
    <row r="135" spans="1:16" x14ac:dyDescent="0.2">
      <c r="A135" s="37" t="s">
        <v>63</v>
      </c>
      <c r="E135" s="38" t="s">
        <v>64</v>
      </c>
    </row>
    <row r="136" spans="1:16" ht="229.5" x14ac:dyDescent="0.2">
      <c r="A136" t="s">
        <v>65</v>
      </c>
      <c r="E136" s="36" t="s">
        <v>661</v>
      </c>
    </row>
    <row r="137" spans="1:16" x14ac:dyDescent="0.2">
      <c r="A137" s="25" t="s">
        <v>55</v>
      </c>
      <c r="B137" s="30" t="s">
        <v>182</v>
      </c>
      <c r="C137" s="30" t="s">
        <v>639</v>
      </c>
      <c r="D137" s="25" t="s">
        <v>64</v>
      </c>
      <c r="E137" s="31" t="s">
        <v>640</v>
      </c>
      <c r="F137" s="32" t="s">
        <v>634</v>
      </c>
      <c r="G137" s="33">
        <v>2.7</v>
      </c>
      <c r="H137" s="34">
        <v>0</v>
      </c>
      <c r="I137" s="34">
        <f>ROUND(ROUND(H137,2)*ROUND(G137,3),2)</f>
        <v>0</v>
      </c>
      <c r="J137" s="32" t="s">
        <v>79</v>
      </c>
      <c r="O137">
        <f>(I137*21)/100</f>
        <v>0</v>
      </c>
      <c r="P137" t="s">
        <v>30</v>
      </c>
    </row>
    <row r="138" spans="1:16" x14ac:dyDescent="0.2">
      <c r="A138" s="35" t="s">
        <v>61</v>
      </c>
      <c r="E138" s="36" t="s">
        <v>643</v>
      </c>
    </row>
    <row r="139" spans="1:16" x14ac:dyDescent="0.2">
      <c r="A139" s="37" t="s">
        <v>63</v>
      </c>
      <c r="E139" s="38" t="s">
        <v>64</v>
      </c>
    </row>
    <row r="140" spans="1:16" ht="293.25" x14ac:dyDescent="0.2">
      <c r="A140" t="s">
        <v>65</v>
      </c>
      <c r="E140" s="36" t="s">
        <v>662</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37"/>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0+O10+O55+O104+O129</f>
        <v>0</v>
      </c>
      <c r="P2" t="s">
        <v>29</v>
      </c>
    </row>
    <row r="3" spans="1:18" ht="15" customHeight="1" x14ac:dyDescent="0.25">
      <c r="A3" t="s">
        <v>12</v>
      </c>
      <c r="B3" s="18" t="s">
        <v>14</v>
      </c>
      <c r="C3" s="4" t="s">
        <v>15</v>
      </c>
      <c r="D3" s="7"/>
      <c r="E3" s="19" t="s">
        <v>16</v>
      </c>
      <c r="F3" s="8"/>
      <c r="G3" s="15"/>
      <c r="H3" s="14" t="s">
        <v>665</v>
      </c>
      <c r="I3" s="41">
        <f>0+I10+I55+I104+I129</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663</v>
      </c>
      <c r="D5" s="7"/>
      <c r="E5" s="19" t="s">
        <v>664</v>
      </c>
      <c r="F5" s="8"/>
      <c r="G5" s="8"/>
      <c r="H5" s="8"/>
      <c r="I5" s="8"/>
      <c r="J5" s="8"/>
      <c r="O5" t="s">
        <v>28</v>
      </c>
      <c r="P5" t="s">
        <v>30</v>
      </c>
    </row>
    <row r="6" spans="1:18" ht="12.75" customHeight="1" x14ac:dyDescent="0.25">
      <c r="A6" t="s">
        <v>24</v>
      </c>
      <c r="B6" s="21" t="s">
        <v>25</v>
      </c>
      <c r="C6" s="3" t="s">
        <v>665</v>
      </c>
      <c r="D6" s="2"/>
      <c r="E6" s="22" t="s">
        <v>666</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204</v>
      </c>
      <c r="D10" s="26"/>
      <c r="E10" s="28" t="s">
        <v>667</v>
      </c>
      <c r="F10" s="26"/>
      <c r="G10" s="26"/>
      <c r="H10" s="26"/>
      <c r="I10" s="29">
        <f>0+Q10</f>
        <v>0</v>
      </c>
      <c r="J10" s="26"/>
      <c r="O10">
        <f>0+R10</f>
        <v>0</v>
      </c>
      <c r="Q10">
        <f>0+I11+I15+I19+I23+I27+I31+I35+I39+I43+I47+I51</f>
        <v>0</v>
      </c>
      <c r="R10">
        <f>0+O11+O15+O19+O23+O27+O31+O35+O39+O43+O47+O51</f>
        <v>0</v>
      </c>
    </row>
    <row r="11" spans="1:18" x14ac:dyDescent="0.2">
      <c r="A11" s="25" t="s">
        <v>55</v>
      </c>
      <c r="B11" s="30" t="s">
        <v>36</v>
      </c>
      <c r="C11" s="30" t="s">
        <v>668</v>
      </c>
      <c r="D11" s="25" t="s">
        <v>64</v>
      </c>
      <c r="E11" s="31" t="s">
        <v>669</v>
      </c>
      <c r="F11" s="32" t="s">
        <v>259</v>
      </c>
      <c r="G11" s="33">
        <v>250</v>
      </c>
      <c r="H11" s="34">
        <v>0</v>
      </c>
      <c r="I11" s="34">
        <f>ROUND(ROUND(H11,2)*ROUND(G11,3),2)</f>
        <v>0</v>
      </c>
      <c r="J11" s="32" t="s">
        <v>79</v>
      </c>
      <c r="O11">
        <f>(I11*21)/100</f>
        <v>0</v>
      </c>
      <c r="P11" t="s">
        <v>30</v>
      </c>
    </row>
    <row r="12" spans="1:18" x14ac:dyDescent="0.2">
      <c r="A12" s="35" t="s">
        <v>61</v>
      </c>
      <c r="E12" s="36" t="s">
        <v>64</v>
      </c>
    </row>
    <row r="13" spans="1:18" x14ac:dyDescent="0.2">
      <c r="A13" s="37" t="s">
        <v>63</v>
      </c>
      <c r="E13" s="38" t="s">
        <v>64</v>
      </c>
    </row>
    <row r="14" spans="1:18" ht="89.25" x14ac:dyDescent="0.2">
      <c r="A14" t="s">
        <v>65</v>
      </c>
      <c r="E14" s="36" t="s">
        <v>261</v>
      </c>
    </row>
    <row r="15" spans="1:18" x14ac:dyDescent="0.2">
      <c r="A15" s="25" t="s">
        <v>55</v>
      </c>
      <c r="B15" s="30" t="s">
        <v>30</v>
      </c>
      <c r="C15" s="30" t="s">
        <v>670</v>
      </c>
      <c r="D15" s="25" t="s">
        <v>64</v>
      </c>
      <c r="E15" s="31" t="s">
        <v>671</v>
      </c>
      <c r="F15" s="32" t="s">
        <v>259</v>
      </c>
      <c r="G15" s="33">
        <v>40</v>
      </c>
      <c r="H15" s="34">
        <v>0</v>
      </c>
      <c r="I15" s="34">
        <f>ROUND(ROUND(H15,2)*ROUND(G15,3),2)</f>
        <v>0</v>
      </c>
      <c r="J15" s="32" t="s">
        <v>79</v>
      </c>
      <c r="O15">
        <f>(I15*21)/100</f>
        <v>0</v>
      </c>
      <c r="P15" t="s">
        <v>30</v>
      </c>
    </row>
    <row r="16" spans="1:18" x14ac:dyDescent="0.2">
      <c r="A16" s="35" t="s">
        <v>61</v>
      </c>
      <c r="E16" s="36" t="s">
        <v>64</v>
      </c>
    </row>
    <row r="17" spans="1:16" x14ac:dyDescent="0.2">
      <c r="A17" s="37" t="s">
        <v>63</v>
      </c>
      <c r="E17" s="38" t="s">
        <v>64</v>
      </c>
    </row>
    <row r="18" spans="1:16" ht="38.25" x14ac:dyDescent="0.2">
      <c r="A18" t="s">
        <v>65</v>
      </c>
      <c r="E18" s="36" t="s">
        <v>340</v>
      </c>
    </row>
    <row r="19" spans="1:16" ht="25.5" x14ac:dyDescent="0.2">
      <c r="A19" s="25" t="s">
        <v>55</v>
      </c>
      <c r="B19" s="30" t="s">
        <v>29</v>
      </c>
      <c r="C19" s="30" t="s">
        <v>672</v>
      </c>
      <c r="D19" s="25" t="s">
        <v>64</v>
      </c>
      <c r="E19" s="31" t="s">
        <v>673</v>
      </c>
      <c r="F19" s="32" t="s">
        <v>252</v>
      </c>
      <c r="G19" s="33">
        <v>2</v>
      </c>
      <c r="H19" s="34">
        <v>0</v>
      </c>
      <c r="I19" s="34">
        <f>ROUND(ROUND(H19,2)*ROUND(G19,3),2)</f>
        <v>0</v>
      </c>
      <c r="J19" s="32" t="s">
        <v>79</v>
      </c>
      <c r="O19">
        <f>(I19*21)/100</f>
        <v>0</v>
      </c>
      <c r="P19" t="s">
        <v>30</v>
      </c>
    </row>
    <row r="20" spans="1:16" x14ac:dyDescent="0.2">
      <c r="A20" s="35" t="s">
        <v>61</v>
      </c>
      <c r="E20" s="36" t="s">
        <v>64</v>
      </c>
    </row>
    <row r="21" spans="1:16" x14ac:dyDescent="0.2">
      <c r="A21" s="37" t="s">
        <v>63</v>
      </c>
      <c r="E21" s="38" t="s">
        <v>64</v>
      </c>
    </row>
    <row r="22" spans="1:16" ht="102" x14ac:dyDescent="0.2">
      <c r="A22" t="s">
        <v>65</v>
      </c>
      <c r="E22" s="36" t="s">
        <v>264</v>
      </c>
    </row>
    <row r="23" spans="1:16" ht="25.5" x14ac:dyDescent="0.2">
      <c r="A23" s="25" t="s">
        <v>55</v>
      </c>
      <c r="B23" s="30" t="s">
        <v>40</v>
      </c>
      <c r="C23" s="30" t="s">
        <v>674</v>
      </c>
      <c r="D23" s="25" t="s">
        <v>64</v>
      </c>
      <c r="E23" s="31" t="s">
        <v>675</v>
      </c>
      <c r="F23" s="32" t="s">
        <v>252</v>
      </c>
      <c r="G23" s="33">
        <v>1</v>
      </c>
      <c r="H23" s="34">
        <v>0</v>
      </c>
      <c r="I23" s="34">
        <f>ROUND(ROUND(H23,2)*ROUND(G23,3),2)</f>
        <v>0</v>
      </c>
      <c r="J23" s="32" t="s">
        <v>79</v>
      </c>
      <c r="O23">
        <f>(I23*21)/100</f>
        <v>0</v>
      </c>
      <c r="P23" t="s">
        <v>30</v>
      </c>
    </row>
    <row r="24" spans="1:16" x14ac:dyDescent="0.2">
      <c r="A24" s="35" t="s">
        <v>61</v>
      </c>
      <c r="E24" s="36" t="s">
        <v>64</v>
      </c>
    </row>
    <row r="25" spans="1:16" x14ac:dyDescent="0.2">
      <c r="A25" s="37" t="s">
        <v>63</v>
      </c>
      <c r="E25" s="38" t="s">
        <v>64</v>
      </c>
    </row>
    <row r="26" spans="1:16" ht="127.5" x14ac:dyDescent="0.2">
      <c r="A26" t="s">
        <v>65</v>
      </c>
      <c r="E26" s="36" t="s">
        <v>676</v>
      </c>
    </row>
    <row r="27" spans="1:16" x14ac:dyDescent="0.2">
      <c r="A27" s="25" t="s">
        <v>55</v>
      </c>
      <c r="B27" s="30" t="s">
        <v>42</v>
      </c>
      <c r="C27" s="30" t="s">
        <v>677</v>
      </c>
      <c r="D27" s="25" t="s">
        <v>64</v>
      </c>
      <c r="E27" s="31" t="s">
        <v>678</v>
      </c>
      <c r="F27" s="32" t="s">
        <v>252</v>
      </c>
      <c r="G27" s="33">
        <v>5</v>
      </c>
      <c r="H27" s="34">
        <v>0</v>
      </c>
      <c r="I27" s="34">
        <f>ROUND(ROUND(H27,2)*ROUND(G27,3),2)</f>
        <v>0</v>
      </c>
      <c r="J27" s="32" t="s">
        <v>79</v>
      </c>
      <c r="O27">
        <f>(I27*21)/100</f>
        <v>0</v>
      </c>
      <c r="P27" t="s">
        <v>30</v>
      </c>
    </row>
    <row r="28" spans="1:16" x14ac:dyDescent="0.2">
      <c r="A28" s="35" t="s">
        <v>61</v>
      </c>
      <c r="E28" s="36" t="s">
        <v>64</v>
      </c>
    </row>
    <row r="29" spans="1:16" x14ac:dyDescent="0.2">
      <c r="A29" s="37" t="s">
        <v>63</v>
      </c>
      <c r="E29" s="38" t="s">
        <v>64</v>
      </c>
    </row>
    <row r="30" spans="1:16" ht="102" x14ac:dyDescent="0.2">
      <c r="A30" t="s">
        <v>65</v>
      </c>
      <c r="E30" s="36" t="s">
        <v>679</v>
      </c>
    </row>
    <row r="31" spans="1:16" ht="25.5" x14ac:dyDescent="0.2">
      <c r="A31" s="25" t="s">
        <v>55</v>
      </c>
      <c r="B31" s="30" t="s">
        <v>44</v>
      </c>
      <c r="C31" s="30" t="s">
        <v>680</v>
      </c>
      <c r="D31" s="25" t="s">
        <v>64</v>
      </c>
      <c r="E31" s="31" t="s">
        <v>681</v>
      </c>
      <c r="F31" s="32" t="s">
        <v>252</v>
      </c>
      <c r="G31" s="33">
        <v>1</v>
      </c>
      <c r="H31" s="34">
        <v>0</v>
      </c>
      <c r="I31" s="34">
        <f>ROUND(ROUND(H31,2)*ROUND(G31,3),2)</f>
        <v>0</v>
      </c>
      <c r="J31" s="32" t="s">
        <v>79</v>
      </c>
      <c r="O31">
        <f>(I31*21)/100</f>
        <v>0</v>
      </c>
      <c r="P31" t="s">
        <v>30</v>
      </c>
    </row>
    <row r="32" spans="1:16" x14ac:dyDescent="0.2">
      <c r="A32" s="35" t="s">
        <v>61</v>
      </c>
      <c r="E32" s="36" t="s">
        <v>64</v>
      </c>
    </row>
    <row r="33" spans="1:16" x14ac:dyDescent="0.2">
      <c r="A33" s="37" t="s">
        <v>63</v>
      </c>
      <c r="E33" s="38" t="s">
        <v>64</v>
      </c>
    </row>
    <row r="34" spans="1:16" ht="114.75" x14ac:dyDescent="0.2">
      <c r="A34" t="s">
        <v>65</v>
      </c>
      <c r="E34" s="36" t="s">
        <v>682</v>
      </c>
    </row>
    <row r="35" spans="1:16" x14ac:dyDescent="0.2">
      <c r="A35" s="25" t="s">
        <v>55</v>
      </c>
      <c r="B35" s="30" t="s">
        <v>84</v>
      </c>
      <c r="C35" s="30" t="s">
        <v>352</v>
      </c>
      <c r="D35" s="25" t="s">
        <v>64</v>
      </c>
      <c r="E35" s="31" t="s">
        <v>353</v>
      </c>
      <c r="F35" s="32" t="s">
        <v>354</v>
      </c>
      <c r="G35" s="33">
        <v>0.16</v>
      </c>
      <c r="H35" s="34">
        <v>0</v>
      </c>
      <c r="I35" s="34">
        <f>ROUND(ROUND(H35,2)*ROUND(G35,3),2)</f>
        <v>0</v>
      </c>
      <c r="J35" s="32" t="s">
        <v>79</v>
      </c>
      <c r="O35">
        <f>(I35*21)/100</f>
        <v>0</v>
      </c>
      <c r="P35" t="s">
        <v>30</v>
      </c>
    </row>
    <row r="36" spans="1:16" x14ac:dyDescent="0.2">
      <c r="A36" s="35" t="s">
        <v>61</v>
      </c>
      <c r="E36" s="36" t="s">
        <v>64</v>
      </c>
    </row>
    <row r="37" spans="1:16" x14ac:dyDescent="0.2">
      <c r="A37" s="37" t="s">
        <v>63</v>
      </c>
      <c r="E37" s="38" t="s">
        <v>64</v>
      </c>
    </row>
    <row r="38" spans="1:16" ht="165.75" x14ac:dyDescent="0.2">
      <c r="A38" t="s">
        <v>65</v>
      </c>
      <c r="E38" s="36" t="s">
        <v>355</v>
      </c>
    </row>
    <row r="39" spans="1:16" x14ac:dyDescent="0.2">
      <c r="A39" s="25" t="s">
        <v>55</v>
      </c>
      <c r="B39" s="30" t="s">
        <v>89</v>
      </c>
      <c r="C39" s="30" t="s">
        <v>356</v>
      </c>
      <c r="D39" s="25" t="s">
        <v>64</v>
      </c>
      <c r="E39" s="31" t="s">
        <v>357</v>
      </c>
      <c r="F39" s="32" t="s">
        <v>354</v>
      </c>
      <c r="G39" s="33">
        <v>0.16</v>
      </c>
      <c r="H39" s="34">
        <v>0</v>
      </c>
      <c r="I39" s="34">
        <f>ROUND(ROUND(H39,2)*ROUND(G39,3),2)</f>
        <v>0</v>
      </c>
      <c r="J39" s="32" t="s">
        <v>79</v>
      </c>
      <c r="O39">
        <f>(I39*21)/100</f>
        <v>0</v>
      </c>
      <c r="P39" t="s">
        <v>30</v>
      </c>
    </row>
    <row r="40" spans="1:16" x14ac:dyDescent="0.2">
      <c r="A40" s="35" t="s">
        <v>61</v>
      </c>
      <c r="E40" s="36" t="s">
        <v>64</v>
      </c>
    </row>
    <row r="41" spans="1:16" x14ac:dyDescent="0.2">
      <c r="A41" s="37" t="s">
        <v>63</v>
      </c>
      <c r="E41" s="38" t="s">
        <v>64</v>
      </c>
    </row>
    <row r="42" spans="1:16" ht="127.5" x14ac:dyDescent="0.2">
      <c r="A42" t="s">
        <v>65</v>
      </c>
      <c r="E42" s="36" t="s">
        <v>358</v>
      </c>
    </row>
    <row r="43" spans="1:16" x14ac:dyDescent="0.2">
      <c r="A43" s="25" t="s">
        <v>55</v>
      </c>
      <c r="B43" s="30" t="s">
        <v>47</v>
      </c>
      <c r="C43" s="30" t="s">
        <v>683</v>
      </c>
      <c r="D43" s="25" t="s">
        <v>64</v>
      </c>
      <c r="E43" s="31" t="s">
        <v>684</v>
      </c>
      <c r="F43" s="32" t="s">
        <v>252</v>
      </c>
      <c r="G43" s="33">
        <v>4</v>
      </c>
      <c r="H43" s="34">
        <v>0</v>
      </c>
      <c r="I43" s="34">
        <f>ROUND(ROUND(H43,2)*ROUND(G43,3),2)</f>
        <v>0</v>
      </c>
      <c r="J43" s="32" t="s">
        <v>60</v>
      </c>
      <c r="O43">
        <f>(I43*21)/100</f>
        <v>0</v>
      </c>
      <c r="P43" t="s">
        <v>30</v>
      </c>
    </row>
    <row r="44" spans="1:16" x14ac:dyDescent="0.2">
      <c r="A44" s="35" t="s">
        <v>61</v>
      </c>
      <c r="E44" s="36" t="s">
        <v>684</v>
      </c>
    </row>
    <row r="45" spans="1:16" x14ac:dyDescent="0.2">
      <c r="A45" s="37" t="s">
        <v>63</v>
      </c>
      <c r="E45" s="38" t="s">
        <v>64</v>
      </c>
    </row>
    <row r="46" spans="1:16" ht="63.75" x14ac:dyDescent="0.2">
      <c r="A46" t="s">
        <v>65</v>
      </c>
      <c r="E46" s="36" t="s">
        <v>685</v>
      </c>
    </row>
    <row r="47" spans="1:16" x14ac:dyDescent="0.2">
      <c r="A47" s="25" t="s">
        <v>55</v>
      </c>
      <c r="B47" s="30" t="s">
        <v>49</v>
      </c>
      <c r="C47" s="30" t="s">
        <v>686</v>
      </c>
      <c r="D47" s="25" t="s">
        <v>64</v>
      </c>
      <c r="E47" s="31" t="s">
        <v>687</v>
      </c>
      <c r="F47" s="32" t="s">
        <v>252</v>
      </c>
      <c r="G47" s="33">
        <v>4</v>
      </c>
      <c r="H47" s="34">
        <v>0</v>
      </c>
      <c r="I47" s="34">
        <f>ROUND(ROUND(H47,2)*ROUND(G47,3),2)</f>
        <v>0</v>
      </c>
      <c r="J47" s="32" t="s">
        <v>60</v>
      </c>
      <c r="O47">
        <f>(I47*21)/100</f>
        <v>0</v>
      </c>
      <c r="P47" t="s">
        <v>30</v>
      </c>
    </row>
    <row r="48" spans="1:16" x14ac:dyDescent="0.2">
      <c r="A48" s="35" t="s">
        <v>61</v>
      </c>
      <c r="E48" s="36" t="s">
        <v>687</v>
      </c>
    </row>
    <row r="49" spans="1:18" x14ac:dyDescent="0.2">
      <c r="A49" s="37" t="s">
        <v>63</v>
      </c>
      <c r="E49" s="38" t="s">
        <v>64</v>
      </c>
    </row>
    <row r="50" spans="1:18" ht="63.75" x14ac:dyDescent="0.2">
      <c r="A50" t="s">
        <v>65</v>
      </c>
      <c r="E50" s="36" t="s">
        <v>688</v>
      </c>
    </row>
    <row r="51" spans="1:18" x14ac:dyDescent="0.2">
      <c r="A51" s="25" t="s">
        <v>55</v>
      </c>
      <c r="B51" s="30" t="s">
        <v>51</v>
      </c>
      <c r="C51" s="30" t="s">
        <v>689</v>
      </c>
      <c r="D51" s="25" t="s">
        <v>64</v>
      </c>
      <c r="E51" s="31" t="s">
        <v>690</v>
      </c>
      <c r="F51" s="32" t="s">
        <v>252</v>
      </c>
      <c r="G51" s="33">
        <v>4</v>
      </c>
      <c r="H51" s="34">
        <v>0</v>
      </c>
      <c r="I51" s="34">
        <f>ROUND(ROUND(H51,2)*ROUND(G51,3),2)</f>
        <v>0</v>
      </c>
      <c r="J51" s="32" t="s">
        <v>60</v>
      </c>
      <c r="O51">
        <f>(I51*21)/100</f>
        <v>0</v>
      </c>
      <c r="P51" t="s">
        <v>30</v>
      </c>
    </row>
    <row r="52" spans="1:18" x14ac:dyDescent="0.2">
      <c r="A52" s="35" t="s">
        <v>61</v>
      </c>
      <c r="E52" s="36" t="s">
        <v>690</v>
      </c>
    </row>
    <row r="53" spans="1:18" x14ac:dyDescent="0.2">
      <c r="A53" s="37" t="s">
        <v>63</v>
      </c>
      <c r="E53" s="38" t="s">
        <v>64</v>
      </c>
    </row>
    <row r="54" spans="1:18" ht="63.75" x14ac:dyDescent="0.2">
      <c r="A54" t="s">
        <v>65</v>
      </c>
      <c r="E54" s="36" t="s">
        <v>691</v>
      </c>
    </row>
    <row r="55" spans="1:18" ht="12.75" customHeight="1" x14ac:dyDescent="0.2">
      <c r="A55" s="12" t="s">
        <v>52</v>
      </c>
      <c r="B55" s="12"/>
      <c r="C55" s="39" t="s">
        <v>692</v>
      </c>
      <c r="D55" s="12"/>
      <c r="E55" s="28" t="s">
        <v>693</v>
      </c>
      <c r="F55" s="12"/>
      <c r="G55" s="12"/>
      <c r="H55" s="12"/>
      <c r="I55" s="40">
        <f>0+Q55</f>
        <v>0</v>
      </c>
      <c r="J55" s="12"/>
      <c r="O55">
        <f>0+R55</f>
        <v>0</v>
      </c>
      <c r="Q55">
        <f>0+I56+I60+I64+I68+I72+I76+I80+I84+I88+I92+I96+I100</f>
        <v>0</v>
      </c>
      <c r="R55">
        <f>0+O56+O60+O64+O68+O72+O76+O80+O84+O88+O92+O96+O100</f>
        <v>0</v>
      </c>
    </row>
    <row r="56" spans="1:18" ht="25.5" x14ac:dyDescent="0.2">
      <c r="A56" s="25" t="s">
        <v>55</v>
      </c>
      <c r="B56" s="30" t="s">
        <v>102</v>
      </c>
      <c r="C56" s="30" t="s">
        <v>694</v>
      </c>
      <c r="D56" s="25" t="s">
        <v>64</v>
      </c>
      <c r="E56" s="31" t="s">
        <v>695</v>
      </c>
      <c r="F56" s="32" t="s">
        <v>252</v>
      </c>
      <c r="G56" s="33">
        <v>1</v>
      </c>
      <c r="H56" s="34">
        <v>0</v>
      </c>
      <c r="I56" s="34">
        <f>ROUND(ROUND(H56,2)*ROUND(G56,3),2)</f>
        <v>0</v>
      </c>
      <c r="J56" s="32" t="s">
        <v>79</v>
      </c>
      <c r="O56">
        <f>(I56*21)/100</f>
        <v>0</v>
      </c>
      <c r="P56" t="s">
        <v>30</v>
      </c>
    </row>
    <row r="57" spans="1:18" x14ac:dyDescent="0.2">
      <c r="A57" s="35" t="s">
        <v>61</v>
      </c>
      <c r="E57" s="36" t="s">
        <v>64</v>
      </c>
    </row>
    <row r="58" spans="1:18" x14ac:dyDescent="0.2">
      <c r="A58" s="37" t="s">
        <v>63</v>
      </c>
      <c r="E58" s="38" t="s">
        <v>64</v>
      </c>
    </row>
    <row r="59" spans="1:18" ht="127.5" x14ac:dyDescent="0.2">
      <c r="A59" t="s">
        <v>65</v>
      </c>
      <c r="E59" s="36" t="s">
        <v>696</v>
      </c>
    </row>
    <row r="60" spans="1:18" ht="25.5" x14ac:dyDescent="0.2">
      <c r="A60" s="25" t="s">
        <v>55</v>
      </c>
      <c r="B60" s="30" t="s">
        <v>107</v>
      </c>
      <c r="C60" s="30" t="s">
        <v>697</v>
      </c>
      <c r="D60" s="25" t="s">
        <v>64</v>
      </c>
      <c r="E60" s="31" t="s">
        <v>698</v>
      </c>
      <c r="F60" s="32" t="s">
        <v>252</v>
      </c>
      <c r="G60" s="33">
        <v>1</v>
      </c>
      <c r="H60" s="34">
        <v>0</v>
      </c>
      <c r="I60" s="34">
        <f>ROUND(ROUND(H60,2)*ROUND(G60,3),2)</f>
        <v>0</v>
      </c>
      <c r="J60" s="32" t="s">
        <v>79</v>
      </c>
      <c r="O60">
        <f>(I60*21)/100</f>
        <v>0</v>
      </c>
      <c r="P60" t="s">
        <v>30</v>
      </c>
    </row>
    <row r="61" spans="1:18" x14ac:dyDescent="0.2">
      <c r="A61" s="35" t="s">
        <v>61</v>
      </c>
      <c r="E61" s="36" t="s">
        <v>64</v>
      </c>
    </row>
    <row r="62" spans="1:18" x14ac:dyDescent="0.2">
      <c r="A62" s="37" t="s">
        <v>63</v>
      </c>
      <c r="E62" s="38" t="s">
        <v>64</v>
      </c>
    </row>
    <row r="63" spans="1:18" ht="127.5" x14ac:dyDescent="0.2">
      <c r="A63" t="s">
        <v>65</v>
      </c>
      <c r="E63" s="36" t="s">
        <v>699</v>
      </c>
    </row>
    <row r="64" spans="1:18" ht="25.5" x14ac:dyDescent="0.2">
      <c r="A64" s="25" t="s">
        <v>55</v>
      </c>
      <c r="B64" s="30" t="s">
        <v>112</v>
      </c>
      <c r="C64" s="30" t="s">
        <v>700</v>
      </c>
      <c r="D64" s="25" t="s">
        <v>64</v>
      </c>
      <c r="E64" s="31" t="s">
        <v>701</v>
      </c>
      <c r="F64" s="32" t="s">
        <v>252</v>
      </c>
      <c r="G64" s="33">
        <v>1</v>
      </c>
      <c r="H64" s="34">
        <v>0</v>
      </c>
      <c r="I64" s="34">
        <f>ROUND(ROUND(H64,2)*ROUND(G64,3),2)</f>
        <v>0</v>
      </c>
      <c r="J64" s="32" t="s">
        <v>79</v>
      </c>
      <c r="O64">
        <f>(I64*21)/100</f>
        <v>0</v>
      </c>
      <c r="P64" t="s">
        <v>30</v>
      </c>
    </row>
    <row r="65" spans="1:16" x14ac:dyDescent="0.2">
      <c r="A65" s="35" t="s">
        <v>61</v>
      </c>
      <c r="E65" s="36" t="s">
        <v>64</v>
      </c>
    </row>
    <row r="66" spans="1:16" x14ac:dyDescent="0.2">
      <c r="A66" s="37" t="s">
        <v>63</v>
      </c>
      <c r="E66" s="38" t="s">
        <v>64</v>
      </c>
    </row>
    <row r="67" spans="1:16" ht="165.75" x14ac:dyDescent="0.2">
      <c r="A67" t="s">
        <v>65</v>
      </c>
      <c r="E67" s="36" t="s">
        <v>702</v>
      </c>
    </row>
    <row r="68" spans="1:16" x14ac:dyDescent="0.2">
      <c r="A68" s="25" t="s">
        <v>55</v>
      </c>
      <c r="B68" s="30" t="s">
        <v>115</v>
      </c>
      <c r="C68" s="30" t="s">
        <v>703</v>
      </c>
      <c r="D68" s="25" t="s">
        <v>64</v>
      </c>
      <c r="E68" s="31" t="s">
        <v>704</v>
      </c>
      <c r="F68" s="32" t="s">
        <v>252</v>
      </c>
      <c r="G68" s="33">
        <v>1</v>
      </c>
      <c r="H68" s="34">
        <v>0</v>
      </c>
      <c r="I68" s="34">
        <f>ROUND(ROUND(H68,2)*ROUND(G68,3),2)</f>
        <v>0</v>
      </c>
      <c r="J68" s="32" t="s">
        <v>79</v>
      </c>
      <c r="O68">
        <f>(I68*21)/100</f>
        <v>0</v>
      </c>
      <c r="P68" t="s">
        <v>30</v>
      </c>
    </row>
    <row r="69" spans="1:16" x14ac:dyDescent="0.2">
      <c r="A69" s="35" t="s">
        <v>61</v>
      </c>
      <c r="E69" s="36" t="s">
        <v>64</v>
      </c>
    </row>
    <row r="70" spans="1:16" x14ac:dyDescent="0.2">
      <c r="A70" s="37" t="s">
        <v>63</v>
      </c>
      <c r="E70" s="38" t="s">
        <v>64</v>
      </c>
    </row>
    <row r="71" spans="1:16" ht="127.5" x14ac:dyDescent="0.2">
      <c r="A71" t="s">
        <v>65</v>
      </c>
      <c r="E71" s="36" t="s">
        <v>705</v>
      </c>
    </row>
    <row r="72" spans="1:16" x14ac:dyDescent="0.2">
      <c r="A72" s="25" t="s">
        <v>55</v>
      </c>
      <c r="B72" s="30" t="s">
        <v>119</v>
      </c>
      <c r="C72" s="30" t="s">
        <v>706</v>
      </c>
      <c r="D72" s="25" t="s">
        <v>64</v>
      </c>
      <c r="E72" s="31" t="s">
        <v>707</v>
      </c>
      <c r="F72" s="32" t="s">
        <v>252</v>
      </c>
      <c r="G72" s="33">
        <v>1</v>
      </c>
      <c r="H72" s="34">
        <v>0</v>
      </c>
      <c r="I72" s="34">
        <f>ROUND(ROUND(H72,2)*ROUND(G72,3),2)</f>
        <v>0</v>
      </c>
      <c r="J72" s="32" t="s">
        <v>79</v>
      </c>
      <c r="O72">
        <f>(I72*21)/100</f>
        <v>0</v>
      </c>
      <c r="P72" t="s">
        <v>30</v>
      </c>
    </row>
    <row r="73" spans="1:16" x14ac:dyDescent="0.2">
      <c r="A73" s="35" t="s">
        <v>61</v>
      </c>
      <c r="E73" s="36" t="s">
        <v>64</v>
      </c>
    </row>
    <row r="74" spans="1:16" x14ac:dyDescent="0.2">
      <c r="A74" s="37" t="s">
        <v>63</v>
      </c>
      <c r="E74" s="38" t="s">
        <v>64</v>
      </c>
    </row>
    <row r="75" spans="1:16" ht="102" x14ac:dyDescent="0.2">
      <c r="A75" t="s">
        <v>65</v>
      </c>
      <c r="E75" s="36" t="s">
        <v>708</v>
      </c>
    </row>
    <row r="76" spans="1:16" x14ac:dyDescent="0.2">
      <c r="A76" s="25" t="s">
        <v>55</v>
      </c>
      <c r="B76" s="30" t="s">
        <v>123</v>
      </c>
      <c r="C76" s="30" t="s">
        <v>709</v>
      </c>
      <c r="D76" s="25" t="s">
        <v>64</v>
      </c>
      <c r="E76" s="31" t="s">
        <v>710</v>
      </c>
      <c r="F76" s="32" t="s">
        <v>252</v>
      </c>
      <c r="G76" s="33">
        <v>1</v>
      </c>
      <c r="H76" s="34">
        <v>0</v>
      </c>
      <c r="I76" s="34">
        <f>ROUND(ROUND(H76,2)*ROUND(G76,3),2)</f>
        <v>0</v>
      </c>
      <c r="J76" s="32" t="s">
        <v>79</v>
      </c>
      <c r="O76">
        <f>(I76*21)/100</f>
        <v>0</v>
      </c>
      <c r="P76" t="s">
        <v>30</v>
      </c>
    </row>
    <row r="77" spans="1:16" x14ac:dyDescent="0.2">
      <c r="A77" s="35" t="s">
        <v>61</v>
      </c>
      <c r="E77" s="36" t="s">
        <v>64</v>
      </c>
    </row>
    <row r="78" spans="1:16" x14ac:dyDescent="0.2">
      <c r="A78" s="37" t="s">
        <v>63</v>
      </c>
      <c r="E78" s="38" t="s">
        <v>64</v>
      </c>
    </row>
    <row r="79" spans="1:16" ht="127.5" x14ac:dyDescent="0.2">
      <c r="A79" t="s">
        <v>65</v>
      </c>
      <c r="E79" s="36" t="s">
        <v>711</v>
      </c>
    </row>
    <row r="80" spans="1:16" x14ac:dyDescent="0.2">
      <c r="A80" s="25" t="s">
        <v>55</v>
      </c>
      <c r="B80" s="30" t="s">
        <v>127</v>
      </c>
      <c r="C80" s="30" t="s">
        <v>712</v>
      </c>
      <c r="D80" s="25" t="s">
        <v>64</v>
      </c>
      <c r="E80" s="31" t="s">
        <v>713</v>
      </c>
      <c r="F80" s="32" t="s">
        <v>252</v>
      </c>
      <c r="G80" s="33">
        <v>1</v>
      </c>
      <c r="H80" s="34">
        <v>0</v>
      </c>
      <c r="I80" s="34">
        <f>ROUND(ROUND(H80,2)*ROUND(G80,3),2)</f>
        <v>0</v>
      </c>
      <c r="J80" s="32" t="s">
        <v>79</v>
      </c>
      <c r="O80">
        <f>(I80*21)/100</f>
        <v>0</v>
      </c>
      <c r="P80" t="s">
        <v>30</v>
      </c>
    </row>
    <row r="81" spans="1:16" x14ac:dyDescent="0.2">
      <c r="A81" s="35" t="s">
        <v>61</v>
      </c>
      <c r="E81" s="36" t="s">
        <v>64</v>
      </c>
    </row>
    <row r="82" spans="1:16" x14ac:dyDescent="0.2">
      <c r="A82" s="37" t="s">
        <v>63</v>
      </c>
      <c r="E82" s="38" t="s">
        <v>64</v>
      </c>
    </row>
    <row r="83" spans="1:16" ht="102" x14ac:dyDescent="0.2">
      <c r="A83" t="s">
        <v>65</v>
      </c>
      <c r="E83" s="36" t="s">
        <v>714</v>
      </c>
    </row>
    <row r="84" spans="1:16" x14ac:dyDescent="0.2">
      <c r="A84" s="25" t="s">
        <v>55</v>
      </c>
      <c r="B84" s="30" t="s">
        <v>131</v>
      </c>
      <c r="C84" s="30" t="s">
        <v>715</v>
      </c>
      <c r="D84" s="25" t="s">
        <v>64</v>
      </c>
      <c r="E84" s="31" t="s">
        <v>716</v>
      </c>
      <c r="F84" s="32" t="s">
        <v>252</v>
      </c>
      <c r="G84" s="33">
        <v>1</v>
      </c>
      <c r="H84" s="34">
        <v>0</v>
      </c>
      <c r="I84" s="34">
        <f>ROUND(ROUND(H84,2)*ROUND(G84,3),2)</f>
        <v>0</v>
      </c>
      <c r="J84" s="32" t="s">
        <v>79</v>
      </c>
      <c r="O84">
        <f>(I84*21)/100</f>
        <v>0</v>
      </c>
      <c r="P84" t="s">
        <v>30</v>
      </c>
    </row>
    <row r="85" spans="1:16" x14ac:dyDescent="0.2">
      <c r="A85" s="35" t="s">
        <v>61</v>
      </c>
      <c r="E85" s="36" t="s">
        <v>64</v>
      </c>
    </row>
    <row r="86" spans="1:16" x14ac:dyDescent="0.2">
      <c r="A86" s="37" t="s">
        <v>63</v>
      </c>
      <c r="E86" s="38" t="s">
        <v>64</v>
      </c>
    </row>
    <row r="87" spans="1:16" ht="114.75" x14ac:dyDescent="0.2">
      <c r="A87" t="s">
        <v>65</v>
      </c>
      <c r="E87" s="36" t="s">
        <v>717</v>
      </c>
    </row>
    <row r="88" spans="1:16" x14ac:dyDescent="0.2">
      <c r="A88" s="25" t="s">
        <v>55</v>
      </c>
      <c r="B88" s="30" t="s">
        <v>135</v>
      </c>
      <c r="C88" s="30" t="s">
        <v>718</v>
      </c>
      <c r="D88" s="25" t="s">
        <v>64</v>
      </c>
      <c r="E88" s="31" t="s">
        <v>719</v>
      </c>
      <c r="F88" s="32" t="s">
        <v>252</v>
      </c>
      <c r="G88" s="33">
        <v>1</v>
      </c>
      <c r="H88" s="34">
        <v>0</v>
      </c>
      <c r="I88" s="34">
        <f>ROUND(ROUND(H88,2)*ROUND(G88,3),2)</f>
        <v>0</v>
      </c>
      <c r="J88" s="32" t="s">
        <v>79</v>
      </c>
      <c r="O88">
        <f>(I88*21)/100</f>
        <v>0</v>
      </c>
      <c r="P88" t="s">
        <v>30</v>
      </c>
    </row>
    <row r="89" spans="1:16" x14ac:dyDescent="0.2">
      <c r="A89" s="35" t="s">
        <v>61</v>
      </c>
      <c r="E89" s="36" t="s">
        <v>64</v>
      </c>
    </row>
    <row r="90" spans="1:16" x14ac:dyDescent="0.2">
      <c r="A90" s="37" t="s">
        <v>63</v>
      </c>
      <c r="E90" s="38" t="s">
        <v>64</v>
      </c>
    </row>
    <row r="91" spans="1:16" ht="140.25" x14ac:dyDescent="0.2">
      <c r="A91" t="s">
        <v>65</v>
      </c>
      <c r="E91" s="36" t="s">
        <v>720</v>
      </c>
    </row>
    <row r="92" spans="1:16" x14ac:dyDescent="0.2">
      <c r="A92" s="25" t="s">
        <v>55</v>
      </c>
      <c r="B92" s="30" t="s">
        <v>140</v>
      </c>
      <c r="C92" s="30" t="s">
        <v>721</v>
      </c>
      <c r="D92" s="25" t="s">
        <v>64</v>
      </c>
      <c r="E92" s="31" t="s">
        <v>722</v>
      </c>
      <c r="F92" s="32" t="s">
        <v>536</v>
      </c>
      <c r="G92" s="33">
        <v>8</v>
      </c>
      <c r="H92" s="34">
        <v>0</v>
      </c>
      <c r="I92" s="34">
        <f>ROUND(ROUND(H92,2)*ROUND(G92,3),2)</f>
        <v>0</v>
      </c>
      <c r="J92" s="32" t="s">
        <v>60</v>
      </c>
      <c r="O92">
        <f>(I92*21)/100</f>
        <v>0</v>
      </c>
      <c r="P92" t="s">
        <v>30</v>
      </c>
    </row>
    <row r="93" spans="1:16" x14ac:dyDescent="0.2">
      <c r="A93" s="35" t="s">
        <v>61</v>
      </c>
      <c r="E93" s="36" t="s">
        <v>722</v>
      </c>
    </row>
    <row r="94" spans="1:16" x14ac:dyDescent="0.2">
      <c r="A94" s="37" t="s">
        <v>63</v>
      </c>
      <c r="E94" s="38" t="s">
        <v>64</v>
      </c>
    </row>
    <row r="95" spans="1:16" ht="63.75" x14ac:dyDescent="0.2">
      <c r="A95" t="s">
        <v>65</v>
      </c>
      <c r="E95" s="36" t="s">
        <v>723</v>
      </c>
    </row>
    <row r="96" spans="1:16" x14ac:dyDescent="0.2">
      <c r="A96" s="25" t="s">
        <v>55</v>
      </c>
      <c r="B96" s="30" t="s">
        <v>144</v>
      </c>
      <c r="C96" s="30" t="s">
        <v>724</v>
      </c>
      <c r="D96" s="25" t="s">
        <v>64</v>
      </c>
      <c r="E96" s="31" t="s">
        <v>725</v>
      </c>
      <c r="F96" s="32" t="s">
        <v>252</v>
      </c>
      <c r="G96" s="33">
        <v>1</v>
      </c>
      <c r="H96" s="34">
        <v>0</v>
      </c>
      <c r="I96" s="34">
        <f>ROUND(ROUND(H96,2)*ROUND(G96,3),2)</f>
        <v>0</v>
      </c>
      <c r="J96" s="32" t="s">
        <v>60</v>
      </c>
      <c r="O96">
        <f>(I96*21)/100</f>
        <v>0</v>
      </c>
      <c r="P96" t="s">
        <v>30</v>
      </c>
    </row>
    <row r="97" spans="1:18" x14ac:dyDescent="0.2">
      <c r="A97" s="35" t="s">
        <v>61</v>
      </c>
      <c r="E97" s="36" t="s">
        <v>725</v>
      </c>
    </row>
    <row r="98" spans="1:18" x14ac:dyDescent="0.2">
      <c r="A98" s="37" t="s">
        <v>63</v>
      </c>
      <c r="E98" s="38" t="s">
        <v>64</v>
      </c>
    </row>
    <row r="99" spans="1:18" ht="127.5" x14ac:dyDescent="0.2">
      <c r="A99" t="s">
        <v>65</v>
      </c>
      <c r="E99" s="36" t="s">
        <v>726</v>
      </c>
    </row>
    <row r="100" spans="1:18" x14ac:dyDescent="0.2">
      <c r="A100" s="25" t="s">
        <v>55</v>
      </c>
      <c r="B100" s="30" t="s">
        <v>147</v>
      </c>
      <c r="C100" s="30" t="s">
        <v>727</v>
      </c>
      <c r="D100" s="25" t="s">
        <v>64</v>
      </c>
      <c r="E100" s="31" t="s">
        <v>728</v>
      </c>
      <c r="F100" s="32" t="s">
        <v>252</v>
      </c>
      <c r="G100" s="33">
        <v>1</v>
      </c>
      <c r="H100" s="34">
        <v>0</v>
      </c>
      <c r="I100" s="34">
        <f>ROUND(ROUND(H100,2)*ROUND(G100,3),2)</f>
        <v>0</v>
      </c>
      <c r="J100" s="32" t="s">
        <v>60</v>
      </c>
      <c r="O100">
        <f>(I100*21)/100</f>
        <v>0</v>
      </c>
      <c r="P100" t="s">
        <v>30</v>
      </c>
    </row>
    <row r="101" spans="1:18" x14ac:dyDescent="0.2">
      <c r="A101" s="35" t="s">
        <v>61</v>
      </c>
      <c r="E101" s="36" t="s">
        <v>728</v>
      </c>
    </row>
    <row r="102" spans="1:18" x14ac:dyDescent="0.2">
      <c r="A102" s="37" t="s">
        <v>63</v>
      </c>
      <c r="E102" s="38" t="s">
        <v>64</v>
      </c>
    </row>
    <row r="103" spans="1:18" ht="127.5" x14ac:dyDescent="0.2">
      <c r="A103" t="s">
        <v>65</v>
      </c>
      <c r="E103" s="36" t="s">
        <v>729</v>
      </c>
    </row>
    <row r="104" spans="1:18" ht="12.75" customHeight="1" x14ac:dyDescent="0.2">
      <c r="A104" s="12" t="s">
        <v>52</v>
      </c>
      <c r="B104" s="12"/>
      <c r="C104" s="39" t="s">
        <v>730</v>
      </c>
      <c r="D104" s="12"/>
      <c r="E104" s="28" t="s">
        <v>731</v>
      </c>
      <c r="F104" s="12"/>
      <c r="G104" s="12"/>
      <c r="H104" s="12"/>
      <c r="I104" s="40">
        <f>0+Q104</f>
        <v>0</v>
      </c>
      <c r="J104" s="12"/>
      <c r="O104">
        <f>0+R104</f>
        <v>0</v>
      </c>
      <c r="Q104">
        <f>0+I105+I109+I113+I117+I121+I125</f>
        <v>0</v>
      </c>
      <c r="R104">
        <f>0+O105+O109+O113+O117+O121+O125</f>
        <v>0</v>
      </c>
    </row>
    <row r="105" spans="1:18" x14ac:dyDescent="0.2">
      <c r="A105" s="25" t="s">
        <v>55</v>
      </c>
      <c r="B105" s="30" t="s">
        <v>150</v>
      </c>
      <c r="C105" s="30" t="s">
        <v>732</v>
      </c>
      <c r="D105" s="25" t="s">
        <v>64</v>
      </c>
      <c r="E105" s="31" t="s">
        <v>733</v>
      </c>
      <c r="F105" s="32" t="s">
        <v>252</v>
      </c>
      <c r="G105" s="33">
        <v>2</v>
      </c>
      <c r="H105" s="34">
        <v>0</v>
      </c>
      <c r="I105" s="34">
        <f>ROUND(ROUND(H105,2)*ROUND(G105,3),2)</f>
        <v>0</v>
      </c>
      <c r="J105" s="32" t="s">
        <v>79</v>
      </c>
      <c r="O105">
        <f>(I105*21)/100</f>
        <v>0</v>
      </c>
      <c r="P105" t="s">
        <v>30</v>
      </c>
    </row>
    <row r="106" spans="1:18" x14ac:dyDescent="0.2">
      <c r="A106" s="35" t="s">
        <v>61</v>
      </c>
      <c r="E106" s="36" t="s">
        <v>64</v>
      </c>
    </row>
    <row r="107" spans="1:18" x14ac:dyDescent="0.2">
      <c r="A107" s="37" t="s">
        <v>63</v>
      </c>
      <c r="E107" s="38" t="s">
        <v>64</v>
      </c>
    </row>
    <row r="108" spans="1:18" ht="165.75" x14ac:dyDescent="0.2">
      <c r="A108" t="s">
        <v>65</v>
      </c>
      <c r="E108" s="36" t="s">
        <v>734</v>
      </c>
    </row>
    <row r="109" spans="1:18" ht="25.5" x14ac:dyDescent="0.2">
      <c r="A109" s="25" t="s">
        <v>55</v>
      </c>
      <c r="B109" s="30" t="s">
        <v>154</v>
      </c>
      <c r="C109" s="30" t="s">
        <v>735</v>
      </c>
      <c r="D109" s="25" t="s">
        <v>64</v>
      </c>
      <c r="E109" s="31" t="s">
        <v>736</v>
      </c>
      <c r="F109" s="32" t="s">
        <v>252</v>
      </c>
      <c r="G109" s="33">
        <v>1</v>
      </c>
      <c r="H109" s="34">
        <v>0</v>
      </c>
      <c r="I109" s="34">
        <f>ROUND(ROUND(H109,2)*ROUND(G109,3),2)</f>
        <v>0</v>
      </c>
      <c r="J109" s="32" t="s">
        <v>79</v>
      </c>
      <c r="O109">
        <f>(I109*21)/100</f>
        <v>0</v>
      </c>
      <c r="P109" t="s">
        <v>30</v>
      </c>
    </row>
    <row r="110" spans="1:18" x14ac:dyDescent="0.2">
      <c r="A110" s="35" t="s">
        <v>61</v>
      </c>
      <c r="E110" s="36" t="s">
        <v>64</v>
      </c>
    </row>
    <row r="111" spans="1:18" x14ac:dyDescent="0.2">
      <c r="A111" s="37" t="s">
        <v>63</v>
      </c>
      <c r="E111" s="38" t="s">
        <v>64</v>
      </c>
    </row>
    <row r="112" spans="1:18" ht="127.5" x14ac:dyDescent="0.2">
      <c r="A112" t="s">
        <v>65</v>
      </c>
      <c r="E112" s="36" t="s">
        <v>737</v>
      </c>
    </row>
    <row r="113" spans="1:16" ht="25.5" x14ac:dyDescent="0.2">
      <c r="A113" s="25" t="s">
        <v>55</v>
      </c>
      <c r="B113" s="30" t="s">
        <v>157</v>
      </c>
      <c r="C113" s="30" t="s">
        <v>738</v>
      </c>
      <c r="D113" s="25" t="s">
        <v>64</v>
      </c>
      <c r="E113" s="31" t="s">
        <v>739</v>
      </c>
      <c r="F113" s="32" t="s">
        <v>252</v>
      </c>
      <c r="G113" s="33">
        <v>1</v>
      </c>
      <c r="H113" s="34">
        <v>0</v>
      </c>
      <c r="I113" s="34">
        <f>ROUND(ROUND(H113,2)*ROUND(G113,3),2)</f>
        <v>0</v>
      </c>
      <c r="J113" s="32" t="s">
        <v>79</v>
      </c>
      <c r="O113">
        <f>(I113*21)/100</f>
        <v>0</v>
      </c>
      <c r="P113" t="s">
        <v>30</v>
      </c>
    </row>
    <row r="114" spans="1:16" x14ac:dyDescent="0.2">
      <c r="A114" s="35" t="s">
        <v>61</v>
      </c>
      <c r="E114" s="36" t="s">
        <v>64</v>
      </c>
    </row>
    <row r="115" spans="1:16" x14ac:dyDescent="0.2">
      <c r="A115" s="37" t="s">
        <v>63</v>
      </c>
      <c r="E115" s="38" t="s">
        <v>64</v>
      </c>
    </row>
    <row r="116" spans="1:16" ht="114.75" x14ac:dyDescent="0.2">
      <c r="A116" t="s">
        <v>65</v>
      </c>
      <c r="E116" s="36" t="s">
        <v>740</v>
      </c>
    </row>
    <row r="117" spans="1:16" ht="25.5" x14ac:dyDescent="0.2">
      <c r="A117" s="25" t="s">
        <v>55</v>
      </c>
      <c r="B117" s="30" t="s">
        <v>161</v>
      </c>
      <c r="C117" s="30" t="s">
        <v>741</v>
      </c>
      <c r="D117" s="25" t="s">
        <v>64</v>
      </c>
      <c r="E117" s="31" t="s">
        <v>742</v>
      </c>
      <c r="F117" s="32" t="s">
        <v>252</v>
      </c>
      <c r="G117" s="33">
        <v>1</v>
      </c>
      <c r="H117" s="34">
        <v>0</v>
      </c>
      <c r="I117" s="34">
        <f>ROUND(ROUND(H117,2)*ROUND(G117,3),2)</f>
        <v>0</v>
      </c>
      <c r="J117" s="32" t="s">
        <v>79</v>
      </c>
      <c r="O117">
        <f>(I117*21)/100</f>
        <v>0</v>
      </c>
      <c r="P117" t="s">
        <v>30</v>
      </c>
    </row>
    <row r="118" spans="1:16" x14ac:dyDescent="0.2">
      <c r="A118" s="35" t="s">
        <v>61</v>
      </c>
      <c r="E118" s="36" t="s">
        <v>64</v>
      </c>
    </row>
    <row r="119" spans="1:16" x14ac:dyDescent="0.2">
      <c r="A119" s="37" t="s">
        <v>63</v>
      </c>
      <c r="E119" s="38" t="s">
        <v>64</v>
      </c>
    </row>
    <row r="120" spans="1:16" ht="140.25" x14ac:dyDescent="0.2">
      <c r="A120" t="s">
        <v>65</v>
      </c>
      <c r="E120" s="36" t="s">
        <v>743</v>
      </c>
    </row>
    <row r="121" spans="1:16" x14ac:dyDescent="0.2">
      <c r="A121" s="25" t="s">
        <v>55</v>
      </c>
      <c r="B121" s="30" t="s">
        <v>165</v>
      </c>
      <c r="C121" s="30" t="s">
        <v>744</v>
      </c>
      <c r="D121" s="25" t="s">
        <v>64</v>
      </c>
      <c r="E121" s="31" t="s">
        <v>745</v>
      </c>
      <c r="F121" s="32" t="s">
        <v>252</v>
      </c>
      <c r="G121" s="33">
        <v>1</v>
      </c>
      <c r="H121" s="34">
        <v>0</v>
      </c>
      <c r="I121" s="34">
        <f>ROUND(ROUND(H121,2)*ROUND(G121,3),2)</f>
        <v>0</v>
      </c>
      <c r="J121" s="32" t="s">
        <v>60</v>
      </c>
      <c r="O121">
        <f>(I121*21)/100</f>
        <v>0</v>
      </c>
      <c r="P121" t="s">
        <v>30</v>
      </c>
    </row>
    <row r="122" spans="1:16" x14ac:dyDescent="0.2">
      <c r="A122" s="35" t="s">
        <v>61</v>
      </c>
      <c r="E122" s="36" t="s">
        <v>745</v>
      </c>
    </row>
    <row r="123" spans="1:16" x14ac:dyDescent="0.2">
      <c r="A123" s="37" t="s">
        <v>63</v>
      </c>
      <c r="E123" s="38" t="s">
        <v>64</v>
      </c>
    </row>
    <row r="124" spans="1:16" ht="114.75" x14ac:dyDescent="0.2">
      <c r="A124" t="s">
        <v>65</v>
      </c>
      <c r="E124" s="36" t="s">
        <v>746</v>
      </c>
    </row>
    <row r="125" spans="1:16" x14ac:dyDescent="0.2">
      <c r="A125" s="25" t="s">
        <v>55</v>
      </c>
      <c r="B125" s="30" t="s">
        <v>170</v>
      </c>
      <c r="C125" s="30" t="s">
        <v>747</v>
      </c>
      <c r="D125" s="25" t="s">
        <v>64</v>
      </c>
      <c r="E125" s="31" t="s">
        <v>748</v>
      </c>
      <c r="F125" s="32" t="s">
        <v>252</v>
      </c>
      <c r="G125" s="33">
        <v>2</v>
      </c>
      <c r="H125" s="34">
        <v>0</v>
      </c>
      <c r="I125" s="34">
        <f>ROUND(ROUND(H125,2)*ROUND(G125,3),2)</f>
        <v>0</v>
      </c>
      <c r="J125" s="32" t="s">
        <v>60</v>
      </c>
      <c r="O125">
        <f>(I125*21)/100</f>
        <v>0</v>
      </c>
      <c r="P125" t="s">
        <v>30</v>
      </c>
    </row>
    <row r="126" spans="1:16" x14ac:dyDescent="0.2">
      <c r="A126" s="35" t="s">
        <v>61</v>
      </c>
      <c r="E126" s="36" t="s">
        <v>748</v>
      </c>
    </row>
    <row r="127" spans="1:16" x14ac:dyDescent="0.2">
      <c r="A127" s="37" t="s">
        <v>63</v>
      </c>
      <c r="E127" s="38" t="s">
        <v>64</v>
      </c>
    </row>
    <row r="128" spans="1:16" ht="51" x14ac:dyDescent="0.2">
      <c r="A128" t="s">
        <v>65</v>
      </c>
      <c r="E128" s="36" t="s">
        <v>749</v>
      </c>
    </row>
    <row r="129" spans="1:18" ht="12.75" customHeight="1" x14ac:dyDescent="0.2">
      <c r="A129" s="12" t="s">
        <v>52</v>
      </c>
      <c r="B129" s="12"/>
      <c r="C129" s="39" t="s">
        <v>750</v>
      </c>
      <c r="D129" s="12"/>
      <c r="E129" s="28" t="s">
        <v>751</v>
      </c>
      <c r="F129" s="12"/>
      <c r="G129" s="12"/>
      <c r="H129" s="12"/>
      <c r="I129" s="40">
        <f>0+Q129</f>
        <v>0</v>
      </c>
      <c r="J129" s="12"/>
      <c r="O129">
        <f>0+R129</f>
        <v>0</v>
      </c>
      <c r="Q129">
        <f>0+I130+I134</f>
        <v>0</v>
      </c>
      <c r="R129">
        <f>0+O130+O134</f>
        <v>0</v>
      </c>
    </row>
    <row r="130" spans="1:18" ht="25.5" x14ac:dyDescent="0.2">
      <c r="A130" s="25" t="s">
        <v>55</v>
      </c>
      <c r="B130" s="30" t="s">
        <v>175</v>
      </c>
      <c r="C130" s="30" t="s">
        <v>417</v>
      </c>
      <c r="D130" s="25" t="s">
        <v>57</v>
      </c>
      <c r="E130" s="31" t="s">
        <v>418</v>
      </c>
      <c r="F130" s="32" t="s">
        <v>59</v>
      </c>
      <c r="G130" s="33">
        <v>0.02</v>
      </c>
      <c r="H130" s="34">
        <v>0</v>
      </c>
      <c r="I130" s="34">
        <f>ROUND(ROUND(H130,2)*ROUND(G130,3),2)</f>
        <v>0</v>
      </c>
      <c r="J130" s="32" t="s">
        <v>60</v>
      </c>
      <c r="O130">
        <f>(I130*21)/100</f>
        <v>0</v>
      </c>
      <c r="P130" t="s">
        <v>30</v>
      </c>
    </row>
    <row r="131" spans="1:18" ht="25.5" x14ac:dyDescent="0.2">
      <c r="A131" s="35" t="s">
        <v>61</v>
      </c>
      <c r="E131" s="36" t="s">
        <v>418</v>
      </c>
    </row>
    <row r="132" spans="1:18" x14ac:dyDescent="0.2">
      <c r="A132" s="37" t="s">
        <v>63</v>
      </c>
      <c r="E132" s="38" t="s">
        <v>64</v>
      </c>
    </row>
    <row r="133" spans="1:18" ht="89.25" x14ac:dyDescent="0.2">
      <c r="A133" t="s">
        <v>65</v>
      </c>
      <c r="E133" s="36" t="s">
        <v>752</v>
      </c>
    </row>
    <row r="134" spans="1:18" ht="25.5" x14ac:dyDescent="0.2">
      <c r="A134" s="25" t="s">
        <v>55</v>
      </c>
      <c r="B134" s="30" t="s">
        <v>178</v>
      </c>
      <c r="C134" s="30" t="s">
        <v>72</v>
      </c>
      <c r="D134" s="25" t="s">
        <v>57</v>
      </c>
      <c r="E134" s="31" t="s">
        <v>73</v>
      </c>
      <c r="F134" s="32" t="s">
        <v>59</v>
      </c>
      <c r="G134" s="33">
        <v>0.04</v>
      </c>
      <c r="H134" s="34">
        <v>0</v>
      </c>
      <c r="I134" s="34">
        <f>ROUND(ROUND(H134,2)*ROUND(G134,3),2)</f>
        <v>0</v>
      </c>
      <c r="J134" s="32" t="s">
        <v>60</v>
      </c>
      <c r="O134">
        <f>(I134*21)/100</f>
        <v>0</v>
      </c>
      <c r="P134" t="s">
        <v>30</v>
      </c>
    </row>
    <row r="135" spans="1:18" ht="25.5" x14ac:dyDescent="0.2">
      <c r="A135" s="35" t="s">
        <v>61</v>
      </c>
      <c r="E135" s="36" t="s">
        <v>73</v>
      </c>
    </row>
    <row r="136" spans="1:18" x14ac:dyDescent="0.2">
      <c r="A136" s="37" t="s">
        <v>63</v>
      </c>
      <c r="E136" s="38" t="s">
        <v>64</v>
      </c>
    </row>
    <row r="137" spans="1:18" ht="89.25" x14ac:dyDescent="0.2">
      <c r="A137" t="s">
        <v>65</v>
      </c>
      <c r="E137" s="36" t="s">
        <v>752</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27"/>
  <sheetViews>
    <sheetView workbookViewId="0">
      <pane ySplit="9" topLeftCell="A10" activePane="bottomLeft" state="frozen"/>
      <selection pane="bottomLeft" activeCell="A10" sqref="A10"/>
    </sheetView>
  </sheetViews>
  <sheetFormatPr defaultColWidth="9.140625" defaultRowHeight="12.75" customHeight="1" x14ac:dyDescent="0.2"/>
  <cols>
    <col min="1" max="1" width="9.140625" hidden="1" customWidth="1"/>
    <col min="2" max="2" width="11.7109375" customWidth="1"/>
    <col min="3" max="3" width="14.7109375" customWidth="1"/>
    <col min="4" max="4" width="9.7109375" customWidth="1"/>
    <col min="5" max="5" width="70.7109375" customWidth="1"/>
    <col min="6" max="6" width="11.7109375" customWidth="1"/>
    <col min="7" max="9" width="16.7109375" customWidth="1"/>
    <col min="10" max="10" width="20.7109375" customWidth="1"/>
    <col min="15" max="18" width="9.140625" hidden="1" customWidth="1"/>
  </cols>
  <sheetData>
    <row r="1" spans="1:18" ht="12.75" customHeight="1" x14ac:dyDescent="0.2">
      <c r="A1" t="s">
        <v>11</v>
      </c>
      <c r="B1" s="8"/>
      <c r="C1" s="8"/>
      <c r="D1" s="8"/>
      <c r="E1" s="8" t="s">
        <v>0</v>
      </c>
      <c r="F1" s="8"/>
      <c r="G1" s="8"/>
      <c r="H1" s="8"/>
      <c r="I1" s="8"/>
      <c r="J1" s="8"/>
      <c r="P1" t="s">
        <v>29</v>
      </c>
    </row>
    <row r="2" spans="1:18" ht="24.95" customHeight="1" x14ac:dyDescent="0.2">
      <c r="B2" s="8"/>
      <c r="C2" s="8"/>
      <c r="D2" s="8"/>
      <c r="E2" s="9" t="s">
        <v>13</v>
      </c>
      <c r="F2" s="8"/>
      <c r="G2" s="8"/>
      <c r="H2" s="12"/>
      <c r="I2" s="12"/>
      <c r="J2" s="8"/>
      <c r="O2">
        <f>0+O10+O15</f>
        <v>0</v>
      </c>
      <c r="P2" t="s">
        <v>29</v>
      </c>
    </row>
    <row r="3" spans="1:18" ht="15" customHeight="1" x14ac:dyDescent="0.25">
      <c r="A3" t="s">
        <v>12</v>
      </c>
      <c r="B3" s="18" t="s">
        <v>14</v>
      </c>
      <c r="C3" s="4" t="s">
        <v>15</v>
      </c>
      <c r="D3" s="7"/>
      <c r="E3" s="19" t="s">
        <v>16</v>
      </c>
      <c r="F3" s="8"/>
      <c r="G3" s="15"/>
      <c r="H3" s="14" t="s">
        <v>755</v>
      </c>
      <c r="I3" s="41">
        <f>0+I10+I15</f>
        <v>0</v>
      </c>
      <c r="J3" s="16"/>
      <c r="O3" t="s">
        <v>26</v>
      </c>
      <c r="P3" t="s">
        <v>30</v>
      </c>
    </row>
    <row r="4" spans="1:18" ht="15" customHeight="1" x14ac:dyDescent="0.25">
      <c r="A4" t="s">
        <v>17</v>
      </c>
      <c r="B4" s="18" t="s">
        <v>18</v>
      </c>
      <c r="C4" s="4" t="s">
        <v>19</v>
      </c>
      <c r="D4" s="7"/>
      <c r="E4" s="19" t="s">
        <v>20</v>
      </c>
      <c r="F4" s="8"/>
      <c r="G4" s="8"/>
      <c r="H4" s="17"/>
      <c r="I4" s="17"/>
      <c r="J4" s="8"/>
      <c r="O4" t="s">
        <v>27</v>
      </c>
      <c r="P4" t="s">
        <v>30</v>
      </c>
    </row>
    <row r="5" spans="1:18" ht="12.75" customHeight="1" x14ac:dyDescent="0.25">
      <c r="A5" t="s">
        <v>21</v>
      </c>
      <c r="B5" s="18" t="s">
        <v>18</v>
      </c>
      <c r="C5" s="4" t="s">
        <v>753</v>
      </c>
      <c r="D5" s="7"/>
      <c r="E5" s="19" t="s">
        <v>754</v>
      </c>
      <c r="F5" s="8"/>
      <c r="G5" s="8"/>
      <c r="H5" s="8"/>
      <c r="I5" s="8"/>
      <c r="J5" s="8"/>
      <c r="O5" t="s">
        <v>28</v>
      </c>
      <c r="P5" t="s">
        <v>30</v>
      </c>
    </row>
    <row r="6" spans="1:18" ht="12.75" customHeight="1" x14ac:dyDescent="0.25">
      <c r="A6" t="s">
        <v>24</v>
      </c>
      <c r="B6" s="21" t="s">
        <v>25</v>
      </c>
      <c r="C6" s="3" t="s">
        <v>755</v>
      </c>
      <c r="D6" s="2"/>
      <c r="E6" s="22" t="s">
        <v>756</v>
      </c>
      <c r="F6" s="12"/>
      <c r="G6" s="12"/>
      <c r="H6" s="12"/>
      <c r="I6" s="12"/>
      <c r="J6" s="12"/>
    </row>
    <row r="7" spans="1:18" ht="12.75" customHeight="1" x14ac:dyDescent="0.2">
      <c r="A7" s="1" t="s">
        <v>33</v>
      </c>
      <c r="B7" s="1" t="s">
        <v>35</v>
      </c>
      <c r="C7" s="1" t="s">
        <v>37</v>
      </c>
      <c r="D7" s="1" t="s">
        <v>38</v>
      </c>
      <c r="E7" s="1" t="s">
        <v>39</v>
      </c>
      <c r="F7" s="1" t="s">
        <v>41</v>
      </c>
      <c r="G7" s="1" t="s">
        <v>43</v>
      </c>
      <c r="H7" s="1" t="s">
        <v>45</v>
      </c>
      <c r="I7" s="1"/>
      <c r="J7" s="1" t="s">
        <v>50</v>
      </c>
    </row>
    <row r="8" spans="1:18" ht="12.75" customHeight="1" x14ac:dyDescent="0.2">
      <c r="A8" s="1"/>
      <c r="B8" s="1"/>
      <c r="C8" s="1"/>
      <c r="D8" s="1"/>
      <c r="E8" s="1"/>
      <c r="F8" s="1"/>
      <c r="G8" s="1"/>
      <c r="H8" s="20" t="s">
        <v>46</v>
      </c>
      <c r="I8" s="20" t="s">
        <v>48</v>
      </c>
      <c r="J8" s="1"/>
    </row>
    <row r="9" spans="1:18" ht="12.75" customHeight="1" x14ac:dyDescent="0.2">
      <c r="A9" s="20" t="s">
        <v>34</v>
      </c>
      <c r="B9" s="20" t="s">
        <v>36</v>
      </c>
      <c r="C9" s="20" t="s">
        <v>30</v>
      </c>
      <c r="D9" s="20" t="s">
        <v>29</v>
      </c>
      <c r="E9" s="20" t="s">
        <v>40</v>
      </c>
      <c r="F9" s="20" t="s">
        <v>42</v>
      </c>
      <c r="G9" s="20" t="s">
        <v>44</v>
      </c>
      <c r="H9" s="20" t="s">
        <v>47</v>
      </c>
      <c r="I9" s="20" t="s">
        <v>49</v>
      </c>
      <c r="J9" s="20" t="s">
        <v>51</v>
      </c>
    </row>
    <row r="10" spans="1:18" ht="12.75" customHeight="1" x14ac:dyDescent="0.2">
      <c r="A10" s="26" t="s">
        <v>52</v>
      </c>
      <c r="B10" s="26"/>
      <c r="C10" s="27" t="s">
        <v>53</v>
      </c>
      <c r="D10" s="26"/>
      <c r="E10" s="28" t="s">
        <v>54</v>
      </c>
      <c r="F10" s="26"/>
      <c r="G10" s="26"/>
      <c r="H10" s="26"/>
      <c r="I10" s="29">
        <f>0+Q10</f>
        <v>0</v>
      </c>
      <c r="J10" s="26"/>
      <c r="O10">
        <f>0+R10</f>
        <v>0</v>
      </c>
      <c r="Q10">
        <f>0+I11</f>
        <v>0</v>
      </c>
      <c r="R10">
        <f>0+O11</f>
        <v>0</v>
      </c>
    </row>
    <row r="11" spans="1:18" ht="38.25" x14ac:dyDescent="0.2">
      <c r="A11" s="25" t="s">
        <v>55</v>
      </c>
      <c r="B11" s="30" t="s">
        <v>36</v>
      </c>
      <c r="C11" s="30" t="s">
        <v>56</v>
      </c>
      <c r="D11" s="25" t="s">
        <v>57</v>
      </c>
      <c r="E11" s="31" t="s">
        <v>757</v>
      </c>
      <c r="F11" s="32" t="s">
        <v>59</v>
      </c>
      <c r="G11" s="33">
        <v>0.1</v>
      </c>
      <c r="H11" s="34">
        <v>0</v>
      </c>
      <c r="I11" s="34">
        <f>ROUND(ROUND(H11,2)*ROUND(G11,3),2)</f>
        <v>0</v>
      </c>
      <c r="J11" s="32" t="s">
        <v>60</v>
      </c>
      <c r="O11">
        <f>(I11*21)/100</f>
        <v>0</v>
      </c>
      <c r="P11" t="s">
        <v>30</v>
      </c>
    </row>
    <row r="12" spans="1:18" x14ac:dyDescent="0.2">
      <c r="A12" s="35" t="s">
        <v>61</v>
      </c>
      <c r="E12" s="36" t="s">
        <v>71</v>
      </c>
    </row>
    <row r="13" spans="1:18" x14ac:dyDescent="0.2">
      <c r="A13" s="37" t="s">
        <v>63</v>
      </c>
      <c r="E13" s="38" t="s">
        <v>246</v>
      </c>
    </row>
    <row r="14" spans="1:18" ht="102" x14ac:dyDescent="0.2">
      <c r="A14" t="s">
        <v>65</v>
      </c>
      <c r="E14" s="36" t="s">
        <v>247</v>
      </c>
    </row>
    <row r="15" spans="1:18" ht="12.75" customHeight="1" x14ac:dyDescent="0.2">
      <c r="A15" s="12" t="s">
        <v>52</v>
      </c>
      <c r="B15" s="12"/>
      <c r="C15" s="39" t="s">
        <v>248</v>
      </c>
      <c r="D15" s="12"/>
      <c r="E15" s="28" t="s">
        <v>249</v>
      </c>
      <c r="F15" s="12"/>
      <c r="G15" s="12"/>
      <c r="H15" s="12"/>
      <c r="I15" s="40">
        <f>0+Q15</f>
        <v>0</v>
      </c>
      <c r="J15" s="12"/>
      <c r="O15">
        <f>0+R15</f>
        <v>0</v>
      </c>
      <c r="Q15">
        <f>0+I16+I20+I24+I28+I32+I36+I40+I44+I48+I52+I56+I60+I64+I68+I72+I76+I80+I84+I88+I92+I96+I100+I104+I108+I112+I116+I120+I124</f>
        <v>0</v>
      </c>
      <c r="R15">
        <f>0+O16+O20+O24+O28+O32+O36+O40+O44+O48+O52+O56+O60+O64+O68+O72+O76+O80+O84+O88+O92+O96+O100+O104+O108+O112+O116+O120+O124</f>
        <v>0</v>
      </c>
    </row>
    <row r="16" spans="1:18" ht="25.5" x14ac:dyDescent="0.2">
      <c r="A16" s="25" t="s">
        <v>55</v>
      </c>
      <c r="B16" s="30" t="s">
        <v>30</v>
      </c>
      <c r="C16" s="30" t="s">
        <v>758</v>
      </c>
      <c r="D16" s="25" t="s">
        <v>64</v>
      </c>
      <c r="E16" s="31" t="s">
        <v>759</v>
      </c>
      <c r="F16" s="32" t="s">
        <v>259</v>
      </c>
      <c r="G16" s="33">
        <v>15</v>
      </c>
      <c r="H16" s="34">
        <v>0</v>
      </c>
      <c r="I16" s="34">
        <f>ROUND(ROUND(H16,2)*ROUND(G16,3),2)</f>
        <v>0</v>
      </c>
      <c r="J16" s="32" t="s">
        <v>79</v>
      </c>
      <c r="O16">
        <f>(I16*21)/100</f>
        <v>0</v>
      </c>
      <c r="P16" t="s">
        <v>30</v>
      </c>
    </row>
    <row r="17" spans="1:16" x14ac:dyDescent="0.2">
      <c r="A17" s="35" t="s">
        <v>61</v>
      </c>
      <c r="E17" s="36" t="s">
        <v>64</v>
      </c>
    </row>
    <row r="18" spans="1:16" x14ac:dyDescent="0.2">
      <c r="A18" s="37" t="s">
        <v>63</v>
      </c>
      <c r="E18" s="38" t="s">
        <v>246</v>
      </c>
    </row>
    <row r="19" spans="1:16" ht="127.5" x14ac:dyDescent="0.2">
      <c r="A19" t="s">
        <v>65</v>
      </c>
      <c r="E19" s="36" t="s">
        <v>760</v>
      </c>
    </row>
    <row r="20" spans="1:16" ht="25.5" x14ac:dyDescent="0.2">
      <c r="A20" s="25" t="s">
        <v>55</v>
      </c>
      <c r="B20" s="30" t="s">
        <v>29</v>
      </c>
      <c r="C20" s="30" t="s">
        <v>761</v>
      </c>
      <c r="D20" s="25" t="s">
        <v>64</v>
      </c>
      <c r="E20" s="31" t="s">
        <v>762</v>
      </c>
      <c r="F20" s="32" t="s">
        <v>259</v>
      </c>
      <c r="G20" s="33">
        <v>15</v>
      </c>
      <c r="H20" s="34">
        <v>0</v>
      </c>
      <c r="I20" s="34">
        <f>ROUND(ROUND(H20,2)*ROUND(G20,3),2)</f>
        <v>0</v>
      </c>
      <c r="J20" s="32" t="s">
        <v>79</v>
      </c>
      <c r="O20">
        <f>(I20*21)/100</f>
        <v>0</v>
      </c>
      <c r="P20" t="s">
        <v>30</v>
      </c>
    </row>
    <row r="21" spans="1:16" x14ac:dyDescent="0.2">
      <c r="A21" s="35" t="s">
        <v>61</v>
      </c>
      <c r="E21" s="36" t="s">
        <v>64</v>
      </c>
    </row>
    <row r="22" spans="1:16" x14ac:dyDescent="0.2">
      <c r="A22" s="37" t="s">
        <v>63</v>
      </c>
      <c r="E22" s="38" t="s">
        <v>246</v>
      </c>
    </row>
    <row r="23" spans="1:16" ht="114.75" x14ac:dyDescent="0.2">
      <c r="A23" t="s">
        <v>65</v>
      </c>
      <c r="E23" s="36" t="s">
        <v>763</v>
      </c>
    </row>
    <row r="24" spans="1:16" ht="25.5" x14ac:dyDescent="0.2">
      <c r="A24" s="25" t="s">
        <v>55</v>
      </c>
      <c r="B24" s="30" t="s">
        <v>40</v>
      </c>
      <c r="C24" s="30" t="s">
        <v>262</v>
      </c>
      <c r="D24" s="25" t="s">
        <v>64</v>
      </c>
      <c r="E24" s="31" t="s">
        <v>263</v>
      </c>
      <c r="F24" s="32" t="s">
        <v>252</v>
      </c>
      <c r="G24" s="33">
        <v>4</v>
      </c>
      <c r="H24" s="34">
        <v>0</v>
      </c>
      <c r="I24" s="34">
        <f>ROUND(ROUND(H24,2)*ROUND(G24,3),2)</f>
        <v>0</v>
      </c>
      <c r="J24" s="32" t="s">
        <v>79</v>
      </c>
      <c r="O24">
        <f>(I24*21)/100</f>
        <v>0</v>
      </c>
      <c r="P24" t="s">
        <v>30</v>
      </c>
    </row>
    <row r="25" spans="1:16" x14ac:dyDescent="0.2">
      <c r="A25" s="35" t="s">
        <v>61</v>
      </c>
      <c r="E25" s="36" t="s">
        <v>64</v>
      </c>
    </row>
    <row r="26" spans="1:16" x14ac:dyDescent="0.2">
      <c r="A26" s="37" t="s">
        <v>63</v>
      </c>
      <c r="E26" s="38" t="s">
        <v>246</v>
      </c>
    </row>
    <row r="27" spans="1:16" ht="102" x14ac:dyDescent="0.2">
      <c r="A27" t="s">
        <v>65</v>
      </c>
      <c r="E27" s="36" t="s">
        <v>264</v>
      </c>
    </row>
    <row r="28" spans="1:16" x14ac:dyDescent="0.2">
      <c r="A28" s="25" t="s">
        <v>55</v>
      </c>
      <c r="B28" s="30" t="s">
        <v>42</v>
      </c>
      <c r="C28" s="30" t="s">
        <v>677</v>
      </c>
      <c r="D28" s="25" t="s">
        <v>64</v>
      </c>
      <c r="E28" s="31" t="s">
        <v>678</v>
      </c>
      <c r="F28" s="32" t="s">
        <v>252</v>
      </c>
      <c r="G28" s="33">
        <v>2</v>
      </c>
      <c r="H28" s="34">
        <v>0</v>
      </c>
      <c r="I28" s="34">
        <f>ROUND(ROUND(H28,2)*ROUND(G28,3),2)</f>
        <v>0</v>
      </c>
      <c r="J28" s="32" t="s">
        <v>79</v>
      </c>
      <c r="O28">
        <f>(I28*21)/100</f>
        <v>0</v>
      </c>
      <c r="P28" t="s">
        <v>30</v>
      </c>
    </row>
    <row r="29" spans="1:16" x14ac:dyDescent="0.2">
      <c r="A29" s="35" t="s">
        <v>61</v>
      </c>
      <c r="E29" s="36" t="s">
        <v>64</v>
      </c>
    </row>
    <row r="30" spans="1:16" x14ac:dyDescent="0.2">
      <c r="A30" s="37" t="s">
        <v>63</v>
      </c>
      <c r="E30" s="38" t="s">
        <v>764</v>
      </c>
    </row>
    <row r="31" spans="1:16" ht="102" x14ac:dyDescent="0.2">
      <c r="A31" t="s">
        <v>65</v>
      </c>
      <c r="E31" s="36" t="s">
        <v>679</v>
      </c>
    </row>
    <row r="32" spans="1:16" x14ac:dyDescent="0.2">
      <c r="A32" s="25" t="s">
        <v>55</v>
      </c>
      <c r="B32" s="30" t="s">
        <v>44</v>
      </c>
      <c r="C32" s="30" t="s">
        <v>765</v>
      </c>
      <c r="D32" s="25" t="s">
        <v>64</v>
      </c>
      <c r="E32" s="31" t="s">
        <v>766</v>
      </c>
      <c r="F32" s="32" t="s">
        <v>252</v>
      </c>
      <c r="G32" s="33">
        <v>2</v>
      </c>
      <c r="H32" s="34">
        <v>0</v>
      </c>
      <c r="I32" s="34">
        <f>ROUND(ROUND(H32,2)*ROUND(G32,3),2)</f>
        <v>0</v>
      </c>
      <c r="J32" s="32" t="s">
        <v>79</v>
      </c>
      <c r="O32">
        <f>(I32*21)/100</f>
        <v>0</v>
      </c>
      <c r="P32" t="s">
        <v>30</v>
      </c>
    </row>
    <row r="33" spans="1:16" x14ac:dyDescent="0.2">
      <c r="A33" s="35" t="s">
        <v>61</v>
      </c>
      <c r="E33" s="36" t="s">
        <v>64</v>
      </c>
    </row>
    <row r="34" spans="1:16" x14ac:dyDescent="0.2">
      <c r="A34" s="37" t="s">
        <v>63</v>
      </c>
      <c r="E34" s="38" t="s">
        <v>767</v>
      </c>
    </row>
    <row r="35" spans="1:16" ht="102" x14ac:dyDescent="0.2">
      <c r="A35" t="s">
        <v>65</v>
      </c>
      <c r="E35" s="36" t="s">
        <v>679</v>
      </c>
    </row>
    <row r="36" spans="1:16" x14ac:dyDescent="0.2">
      <c r="A36" s="25" t="s">
        <v>55</v>
      </c>
      <c r="B36" s="30" t="s">
        <v>84</v>
      </c>
      <c r="C36" s="30" t="s">
        <v>768</v>
      </c>
      <c r="D36" s="25" t="s">
        <v>64</v>
      </c>
      <c r="E36" s="31" t="s">
        <v>769</v>
      </c>
      <c r="F36" s="32" t="s">
        <v>252</v>
      </c>
      <c r="G36" s="33">
        <v>2</v>
      </c>
      <c r="H36" s="34">
        <v>0</v>
      </c>
      <c r="I36" s="34">
        <f>ROUND(ROUND(H36,2)*ROUND(G36,3),2)</f>
        <v>0</v>
      </c>
      <c r="J36" s="32" t="s">
        <v>79</v>
      </c>
      <c r="O36">
        <f>(I36*21)/100</f>
        <v>0</v>
      </c>
      <c r="P36" t="s">
        <v>30</v>
      </c>
    </row>
    <row r="37" spans="1:16" x14ac:dyDescent="0.2">
      <c r="A37" s="35" t="s">
        <v>61</v>
      </c>
      <c r="E37" s="36" t="s">
        <v>64</v>
      </c>
    </row>
    <row r="38" spans="1:16" x14ac:dyDescent="0.2">
      <c r="A38" s="37" t="s">
        <v>63</v>
      </c>
      <c r="E38" s="38" t="s">
        <v>246</v>
      </c>
    </row>
    <row r="39" spans="1:16" ht="153" x14ac:dyDescent="0.2">
      <c r="A39" t="s">
        <v>65</v>
      </c>
      <c r="E39" s="36" t="s">
        <v>268</v>
      </c>
    </row>
    <row r="40" spans="1:16" x14ac:dyDescent="0.2">
      <c r="A40" s="25" t="s">
        <v>55</v>
      </c>
      <c r="B40" s="30" t="s">
        <v>89</v>
      </c>
      <c r="C40" s="30" t="s">
        <v>202</v>
      </c>
      <c r="D40" s="25" t="s">
        <v>64</v>
      </c>
      <c r="E40" s="31" t="s">
        <v>203</v>
      </c>
      <c r="F40" s="32" t="s">
        <v>252</v>
      </c>
      <c r="G40" s="33">
        <v>2</v>
      </c>
      <c r="H40" s="34">
        <v>0</v>
      </c>
      <c r="I40" s="34">
        <f>ROUND(ROUND(H40,2)*ROUND(G40,3),2)</f>
        <v>0</v>
      </c>
      <c r="J40" s="32" t="s">
        <v>79</v>
      </c>
      <c r="O40">
        <f>(I40*21)/100</f>
        <v>0</v>
      </c>
      <c r="P40" t="s">
        <v>30</v>
      </c>
    </row>
    <row r="41" spans="1:16" x14ac:dyDescent="0.2">
      <c r="A41" s="35" t="s">
        <v>61</v>
      </c>
      <c r="E41" s="36" t="s">
        <v>64</v>
      </c>
    </row>
    <row r="42" spans="1:16" x14ac:dyDescent="0.2">
      <c r="A42" s="37" t="s">
        <v>63</v>
      </c>
      <c r="E42" s="38" t="s">
        <v>246</v>
      </c>
    </row>
    <row r="43" spans="1:16" ht="127.5" x14ac:dyDescent="0.2">
      <c r="A43" t="s">
        <v>65</v>
      </c>
      <c r="E43" s="36" t="s">
        <v>269</v>
      </c>
    </row>
    <row r="44" spans="1:16" x14ac:dyDescent="0.2">
      <c r="A44" s="25" t="s">
        <v>55</v>
      </c>
      <c r="B44" s="30" t="s">
        <v>47</v>
      </c>
      <c r="C44" s="30" t="s">
        <v>770</v>
      </c>
      <c r="D44" s="25" t="s">
        <v>64</v>
      </c>
      <c r="E44" s="31" t="s">
        <v>771</v>
      </c>
      <c r="F44" s="32" t="s">
        <v>252</v>
      </c>
      <c r="G44" s="33">
        <v>2</v>
      </c>
      <c r="H44" s="34">
        <v>0</v>
      </c>
      <c r="I44" s="34">
        <f>ROUND(ROUND(H44,2)*ROUND(G44,3),2)</f>
        <v>0</v>
      </c>
      <c r="J44" s="32" t="s">
        <v>79</v>
      </c>
      <c r="O44">
        <f>(I44*21)/100</f>
        <v>0</v>
      </c>
      <c r="P44" t="s">
        <v>30</v>
      </c>
    </row>
    <row r="45" spans="1:16" x14ac:dyDescent="0.2">
      <c r="A45" s="35" t="s">
        <v>61</v>
      </c>
      <c r="E45" s="36" t="s">
        <v>64</v>
      </c>
    </row>
    <row r="46" spans="1:16" x14ac:dyDescent="0.2">
      <c r="A46" s="37" t="s">
        <v>63</v>
      </c>
      <c r="E46" s="38" t="s">
        <v>246</v>
      </c>
    </row>
    <row r="47" spans="1:16" ht="153" x14ac:dyDescent="0.2">
      <c r="A47" t="s">
        <v>65</v>
      </c>
      <c r="E47" s="36" t="s">
        <v>371</v>
      </c>
    </row>
    <row r="48" spans="1:16" x14ac:dyDescent="0.2">
      <c r="A48" s="25" t="s">
        <v>55</v>
      </c>
      <c r="B48" s="30" t="s">
        <v>49</v>
      </c>
      <c r="C48" s="30" t="s">
        <v>772</v>
      </c>
      <c r="D48" s="25" t="s">
        <v>64</v>
      </c>
      <c r="E48" s="31" t="s">
        <v>773</v>
      </c>
      <c r="F48" s="32" t="s">
        <v>252</v>
      </c>
      <c r="G48" s="33">
        <v>1</v>
      </c>
      <c r="H48" s="34">
        <v>0</v>
      </c>
      <c r="I48" s="34">
        <f>ROUND(ROUND(H48,2)*ROUND(G48,3),2)</f>
        <v>0</v>
      </c>
      <c r="J48" s="32" t="s">
        <v>79</v>
      </c>
      <c r="O48">
        <f>(I48*21)/100</f>
        <v>0</v>
      </c>
      <c r="P48" t="s">
        <v>30</v>
      </c>
    </row>
    <row r="49" spans="1:16" x14ac:dyDescent="0.2">
      <c r="A49" s="35" t="s">
        <v>61</v>
      </c>
      <c r="E49" s="36" t="s">
        <v>64</v>
      </c>
    </row>
    <row r="50" spans="1:16" x14ac:dyDescent="0.2">
      <c r="A50" s="37" t="s">
        <v>63</v>
      </c>
      <c r="E50" s="38" t="s">
        <v>246</v>
      </c>
    </row>
    <row r="51" spans="1:16" ht="153" x14ac:dyDescent="0.2">
      <c r="A51" t="s">
        <v>65</v>
      </c>
      <c r="E51" s="36" t="s">
        <v>268</v>
      </c>
    </row>
    <row r="52" spans="1:16" x14ac:dyDescent="0.2">
      <c r="A52" s="25" t="s">
        <v>55</v>
      </c>
      <c r="B52" s="30" t="s">
        <v>51</v>
      </c>
      <c r="C52" s="30" t="s">
        <v>774</v>
      </c>
      <c r="D52" s="25" t="s">
        <v>64</v>
      </c>
      <c r="E52" s="31" t="s">
        <v>775</v>
      </c>
      <c r="F52" s="32" t="s">
        <v>252</v>
      </c>
      <c r="G52" s="33">
        <v>1</v>
      </c>
      <c r="H52" s="34">
        <v>0</v>
      </c>
      <c r="I52" s="34">
        <f>ROUND(ROUND(H52,2)*ROUND(G52,3),2)</f>
        <v>0</v>
      </c>
      <c r="J52" s="32" t="s">
        <v>79</v>
      </c>
      <c r="O52">
        <f>(I52*21)/100</f>
        <v>0</v>
      </c>
      <c r="P52" t="s">
        <v>30</v>
      </c>
    </row>
    <row r="53" spans="1:16" x14ac:dyDescent="0.2">
      <c r="A53" s="35" t="s">
        <v>61</v>
      </c>
      <c r="E53" s="36" t="s">
        <v>64</v>
      </c>
    </row>
    <row r="54" spans="1:16" x14ac:dyDescent="0.2">
      <c r="A54" s="37" t="s">
        <v>63</v>
      </c>
      <c r="E54" s="38" t="s">
        <v>246</v>
      </c>
    </row>
    <row r="55" spans="1:16" ht="127.5" x14ac:dyDescent="0.2">
      <c r="A55" t="s">
        <v>65</v>
      </c>
      <c r="E55" s="36" t="s">
        <v>269</v>
      </c>
    </row>
    <row r="56" spans="1:16" x14ac:dyDescent="0.2">
      <c r="A56" s="25" t="s">
        <v>55</v>
      </c>
      <c r="B56" s="30" t="s">
        <v>102</v>
      </c>
      <c r="C56" s="30" t="s">
        <v>776</v>
      </c>
      <c r="D56" s="25" t="s">
        <v>64</v>
      </c>
      <c r="E56" s="31" t="s">
        <v>777</v>
      </c>
      <c r="F56" s="32" t="s">
        <v>252</v>
      </c>
      <c r="G56" s="33">
        <v>1</v>
      </c>
      <c r="H56" s="34">
        <v>0</v>
      </c>
      <c r="I56" s="34">
        <f>ROUND(ROUND(H56,2)*ROUND(G56,3),2)</f>
        <v>0</v>
      </c>
      <c r="J56" s="32" t="s">
        <v>79</v>
      </c>
      <c r="O56">
        <f>(I56*21)/100</f>
        <v>0</v>
      </c>
      <c r="P56" t="s">
        <v>30</v>
      </c>
    </row>
    <row r="57" spans="1:16" x14ac:dyDescent="0.2">
      <c r="A57" s="35" t="s">
        <v>61</v>
      </c>
      <c r="E57" s="36" t="s">
        <v>64</v>
      </c>
    </row>
    <row r="58" spans="1:16" x14ac:dyDescent="0.2">
      <c r="A58" s="37" t="s">
        <v>63</v>
      </c>
      <c r="E58" s="38" t="s">
        <v>246</v>
      </c>
    </row>
    <row r="59" spans="1:16" ht="153" x14ac:dyDescent="0.2">
      <c r="A59" t="s">
        <v>65</v>
      </c>
      <c r="E59" s="36" t="s">
        <v>371</v>
      </c>
    </row>
    <row r="60" spans="1:16" ht="25.5" x14ac:dyDescent="0.2">
      <c r="A60" s="25" t="s">
        <v>55</v>
      </c>
      <c r="B60" s="30" t="s">
        <v>107</v>
      </c>
      <c r="C60" s="30" t="s">
        <v>778</v>
      </c>
      <c r="D60" s="25" t="s">
        <v>64</v>
      </c>
      <c r="E60" s="31" t="s">
        <v>779</v>
      </c>
      <c r="F60" s="32" t="s">
        <v>87</v>
      </c>
      <c r="G60" s="33">
        <v>1</v>
      </c>
      <c r="H60" s="34">
        <v>0</v>
      </c>
      <c r="I60" s="34">
        <f>ROUND(ROUND(H60,2)*ROUND(G60,3),2)</f>
        <v>0</v>
      </c>
      <c r="J60" s="32" t="s">
        <v>79</v>
      </c>
      <c r="O60">
        <f>(I60*21)/100</f>
        <v>0</v>
      </c>
      <c r="P60" t="s">
        <v>30</v>
      </c>
    </row>
    <row r="61" spans="1:16" x14ac:dyDescent="0.2">
      <c r="A61" s="35" t="s">
        <v>61</v>
      </c>
      <c r="E61" s="36" t="s">
        <v>64</v>
      </c>
    </row>
    <row r="62" spans="1:16" x14ac:dyDescent="0.2">
      <c r="A62" s="37" t="s">
        <v>63</v>
      </c>
      <c r="E62" s="38" t="s">
        <v>764</v>
      </c>
    </row>
    <row r="63" spans="1:16" ht="153" x14ac:dyDescent="0.2">
      <c r="A63" t="s">
        <v>65</v>
      </c>
      <c r="E63" s="36" t="s">
        <v>268</v>
      </c>
    </row>
    <row r="64" spans="1:16" x14ac:dyDescent="0.2">
      <c r="A64" s="25" t="s">
        <v>55</v>
      </c>
      <c r="B64" s="30" t="s">
        <v>112</v>
      </c>
      <c r="C64" s="30" t="s">
        <v>780</v>
      </c>
      <c r="D64" s="25" t="s">
        <v>64</v>
      </c>
      <c r="E64" s="31" t="s">
        <v>781</v>
      </c>
      <c r="F64" s="32" t="s">
        <v>87</v>
      </c>
      <c r="G64" s="33">
        <v>1</v>
      </c>
      <c r="H64" s="34">
        <v>0</v>
      </c>
      <c r="I64" s="34">
        <f>ROUND(ROUND(H64,2)*ROUND(G64,3),2)</f>
        <v>0</v>
      </c>
      <c r="J64" s="32" t="s">
        <v>79</v>
      </c>
      <c r="O64">
        <f>(I64*21)/100</f>
        <v>0</v>
      </c>
      <c r="P64" t="s">
        <v>30</v>
      </c>
    </row>
    <row r="65" spans="1:16" x14ac:dyDescent="0.2">
      <c r="A65" s="35" t="s">
        <v>61</v>
      </c>
      <c r="E65" s="36" t="s">
        <v>64</v>
      </c>
    </row>
    <row r="66" spans="1:16" x14ac:dyDescent="0.2">
      <c r="A66" s="37" t="s">
        <v>63</v>
      </c>
      <c r="E66" s="38" t="s">
        <v>764</v>
      </c>
    </row>
    <row r="67" spans="1:16" ht="140.25" x14ac:dyDescent="0.2">
      <c r="A67" t="s">
        <v>65</v>
      </c>
      <c r="E67" s="36" t="s">
        <v>392</v>
      </c>
    </row>
    <row r="68" spans="1:16" x14ac:dyDescent="0.2">
      <c r="A68" s="25" t="s">
        <v>55</v>
      </c>
      <c r="B68" s="30" t="s">
        <v>115</v>
      </c>
      <c r="C68" s="30" t="s">
        <v>782</v>
      </c>
      <c r="D68" s="25" t="s">
        <v>64</v>
      </c>
      <c r="E68" s="31" t="s">
        <v>783</v>
      </c>
      <c r="F68" s="32" t="s">
        <v>87</v>
      </c>
      <c r="G68" s="33">
        <v>1</v>
      </c>
      <c r="H68" s="34">
        <v>0</v>
      </c>
      <c r="I68" s="34">
        <f>ROUND(ROUND(H68,2)*ROUND(G68,3),2)</f>
        <v>0</v>
      </c>
      <c r="J68" s="32" t="s">
        <v>79</v>
      </c>
      <c r="O68">
        <f>(I68*21)/100</f>
        <v>0</v>
      </c>
      <c r="P68" t="s">
        <v>30</v>
      </c>
    </row>
    <row r="69" spans="1:16" x14ac:dyDescent="0.2">
      <c r="A69" s="35" t="s">
        <v>61</v>
      </c>
      <c r="E69" s="36" t="s">
        <v>64</v>
      </c>
    </row>
    <row r="70" spans="1:16" x14ac:dyDescent="0.2">
      <c r="A70" s="37" t="s">
        <v>63</v>
      </c>
      <c r="E70" s="38" t="s">
        <v>764</v>
      </c>
    </row>
    <row r="71" spans="1:16" ht="153" x14ac:dyDescent="0.2">
      <c r="A71" t="s">
        <v>65</v>
      </c>
      <c r="E71" s="36" t="s">
        <v>371</v>
      </c>
    </row>
    <row r="72" spans="1:16" ht="25.5" x14ac:dyDescent="0.2">
      <c r="A72" s="25" t="s">
        <v>55</v>
      </c>
      <c r="B72" s="30" t="s">
        <v>119</v>
      </c>
      <c r="C72" s="30" t="s">
        <v>784</v>
      </c>
      <c r="D72" s="25" t="s">
        <v>64</v>
      </c>
      <c r="E72" s="31" t="s">
        <v>785</v>
      </c>
      <c r="F72" s="32" t="s">
        <v>252</v>
      </c>
      <c r="G72" s="33">
        <v>1</v>
      </c>
      <c r="H72" s="34">
        <v>0</v>
      </c>
      <c r="I72" s="34">
        <f>ROUND(ROUND(H72,2)*ROUND(G72,3),2)</f>
        <v>0</v>
      </c>
      <c r="J72" s="32" t="s">
        <v>79</v>
      </c>
      <c r="O72">
        <f>(I72*21)/100</f>
        <v>0</v>
      </c>
      <c r="P72" t="s">
        <v>30</v>
      </c>
    </row>
    <row r="73" spans="1:16" x14ac:dyDescent="0.2">
      <c r="A73" s="35" t="s">
        <v>61</v>
      </c>
      <c r="E73" s="36" t="s">
        <v>64</v>
      </c>
    </row>
    <row r="74" spans="1:16" x14ac:dyDescent="0.2">
      <c r="A74" s="37" t="s">
        <v>63</v>
      </c>
      <c r="E74" s="38" t="s">
        <v>786</v>
      </c>
    </row>
    <row r="75" spans="1:16" ht="204" x14ac:dyDescent="0.2">
      <c r="A75" t="s">
        <v>65</v>
      </c>
      <c r="E75" s="36" t="s">
        <v>787</v>
      </c>
    </row>
    <row r="76" spans="1:16" x14ac:dyDescent="0.2">
      <c r="A76" s="25" t="s">
        <v>55</v>
      </c>
      <c r="B76" s="30" t="s">
        <v>123</v>
      </c>
      <c r="C76" s="30" t="s">
        <v>788</v>
      </c>
      <c r="D76" s="25" t="s">
        <v>64</v>
      </c>
      <c r="E76" s="31" t="s">
        <v>789</v>
      </c>
      <c r="F76" s="32" t="s">
        <v>252</v>
      </c>
      <c r="G76" s="33">
        <v>1</v>
      </c>
      <c r="H76" s="34">
        <v>0</v>
      </c>
      <c r="I76" s="34">
        <f>ROUND(ROUND(H76,2)*ROUND(G76,3),2)</f>
        <v>0</v>
      </c>
      <c r="J76" s="32" t="s">
        <v>79</v>
      </c>
      <c r="O76">
        <f>(I76*21)/100</f>
        <v>0</v>
      </c>
      <c r="P76" t="s">
        <v>30</v>
      </c>
    </row>
    <row r="77" spans="1:16" x14ac:dyDescent="0.2">
      <c r="A77" s="35" t="s">
        <v>61</v>
      </c>
      <c r="E77" s="36" t="s">
        <v>64</v>
      </c>
    </row>
    <row r="78" spans="1:16" x14ac:dyDescent="0.2">
      <c r="A78" s="37" t="s">
        <v>63</v>
      </c>
      <c r="E78" s="38" t="s">
        <v>786</v>
      </c>
    </row>
    <row r="79" spans="1:16" ht="204" x14ac:dyDescent="0.2">
      <c r="A79" t="s">
        <v>65</v>
      </c>
      <c r="E79" s="36" t="s">
        <v>787</v>
      </c>
    </row>
    <row r="80" spans="1:16" x14ac:dyDescent="0.2">
      <c r="A80" s="25" t="s">
        <v>55</v>
      </c>
      <c r="B80" s="30" t="s">
        <v>127</v>
      </c>
      <c r="C80" s="30" t="s">
        <v>790</v>
      </c>
      <c r="D80" s="25" t="s">
        <v>64</v>
      </c>
      <c r="E80" s="31" t="s">
        <v>791</v>
      </c>
      <c r="F80" s="32" t="s">
        <v>252</v>
      </c>
      <c r="G80" s="33">
        <v>1</v>
      </c>
      <c r="H80" s="34">
        <v>0</v>
      </c>
      <c r="I80" s="34">
        <f>ROUND(ROUND(H80,2)*ROUND(G80,3),2)</f>
        <v>0</v>
      </c>
      <c r="J80" s="32" t="s">
        <v>79</v>
      </c>
      <c r="O80">
        <f>(I80*21)/100</f>
        <v>0</v>
      </c>
      <c r="P80" t="s">
        <v>30</v>
      </c>
    </row>
    <row r="81" spans="1:16" x14ac:dyDescent="0.2">
      <c r="A81" s="35" t="s">
        <v>61</v>
      </c>
      <c r="E81" s="36" t="s">
        <v>64</v>
      </c>
    </row>
    <row r="82" spans="1:16" x14ac:dyDescent="0.2">
      <c r="A82" s="37" t="s">
        <v>63</v>
      </c>
      <c r="E82" s="38" t="s">
        <v>786</v>
      </c>
    </row>
    <row r="83" spans="1:16" ht="140.25" x14ac:dyDescent="0.2">
      <c r="A83" t="s">
        <v>65</v>
      </c>
      <c r="E83" s="36" t="s">
        <v>392</v>
      </c>
    </row>
    <row r="84" spans="1:16" x14ac:dyDescent="0.2">
      <c r="A84" s="25" t="s">
        <v>55</v>
      </c>
      <c r="B84" s="30" t="s">
        <v>131</v>
      </c>
      <c r="C84" s="30" t="s">
        <v>792</v>
      </c>
      <c r="D84" s="25" t="s">
        <v>64</v>
      </c>
      <c r="E84" s="31" t="s">
        <v>793</v>
      </c>
      <c r="F84" s="32" t="s">
        <v>252</v>
      </c>
      <c r="G84" s="33">
        <v>1</v>
      </c>
      <c r="H84" s="34">
        <v>0</v>
      </c>
      <c r="I84" s="34">
        <f>ROUND(ROUND(H84,2)*ROUND(G84,3),2)</f>
        <v>0</v>
      </c>
      <c r="J84" s="32" t="s">
        <v>79</v>
      </c>
      <c r="O84">
        <f>(I84*21)/100</f>
        <v>0</v>
      </c>
      <c r="P84" t="s">
        <v>30</v>
      </c>
    </row>
    <row r="85" spans="1:16" x14ac:dyDescent="0.2">
      <c r="A85" s="35" t="s">
        <v>61</v>
      </c>
      <c r="E85" s="36" t="s">
        <v>64</v>
      </c>
    </row>
    <row r="86" spans="1:16" x14ac:dyDescent="0.2">
      <c r="A86" s="37" t="s">
        <v>63</v>
      </c>
      <c r="E86" s="38" t="s">
        <v>786</v>
      </c>
    </row>
    <row r="87" spans="1:16" ht="153" x14ac:dyDescent="0.2">
      <c r="A87" t="s">
        <v>65</v>
      </c>
      <c r="E87" s="36" t="s">
        <v>371</v>
      </c>
    </row>
    <row r="88" spans="1:16" x14ac:dyDescent="0.2">
      <c r="A88" s="25" t="s">
        <v>55</v>
      </c>
      <c r="B88" s="30" t="s">
        <v>135</v>
      </c>
      <c r="C88" s="30" t="s">
        <v>794</v>
      </c>
      <c r="D88" s="25" t="s">
        <v>64</v>
      </c>
      <c r="E88" s="31" t="s">
        <v>795</v>
      </c>
      <c r="F88" s="32" t="s">
        <v>252</v>
      </c>
      <c r="G88" s="33">
        <v>1</v>
      </c>
      <c r="H88" s="34">
        <v>0</v>
      </c>
      <c r="I88" s="34">
        <f>ROUND(ROUND(H88,2)*ROUND(G88,3),2)</f>
        <v>0</v>
      </c>
      <c r="J88" s="32" t="s">
        <v>79</v>
      </c>
      <c r="O88">
        <f>(I88*21)/100</f>
        <v>0</v>
      </c>
      <c r="P88" t="s">
        <v>30</v>
      </c>
    </row>
    <row r="89" spans="1:16" x14ac:dyDescent="0.2">
      <c r="A89" s="35" t="s">
        <v>61</v>
      </c>
      <c r="E89" s="36" t="s">
        <v>64</v>
      </c>
    </row>
    <row r="90" spans="1:16" ht="25.5" x14ac:dyDescent="0.2">
      <c r="A90" s="37" t="s">
        <v>63</v>
      </c>
      <c r="E90" s="38" t="s">
        <v>796</v>
      </c>
    </row>
    <row r="91" spans="1:16" ht="153" x14ac:dyDescent="0.2">
      <c r="A91" t="s">
        <v>65</v>
      </c>
      <c r="E91" s="36" t="s">
        <v>268</v>
      </c>
    </row>
    <row r="92" spans="1:16" x14ac:dyDescent="0.2">
      <c r="A92" s="25" t="s">
        <v>55</v>
      </c>
      <c r="B92" s="30" t="s">
        <v>140</v>
      </c>
      <c r="C92" s="30" t="s">
        <v>797</v>
      </c>
      <c r="D92" s="25" t="s">
        <v>64</v>
      </c>
      <c r="E92" s="31" t="s">
        <v>798</v>
      </c>
      <c r="F92" s="32" t="s">
        <v>252</v>
      </c>
      <c r="G92" s="33">
        <v>1</v>
      </c>
      <c r="H92" s="34">
        <v>0</v>
      </c>
      <c r="I92" s="34">
        <f>ROUND(ROUND(H92,2)*ROUND(G92,3),2)</f>
        <v>0</v>
      </c>
      <c r="J92" s="32" t="s">
        <v>79</v>
      </c>
      <c r="O92">
        <f>(I92*21)/100</f>
        <v>0</v>
      </c>
      <c r="P92" t="s">
        <v>30</v>
      </c>
    </row>
    <row r="93" spans="1:16" x14ac:dyDescent="0.2">
      <c r="A93" s="35" t="s">
        <v>61</v>
      </c>
      <c r="E93" s="36" t="s">
        <v>64</v>
      </c>
    </row>
    <row r="94" spans="1:16" ht="25.5" x14ac:dyDescent="0.2">
      <c r="A94" s="37" t="s">
        <v>63</v>
      </c>
      <c r="E94" s="38" t="s">
        <v>796</v>
      </c>
    </row>
    <row r="95" spans="1:16" ht="140.25" x14ac:dyDescent="0.2">
      <c r="A95" t="s">
        <v>65</v>
      </c>
      <c r="E95" s="36" t="s">
        <v>392</v>
      </c>
    </row>
    <row r="96" spans="1:16" x14ac:dyDescent="0.2">
      <c r="A96" s="25" t="s">
        <v>55</v>
      </c>
      <c r="B96" s="30" t="s">
        <v>144</v>
      </c>
      <c r="C96" s="30" t="s">
        <v>799</v>
      </c>
      <c r="D96" s="25" t="s">
        <v>64</v>
      </c>
      <c r="E96" s="31" t="s">
        <v>800</v>
      </c>
      <c r="F96" s="32" t="s">
        <v>252</v>
      </c>
      <c r="G96" s="33">
        <v>1</v>
      </c>
      <c r="H96" s="34">
        <v>0</v>
      </c>
      <c r="I96" s="34">
        <f>ROUND(ROUND(H96,2)*ROUND(G96,3),2)</f>
        <v>0</v>
      </c>
      <c r="J96" s="32" t="s">
        <v>79</v>
      </c>
      <c r="O96">
        <f>(I96*21)/100</f>
        <v>0</v>
      </c>
      <c r="P96" t="s">
        <v>30</v>
      </c>
    </row>
    <row r="97" spans="1:16" x14ac:dyDescent="0.2">
      <c r="A97" s="35" t="s">
        <v>61</v>
      </c>
      <c r="E97" s="36" t="s">
        <v>64</v>
      </c>
    </row>
    <row r="98" spans="1:16" ht="25.5" x14ac:dyDescent="0.2">
      <c r="A98" s="37" t="s">
        <v>63</v>
      </c>
      <c r="E98" s="38" t="s">
        <v>796</v>
      </c>
    </row>
    <row r="99" spans="1:16" ht="153" x14ac:dyDescent="0.2">
      <c r="A99" t="s">
        <v>65</v>
      </c>
      <c r="E99" s="36" t="s">
        <v>371</v>
      </c>
    </row>
    <row r="100" spans="1:16" x14ac:dyDescent="0.2">
      <c r="A100" s="25" t="s">
        <v>55</v>
      </c>
      <c r="B100" s="30" t="s">
        <v>147</v>
      </c>
      <c r="C100" s="30" t="s">
        <v>801</v>
      </c>
      <c r="D100" s="25" t="s">
        <v>64</v>
      </c>
      <c r="E100" s="31" t="s">
        <v>802</v>
      </c>
      <c r="F100" s="32" t="s">
        <v>310</v>
      </c>
      <c r="G100" s="33">
        <v>1</v>
      </c>
      <c r="H100" s="34">
        <v>0</v>
      </c>
      <c r="I100" s="34">
        <f>ROUND(ROUND(H100,2)*ROUND(G100,3),2)</f>
        <v>0</v>
      </c>
      <c r="J100" s="32" t="s">
        <v>79</v>
      </c>
      <c r="O100">
        <f>(I100*21)/100</f>
        <v>0</v>
      </c>
      <c r="P100" t="s">
        <v>30</v>
      </c>
    </row>
    <row r="101" spans="1:16" x14ac:dyDescent="0.2">
      <c r="A101" s="35" t="s">
        <v>61</v>
      </c>
      <c r="E101" s="36" t="s">
        <v>64</v>
      </c>
    </row>
    <row r="102" spans="1:16" x14ac:dyDescent="0.2">
      <c r="A102" s="37" t="s">
        <v>63</v>
      </c>
      <c r="E102" s="38" t="s">
        <v>786</v>
      </c>
    </row>
    <row r="103" spans="1:16" ht="153" x14ac:dyDescent="0.2">
      <c r="A103" t="s">
        <v>65</v>
      </c>
      <c r="E103" s="36" t="s">
        <v>314</v>
      </c>
    </row>
    <row r="104" spans="1:16" ht="25.5" x14ac:dyDescent="0.2">
      <c r="A104" s="25" t="s">
        <v>55</v>
      </c>
      <c r="B104" s="30" t="s">
        <v>150</v>
      </c>
      <c r="C104" s="30" t="s">
        <v>803</v>
      </c>
      <c r="D104" s="25" t="s">
        <v>64</v>
      </c>
      <c r="E104" s="31" t="s">
        <v>804</v>
      </c>
      <c r="F104" s="32" t="s">
        <v>536</v>
      </c>
      <c r="G104" s="33">
        <v>8</v>
      </c>
      <c r="H104" s="34">
        <v>0</v>
      </c>
      <c r="I104" s="34">
        <f>ROUND(ROUND(H104,2)*ROUND(G104,3),2)</f>
        <v>0</v>
      </c>
      <c r="J104" s="32" t="s">
        <v>79</v>
      </c>
      <c r="O104">
        <f>(I104*21)/100</f>
        <v>0</v>
      </c>
      <c r="P104" t="s">
        <v>30</v>
      </c>
    </row>
    <row r="105" spans="1:16" x14ac:dyDescent="0.2">
      <c r="A105" s="35" t="s">
        <v>61</v>
      </c>
      <c r="E105" s="36" t="s">
        <v>64</v>
      </c>
    </row>
    <row r="106" spans="1:16" x14ac:dyDescent="0.2">
      <c r="A106" s="37" t="s">
        <v>63</v>
      </c>
      <c r="E106" s="38" t="s">
        <v>805</v>
      </c>
    </row>
    <row r="107" spans="1:16" ht="127.5" x14ac:dyDescent="0.2">
      <c r="A107" t="s">
        <v>65</v>
      </c>
      <c r="E107" s="36" t="s">
        <v>806</v>
      </c>
    </row>
    <row r="108" spans="1:16" x14ac:dyDescent="0.2">
      <c r="A108" s="25" t="s">
        <v>55</v>
      </c>
      <c r="B108" s="30" t="s">
        <v>154</v>
      </c>
      <c r="C108" s="30" t="s">
        <v>807</v>
      </c>
      <c r="D108" s="25" t="s">
        <v>64</v>
      </c>
      <c r="E108" s="31" t="s">
        <v>808</v>
      </c>
      <c r="F108" s="32" t="s">
        <v>252</v>
      </c>
      <c r="G108" s="33">
        <v>2</v>
      </c>
      <c r="H108" s="34">
        <v>0</v>
      </c>
      <c r="I108" s="34">
        <f>ROUND(ROUND(H108,2)*ROUND(G108,3),2)</f>
        <v>0</v>
      </c>
      <c r="J108" s="32" t="s">
        <v>79</v>
      </c>
      <c r="O108">
        <f>(I108*21)/100</f>
        <v>0</v>
      </c>
      <c r="P108" t="s">
        <v>30</v>
      </c>
    </row>
    <row r="109" spans="1:16" x14ac:dyDescent="0.2">
      <c r="A109" s="35" t="s">
        <v>61</v>
      </c>
      <c r="E109" s="36" t="s">
        <v>64</v>
      </c>
    </row>
    <row r="110" spans="1:16" x14ac:dyDescent="0.2">
      <c r="A110" s="37" t="s">
        <v>63</v>
      </c>
      <c r="E110" s="38" t="s">
        <v>764</v>
      </c>
    </row>
    <row r="111" spans="1:16" ht="153" x14ac:dyDescent="0.2">
      <c r="A111" t="s">
        <v>65</v>
      </c>
      <c r="E111" s="36" t="s">
        <v>268</v>
      </c>
    </row>
    <row r="112" spans="1:16" x14ac:dyDescent="0.2">
      <c r="A112" s="25" t="s">
        <v>55</v>
      </c>
      <c r="B112" s="30" t="s">
        <v>157</v>
      </c>
      <c r="C112" s="30" t="s">
        <v>809</v>
      </c>
      <c r="D112" s="25" t="s">
        <v>64</v>
      </c>
      <c r="E112" s="31" t="s">
        <v>810</v>
      </c>
      <c r="F112" s="32" t="s">
        <v>252</v>
      </c>
      <c r="G112" s="33">
        <v>2</v>
      </c>
      <c r="H112" s="34">
        <v>0</v>
      </c>
      <c r="I112" s="34">
        <f>ROUND(ROUND(H112,2)*ROUND(G112,3),2)</f>
        <v>0</v>
      </c>
      <c r="J112" s="32" t="s">
        <v>79</v>
      </c>
      <c r="O112">
        <f>(I112*21)/100</f>
        <v>0</v>
      </c>
      <c r="P112" t="s">
        <v>30</v>
      </c>
    </row>
    <row r="113" spans="1:16" x14ac:dyDescent="0.2">
      <c r="A113" s="35" t="s">
        <v>61</v>
      </c>
      <c r="E113" s="36" t="s">
        <v>64</v>
      </c>
    </row>
    <row r="114" spans="1:16" x14ac:dyDescent="0.2">
      <c r="A114" s="37" t="s">
        <v>63</v>
      </c>
      <c r="E114" s="38" t="s">
        <v>764</v>
      </c>
    </row>
    <row r="115" spans="1:16" ht="140.25" x14ac:dyDescent="0.2">
      <c r="A115" t="s">
        <v>65</v>
      </c>
      <c r="E115" s="36" t="s">
        <v>392</v>
      </c>
    </row>
    <row r="116" spans="1:16" ht="25.5" x14ac:dyDescent="0.2">
      <c r="A116" s="25" t="s">
        <v>55</v>
      </c>
      <c r="B116" s="30" t="s">
        <v>161</v>
      </c>
      <c r="C116" s="30" t="s">
        <v>811</v>
      </c>
      <c r="D116" s="25" t="s">
        <v>64</v>
      </c>
      <c r="E116" s="31" t="s">
        <v>812</v>
      </c>
      <c r="F116" s="32" t="s">
        <v>87</v>
      </c>
      <c r="G116" s="33">
        <v>1</v>
      </c>
      <c r="H116" s="34">
        <v>0</v>
      </c>
      <c r="I116" s="34">
        <f>ROUND(ROUND(H116,2)*ROUND(G116,3),2)</f>
        <v>0</v>
      </c>
      <c r="J116" s="32" t="s">
        <v>79</v>
      </c>
      <c r="O116">
        <f>(I116*21)/100</f>
        <v>0</v>
      </c>
      <c r="P116" t="s">
        <v>30</v>
      </c>
    </row>
    <row r="117" spans="1:16" x14ac:dyDescent="0.2">
      <c r="A117" s="35" t="s">
        <v>61</v>
      </c>
      <c r="E117" s="36" t="s">
        <v>64</v>
      </c>
    </row>
    <row r="118" spans="1:16" x14ac:dyDescent="0.2">
      <c r="A118" s="37" t="s">
        <v>63</v>
      </c>
      <c r="E118" s="38" t="s">
        <v>813</v>
      </c>
    </row>
    <row r="119" spans="1:16" ht="153" x14ac:dyDescent="0.2">
      <c r="A119" t="s">
        <v>65</v>
      </c>
      <c r="E119" s="36" t="s">
        <v>268</v>
      </c>
    </row>
    <row r="120" spans="1:16" x14ac:dyDescent="0.2">
      <c r="A120" s="25" t="s">
        <v>55</v>
      </c>
      <c r="B120" s="30" t="s">
        <v>165</v>
      </c>
      <c r="C120" s="30" t="s">
        <v>415</v>
      </c>
      <c r="D120" s="25" t="s">
        <v>64</v>
      </c>
      <c r="E120" s="31" t="s">
        <v>416</v>
      </c>
      <c r="F120" s="32" t="s">
        <v>252</v>
      </c>
      <c r="G120" s="33">
        <v>1</v>
      </c>
      <c r="H120" s="34">
        <v>0</v>
      </c>
      <c r="I120" s="34">
        <f>ROUND(ROUND(H120,2)*ROUND(G120,3),2)</f>
        <v>0</v>
      </c>
      <c r="J120" s="32" t="s">
        <v>79</v>
      </c>
      <c r="O120">
        <f>(I120*21)/100</f>
        <v>0</v>
      </c>
      <c r="P120" t="s">
        <v>30</v>
      </c>
    </row>
    <row r="121" spans="1:16" x14ac:dyDescent="0.2">
      <c r="A121" s="35" t="s">
        <v>61</v>
      </c>
      <c r="E121" s="36" t="s">
        <v>64</v>
      </c>
    </row>
    <row r="122" spans="1:16" x14ac:dyDescent="0.2">
      <c r="A122" s="37" t="s">
        <v>63</v>
      </c>
      <c r="E122" s="38" t="s">
        <v>813</v>
      </c>
    </row>
    <row r="123" spans="1:16" ht="140.25" x14ac:dyDescent="0.2">
      <c r="A123" t="s">
        <v>65</v>
      </c>
      <c r="E123" s="36" t="s">
        <v>392</v>
      </c>
    </row>
    <row r="124" spans="1:16" x14ac:dyDescent="0.2">
      <c r="A124" s="25" t="s">
        <v>55</v>
      </c>
      <c r="B124" s="30" t="s">
        <v>170</v>
      </c>
      <c r="C124" s="30" t="s">
        <v>814</v>
      </c>
      <c r="D124" s="25" t="s">
        <v>64</v>
      </c>
      <c r="E124" s="31" t="s">
        <v>815</v>
      </c>
      <c r="F124" s="32" t="s">
        <v>252</v>
      </c>
      <c r="G124" s="33">
        <v>1</v>
      </c>
      <c r="H124" s="34">
        <v>0</v>
      </c>
      <c r="I124" s="34">
        <f>ROUND(ROUND(H124,2)*ROUND(G124,3),2)</f>
        <v>0</v>
      </c>
      <c r="J124" s="32" t="s">
        <v>79</v>
      </c>
      <c r="O124">
        <f>(I124*21)/100</f>
        <v>0</v>
      </c>
      <c r="P124" t="s">
        <v>30</v>
      </c>
    </row>
    <row r="125" spans="1:16" x14ac:dyDescent="0.2">
      <c r="A125" s="35" t="s">
        <v>61</v>
      </c>
      <c r="E125" s="36" t="s">
        <v>64</v>
      </c>
    </row>
    <row r="126" spans="1:16" x14ac:dyDescent="0.2">
      <c r="A126" s="37" t="s">
        <v>63</v>
      </c>
      <c r="E126" s="38" t="s">
        <v>813</v>
      </c>
    </row>
    <row r="127" spans="1:16" ht="153" x14ac:dyDescent="0.2">
      <c r="A127" t="s">
        <v>65</v>
      </c>
      <c r="E127" s="36" t="s">
        <v>371</v>
      </c>
    </row>
  </sheetData>
  <mergeCells count="13">
    <mergeCell ref="E7:E8"/>
    <mergeCell ref="F7:F8"/>
    <mergeCell ref="G7:G8"/>
    <mergeCell ref="H7:I7"/>
    <mergeCell ref="J7:J8"/>
    <mergeCell ref="C3:D3"/>
    <mergeCell ref="C4:D4"/>
    <mergeCell ref="C5:D5"/>
    <mergeCell ref="C6:D6"/>
    <mergeCell ref="A7:A8"/>
    <mergeCell ref="B7:B8"/>
    <mergeCell ref="C7:C8"/>
    <mergeCell ref="D7:D8"/>
  </mergeCells>
  <pageMargins left="0.75" right="0.75" top="1" bottom="1" header="0.5" footer="0.5"/>
  <pageSetup paperSize="9" fitToHeight="0" orientation="portrait" horizontalDpi="300" verticalDpi="300"/>
  <headerFooter>
    <oddHeader>&amp;C&amp;"Verdana"&amp;7&amp;K000000 SŽ: Interní&amp;1#_x000D_</oddHeader>
  </headerFooter>
  <drawing r:id="rId1"/>
</worksheet>
</file>

<file path=docMetadata/LabelInfo.xml><?xml version="1.0" encoding="utf-8"?>
<clbl:labelList xmlns:clbl="http://schemas.microsoft.com/office/2020/mipLabelMetadata">
  <clbl:label id="{65334bdb-ef60-40ad-ad10-aebc1eeffaa2}" enabled="1" method="Standard" siteId="{f0ab7d6a-64b0-4696-9f4d-d69909c6e895}" contentBits="1"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Listy</vt:lpstr>
      </vt:variant>
      <vt:variant>
        <vt:i4>17</vt:i4>
      </vt:variant>
    </vt:vector>
  </HeadingPairs>
  <TitlesOfParts>
    <vt:vector size="17" baseType="lpstr">
      <vt:lpstr>Rekapitulace</vt:lpstr>
      <vt:lpstr>D.1_D.1.2.1_PS 19-14-01</vt:lpstr>
      <vt:lpstr>D.1_D.1.2.2_PS 19-14-02</vt:lpstr>
      <vt:lpstr>D.1_D.1.2.3_PS 19-14-03</vt:lpstr>
      <vt:lpstr>D.1_D.1.2.4_PS 19-14-04</vt:lpstr>
      <vt:lpstr>D.1_D.1.2.5_PS 19-14-05</vt:lpstr>
      <vt:lpstr>D.1_D.1.2.5_PS 19-14-06</vt:lpstr>
      <vt:lpstr>D.1_D.1.2.6_PS 19-14-07</vt:lpstr>
      <vt:lpstr>D.1_D.1.2.7_PS 19-14-08</vt:lpstr>
      <vt:lpstr>D.1_D.1.2.8_PS 19-14-09</vt:lpstr>
      <vt:lpstr>D.1_D.1.2.9_PS 19-14-10</vt:lpstr>
      <vt:lpstr>D.2_D.2.1_D.2.1.9_SO 19-15-01</vt:lpstr>
      <vt:lpstr>2.2.1_SO 19-15-02_SO 19-15-02.1</vt:lpstr>
      <vt:lpstr>2.2.1_SO 19-15-02_SO 19-15-02.2</vt:lpstr>
      <vt:lpstr>2.2.1_SO 19-15-02_SO 19-15-02.3</vt:lpstr>
      <vt:lpstr>2.2.1_SO 19-15-02_SO 19-15-02.5</vt:lpstr>
      <vt:lpstr>H_SO 98-98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Poštulková Jana</cp:lastModifiedBy>
  <dcterms:modified xsi:type="dcterms:W3CDTF">2025-08-19T09:04:53Z</dcterms:modified>
  <cp:category/>
  <cp:contentStatus/>
</cp:coreProperties>
</file>