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Dráha22\22-081-30-311 Hrubá Voda-vymístění pracoviště ŘP\sdělovací zařízení\03_oprava dokumentace DUSP\_podklady\OŘ Ostrava\"/>
    </mc:Choice>
  </mc:AlternateContent>
  <xr:revisionPtr revIDLastSave="0" documentId="13_ncr:1_{9D719266-4822-47E0-AD97-C6BC15943254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Rekapitulace stavby" sheetId="1" r:id="rId1"/>
    <sheet name="PS 11-01-11 - ŽST Hrubá V..." sheetId="2" r:id="rId2"/>
    <sheet name="PS 11-02-11 - ŽST Hrubá V..." sheetId="3" r:id="rId3"/>
    <sheet name="PS 11-02-41 - ŽST Hrubá V..." sheetId="4" r:id="rId4"/>
    <sheet name="PS 11-02-81 - ŽST Hrubá V..." sheetId="5" r:id="rId5"/>
    <sheet name="PS 11-02-91 - ŽST Hrubá V..." sheetId="6" r:id="rId6"/>
    <sheet name="PS 11-03-71 - ŽST Hrubá V..." sheetId="7" r:id="rId7"/>
    <sheet name="SO 11-31-01 - ŽST Hrubá V..." sheetId="8" r:id="rId8"/>
    <sheet name="SO 11-32-01 - ŽST Hrubá V..." sheetId="9" r:id="rId9"/>
    <sheet name="SO 11-72-01.01 - Stavební..." sheetId="10" r:id="rId10"/>
    <sheet name="SO 11-72-01.02 - Elektro+..." sheetId="11" r:id="rId11"/>
    <sheet name="SO 11-86-01 - ŽST Hrubá V..." sheetId="12" r:id="rId12"/>
    <sheet name="SO 11-86-02 - ŽST Hrubá V..." sheetId="13" r:id="rId13"/>
    <sheet name="SO 98-98 - Všeobecný objekt" sheetId="14" r:id="rId14"/>
    <sheet name="Pokyny pro vyplnění" sheetId="15" r:id="rId15"/>
  </sheets>
  <definedNames>
    <definedName name="_xlnm._FilterDatabase" localSheetId="1" hidden="1">'PS 11-01-11 - ŽST Hrubá V...'!$C$89:$K$231</definedName>
    <definedName name="_xlnm._FilterDatabase" localSheetId="2" hidden="1">'PS 11-02-11 - ŽST Hrubá V...'!$C$86:$K$276</definedName>
    <definedName name="_xlnm._FilterDatabase" localSheetId="3" hidden="1">'PS 11-02-41 - ŽST Hrubá V...'!$C$85:$K$266</definedName>
    <definedName name="_xlnm._FilterDatabase" localSheetId="4" hidden="1">'PS 11-02-81 - ŽST Hrubá V...'!$C$85:$K$180</definedName>
    <definedName name="_xlnm._FilterDatabase" localSheetId="5" hidden="1">'PS 11-02-91 - ŽST Hrubá V...'!$C$86:$K$262</definedName>
    <definedName name="_xlnm._FilterDatabase" localSheetId="6" hidden="1">'PS 11-03-71 - ŽST Hrubá V...'!$C$85:$K$106</definedName>
    <definedName name="_xlnm._FilterDatabase" localSheetId="7" hidden="1">'SO 11-31-01 - ŽST Hrubá V...'!$C$99:$K$263</definedName>
    <definedName name="_xlnm._FilterDatabase" localSheetId="8" hidden="1">'SO 11-32-01 - ŽST Hrubá V...'!$C$100:$K$246</definedName>
    <definedName name="_xlnm._FilterDatabase" localSheetId="9" hidden="1">'SO 11-72-01.01 - Stavební...'!$C$113:$K$384</definedName>
    <definedName name="_xlnm._FilterDatabase" localSheetId="10" hidden="1">'SO 11-72-01.02 - Elektro+...'!$C$91:$K$169</definedName>
    <definedName name="_xlnm._FilterDatabase" localSheetId="11" hidden="1">'SO 11-86-01 - ŽST Hrubá V...'!$C$86:$K$149</definedName>
    <definedName name="_xlnm._FilterDatabase" localSheetId="12" hidden="1">'SO 11-86-02 - ŽST Hrubá V...'!$C$87:$K$275</definedName>
    <definedName name="_xlnm._FilterDatabase" localSheetId="13" hidden="1">'SO 98-98 - Všeobecný objekt'!$C$80:$K$104</definedName>
    <definedName name="_xlnm.Print_Titles" localSheetId="1">'PS 11-01-11 - ŽST Hrubá V...'!$89:$89</definedName>
    <definedName name="_xlnm.Print_Titles" localSheetId="2">'PS 11-02-11 - ŽST Hrubá V...'!$86:$86</definedName>
    <definedName name="_xlnm.Print_Titles" localSheetId="3">'PS 11-02-41 - ŽST Hrubá V...'!$85:$85</definedName>
    <definedName name="_xlnm.Print_Titles" localSheetId="4">'PS 11-02-81 - ŽST Hrubá V...'!$85:$85</definedName>
    <definedName name="_xlnm.Print_Titles" localSheetId="5">'PS 11-02-91 - ŽST Hrubá V...'!$86:$86</definedName>
    <definedName name="_xlnm.Print_Titles" localSheetId="6">'PS 11-03-71 - ŽST Hrubá V...'!$85:$85</definedName>
    <definedName name="_xlnm.Print_Titles" localSheetId="0">'Rekapitulace stavby'!$52:$52</definedName>
    <definedName name="_xlnm.Print_Titles" localSheetId="7">'SO 11-31-01 - ŽST Hrubá V...'!$99:$99</definedName>
    <definedName name="_xlnm.Print_Titles" localSheetId="8">'SO 11-32-01 - ŽST Hrubá V...'!$100:$100</definedName>
    <definedName name="_xlnm.Print_Titles" localSheetId="9">'SO 11-72-01.01 - Stavební...'!$113:$113</definedName>
    <definedName name="_xlnm.Print_Titles" localSheetId="10">'SO 11-72-01.02 - Elektro+...'!$91:$91</definedName>
    <definedName name="_xlnm.Print_Titles" localSheetId="11">'SO 11-86-01 - ŽST Hrubá V...'!$86:$86</definedName>
    <definedName name="_xlnm.Print_Titles" localSheetId="12">'SO 11-86-02 - ŽST Hrubá V...'!$87:$87</definedName>
    <definedName name="_xlnm.Print_Titles" localSheetId="13">'SO 98-98 - Všeobecný objekt'!$80:$80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1">'PS 11-01-11 - ŽST Hrubá V...'!$C$4:$J$41,'PS 11-01-11 - ŽST Hrubá V...'!$C$47:$J$69,'PS 11-01-11 - ŽST Hrubá V...'!$C$75:$K$231</definedName>
    <definedName name="_xlnm.Print_Area" localSheetId="2">'PS 11-02-11 - ŽST Hrubá V...'!$C$4:$J$41,'PS 11-02-11 - ŽST Hrubá V...'!$C$47:$J$66,'PS 11-02-11 - ŽST Hrubá V...'!$C$72:$K$276</definedName>
    <definedName name="_xlnm.Print_Area" localSheetId="3">'PS 11-02-41 - ŽST Hrubá V...'!$C$4:$J$41,'PS 11-02-41 - ŽST Hrubá V...'!$C$47:$J$65,'PS 11-02-41 - ŽST Hrubá V...'!$C$71:$K$266</definedName>
    <definedName name="_xlnm.Print_Area" localSheetId="4">'PS 11-02-81 - ŽST Hrubá V...'!$C$4:$J$41,'PS 11-02-81 - ŽST Hrubá V...'!$C$47:$J$65,'PS 11-02-81 - ŽST Hrubá V...'!$C$71:$K$180</definedName>
    <definedName name="_xlnm.Print_Area" localSheetId="5">'PS 11-02-91 - ŽST Hrubá V...'!$C$4:$J$41,'PS 11-02-91 - ŽST Hrubá V...'!$C$47:$J$66,'PS 11-02-91 - ŽST Hrubá V...'!$C$72:$K$262</definedName>
    <definedName name="_xlnm.Print_Area" localSheetId="6">'PS 11-03-71 - ŽST Hrubá V...'!$C$4:$J$41,'PS 11-03-71 - ŽST Hrubá V...'!$C$47:$J$65,'PS 11-03-71 - ŽST Hrubá V...'!$C$71:$K$106</definedName>
    <definedName name="_xlnm.Print_Area" localSheetId="0">'Rekapitulace stavby'!$D$4:$AO$36,'Rekapitulace stavby'!$C$42:$AQ$71</definedName>
    <definedName name="_xlnm.Print_Area" localSheetId="7">'SO 11-31-01 - ŽST Hrubá V...'!$C$4:$J$41,'SO 11-31-01 - ŽST Hrubá V...'!$C$47:$J$79,'SO 11-31-01 - ŽST Hrubá V...'!$C$85:$K$263</definedName>
    <definedName name="_xlnm.Print_Area" localSheetId="8">'SO 11-32-01 - ŽST Hrubá V...'!$C$4:$J$41,'SO 11-32-01 - ŽST Hrubá V...'!$C$47:$J$80,'SO 11-32-01 - ŽST Hrubá V...'!$C$86:$K$246</definedName>
    <definedName name="_xlnm.Print_Area" localSheetId="9">'SO 11-72-01.01 - Stavební...'!$C$4:$J$43,'SO 11-72-01.01 - Stavební...'!$C$49:$J$91,'SO 11-72-01.01 - Stavební...'!$C$97:$K$384</definedName>
    <definedName name="_xlnm.Print_Area" localSheetId="10">'SO 11-72-01.02 - Elektro+...'!$C$4:$J$43,'SO 11-72-01.02 - Elektro+...'!$C$49:$J$69,'SO 11-72-01.02 - Elektro+...'!$C$75:$K$169</definedName>
    <definedName name="_xlnm.Print_Area" localSheetId="11">'SO 11-86-01 - ŽST Hrubá V...'!$C$4:$J$41,'SO 11-86-01 - ŽST Hrubá V...'!$C$47:$J$66,'SO 11-86-01 - ŽST Hrubá V...'!$C$72:$K$149</definedName>
    <definedName name="_xlnm.Print_Area" localSheetId="12">'SO 11-86-02 - ŽST Hrubá V...'!$C$4:$J$41,'SO 11-86-02 - ŽST Hrubá V...'!$C$47:$J$67,'SO 11-86-02 - ŽST Hrubá V...'!$C$73:$K$275</definedName>
    <definedName name="_xlnm.Print_Area" localSheetId="13">'SO 98-98 - Všeobecný objekt'!$C$4:$J$39,'SO 98-98 - Všeobecný objekt'!$C$45:$J$62,'SO 98-98 - Všeobecný objekt'!$C$68:$K$104</definedName>
  </definedNames>
  <calcPr calcId="191029"/>
</workbook>
</file>

<file path=xl/calcChain.xml><?xml version="1.0" encoding="utf-8"?>
<calcChain xmlns="http://schemas.openxmlformats.org/spreadsheetml/2006/main">
  <c r="J37" i="14" l="1"/>
  <c r="J36" i="14"/>
  <c r="AY70" i="1" s="1"/>
  <c r="J35" i="14"/>
  <c r="AX70" i="1"/>
  <c r="BI102" i="14"/>
  <c r="BH102" i="14"/>
  <c r="BG102" i="14"/>
  <c r="BF102" i="14"/>
  <c r="T102" i="14"/>
  <c r="R102" i="14"/>
  <c r="P102" i="14"/>
  <c r="BI99" i="14"/>
  <c r="BH99" i="14"/>
  <c r="BG99" i="14"/>
  <c r="BF99" i="14"/>
  <c r="T99" i="14"/>
  <c r="R99" i="14"/>
  <c r="P99" i="14"/>
  <c r="BI96" i="14"/>
  <c r="BH96" i="14"/>
  <c r="BG96" i="14"/>
  <c r="BF96" i="14"/>
  <c r="T96" i="14"/>
  <c r="R96" i="14"/>
  <c r="P96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6" i="14"/>
  <c r="BH86" i="14"/>
  <c r="BG86" i="14"/>
  <c r="BF86" i="14"/>
  <c r="T86" i="14"/>
  <c r="R86" i="14"/>
  <c r="P86" i="14"/>
  <c r="BI83" i="14"/>
  <c r="BH83" i="14"/>
  <c r="BG83" i="14"/>
  <c r="BF83" i="14"/>
  <c r="T83" i="14"/>
  <c r="R83" i="14"/>
  <c r="P83" i="14"/>
  <c r="J78" i="14"/>
  <c r="J77" i="14"/>
  <c r="F77" i="14"/>
  <c r="F75" i="14"/>
  <c r="E73" i="14"/>
  <c r="J55" i="14"/>
  <c r="J54" i="14"/>
  <c r="F54" i="14"/>
  <c r="F52" i="14"/>
  <c r="E50" i="14"/>
  <c r="J18" i="14"/>
  <c r="E18" i="14"/>
  <c r="F55" i="14" s="1"/>
  <c r="J17" i="14"/>
  <c r="J12" i="14"/>
  <c r="J75" i="14" s="1"/>
  <c r="E7" i="14"/>
  <c r="E48" i="14" s="1"/>
  <c r="J39" i="13"/>
  <c r="J38" i="13"/>
  <c r="AY69" i="1"/>
  <c r="J37" i="13"/>
  <c r="AX69" i="1"/>
  <c r="BI272" i="13"/>
  <c r="BH272" i="13"/>
  <c r="BG272" i="13"/>
  <c r="BF272" i="13"/>
  <c r="T272" i="13"/>
  <c r="R272" i="13"/>
  <c r="P272" i="13"/>
  <c r="BI268" i="13"/>
  <c r="BH268" i="13"/>
  <c r="BG268" i="13"/>
  <c r="BF268" i="13"/>
  <c r="T268" i="13"/>
  <c r="R268" i="13"/>
  <c r="P268" i="13"/>
  <c r="BI264" i="13"/>
  <c r="BH264" i="13"/>
  <c r="BG264" i="13"/>
  <c r="BF264" i="13"/>
  <c r="T264" i="13"/>
  <c r="R264" i="13"/>
  <c r="P264" i="13"/>
  <c r="BI260" i="13"/>
  <c r="BH260" i="13"/>
  <c r="BG260" i="13"/>
  <c r="BF260" i="13"/>
  <c r="T260" i="13"/>
  <c r="R260" i="13"/>
  <c r="P260" i="13"/>
  <c r="BI256" i="13"/>
  <c r="BH256" i="13"/>
  <c r="BG256" i="13"/>
  <c r="BF256" i="13"/>
  <c r="T256" i="13"/>
  <c r="R256" i="13"/>
  <c r="P256" i="13"/>
  <c r="BI252" i="13"/>
  <c r="BH252" i="13"/>
  <c r="BG252" i="13"/>
  <c r="BF252" i="13"/>
  <c r="T252" i="13"/>
  <c r="R252" i="13"/>
  <c r="P252" i="13"/>
  <c r="BI248" i="13"/>
  <c r="BH248" i="13"/>
  <c r="BG248" i="13"/>
  <c r="BF248" i="13"/>
  <c r="T248" i="13"/>
  <c r="R248" i="13"/>
  <c r="P248" i="13"/>
  <c r="BI244" i="13"/>
  <c r="BH244" i="13"/>
  <c r="BG244" i="13"/>
  <c r="BF244" i="13"/>
  <c r="T244" i="13"/>
  <c r="R244" i="13"/>
  <c r="P244" i="13"/>
  <c r="BI240" i="13"/>
  <c r="BH240" i="13"/>
  <c r="BG240" i="13"/>
  <c r="BF240" i="13"/>
  <c r="T240" i="13"/>
  <c r="R240" i="13"/>
  <c r="P240" i="13"/>
  <c r="BI236" i="13"/>
  <c r="BH236" i="13"/>
  <c r="BG236" i="13"/>
  <c r="BF236" i="13"/>
  <c r="T236" i="13"/>
  <c r="R236" i="13"/>
  <c r="P236" i="13"/>
  <c r="BI232" i="13"/>
  <c r="BH232" i="13"/>
  <c r="BG232" i="13"/>
  <c r="BF232" i="13"/>
  <c r="T232" i="13"/>
  <c r="R232" i="13"/>
  <c r="P232" i="13"/>
  <c r="BI228" i="13"/>
  <c r="BH228" i="13"/>
  <c r="BG228" i="13"/>
  <c r="BF228" i="13"/>
  <c r="T228" i="13"/>
  <c r="R228" i="13"/>
  <c r="P228" i="13"/>
  <c r="BI224" i="13"/>
  <c r="BH224" i="13"/>
  <c r="BG224" i="13"/>
  <c r="BF224" i="13"/>
  <c r="T224" i="13"/>
  <c r="R224" i="13"/>
  <c r="P224" i="13"/>
  <c r="BI220" i="13"/>
  <c r="BH220" i="13"/>
  <c r="BG220" i="13"/>
  <c r="BF220" i="13"/>
  <c r="T220" i="13"/>
  <c r="R220" i="13"/>
  <c r="P220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08" i="13"/>
  <c r="BH208" i="13"/>
  <c r="BG208" i="13"/>
  <c r="BF208" i="13"/>
  <c r="T208" i="13"/>
  <c r="R208" i="13"/>
  <c r="P208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6" i="13"/>
  <c r="BH196" i="13"/>
  <c r="BG196" i="13"/>
  <c r="BF196" i="13"/>
  <c r="T196" i="13"/>
  <c r="R196" i="13"/>
  <c r="P196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R188" i="13"/>
  <c r="P188" i="13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8" i="13"/>
  <c r="BH148" i="13"/>
  <c r="BG148" i="13"/>
  <c r="BF148" i="13"/>
  <c r="T148" i="13"/>
  <c r="R148" i="13"/>
  <c r="P148" i="13"/>
  <c r="BI144" i="13"/>
  <c r="BH144" i="13"/>
  <c r="BG144" i="13"/>
  <c r="BF144" i="13"/>
  <c r="T144" i="13"/>
  <c r="R144" i="13"/>
  <c r="P144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07" i="13"/>
  <c r="BH107" i="13"/>
  <c r="BG107" i="13"/>
  <c r="BF107" i="13"/>
  <c r="T107" i="13"/>
  <c r="R107" i="13"/>
  <c r="P107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5" i="13"/>
  <c r="BH95" i="13"/>
  <c r="BG95" i="13"/>
  <c r="BF95" i="13"/>
  <c r="T95" i="13"/>
  <c r="R95" i="13"/>
  <c r="P95" i="13"/>
  <c r="BI90" i="13"/>
  <c r="BH90" i="13"/>
  <c r="BG90" i="13"/>
  <c r="BF90" i="13"/>
  <c r="T90" i="13"/>
  <c r="T89" i="13" s="1"/>
  <c r="R90" i="13"/>
  <c r="R89" i="13"/>
  <c r="P90" i="13"/>
  <c r="P89" i="13"/>
  <c r="J85" i="13"/>
  <c r="J84" i="13"/>
  <c r="F84" i="13"/>
  <c r="F82" i="13"/>
  <c r="E80" i="13"/>
  <c r="J59" i="13"/>
  <c r="J58" i="13"/>
  <c r="F58" i="13"/>
  <c r="F56" i="13"/>
  <c r="E54" i="13"/>
  <c r="J20" i="13"/>
  <c r="E20" i="13"/>
  <c r="F59" i="13" s="1"/>
  <c r="J19" i="13"/>
  <c r="J14" i="13"/>
  <c r="J82" i="13" s="1"/>
  <c r="E7" i="13"/>
  <c r="E50" i="13" s="1"/>
  <c r="J39" i="12"/>
  <c r="J38" i="12"/>
  <c r="AY68" i="1" s="1"/>
  <c r="J37" i="12"/>
  <c r="AX68" i="1" s="1"/>
  <c r="BI146" i="12"/>
  <c r="BH146" i="12"/>
  <c r="BG146" i="12"/>
  <c r="BF146" i="12"/>
  <c r="T146" i="12"/>
  <c r="R146" i="12"/>
  <c r="P146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2" i="12"/>
  <c r="BH122" i="12"/>
  <c r="BG122" i="12"/>
  <c r="BF122" i="12"/>
  <c r="T122" i="12"/>
  <c r="R122" i="12"/>
  <c r="P122" i="12"/>
  <c r="BI118" i="12"/>
  <c r="BH118" i="12"/>
  <c r="BG118" i="12"/>
  <c r="BF118" i="12"/>
  <c r="T118" i="12"/>
  <c r="R118" i="12"/>
  <c r="P118" i="12"/>
  <c r="BI113" i="12"/>
  <c r="BH113" i="12"/>
  <c r="BG113" i="12"/>
  <c r="BF113" i="12"/>
  <c r="T113" i="12"/>
  <c r="R113" i="12"/>
  <c r="P113" i="12"/>
  <c r="BI109" i="12"/>
  <c r="BH109" i="12"/>
  <c r="BG109" i="12"/>
  <c r="BF109" i="12"/>
  <c r="T109" i="12"/>
  <c r="R109" i="12"/>
  <c r="P109" i="12"/>
  <c r="BI105" i="12"/>
  <c r="BH105" i="12"/>
  <c r="BG105" i="12"/>
  <c r="BF105" i="12"/>
  <c r="T105" i="12"/>
  <c r="R105" i="12"/>
  <c r="P105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3" i="12"/>
  <c r="BH93" i="12"/>
  <c r="BG93" i="12"/>
  <c r="BF93" i="12"/>
  <c r="T93" i="12"/>
  <c r="R93" i="12"/>
  <c r="P93" i="12"/>
  <c r="BI89" i="12"/>
  <c r="BH89" i="12"/>
  <c r="BG89" i="12"/>
  <c r="BF89" i="12"/>
  <c r="T89" i="12"/>
  <c r="R89" i="12"/>
  <c r="P89" i="12"/>
  <c r="J84" i="12"/>
  <c r="J83" i="12"/>
  <c r="F83" i="12"/>
  <c r="F81" i="12"/>
  <c r="E79" i="12"/>
  <c r="J59" i="12"/>
  <c r="J58" i="12"/>
  <c r="F58" i="12"/>
  <c r="F56" i="12"/>
  <c r="E54" i="12"/>
  <c r="J20" i="12"/>
  <c r="E20" i="12"/>
  <c r="F84" i="12" s="1"/>
  <c r="J19" i="12"/>
  <c r="J14" i="12"/>
  <c r="J56" i="12"/>
  <c r="E7" i="12"/>
  <c r="E50" i="12"/>
  <c r="J41" i="11"/>
  <c r="J40" i="11"/>
  <c r="AY67" i="1"/>
  <c r="J39" i="11"/>
  <c r="AX67" i="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2" i="11"/>
  <c r="BH102" i="11"/>
  <c r="BG102" i="11"/>
  <c r="BF102" i="11"/>
  <c r="T102" i="11"/>
  <c r="R102" i="11"/>
  <c r="P102" i="11"/>
  <c r="BI98" i="11"/>
  <c r="BH98" i="11"/>
  <c r="BG98" i="11"/>
  <c r="BF98" i="11"/>
  <c r="T98" i="11"/>
  <c r="R98" i="11"/>
  <c r="P98" i="11"/>
  <c r="BI94" i="11"/>
  <c r="BH94" i="11"/>
  <c r="BG94" i="11"/>
  <c r="BF94" i="11"/>
  <c r="T94" i="11"/>
  <c r="R94" i="11"/>
  <c r="P94" i="11"/>
  <c r="J89" i="11"/>
  <c r="J88" i="11"/>
  <c r="F88" i="11"/>
  <c r="F86" i="11"/>
  <c r="E84" i="11"/>
  <c r="J63" i="11"/>
  <c r="J62" i="11"/>
  <c r="F62" i="11"/>
  <c r="F60" i="11"/>
  <c r="E58" i="11"/>
  <c r="J22" i="11"/>
  <c r="E22" i="11"/>
  <c r="F89" i="11" s="1"/>
  <c r="J21" i="11"/>
  <c r="J16" i="11"/>
  <c r="J86" i="11"/>
  <c r="E7" i="11"/>
  <c r="E52" i="11"/>
  <c r="J41" i="10"/>
  <c r="J40" i="10"/>
  <c r="AY66" i="1" s="1"/>
  <c r="J39" i="10"/>
  <c r="AX66" i="1" s="1"/>
  <c r="BI381" i="10"/>
  <c r="BH381" i="10"/>
  <c r="BG381" i="10"/>
  <c r="BF381" i="10"/>
  <c r="T381" i="10"/>
  <c r="R381" i="10"/>
  <c r="P381" i="10"/>
  <c r="BI378" i="10"/>
  <c r="BH378" i="10"/>
  <c r="BG378" i="10"/>
  <c r="BF378" i="10"/>
  <c r="T378" i="10"/>
  <c r="R378" i="10"/>
  <c r="P378" i="10"/>
  <c r="BI374" i="10"/>
  <c r="BH374" i="10"/>
  <c r="BG374" i="10"/>
  <c r="BF374" i="10"/>
  <c r="T374" i="10"/>
  <c r="R374" i="10"/>
  <c r="P374" i="10"/>
  <c r="BI370" i="10"/>
  <c r="BH370" i="10"/>
  <c r="BG370" i="10"/>
  <c r="BF370" i="10"/>
  <c r="T370" i="10"/>
  <c r="T369" i="10" s="1"/>
  <c r="R370" i="10"/>
  <c r="R369" i="10"/>
  <c r="P370" i="10"/>
  <c r="P369" i="10" s="1"/>
  <c r="BI366" i="10"/>
  <c r="BH366" i="10"/>
  <c r="BG366" i="10"/>
  <c r="BF366" i="10"/>
  <c r="T366" i="10"/>
  <c r="R366" i="10"/>
  <c r="P366" i="10"/>
  <c r="BI361" i="10"/>
  <c r="BH361" i="10"/>
  <c r="BG361" i="10"/>
  <c r="BF361" i="10"/>
  <c r="T361" i="10"/>
  <c r="R361" i="10"/>
  <c r="P361" i="10"/>
  <c r="BI358" i="10"/>
  <c r="BH358" i="10"/>
  <c r="BG358" i="10"/>
  <c r="BF358" i="10"/>
  <c r="T358" i="10"/>
  <c r="R358" i="10"/>
  <c r="P358" i="10"/>
  <c r="BI352" i="10"/>
  <c r="BH352" i="10"/>
  <c r="BG352" i="10"/>
  <c r="BF352" i="10"/>
  <c r="T352" i="10"/>
  <c r="R352" i="10"/>
  <c r="P352" i="10"/>
  <c r="BI347" i="10"/>
  <c r="BH347" i="10"/>
  <c r="BG347" i="10"/>
  <c r="BF347" i="10"/>
  <c r="T347" i="10"/>
  <c r="R347" i="10"/>
  <c r="P347" i="10"/>
  <c r="BI342" i="10"/>
  <c r="BH342" i="10"/>
  <c r="BG342" i="10"/>
  <c r="BF342" i="10"/>
  <c r="T342" i="10"/>
  <c r="T341" i="10" s="1"/>
  <c r="R342" i="10"/>
  <c r="R341" i="10" s="1"/>
  <c r="P342" i="10"/>
  <c r="P341" i="10" s="1"/>
  <c r="BI334" i="10"/>
  <c r="BH334" i="10"/>
  <c r="BG334" i="10"/>
  <c r="BF334" i="10"/>
  <c r="T334" i="10"/>
  <c r="R334" i="10"/>
  <c r="P334" i="10"/>
  <c r="BI325" i="10"/>
  <c r="BH325" i="10"/>
  <c r="BG325" i="10"/>
  <c r="BF325" i="10"/>
  <c r="T325" i="10"/>
  <c r="R325" i="10"/>
  <c r="P325" i="10"/>
  <c r="BI317" i="10"/>
  <c r="BH317" i="10"/>
  <c r="BG317" i="10"/>
  <c r="BF317" i="10"/>
  <c r="T317" i="10"/>
  <c r="R317" i="10"/>
  <c r="P317" i="10"/>
  <c r="BI310" i="10"/>
  <c r="BH310" i="10"/>
  <c r="BG310" i="10"/>
  <c r="BF310" i="10"/>
  <c r="T310" i="10"/>
  <c r="T309" i="10" s="1"/>
  <c r="T308" i="10" s="1"/>
  <c r="R310" i="10"/>
  <c r="R309" i="10" s="1"/>
  <c r="R308" i="10" s="1"/>
  <c r="P310" i="10"/>
  <c r="P309" i="10"/>
  <c r="P308" i="10" s="1"/>
  <c r="BI300" i="10"/>
  <c r="BH300" i="10"/>
  <c r="BG300" i="10"/>
  <c r="BF300" i="10"/>
  <c r="T300" i="10"/>
  <c r="R300" i="10"/>
  <c r="P300" i="10"/>
  <c r="BI292" i="10"/>
  <c r="BH292" i="10"/>
  <c r="BG292" i="10"/>
  <c r="BF292" i="10"/>
  <c r="T292" i="10"/>
  <c r="T291" i="10" s="1"/>
  <c r="R292" i="10"/>
  <c r="R291" i="10" s="1"/>
  <c r="P292" i="10"/>
  <c r="P291" i="10" s="1"/>
  <c r="BI283" i="10"/>
  <c r="BH283" i="10"/>
  <c r="BG283" i="10"/>
  <c r="BF283" i="10"/>
  <c r="T283" i="10"/>
  <c r="R283" i="10"/>
  <c r="P283" i="10"/>
  <c r="BI277" i="10"/>
  <c r="BH277" i="10"/>
  <c r="BG277" i="10"/>
  <c r="BF277" i="10"/>
  <c r="T277" i="10"/>
  <c r="R277" i="10"/>
  <c r="P277" i="10"/>
  <c r="BI269" i="10"/>
  <c r="BH269" i="10"/>
  <c r="BG269" i="10"/>
  <c r="BF269" i="10"/>
  <c r="T269" i="10"/>
  <c r="R269" i="10"/>
  <c r="P269" i="10"/>
  <c r="BI261" i="10"/>
  <c r="BH261" i="10"/>
  <c r="BG261" i="10"/>
  <c r="BF261" i="10"/>
  <c r="T261" i="10"/>
  <c r="R261" i="10"/>
  <c r="P261" i="10"/>
  <c r="BI253" i="10"/>
  <c r="BH253" i="10"/>
  <c r="BG253" i="10"/>
  <c r="BF253" i="10"/>
  <c r="T253" i="10"/>
  <c r="R253" i="10"/>
  <c r="P253" i="10"/>
  <c r="BI239" i="10"/>
  <c r="BH239" i="10"/>
  <c r="BG239" i="10"/>
  <c r="BF239" i="10"/>
  <c r="T239" i="10"/>
  <c r="T238" i="10" s="1"/>
  <c r="R239" i="10"/>
  <c r="R238" i="10" s="1"/>
  <c r="P239" i="10"/>
  <c r="P238" i="10" s="1"/>
  <c r="BI227" i="10"/>
  <c r="BH227" i="10"/>
  <c r="BG227" i="10"/>
  <c r="BF227" i="10"/>
  <c r="T227" i="10"/>
  <c r="R227" i="10"/>
  <c r="P227" i="10"/>
  <c r="BI216" i="10"/>
  <c r="BH216" i="10"/>
  <c r="BG216" i="10"/>
  <c r="BF216" i="10"/>
  <c r="T216" i="10"/>
  <c r="T215" i="10" s="1"/>
  <c r="R216" i="10"/>
  <c r="R215" i="10" s="1"/>
  <c r="R214" i="10" s="1"/>
  <c r="P216" i="10"/>
  <c r="P215" i="10" s="1"/>
  <c r="P214" i="10" s="1"/>
  <c r="BI202" i="10"/>
  <c r="BH202" i="10"/>
  <c r="BG202" i="10"/>
  <c r="BF202" i="10"/>
  <c r="T202" i="10"/>
  <c r="T201" i="10"/>
  <c r="R202" i="10"/>
  <c r="R201" i="10" s="1"/>
  <c r="P202" i="10"/>
  <c r="P201" i="10"/>
  <c r="BI196" i="10"/>
  <c r="BH196" i="10"/>
  <c r="BG196" i="10"/>
  <c r="BF196" i="10"/>
  <c r="T196" i="10"/>
  <c r="R196" i="10"/>
  <c r="P196" i="10"/>
  <c r="BI191" i="10"/>
  <c r="BH191" i="10"/>
  <c r="BG191" i="10"/>
  <c r="BF191" i="10"/>
  <c r="T191" i="10"/>
  <c r="R191" i="10"/>
  <c r="P191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5" i="10"/>
  <c r="BH175" i="10"/>
  <c r="BG175" i="10"/>
  <c r="BF175" i="10"/>
  <c r="T175" i="10"/>
  <c r="R175" i="10"/>
  <c r="R162" i="10"/>
  <c r="P175" i="10"/>
  <c r="BI163" i="10"/>
  <c r="BH163" i="10"/>
  <c r="BG163" i="10"/>
  <c r="BF163" i="10"/>
  <c r="T163" i="10"/>
  <c r="T162" i="10" s="1"/>
  <c r="R163" i="10"/>
  <c r="P163" i="10"/>
  <c r="P162" i="10" s="1"/>
  <c r="BI145" i="10"/>
  <c r="BH145" i="10"/>
  <c r="BG145" i="10"/>
  <c r="BF145" i="10"/>
  <c r="T145" i="10"/>
  <c r="T144" i="10" s="1"/>
  <c r="R145" i="10"/>
  <c r="R144" i="10" s="1"/>
  <c r="P145" i="10"/>
  <c r="P144" i="10" s="1"/>
  <c r="BI132" i="10"/>
  <c r="BH132" i="10"/>
  <c r="BG132" i="10"/>
  <c r="BF132" i="10"/>
  <c r="T132" i="10"/>
  <c r="T131" i="10" s="1"/>
  <c r="R132" i="10"/>
  <c r="R131" i="10"/>
  <c r="P132" i="10"/>
  <c r="P131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BI118" i="10"/>
  <c r="BH118" i="10"/>
  <c r="BG118" i="10"/>
  <c r="BF118" i="10"/>
  <c r="T118" i="10"/>
  <c r="R118" i="10"/>
  <c r="P118" i="10"/>
  <c r="J111" i="10"/>
  <c r="J110" i="10"/>
  <c r="F110" i="10"/>
  <c r="F108" i="10"/>
  <c r="E106" i="10"/>
  <c r="J63" i="10"/>
  <c r="J62" i="10"/>
  <c r="F62" i="10"/>
  <c r="F60" i="10"/>
  <c r="E58" i="10"/>
  <c r="J22" i="10"/>
  <c r="E22" i="10"/>
  <c r="F63" i="10"/>
  <c r="J21" i="10"/>
  <c r="J16" i="10"/>
  <c r="J108" i="10" s="1"/>
  <c r="E7" i="10"/>
  <c r="E52" i="10" s="1"/>
  <c r="J39" i="9"/>
  <c r="J38" i="9"/>
  <c r="AY64" i="1"/>
  <c r="J37" i="9"/>
  <c r="AX64" i="1" s="1"/>
  <c r="BI244" i="9"/>
  <c r="BH244" i="9"/>
  <c r="BG244" i="9"/>
  <c r="BF244" i="9"/>
  <c r="T244" i="9"/>
  <c r="T243" i="9"/>
  <c r="R244" i="9"/>
  <c r="R243" i="9" s="1"/>
  <c r="P244" i="9"/>
  <c r="P243" i="9"/>
  <c r="BI241" i="9"/>
  <c r="BH241" i="9"/>
  <c r="BG241" i="9"/>
  <c r="BF241" i="9"/>
  <c r="T241" i="9"/>
  <c r="T240" i="9"/>
  <c r="R241" i="9"/>
  <c r="P241" i="9"/>
  <c r="BI237" i="9"/>
  <c r="BH237" i="9"/>
  <c r="BG237" i="9"/>
  <c r="BF237" i="9"/>
  <c r="T237" i="9"/>
  <c r="R237" i="9"/>
  <c r="P237" i="9"/>
  <c r="BI234" i="9"/>
  <c r="BH234" i="9"/>
  <c r="BG234" i="9"/>
  <c r="BF234" i="9"/>
  <c r="T234" i="9"/>
  <c r="R234" i="9"/>
  <c r="P234" i="9"/>
  <c r="BI231" i="9"/>
  <c r="BH231" i="9"/>
  <c r="BG231" i="9"/>
  <c r="BF231" i="9"/>
  <c r="T231" i="9"/>
  <c r="R231" i="9"/>
  <c r="P231" i="9"/>
  <c r="BI228" i="9"/>
  <c r="BH228" i="9"/>
  <c r="BG228" i="9"/>
  <c r="BF228" i="9"/>
  <c r="T228" i="9"/>
  <c r="R228" i="9"/>
  <c r="P228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199" i="9"/>
  <c r="BH199" i="9"/>
  <c r="BG199" i="9"/>
  <c r="BF199" i="9"/>
  <c r="T199" i="9"/>
  <c r="T198" i="9" s="1"/>
  <c r="R199" i="9"/>
  <c r="R198" i="9" s="1"/>
  <c r="P199" i="9"/>
  <c r="P198" i="9"/>
  <c r="BI195" i="9"/>
  <c r="BH195" i="9"/>
  <c r="BG195" i="9"/>
  <c r="BF195" i="9"/>
  <c r="T195" i="9"/>
  <c r="T194" i="9" s="1"/>
  <c r="R195" i="9"/>
  <c r="R194" i="9" s="1"/>
  <c r="P195" i="9"/>
  <c r="P194" i="9" s="1"/>
  <c r="BI191" i="9"/>
  <c r="BH191" i="9"/>
  <c r="BG191" i="9"/>
  <c r="BF191" i="9"/>
  <c r="T191" i="9"/>
  <c r="T190" i="9" s="1"/>
  <c r="R191" i="9"/>
  <c r="R190" i="9" s="1"/>
  <c r="P191" i="9"/>
  <c r="P190" i="9" s="1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T168" i="9" s="1"/>
  <c r="R169" i="9"/>
  <c r="R168" i="9" s="1"/>
  <c r="P169" i="9"/>
  <c r="P168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R153" i="9"/>
  <c r="P153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4" i="9"/>
  <c r="BH104" i="9"/>
  <c r="BG104" i="9"/>
  <c r="BF104" i="9"/>
  <c r="T104" i="9"/>
  <c r="R104" i="9"/>
  <c r="P104" i="9"/>
  <c r="J98" i="9"/>
  <c r="J97" i="9"/>
  <c r="F97" i="9"/>
  <c r="F95" i="9"/>
  <c r="E93" i="9"/>
  <c r="J59" i="9"/>
  <c r="J58" i="9"/>
  <c r="F58" i="9"/>
  <c r="F56" i="9"/>
  <c r="E54" i="9"/>
  <c r="J20" i="9"/>
  <c r="E20" i="9"/>
  <c r="F98" i="9"/>
  <c r="J19" i="9"/>
  <c r="J14" i="9"/>
  <c r="J95" i="9"/>
  <c r="E7" i="9"/>
  <c r="E50" i="9"/>
  <c r="J39" i="8"/>
  <c r="J38" i="8"/>
  <c r="AY63" i="1"/>
  <c r="J37" i="8"/>
  <c r="AX63" i="1"/>
  <c r="BI261" i="8"/>
  <c r="BH261" i="8"/>
  <c r="BG261" i="8"/>
  <c r="BF261" i="8"/>
  <c r="T261" i="8"/>
  <c r="T260" i="8" s="1"/>
  <c r="R261" i="8"/>
  <c r="R260" i="8" s="1"/>
  <c r="P261" i="8"/>
  <c r="P260" i="8"/>
  <c r="BI258" i="8"/>
  <c r="BH258" i="8"/>
  <c r="BG258" i="8"/>
  <c r="BF258" i="8"/>
  <c r="T258" i="8"/>
  <c r="T257" i="8" s="1"/>
  <c r="R258" i="8"/>
  <c r="R257" i="8" s="1"/>
  <c r="P258" i="8"/>
  <c r="P257" i="8" s="1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6" i="8"/>
  <c r="BH246" i="8"/>
  <c r="BG246" i="8"/>
  <c r="BF246" i="8"/>
  <c r="T246" i="8"/>
  <c r="T245" i="8" s="1"/>
  <c r="R246" i="8"/>
  <c r="R245" i="8"/>
  <c r="P246" i="8"/>
  <c r="P245" i="8" s="1"/>
  <c r="BI240" i="8"/>
  <c r="BH240" i="8"/>
  <c r="BG240" i="8"/>
  <c r="BF240" i="8"/>
  <c r="T240" i="8"/>
  <c r="R240" i="8"/>
  <c r="P240" i="8"/>
  <c r="BI235" i="8"/>
  <c r="BH235" i="8"/>
  <c r="BG235" i="8"/>
  <c r="BF235" i="8"/>
  <c r="T235" i="8"/>
  <c r="R235" i="8"/>
  <c r="P235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T193" i="8" s="1"/>
  <c r="R194" i="8"/>
  <c r="R193" i="8" s="1"/>
  <c r="P194" i="8"/>
  <c r="P193" i="8" s="1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1" i="8"/>
  <c r="BH171" i="8"/>
  <c r="BG171" i="8"/>
  <c r="BF171" i="8"/>
  <c r="T171" i="8"/>
  <c r="R171" i="8"/>
  <c r="P171" i="8"/>
  <c r="BI166" i="8"/>
  <c r="BH166" i="8"/>
  <c r="BG166" i="8"/>
  <c r="BF166" i="8"/>
  <c r="T166" i="8"/>
  <c r="R166" i="8"/>
  <c r="P166" i="8"/>
  <c r="BI160" i="8"/>
  <c r="BH160" i="8"/>
  <c r="BG160" i="8"/>
  <c r="BF160" i="8"/>
  <c r="T160" i="8"/>
  <c r="R160" i="8"/>
  <c r="P160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J97" i="8"/>
  <c r="J96" i="8"/>
  <c r="F96" i="8"/>
  <c r="F94" i="8"/>
  <c r="E92" i="8"/>
  <c r="J59" i="8"/>
  <c r="J58" i="8"/>
  <c r="F58" i="8"/>
  <c r="F56" i="8"/>
  <c r="E54" i="8"/>
  <c r="J20" i="8"/>
  <c r="E20" i="8"/>
  <c r="F59" i="8" s="1"/>
  <c r="J19" i="8"/>
  <c r="J14" i="8"/>
  <c r="J94" i="8"/>
  <c r="E7" i="8"/>
  <c r="E50" i="8" s="1"/>
  <c r="J39" i="7"/>
  <c r="J38" i="7"/>
  <c r="AY61" i="1"/>
  <c r="J37" i="7"/>
  <c r="AX61" i="1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BI95" i="7"/>
  <c r="BH95" i="7"/>
  <c r="BG95" i="7"/>
  <c r="BF95" i="7"/>
  <c r="T95" i="7"/>
  <c r="R95" i="7"/>
  <c r="P95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J83" i="7"/>
  <c r="J82" i="7"/>
  <c r="F82" i="7"/>
  <c r="F80" i="7"/>
  <c r="E78" i="7"/>
  <c r="J59" i="7"/>
  <c r="J58" i="7"/>
  <c r="F58" i="7"/>
  <c r="F56" i="7"/>
  <c r="E54" i="7"/>
  <c r="J20" i="7"/>
  <c r="E20" i="7"/>
  <c r="F83" i="7"/>
  <c r="J19" i="7"/>
  <c r="J14" i="7"/>
  <c r="J80" i="7"/>
  <c r="E7" i="7"/>
  <c r="E74" i="7" s="1"/>
  <c r="J39" i="6"/>
  <c r="J38" i="6"/>
  <c r="AY60" i="1"/>
  <c r="J37" i="6"/>
  <c r="AX60" i="1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9" i="6"/>
  <c r="BH89" i="6"/>
  <c r="BG89" i="6"/>
  <c r="BF89" i="6"/>
  <c r="T89" i="6"/>
  <c r="R89" i="6"/>
  <c r="P89" i="6"/>
  <c r="J84" i="6"/>
  <c r="J83" i="6"/>
  <c r="F83" i="6"/>
  <c r="F81" i="6"/>
  <c r="E79" i="6"/>
  <c r="J59" i="6"/>
  <c r="J58" i="6"/>
  <c r="F58" i="6"/>
  <c r="F56" i="6"/>
  <c r="E54" i="6"/>
  <c r="J20" i="6"/>
  <c r="E20" i="6"/>
  <c r="F84" i="6"/>
  <c r="J19" i="6"/>
  <c r="J14" i="6"/>
  <c r="J56" i="6" s="1"/>
  <c r="E7" i="6"/>
  <c r="E75" i="6" s="1"/>
  <c r="J39" i="5"/>
  <c r="J38" i="5"/>
  <c r="AY59" i="1"/>
  <c r="J37" i="5"/>
  <c r="AX59" i="1" s="1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F80" i="5"/>
  <c r="E78" i="5"/>
  <c r="F56" i="5"/>
  <c r="E54" i="5"/>
  <c r="J26" i="5"/>
  <c r="E26" i="5"/>
  <c r="J59" i="5" s="1"/>
  <c r="J25" i="5"/>
  <c r="J23" i="5"/>
  <c r="E23" i="5"/>
  <c r="J58" i="5" s="1"/>
  <c r="J22" i="5"/>
  <c r="J20" i="5"/>
  <c r="E20" i="5"/>
  <c r="F59" i="5"/>
  <c r="J19" i="5"/>
  <c r="J17" i="5"/>
  <c r="E17" i="5"/>
  <c r="F82" i="5" s="1"/>
  <c r="J16" i="5"/>
  <c r="J14" i="5"/>
  <c r="J56" i="5"/>
  <c r="E7" i="5"/>
  <c r="E50" i="5"/>
  <c r="J39" i="4"/>
  <c r="J38" i="4"/>
  <c r="AY58" i="1"/>
  <c r="J37" i="4"/>
  <c r="AX58" i="1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3" i="4"/>
  <c r="J82" i="4"/>
  <c r="F82" i="4"/>
  <c r="F80" i="4"/>
  <c r="E78" i="4"/>
  <c r="J59" i="4"/>
  <c r="J58" i="4"/>
  <c r="F58" i="4"/>
  <c r="F56" i="4"/>
  <c r="E54" i="4"/>
  <c r="J20" i="4"/>
  <c r="E20" i="4"/>
  <c r="F83" i="4"/>
  <c r="J19" i="4"/>
  <c r="J14" i="4"/>
  <c r="J80" i="4" s="1"/>
  <c r="E7" i="4"/>
  <c r="E74" i="4" s="1"/>
  <c r="J39" i="3"/>
  <c r="J38" i="3"/>
  <c r="AY57" i="1"/>
  <c r="J37" i="3"/>
  <c r="AX57" i="1" s="1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4" i="3"/>
  <c r="J83" i="3"/>
  <c r="F83" i="3"/>
  <c r="F81" i="3"/>
  <c r="E79" i="3"/>
  <c r="J59" i="3"/>
  <c r="J58" i="3"/>
  <c r="F58" i="3"/>
  <c r="F56" i="3"/>
  <c r="E54" i="3"/>
  <c r="J20" i="3"/>
  <c r="E20" i="3"/>
  <c r="F84" i="3" s="1"/>
  <c r="J19" i="3"/>
  <c r="J14" i="3"/>
  <c r="J56" i="3"/>
  <c r="E7" i="3"/>
  <c r="E75" i="3" s="1"/>
  <c r="J39" i="2"/>
  <c r="J38" i="2"/>
  <c r="AY56" i="1"/>
  <c r="J37" i="2"/>
  <c r="AX56" i="1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F37" i="2" s="1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F38" i="2" s="1"/>
  <c r="BG95" i="2"/>
  <c r="BF95" i="2"/>
  <c r="T95" i="2"/>
  <c r="R95" i="2"/>
  <c r="P95" i="2"/>
  <c r="BI92" i="2"/>
  <c r="BH92" i="2"/>
  <c r="BG92" i="2"/>
  <c r="BF92" i="2"/>
  <c r="F36" i="2" s="1"/>
  <c r="T92" i="2"/>
  <c r="R92" i="2"/>
  <c r="P92" i="2"/>
  <c r="J87" i="2"/>
  <c r="J86" i="2"/>
  <c r="F86" i="2"/>
  <c r="F84" i="2"/>
  <c r="E82" i="2"/>
  <c r="J59" i="2"/>
  <c r="J58" i="2"/>
  <c r="F58" i="2"/>
  <c r="F56" i="2"/>
  <c r="E54" i="2"/>
  <c r="J20" i="2"/>
  <c r="E20" i="2"/>
  <c r="F87" i="2" s="1"/>
  <c r="J19" i="2"/>
  <c r="J14" i="2"/>
  <c r="J84" i="2"/>
  <c r="E7" i="2"/>
  <c r="E78" i="2" s="1"/>
  <c r="L50" i="1"/>
  <c r="AM50" i="1"/>
  <c r="AM49" i="1"/>
  <c r="L49" i="1"/>
  <c r="AM47" i="1"/>
  <c r="L47" i="1"/>
  <c r="L45" i="1"/>
  <c r="L44" i="1"/>
  <c r="BK187" i="2"/>
  <c r="J98" i="2"/>
  <c r="BK228" i="3"/>
  <c r="BK256" i="4"/>
  <c r="BK112" i="5"/>
  <c r="J177" i="6"/>
  <c r="J198" i="8"/>
  <c r="J205" i="8"/>
  <c r="BK210" i="9"/>
  <c r="BK317" i="10"/>
  <c r="BK113" i="12"/>
  <c r="BK176" i="13"/>
  <c r="J96" i="14"/>
  <c r="J148" i="4"/>
  <c r="J132" i="6"/>
  <c r="BK141" i="6"/>
  <c r="BK110" i="8"/>
  <c r="BK163" i="10"/>
  <c r="J142" i="12"/>
  <c r="J102" i="14"/>
  <c r="J104" i="2"/>
  <c r="J110" i="3"/>
  <c r="J259" i="4"/>
  <c r="BK196" i="4"/>
  <c r="BK100" i="5"/>
  <c r="J126" i="6"/>
  <c r="BK132" i="6"/>
  <c r="J251" i="8"/>
  <c r="BK160" i="8"/>
  <c r="J173" i="9"/>
  <c r="J253" i="10"/>
  <c r="BK118" i="11"/>
  <c r="J97" i="12"/>
  <c r="BK95" i="13"/>
  <c r="BK217" i="2"/>
  <c r="J222" i="3"/>
  <c r="J89" i="6"/>
  <c r="BK222" i="8"/>
  <c r="J212" i="9"/>
  <c r="BK202" i="10"/>
  <c r="BK101" i="12"/>
  <c r="BK99" i="13"/>
  <c r="J117" i="2"/>
  <c r="J141" i="3"/>
  <c r="BK145" i="4"/>
  <c r="J91" i="4"/>
  <c r="J192" i="6"/>
  <c r="BK108" i="6"/>
  <c r="J102" i="6"/>
  <c r="J230" i="8"/>
  <c r="BK181" i="9"/>
  <c r="J223" i="9"/>
  <c r="J227" i="10"/>
  <c r="J105" i="12"/>
  <c r="BK156" i="13"/>
  <c r="J236" i="13"/>
  <c r="BK204" i="3"/>
  <c r="BK241" i="4"/>
  <c r="BK169" i="5"/>
  <c r="J121" i="5"/>
  <c r="BK246" i="6"/>
  <c r="BK162" i="6"/>
  <c r="J240" i="8"/>
  <c r="BK99" i="7"/>
  <c r="J268" i="13"/>
  <c r="J246" i="3"/>
  <c r="BK261" i="3"/>
  <c r="J142" i="5"/>
  <c r="BK230" i="8"/>
  <c r="J106" i="11"/>
  <c r="BK204" i="2"/>
  <c r="J168" i="3"/>
  <c r="J143" i="8"/>
  <c r="J224" i="13"/>
  <c r="J178" i="4"/>
  <c r="BK243" i="6"/>
  <c r="BK258" i="6"/>
  <c r="BK131" i="8"/>
  <c r="J118" i="10"/>
  <c r="J134" i="12"/>
  <c r="J220" i="2"/>
  <c r="J156" i="3"/>
  <c r="BK111" i="13"/>
  <c r="J165" i="3"/>
  <c r="BK178" i="4"/>
  <c r="J144" i="6"/>
  <c r="BK225" i="9"/>
  <c r="BK261" i="10"/>
  <c r="J138" i="12"/>
  <c r="J181" i="2"/>
  <c r="J89" i="3"/>
  <c r="J253" i="4"/>
  <c r="BK300" i="10"/>
  <c r="BK102" i="14"/>
  <c r="J201" i="3"/>
  <c r="BK172" i="5"/>
  <c r="BK255" i="6"/>
  <c r="J131" i="9"/>
  <c r="J126" i="11"/>
  <c r="J228" i="13"/>
  <c r="BK222" i="3"/>
  <c r="BK103" i="4"/>
  <c r="J157" i="5"/>
  <c r="BK192" i="6"/>
  <c r="J134" i="8"/>
  <c r="BK216" i="10"/>
  <c r="BK126" i="11"/>
  <c r="BK152" i="13"/>
  <c r="J229" i="4"/>
  <c r="J130" i="5"/>
  <c r="J204" i="6"/>
  <c r="J212" i="8"/>
  <c r="BK228" i="13"/>
  <c r="BK183" i="3"/>
  <c r="J94" i="4"/>
  <c r="BK201" i="8"/>
  <c r="J107" i="9"/>
  <c r="BK227" i="10"/>
  <c r="BK366" i="10"/>
  <c r="BK110" i="11"/>
  <c r="BK196" i="13"/>
  <c r="BK184" i="2"/>
  <c r="BK226" i="2"/>
  <c r="BK147" i="2"/>
  <c r="BK234" i="3"/>
  <c r="BK180" i="3"/>
  <c r="J225" i="3"/>
  <c r="J181" i="4"/>
  <c r="J172" i="4"/>
  <c r="J109" i="5"/>
  <c r="J258" i="6"/>
  <c r="J222" i="8"/>
  <c r="BK187" i="8"/>
  <c r="BK140" i="9"/>
  <c r="J118" i="11"/>
  <c r="BK248" i="13"/>
  <c r="BK163" i="2"/>
  <c r="BK154" i="2"/>
  <c r="J139" i="5"/>
  <c r="BK240" i="6"/>
  <c r="BK152" i="8"/>
  <c r="BK176" i="9"/>
  <c r="BK134" i="12"/>
  <c r="J151" i="2"/>
  <c r="J134" i="3"/>
  <c r="J118" i="4"/>
  <c r="BK157" i="5"/>
  <c r="BK135" i="6"/>
  <c r="BK231" i="6"/>
  <c r="J99" i="7"/>
  <c r="J152" i="8"/>
  <c r="BK169" i="9"/>
  <c r="BK163" i="9"/>
  <c r="J123" i="10"/>
  <c r="BK162" i="11"/>
  <c r="BK109" i="12"/>
  <c r="J260" i="13"/>
  <c r="J168" i="13"/>
  <c r="BK229" i="2"/>
  <c r="BK122" i="3"/>
  <c r="J107" i="3"/>
  <c r="BK244" i="4"/>
  <c r="BK97" i="5"/>
  <c r="BK111" i="6"/>
  <c r="BK218" i="8"/>
  <c r="BK231" i="9"/>
  <c r="BK110" i="9"/>
  <c r="J292" i="10"/>
  <c r="BK97" i="12"/>
  <c r="J184" i="13"/>
  <c r="J178" i="2"/>
  <c r="J217" i="4"/>
  <c r="BK97" i="4"/>
  <c r="J129" i="6"/>
  <c r="J103" i="8"/>
  <c r="J144" i="9"/>
  <c r="BK145" i="10"/>
  <c r="BK144" i="10" s="1"/>
  <c r="J144" i="10" s="1"/>
  <c r="J72" i="10" s="1"/>
  <c r="J99" i="13"/>
  <c r="BK206" i="2"/>
  <c r="BK157" i="2"/>
  <c r="BK171" i="3"/>
  <c r="J249" i="3"/>
  <c r="J250" i="4"/>
  <c r="BK205" i="4"/>
  <c r="BK130" i="5"/>
  <c r="J246" i="6"/>
  <c r="J219" i="6"/>
  <c r="J91" i="7"/>
  <c r="J166" i="8"/>
  <c r="BK122" i="9"/>
  <c r="BK191" i="10"/>
  <c r="J114" i="11"/>
  <c r="J89" i="12"/>
  <c r="J200" i="13"/>
  <c r="J223" i="2"/>
  <c r="J171" i="3"/>
  <c r="BK150" i="3"/>
  <c r="BK270" i="3"/>
  <c r="J157" i="4"/>
  <c r="J180" i="6"/>
  <c r="BK137" i="9"/>
  <c r="J115" i="13"/>
  <c r="J204" i="2"/>
  <c r="J144" i="3"/>
  <c r="J211" i="4"/>
  <c r="BK166" i="5"/>
  <c r="J240" i="6"/>
  <c r="BK156" i="6"/>
  <c r="J140" i="8"/>
  <c r="BK107" i="9"/>
  <c r="BK142" i="12"/>
  <c r="J160" i="13"/>
  <c r="F39" i="2"/>
  <c r="J132" i="10"/>
  <c r="J134" i="11"/>
  <c r="J107" i="13"/>
  <c r="BK184" i="13"/>
  <c r="BK110" i="3"/>
  <c r="J142" i="4"/>
  <c r="BK147" i="6"/>
  <c r="J105" i="6"/>
  <c r="BK246" i="8"/>
  <c r="J182" i="8"/>
  <c r="J140" i="13"/>
  <c r="J95" i="13"/>
  <c r="BK220" i="2"/>
  <c r="BK92" i="3"/>
  <c r="J273" i="3"/>
  <c r="BK214" i="4"/>
  <c r="J198" i="6"/>
  <c r="BK254" i="8"/>
  <c r="BK212" i="13"/>
  <c r="J202" i="2"/>
  <c r="BK219" i="3"/>
  <c r="BK118" i="4"/>
  <c r="J186" i="6"/>
  <c r="J106" i="8"/>
  <c r="J269" i="10"/>
  <c r="BK132" i="13"/>
  <c r="BK113" i="3"/>
  <c r="J103" i="7"/>
  <c r="BK89" i="12"/>
  <c r="J190" i="4"/>
  <c r="J177" i="5"/>
  <c r="BK129" i="6"/>
  <c r="BK235" i="8"/>
  <c r="J199" i="9"/>
  <c r="J163" i="10"/>
  <c r="BK164" i="13"/>
  <c r="BK114" i="2"/>
  <c r="J160" i="2"/>
  <c r="J159" i="3"/>
  <c r="J234" i="3"/>
  <c r="BK199" i="4"/>
  <c r="BK163" i="5"/>
  <c r="BK225" i="6"/>
  <c r="J246" i="8"/>
  <c r="BK173" i="9"/>
  <c r="J113" i="9"/>
  <c r="BK127" i="10"/>
  <c r="J113" i="12"/>
  <c r="BK160" i="13"/>
  <c r="BK92" i="2"/>
  <c r="BK208" i="4"/>
  <c r="J225" i="6"/>
  <c r="J131" i="8"/>
  <c r="J191" i="10"/>
  <c r="J147" i="2"/>
  <c r="AS65" i="1"/>
  <c r="J97" i="5"/>
  <c r="J194" i="8"/>
  <c r="BK220" i="9"/>
  <c r="J381" i="10"/>
  <c r="J102" i="11"/>
  <c r="J122" i="12"/>
  <c r="BK93" i="14"/>
  <c r="BK172" i="2"/>
  <c r="J137" i="3"/>
  <c r="BK89" i="3"/>
  <c r="BK262" i="4"/>
  <c r="BK88" i="5"/>
  <c r="J181" i="9"/>
  <c r="J175" i="10"/>
  <c r="BK130" i="12"/>
  <c r="J111" i="13"/>
  <c r="BK151" i="2"/>
  <c r="BK134" i="3"/>
  <c r="BK160" i="4"/>
  <c r="J187" i="4"/>
  <c r="J118" i="5"/>
  <c r="BK144" i="6"/>
  <c r="BK103" i="8"/>
  <c r="BK129" i="8"/>
  <c r="J128" i="9"/>
  <c r="J145" i="10"/>
  <c r="BK181" i="10"/>
  <c r="BK232" i="13"/>
  <c r="BK107" i="2"/>
  <c r="J174" i="3"/>
  <c r="J98" i="3"/>
  <c r="J139" i="4"/>
  <c r="BK91" i="4"/>
  <c r="BK121" i="5"/>
  <c r="BK117" i="6"/>
  <c r="J201" i="6"/>
  <c r="BK261" i="8"/>
  <c r="BK209" i="8"/>
  <c r="BK117" i="9"/>
  <c r="J202" i="10"/>
  <c r="J158" i="11"/>
  <c r="J179" i="8"/>
  <c r="J317" i="10"/>
  <c r="BK83" i="14"/>
  <c r="BK133" i="2"/>
  <c r="BK225" i="3"/>
  <c r="BK107" i="3"/>
  <c r="J262" i="4"/>
  <c r="BK184" i="4"/>
  <c r="J169" i="9"/>
  <c r="BK160" i="2"/>
  <c r="J166" i="2"/>
  <c r="J104" i="3"/>
  <c r="J183" i="3"/>
  <c r="BK210" i="3"/>
  <c r="BK187" i="4"/>
  <c r="J166" i="5"/>
  <c r="BK123" i="6"/>
  <c r="BK251" i="8"/>
  <c r="J231" i="9"/>
  <c r="BK196" i="10"/>
  <c r="BK105" i="12"/>
  <c r="J208" i="13"/>
  <c r="BK104" i="2"/>
  <c r="BK172" i="4"/>
  <c r="BK150" i="6"/>
  <c r="J190" i="8"/>
  <c r="BK179" i="9"/>
  <c r="J130" i="11"/>
  <c r="J93" i="14"/>
  <c r="BK249" i="3"/>
  <c r="BK175" i="4"/>
  <c r="J97" i="4"/>
  <c r="BK179" i="5"/>
  <c r="J156" i="6"/>
  <c r="BK244" i="13"/>
  <c r="J126" i="2"/>
  <c r="BK165" i="3"/>
  <c r="J196" i="4"/>
  <c r="J136" i="5"/>
  <c r="BK102" i="6"/>
  <c r="BK194" i="8"/>
  <c r="BK113" i="8"/>
  <c r="BK187" i="9"/>
  <c r="J166" i="11"/>
  <c r="J176" i="13"/>
  <c r="BK256" i="13"/>
  <c r="BK275" i="3"/>
  <c r="J103" i="4"/>
  <c r="J235" i="8"/>
  <c r="BK118" i="5"/>
  <c r="J243" i="6"/>
  <c r="BK210" i="6"/>
  <c r="BK131" i="9"/>
  <c r="J153" i="9"/>
  <c r="BK150" i="11"/>
  <c r="J118" i="12"/>
  <c r="BK107" i="13"/>
  <c r="J184" i="2"/>
  <c r="J122" i="3"/>
  <c r="J229" i="2"/>
  <c r="BK237" i="3"/>
  <c r="J205" i="4"/>
  <c r="BK252" i="6"/>
  <c r="J225" i="9"/>
  <c r="J358" i="10"/>
  <c r="BK166" i="2"/>
  <c r="BK264" i="3"/>
  <c r="BK226" i="4"/>
  <c r="J112" i="5"/>
  <c r="J195" i="6"/>
  <c r="J92" i="6"/>
  <c r="BK140" i="8"/>
  <c r="BK128" i="9"/>
  <c r="J352" i="10"/>
  <c r="BK98" i="11"/>
  <c r="BK119" i="13"/>
  <c r="J154" i="2"/>
  <c r="BK192" i="3"/>
  <c r="BK223" i="4"/>
  <c r="J145" i="4"/>
  <c r="BK136" i="5"/>
  <c r="BK148" i="5"/>
  <c r="BK228" i="6"/>
  <c r="J147" i="6"/>
  <c r="BK126" i="8"/>
  <c r="J185" i="8"/>
  <c r="J244" i="9"/>
  <c r="J191" i="9"/>
  <c r="BK175" i="10"/>
  <c r="J256" i="13"/>
  <c r="J180" i="13"/>
  <c r="J100" i="4"/>
  <c r="J223" i="4"/>
  <c r="BK201" i="6"/>
  <c r="J261" i="6"/>
  <c r="BK137" i="8"/>
  <c r="BK184" i="9"/>
  <c r="BK188" i="13"/>
  <c r="J99" i="14"/>
  <c r="BK169" i="2"/>
  <c r="J219" i="3"/>
  <c r="BK168" i="3"/>
  <c r="J202" i="4"/>
  <c r="J165" i="6"/>
  <c r="BK215" i="9"/>
  <c r="BK211" i="2"/>
  <c r="BK273" i="3"/>
  <c r="J101" i="3"/>
  <c r="J163" i="4"/>
  <c r="J111" i="6"/>
  <c r="J122" i="9"/>
  <c r="J146" i="11"/>
  <c r="J83" i="14"/>
  <c r="BK98" i="3"/>
  <c r="J216" i="6"/>
  <c r="BK228" i="9"/>
  <c r="BK130" i="11"/>
  <c r="J264" i="3"/>
  <c r="J244" i="4"/>
  <c r="BK114" i="6"/>
  <c r="J215" i="8"/>
  <c r="BK207" i="9"/>
  <c r="J216" i="10"/>
  <c r="J109" i="12"/>
  <c r="J137" i="2"/>
  <c r="BK198" i="2"/>
  <c r="J231" i="3"/>
  <c r="BK207" i="3"/>
  <c r="BK259" i="4"/>
  <c r="BK181" i="4"/>
  <c r="J235" i="4"/>
  <c r="BK94" i="5"/>
  <c r="J122" i="8"/>
  <c r="J119" i="8"/>
  <c r="J184" i="9"/>
  <c r="BK277" i="10"/>
  <c r="J142" i="11"/>
  <c r="J212" i="13"/>
  <c r="BK264" i="13"/>
  <c r="J123" i="2"/>
  <c r="BK116" i="3"/>
  <c r="BK109" i="4"/>
  <c r="BK127" i="5"/>
  <c r="BK249" i="6"/>
  <c r="BK179" i="8"/>
  <c r="BK148" i="9"/>
  <c r="BK154" i="11"/>
  <c r="J123" i="13"/>
  <c r="J120" i="2"/>
  <c r="BK194" i="2"/>
  <c r="J144" i="2"/>
  <c r="BK198" i="3"/>
  <c r="J169" i="4"/>
  <c r="BK127" i="4"/>
  <c r="BK229" i="4"/>
  <c r="J127" i="5"/>
  <c r="J237" i="6"/>
  <c r="J99" i="6"/>
  <c r="BK168" i="6"/>
  <c r="J146" i="8"/>
  <c r="J149" i="8"/>
  <c r="J204" i="9"/>
  <c r="BK134" i="9"/>
  <c r="BK283" i="10"/>
  <c r="BK378" i="10"/>
  <c r="BK142" i="11"/>
  <c r="BK180" i="13"/>
  <c r="BK224" i="13"/>
  <c r="BK123" i="2"/>
  <c r="BK137" i="3"/>
  <c r="J92" i="3"/>
  <c r="J207" i="3"/>
  <c r="BK195" i="3"/>
  <c r="BK95" i="3"/>
  <c r="BK142" i="4"/>
  <c r="BK124" i="5"/>
  <c r="J110" i="8"/>
  <c r="BK204" i="9"/>
  <c r="BK146" i="12"/>
  <c r="BK90" i="13"/>
  <c r="J217" i="2"/>
  <c r="J216" i="3"/>
  <c r="J237" i="3"/>
  <c r="J208" i="4"/>
  <c r="J106" i="4"/>
  <c r="BK190" i="4"/>
  <c r="BK96" i="6"/>
  <c r="BK171" i="6"/>
  <c r="BK174" i="6"/>
  <c r="J95" i="7"/>
  <c r="BK166" i="8"/>
  <c r="J207" i="9"/>
  <c r="J239" i="10"/>
  <c r="BK118" i="10"/>
  <c r="J172" i="13"/>
  <c r="J252" i="13"/>
  <c r="BK140" i="2"/>
  <c r="J267" i="3"/>
  <c r="J128" i="3"/>
  <c r="BK238" i="4"/>
  <c r="J124" i="4"/>
  <c r="J154" i="5"/>
  <c r="BK103" i="5"/>
  <c r="BK219" i="6"/>
  <c r="BK105" i="6"/>
  <c r="BK89" i="6"/>
  <c r="J258" i="8"/>
  <c r="BK207" i="8"/>
  <c r="BK217" i="9"/>
  <c r="BK244" i="9"/>
  <c r="J157" i="9"/>
  <c r="BK358" i="10"/>
  <c r="J342" i="10"/>
  <c r="J146" i="12"/>
  <c r="J90" i="13"/>
  <c r="J232" i="13"/>
  <c r="BK99" i="14"/>
  <c r="J258" i="3"/>
  <c r="J115" i="4"/>
  <c r="BK220" i="4"/>
  <c r="J163" i="5"/>
  <c r="J213" i="6"/>
  <c r="BK234" i="6"/>
  <c r="BK95" i="7"/>
  <c r="BK205" i="8"/>
  <c r="J116" i="8"/>
  <c r="J137" i="9"/>
  <c r="J103" i="13"/>
  <c r="J156" i="13"/>
  <c r="J272" i="13"/>
  <c r="J187" i="2"/>
  <c r="J95" i="2"/>
  <c r="BK128" i="3"/>
  <c r="BK156" i="3"/>
  <c r="J175" i="4"/>
  <c r="J103" i="5"/>
  <c r="J249" i="6"/>
  <c r="J189" i="6"/>
  <c r="J192" i="13"/>
  <c r="J125" i="3"/>
  <c r="BK163" i="4"/>
  <c r="J141" i="6"/>
  <c r="J207" i="8"/>
  <c r="J310" i="10"/>
  <c r="J144" i="13"/>
  <c r="J121" i="4"/>
  <c r="BK186" i="6"/>
  <c r="J366" i="10"/>
  <c r="J198" i="2"/>
  <c r="BK115" i="4"/>
  <c r="J234" i="6"/>
  <c r="J171" i="6"/>
  <c r="J171" i="8"/>
  <c r="J104" i="9"/>
  <c r="BK146" i="11"/>
  <c r="BK231" i="3"/>
  <c r="J172" i="5"/>
  <c r="BK258" i="8"/>
  <c r="BK104" i="9"/>
  <c r="J196" i="10"/>
  <c r="BK136" i="13"/>
  <c r="J255" i="3"/>
  <c r="BK151" i="5"/>
  <c r="J215" i="9"/>
  <c r="J226" i="2"/>
  <c r="J186" i="3"/>
  <c r="BK169" i="4"/>
  <c r="J145" i="5"/>
  <c r="BK215" i="8"/>
  <c r="BK292" i="10"/>
  <c r="BK86" i="14"/>
  <c r="J211" i="2"/>
  <c r="BK144" i="3"/>
  <c r="BK134" i="8"/>
  <c r="BK220" i="13"/>
  <c r="BK139" i="4"/>
  <c r="J169" i="5"/>
  <c r="BK138" i="6"/>
  <c r="BK199" i="9"/>
  <c r="BK134" i="11"/>
  <c r="BK214" i="2"/>
  <c r="BK119" i="3"/>
  <c r="BK94" i="4"/>
  <c r="BK222" i="6"/>
  <c r="J176" i="8"/>
  <c r="BK352" i="10"/>
  <c r="J101" i="12"/>
  <c r="J148" i="13"/>
  <c r="BK202" i="4"/>
  <c r="BK195" i="6"/>
  <c r="J226" i="8"/>
  <c r="BK172" i="13"/>
  <c r="J198" i="3"/>
  <c r="J133" i="4"/>
  <c r="BK146" i="8"/>
  <c r="BK237" i="9"/>
  <c r="J110" i="9"/>
  <c r="BK370" i="10"/>
  <c r="J122" i="11"/>
  <c r="J130" i="12"/>
  <c r="BK89" i="14"/>
  <c r="BK137" i="2"/>
  <c r="AS55" i="1"/>
  <c r="J204" i="3"/>
  <c r="J180" i="3"/>
  <c r="BK148" i="4"/>
  <c r="BK100" i="4"/>
  <c r="BK216" i="6"/>
  <c r="BK176" i="8"/>
  <c r="J220" i="9"/>
  <c r="J237" i="9"/>
  <c r="BK361" i="10"/>
  <c r="BK118" i="12"/>
  <c r="BK208" i="13"/>
  <c r="J92" i="2"/>
  <c r="BK147" i="3"/>
  <c r="J124" i="5"/>
  <c r="J148" i="5"/>
  <c r="J159" i="6"/>
  <c r="BK234" i="9"/>
  <c r="BK334" i="10"/>
  <c r="BK260" i="13"/>
  <c r="BK181" i="2"/>
  <c r="BK153" i="3"/>
  <c r="BK217" i="4"/>
  <c r="BK142" i="5"/>
  <c r="J106" i="5"/>
  <c r="J96" i="6"/>
  <c r="J168" i="6"/>
  <c r="BK106" i="8"/>
  <c r="BK198" i="8"/>
  <c r="BK153" i="9"/>
  <c r="J361" i="10"/>
  <c r="J150" i="11"/>
  <c r="BK115" i="13"/>
  <c r="BK128" i="13"/>
  <c r="J101" i="2"/>
  <c r="BK174" i="3"/>
  <c r="J265" i="4"/>
  <c r="BK165" i="6"/>
  <c r="BK195" i="9"/>
  <c r="J325" i="10"/>
  <c r="J132" i="13"/>
  <c r="BK125" i="3"/>
  <c r="BK261" i="6"/>
  <c r="BK191" i="9"/>
  <c r="BK98" i="2"/>
  <c r="J150" i="3"/>
  <c r="BK223" i="9"/>
  <c r="BK126" i="2"/>
  <c r="BK106" i="4"/>
  <c r="J136" i="4"/>
  <c r="BK92" i="6"/>
  <c r="BK240" i="8"/>
  <c r="BK310" i="10"/>
  <c r="BK138" i="12"/>
  <c r="J175" i="2"/>
  <c r="J270" i="3"/>
  <c r="BK157" i="4"/>
  <c r="J162" i="6"/>
  <c r="J126" i="8"/>
  <c r="J120" i="9"/>
  <c r="J126" i="12"/>
  <c r="J240" i="13"/>
  <c r="J109" i="4"/>
  <c r="BK132" i="10"/>
  <c r="J206" i="2"/>
  <c r="J114" i="2"/>
  <c r="BK101" i="2"/>
  <c r="BK213" i="3"/>
  <c r="J195" i="3"/>
  <c r="J177" i="3"/>
  <c r="BK133" i="4"/>
  <c r="BK145" i="5"/>
  <c r="J174" i="6"/>
  <c r="BK212" i="8"/>
  <c r="BK157" i="9"/>
  <c r="J181" i="10"/>
  <c r="BK94" i="11"/>
  <c r="J204" i="13"/>
  <c r="J216" i="13"/>
  <c r="J214" i="2"/>
  <c r="J240" i="3"/>
  <c r="BK154" i="4"/>
  <c r="J255" i="6"/>
  <c r="J261" i="8"/>
  <c r="BK113" i="9"/>
  <c r="BK186" i="10"/>
  <c r="J264" i="13"/>
  <c r="BK223" i="2"/>
  <c r="J243" i="3"/>
  <c r="BK101" i="3"/>
  <c r="J112" i="4"/>
  <c r="BK136" i="4"/>
  <c r="BK109" i="5"/>
  <c r="BK198" i="6"/>
  <c r="J220" i="13"/>
  <c r="J275" i="3"/>
  <c r="BK151" i="4"/>
  <c r="J207" i="6"/>
  <c r="BK120" i="9"/>
  <c r="BK106" i="11"/>
  <c r="BK123" i="13"/>
  <c r="J252" i="3"/>
  <c r="J232" i="4"/>
  <c r="BK149" i="8"/>
  <c r="J374" i="10"/>
  <c r="J194" i="2"/>
  <c r="J261" i="3"/>
  <c r="J88" i="4"/>
  <c r="BK207" i="6"/>
  <c r="BK182" i="8"/>
  <c r="J218" i="8"/>
  <c r="BK342" i="10"/>
  <c r="J136" i="13"/>
  <c r="J113" i="3"/>
  <c r="J116" i="3"/>
  <c r="J193" i="4"/>
  <c r="BK240" i="13"/>
  <c r="BK252" i="3"/>
  <c r="BK126" i="6"/>
  <c r="BK155" i="8"/>
  <c r="BK114" i="11"/>
  <c r="BK202" i="2"/>
  <c r="J131" i="3"/>
  <c r="J151" i="5"/>
  <c r="BK99" i="6"/>
  <c r="BK171" i="8"/>
  <c r="J163" i="9"/>
  <c r="J300" i="10"/>
  <c r="BK192" i="13"/>
  <c r="BK247" i="4"/>
  <c r="BK91" i="5"/>
  <c r="BK153" i="6"/>
  <c r="J234" i="9"/>
  <c r="J209" i="2"/>
  <c r="J228" i="3"/>
  <c r="BK131" i="3"/>
  <c r="J199" i="4"/>
  <c r="J155" i="8"/>
  <c r="J140" i="2"/>
  <c r="J95" i="3"/>
  <c r="BK265" i="4"/>
  <c r="J91" i="5"/>
  <c r="J254" i="8"/>
  <c r="BK212" i="9"/>
  <c r="BK166" i="11"/>
  <c r="BK130" i="2"/>
  <c r="J160" i="8"/>
  <c r="J210" i="9"/>
  <c r="BK325" i="10"/>
  <c r="J334" i="10"/>
  <c r="J94" i="11"/>
  <c r="BK140" i="13"/>
  <c r="J169" i="2"/>
  <c r="BK246" i="3"/>
  <c r="J184" i="4"/>
  <c r="BK250" i="4"/>
  <c r="J160" i="5"/>
  <c r="BK180" i="6"/>
  <c r="J137" i="8"/>
  <c r="BK144" i="9"/>
  <c r="BK374" i="10"/>
  <c r="J138" i="11"/>
  <c r="BK216" i="13"/>
  <c r="J163" i="2"/>
  <c r="J238" i="4"/>
  <c r="J135" i="6"/>
  <c r="BK119" i="8"/>
  <c r="J176" i="9"/>
  <c r="J110" i="11"/>
  <c r="J244" i="13"/>
  <c r="BK175" i="2"/>
  <c r="J189" i="3"/>
  <c r="BK193" i="4"/>
  <c r="BK130" i="4"/>
  <c r="BK106" i="5"/>
  <c r="J153" i="6"/>
  <c r="J231" i="6"/>
  <c r="J120" i="6"/>
  <c r="J113" i="8"/>
  <c r="J187" i="9"/>
  <c r="J117" i="9"/>
  <c r="BK253" i="10"/>
  <c r="BK272" i="13"/>
  <c r="J248" i="13"/>
  <c r="BK209" i="2"/>
  <c r="BK267" i="3"/>
  <c r="BK186" i="3"/>
  <c r="BK232" i="4"/>
  <c r="J151" i="4"/>
  <c r="BK177" i="6"/>
  <c r="J378" i="10"/>
  <c r="J133" i="2"/>
  <c r="BK141" i="3"/>
  <c r="J214" i="4"/>
  <c r="J220" i="4"/>
  <c r="J256" i="4"/>
  <c r="J88" i="5"/>
  <c r="BK189" i="6"/>
  <c r="BK226" i="8"/>
  <c r="J129" i="8"/>
  <c r="J140" i="9"/>
  <c r="BK347" i="10"/>
  <c r="BK204" i="13"/>
  <c r="BK103" i="13"/>
  <c r="BK240" i="3"/>
  <c r="BK201" i="3"/>
  <c r="BK235" i="4"/>
  <c r="BK112" i="4"/>
  <c r="J175" i="5"/>
  <c r="J210" i="6"/>
  <c r="J114" i="6"/>
  <c r="J209" i="8"/>
  <c r="BK122" i="8"/>
  <c r="J195" i="9"/>
  <c r="BK381" i="10"/>
  <c r="BK138" i="11"/>
  <c r="J164" i="13"/>
  <c r="BK168" i="13"/>
  <c r="BK96" i="14"/>
  <c r="BK166" i="4"/>
  <c r="J94" i="5"/>
  <c r="J133" i="5"/>
  <c r="BK237" i="6"/>
  <c r="J183" i="6"/>
  <c r="J150" i="6"/>
  <c r="J347" i="10"/>
  <c r="BK252" i="13"/>
  <c r="J157" i="2"/>
  <c r="BK216" i="3"/>
  <c r="BK162" i="3"/>
  <c r="J241" i="4"/>
  <c r="BK133" i="5"/>
  <c r="J228" i="6"/>
  <c r="BK241" i="9"/>
  <c r="BK126" i="12"/>
  <c r="J110" i="2"/>
  <c r="J210" i="3"/>
  <c r="J119" i="3"/>
  <c r="BK177" i="5"/>
  <c r="BK116" i="8"/>
  <c r="J186" i="10"/>
  <c r="J93" i="12"/>
  <c r="BK178" i="2"/>
  <c r="BK175" i="5"/>
  <c r="BK190" i="8"/>
  <c r="J261" i="10"/>
  <c r="BK144" i="2"/>
  <c r="J162" i="3"/>
  <c r="J160" i="4"/>
  <c r="BK160" i="5"/>
  <c r="J222" i="6"/>
  <c r="J125" i="9"/>
  <c r="J283" i="10"/>
  <c r="BK158" i="11"/>
  <c r="BK144" i="13"/>
  <c r="BK120" i="2"/>
  <c r="BK104" i="3"/>
  <c r="BK177" i="3"/>
  <c r="BK124" i="4"/>
  <c r="J115" i="5"/>
  <c r="BK103" i="7"/>
  <c r="J134" i="9"/>
  <c r="J277" i="10"/>
  <c r="J154" i="11"/>
  <c r="BK93" i="12"/>
  <c r="J86" i="14"/>
  <c r="BK159" i="3"/>
  <c r="BK253" i="4"/>
  <c r="J100" i="5"/>
  <c r="J138" i="6"/>
  <c r="J228" i="9"/>
  <c r="BK122" i="11"/>
  <c r="J119" i="13"/>
  <c r="J130" i="2"/>
  <c r="J107" i="2"/>
  <c r="J213" i="3"/>
  <c r="J147" i="3"/>
  <c r="J192" i="3"/>
  <c r="BK189" i="3"/>
  <c r="BK88" i="4"/>
  <c r="BK115" i="5"/>
  <c r="J179" i="9"/>
  <c r="BK102" i="11"/>
  <c r="J152" i="13"/>
  <c r="J166" i="4"/>
  <c r="J252" i="6"/>
  <c r="BK120" i="6"/>
  <c r="BK185" i="8"/>
  <c r="J165" i="9"/>
  <c r="BK269" i="10"/>
  <c r="J98" i="11"/>
  <c r="BK268" i="13"/>
  <c r="BK117" i="2"/>
  <c r="BK255" i="3"/>
  <c r="BK121" i="4"/>
  <c r="J127" i="4"/>
  <c r="BK159" i="6"/>
  <c r="BK204" i="6"/>
  <c r="BK91" i="7"/>
  <c r="J201" i="8"/>
  <c r="BK165" i="9"/>
  <c r="J148" i="9"/>
  <c r="J127" i="10"/>
  <c r="J162" i="11"/>
  <c r="J188" i="13"/>
  <c r="J128" i="13"/>
  <c r="BK190" i="2"/>
  <c r="J226" i="4"/>
  <c r="BK154" i="5"/>
  <c r="J117" i="6"/>
  <c r="J108" i="6"/>
  <c r="J88" i="7"/>
  <c r="BK143" i="8"/>
  <c r="BK123" i="10"/>
  <c r="BK148" i="13"/>
  <c r="J89" i="14"/>
  <c r="J190" i="2"/>
  <c r="BK243" i="3"/>
  <c r="BK258" i="3"/>
  <c r="BK211" i="4"/>
  <c r="BK139" i="5"/>
  <c r="J123" i="6"/>
  <c r="J217" i="9"/>
  <c r="J196" i="13"/>
  <c r="J172" i="2"/>
  <c r="J153" i="3"/>
  <c r="J154" i="4"/>
  <c r="J179" i="5"/>
  <c r="BK88" i="7"/>
  <c r="BK239" i="10"/>
  <c r="BK122" i="12"/>
  <c r="BK95" i="2"/>
  <c r="J130" i="4"/>
  <c r="BK183" i="6"/>
  <c r="BK125" i="9"/>
  <c r="BK200" i="13"/>
  <c r="BK110" i="2"/>
  <c r="J247" i="4"/>
  <c r="BK213" i="6"/>
  <c r="J187" i="8"/>
  <c r="J241" i="9"/>
  <c r="J370" i="10"/>
  <c r="BK236" i="13"/>
  <c r="J36" i="2" l="1"/>
  <c r="P127" i="13"/>
  <c r="T214" i="10"/>
  <c r="BK140" i="3"/>
  <c r="J140" i="3" s="1"/>
  <c r="J65" i="3" s="1"/>
  <c r="R87" i="4"/>
  <c r="R86" i="4" s="1"/>
  <c r="BK88" i="6"/>
  <c r="J88" i="6"/>
  <c r="J64" i="6" s="1"/>
  <c r="P87" i="7"/>
  <c r="P86" i="7" s="1"/>
  <c r="AU61" i="1" s="1"/>
  <c r="BK154" i="8"/>
  <c r="BK102" i="8" s="1"/>
  <c r="P204" i="8"/>
  <c r="R162" i="9"/>
  <c r="P252" i="10"/>
  <c r="P251" i="10"/>
  <c r="R117" i="12"/>
  <c r="T150" i="2"/>
  <c r="T140" i="3"/>
  <c r="T162" i="9"/>
  <c r="BK252" i="10"/>
  <c r="J252" i="10"/>
  <c r="J80" i="10" s="1"/>
  <c r="R316" i="10"/>
  <c r="BK373" i="10"/>
  <c r="J373" i="10" s="1"/>
  <c r="J90" i="10" s="1"/>
  <c r="P117" i="12"/>
  <c r="BK91" i="2"/>
  <c r="BK90" i="2" s="1"/>
  <c r="J90" i="2" s="1"/>
  <c r="J32" i="2" s="1"/>
  <c r="T91" i="2"/>
  <c r="BK143" i="2"/>
  <c r="J143" i="2"/>
  <c r="J66" i="2" s="1"/>
  <c r="P213" i="2"/>
  <c r="T87" i="5"/>
  <c r="T86" i="5" s="1"/>
  <c r="P95" i="6"/>
  <c r="BK87" i="7"/>
  <c r="BK86" i="7"/>
  <c r="J86" i="7" s="1"/>
  <c r="T154" i="8"/>
  <c r="R204" i="8"/>
  <c r="R227" i="9"/>
  <c r="R202" i="9" s="1"/>
  <c r="BK117" i="10"/>
  <c r="P357" i="10"/>
  <c r="P88" i="12"/>
  <c r="P87" i="12" s="1"/>
  <c r="AU68" i="1" s="1"/>
  <c r="P91" i="2"/>
  <c r="T113" i="2"/>
  <c r="R143" i="2"/>
  <c r="T213" i="2"/>
  <c r="P140" i="3"/>
  <c r="T87" i="4"/>
  <c r="T86" i="4"/>
  <c r="T88" i="6"/>
  <c r="T87" i="7"/>
  <c r="T86" i="7"/>
  <c r="P165" i="8"/>
  <c r="BK229" i="8"/>
  <c r="J229" i="8"/>
  <c r="J73" i="8"/>
  <c r="R250" i="8"/>
  <c r="R249" i="8"/>
  <c r="BK143" i="9"/>
  <c r="J143" i="9" s="1"/>
  <c r="J66" i="9" s="1"/>
  <c r="P203" i="9"/>
  <c r="R180" i="10"/>
  <c r="BK346" i="10"/>
  <c r="J346" i="10" s="1"/>
  <c r="J87" i="10" s="1"/>
  <c r="R373" i="10"/>
  <c r="R94" i="13"/>
  <c r="BK95" i="6"/>
  <c r="BK87" i="6"/>
  <c r="J87" i="6" s="1"/>
  <c r="BK165" i="8"/>
  <c r="J165" i="8"/>
  <c r="J67" i="8" s="1"/>
  <c r="P197" i="8"/>
  <c r="T143" i="9"/>
  <c r="BK203" i="9"/>
  <c r="J203" i="9"/>
  <c r="J76" i="9"/>
  <c r="R240" i="9"/>
  <c r="BK180" i="10"/>
  <c r="J180" i="10"/>
  <c r="J74" i="10" s="1"/>
  <c r="P316" i="10"/>
  <c r="P373" i="10"/>
  <c r="BK93" i="11"/>
  <c r="BK92" i="11" s="1"/>
  <c r="J92" i="11" s="1"/>
  <c r="P150" i="2"/>
  <c r="R88" i="3"/>
  <c r="P87" i="4"/>
  <c r="P86" i="4" s="1"/>
  <c r="AU58" i="1" s="1"/>
  <c r="P88" i="6"/>
  <c r="P87" i="6" s="1"/>
  <c r="AU60" i="1" s="1"/>
  <c r="BK175" i="8"/>
  <c r="J175" i="8" s="1"/>
  <c r="J68" i="8" s="1"/>
  <c r="BK197" i="8"/>
  <c r="J197" i="8"/>
  <c r="J70" i="8"/>
  <c r="T229" i="8"/>
  <c r="P152" i="9"/>
  <c r="T117" i="10"/>
  <c r="T252" i="10"/>
  <c r="T251" i="10" s="1"/>
  <c r="P346" i="10"/>
  <c r="T373" i="10"/>
  <c r="BK117" i="12"/>
  <c r="J117" i="12"/>
  <c r="J65" i="12" s="1"/>
  <c r="R91" i="2"/>
  <c r="R213" i="2"/>
  <c r="R95" i="6"/>
  <c r="R143" i="9"/>
  <c r="BK162" i="9"/>
  <c r="J162" i="9"/>
  <c r="J69" i="9" s="1"/>
  <c r="P227" i="9"/>
  <c r="BK316" i="10"/>
  <c r="J316" i="10" s="1"/>
  <c r="J85" i="10" s="1"/>
  <c r="BK357" i="10"/>
  <c r="J357" i="10"/>
  <c r="J88" i="10" s="1"/>
  <c r="T93" i="11"/>
  <c r="T92" i="11" s="1"/>
  <c r="T117" i="12"/>
  <c r="T127" i="13"/>
  <c r="R150" i="2"/>
  <c r="T95" i="6"/>
  <c r="P175" i="8"/>
  <c r="R197" i="8"/>
  <c r="P221" i="8"/>
  <c r="T221" i="8"/>
  <c r="T250" i="8"/>
  <c r="T249" i="8" s="1"/>
  <c r="R152" i="9"/>
  <c r="R103" i="9" s="1"/>
  <c r="R102" i="9" s="1"/>
  <c r="BK172" i="9"/>
  <c r="J172" i="9" s="1"/>
  <c r="J71" i="9" s="1"/>
  <c r="R203" i="9"/>
  <c r="P240" i="9"/>
  <c r="P180" i="10"/>
  <c r="R357" i="10"/>
  <c r="BK94" i="13"/>
  <c r="BK113" i="2"/>
  <c r="J113" i="2" s="1"/>
  <c r="J65" i="2" s="1"/>
  <c r="T143" i="2"/>
  <c r="P88" i="3"/>
  <c r="P87" i="3"/>
  <c r="AU57" i="1" s="1"/>
  <c r="R87" i="5"/>
  <c r="R86" i="5"/>
  <c r="R87" i="7"/>
  <c r="R86" i="7"/>
  <c r="R175" i="8"/>
  <c r="T197" i="8"/>
  <c r="P229" i="8"/>
  <c r="BK250" i="8"/>
  <c r="J250" i="8" s="1"/>
  <c r="J76" i="8" s="1"/>
  <c r="BK152" i="9"/>
  <c r="BK103" i="9" s="1"/>
  <c r="T172" i="9"/>
  <c r="T227" i="9"/>
  <c r="T180" i="10"/>
  <c r="R252" i="10"/>
  <c r="R251" i="10"/>
  <c r="R346" i="10"/>
  <c r="T88" i="12"/>
  <c r="T87" i="12" s="1"/>
  <c r="R127" i="13"/>
  <c r="R113" i="2"/>
  <c r="R140" i="3"/>
  <c r="P87" i="5"/>
  <c r="P86" i="5"/>
  <c r="AU59" i="1" s="1"/>
  <c r="T175" i="8"/>
  <c r="BK221" i="8"/>
  <c r="J221" i="8"/>
  <c r="J72" i="8" s="1"/>
  <c r="R221" i="8"/>
  <c r="T152" i="9"/>
  <c r="P172" i="9"/>
  <c r="BK227" i="9"/>
  <c r="J227" i="9" s="1"/>
  <c r="J77" i="9" s="1"/>
  <c r="R117" i="10"/>
  <c r="R116" i="10" s="1"/>
  <c r="T346" i="10"/>
  <c r="R93" i="11"/>
  <c r="R92" i="11"/>
  <c r="R88" i="12"/>
  <c r="BK127" i="13"/>
  <c r="J127" i="13" s="1"/>
  <c r="J66" i="13" s="1"/>
  <c r="BK150" i="2"/>
  <c r="J150" i="2" s="1"/>
  <c r="J67" i="2" s="1"/>
  <c r="T88" i="3"/>
  <c r="T87" i="3" s="1"/>
  <c r="BK87" i="4"/>
  <c r="BK86" i="4"/>
  <c r="J86" i="4"/>
  <c r="J63" i="4" s="1"/>
  <c r="BK87" i="5"/>
  <c r="BK86" i="5" s="1"/>
  <c r="J86" i="5" s="1"/>
  <c r="P154" i="8"/>
  <c r="P102" i="8" s="1"/>
  <c r="P101" i="8" s="1"/>
  <c r="R165" i="8"/>
  <c r="R102" i="8" s="1"/>
  <c r="T204" i="8"/>
  <c r="P93" i="11"/>
  <c r="P92" i="11"/>
  <c r="AU67" i="1"/>
  <c r="BK88" i="12"/>
  <c r="BK87" i="12"/>
  <c r="J87" i="12" s="1"/>
  <c r="T94" i="13"/>
  <c r="T88" i="13"/>
  <c r="P113" i="2"/>
  <c r="P143" i="2"/>
  <c r="BK213" i="2"/>
  <c r="J213" i="2" s="1"/>
  <c r="J68" i="2" s="1"/>
  <c r="BK88" i="3"/>
  <c r="J88" i="3"/>
  <c r="J64" i="3" s="1"/>
  <c r="R88" i="6"/>
  <c r="R154" i="8"/>
  <c r="T165" i="8"/>
  <c r="BK204" i="8"/>
  <c r="J204" i="8" s="1"/>
  <c r="J71" i="8" s="1"/>
  <c r="R229" i="8"/>
  <c r="P250" i="8"/>
  <c r="P249" i="8"/>
  <c r="P143" i="9"/>
  <c r="P103" i="9" s="1"/>
  <c r="P102" i="9" s="1"/>
  <c r="P162" i="9"/>
  <c r="P161" i="9" s="1"/>
  <c r="R172" i="9"/>
  <c r="T203" i="9"/>
  <c r="T202" i="9" s="1"/>
  <c r="P117" i="10"/>
  <c r="P116" i="10" s="1"/>
  <c r="T316" i="10"/>
  <c r="T315" i="10"/>
  <c r="T357" i="10"/>
  <c r="P94" i="13"/>
  <c r="P88" i="13"/>
  <c r="AU69" i="1" s="1"/>
  <c r="BK82" i="14"/>
  <c r="J82" i="14"/>
  <c r="J60" i="14" s="1"/>
  <c r="P82" i="14"/>
  <c r="R82" i="14"/>
  <c r="T82" i="14"/>
  <c r="BK92" i="14"/>
  <c r="J92" i="14"/>
  <c r="J61" i="14"/>
  <c r="P92" i="14"/>
  <c r="R92" i="14"/>
  <c r="T92" i="14"/>
  <c r="BK215" i="10"/>
  <c r="BK238" i="10"/>
  <c r="J238" i="10" s="1"/>
  <c r="J78" i="10" s="1"/>
  <c r="BK89" i="13"/>
  <c r="J89" i="13" s="1"/>
  <c r="J64" i="13" s="1"/>
  <c r="BK193" i="8"/>
  <c r="J193" i="8"/>
  <c r="J69" i="8" s="1"/>
  <c r="BK168" i="9"/>
  <c r="J168" i="9" s="1"/>
  <c r="J70" i="9" s="1"/>
  <c r="BK243" i="9"/>
  <c r="J243" i="9" s="1"/>
  <c r="J79" i="9" s="1"/>
  <c r="BK201" i="10"/>
  <c r="J201" i="10" s="1"/>
  <c r="J75" i="10" s="1"/>
  <c r="BK190" i="9"/>
  <c r="J190" i="9"/>
  <c r="J72" i="9" s="1"/>
  <c r="BK131" i="10"/>
  <c r="J131" i="10" s="1"/>
  <c r="J71" i="10" s="1"/>
  <c r="BK260" i="8"/>
  <c r="J260" i="8" s="1"/>
  <c r="J78" i="8" s="1"/>
  <c r="BK291" i="10"/>
  <c r="BK251" i="10" s="1"/>
  <c r="J251" i="10" s="1"/>
  <c r="J79" i="10" s="1"/>
  <c r="BK257" i="8"/>
  <c r="J257" i="8"/>
  <c r="J77" i="8" s="1"/>
  <c r="BK194" i="9"/>
  <c r="J194" i="9" s="1"/>
  <c r="J73" i="9" s="1"/>
  <c r="BK309" i="10"/>
  <c r="BK308" i="10" s="1"/>
  <c r="J308" i="10" s="1"/>
  <c r="J82" i="10" s="1"/>
  <c r="BK369" i="10"/>
  <c r="J369" i="10"/>
  <c r="J89" i="10"/>
  <c r="BK245" i="8"/>
  <c r="J245" i="8" s="1"/>
  <c r="J74" i="8" s="1"/>
  <c r="BK198" i="9"/>
  <c r="J198" i="9"/>
  <c r="J74" i="9" s="1"/>
  <c r="BK162" i="10"/>
  <c r="J162" i="10"/>
  <c r="J73" i="10"/>
  <c r="BK341" i="10"/>
  <c r="J341" i="10"/>
  <c r="J86" i="10" s="1"/>
  <c r="BK240" i="9"/>
  <c r="J240" i="9" s="1"/>
  <c r="J78" i="9" s="1"/>
  <c r="F78" i="14"/>
  <c r="E71" i="14"/>
  <c r="BE83" i="14"/>
  <c r="BE86" i="14"/>
  <c r="BE89" i="14"/>
  <c r="BE102" i="14"/>
  <c r="J94" i="13"/>
  <c r="J65" i="13" s="1"/>
  <c r="J52" i="14"/>
  <c r="BE99" i="14"/>
  <c r="BE96" i="14"/>
  <c r="BE93" i="14"/>
  <c r="J56" i="13"/>
  <c r="E76" i="13"/>
  <c r="BE128" i="13"/>
  <c r="BE180" i="13"/>
  <c r="BE236" i="13"/>
  <c r="BE244" i="13"/>
  <c r="J88" i="12"/>
  <c r="J64" i="12" s="1"/>
  <c r="F85" i="13"/>
  <c r="BE156" i="13"/>
  <c r="BE164" i="13"/>
  <c r="BE184" i="13"/>
  <c r="BE200" i="13"/>
  <c r="BE212" i="13"/>
  <c r="BE123" i="13"/>
  <c r="BE204" i="13"/>
  <c r="BE99" i="13"/>
  <c r="BE132" i="13"/>
  <c r="BE144" i="13"/>
  <c r="BE176" i="13"/>
  <c r="BE192" i="13"/>
  <c r="BE196" i="13"/>
  <c r="BE216" i="13"/>
  <c r="BE103" i="13"/>
  <c r="BE136" i="13"/>
  <c r="BE172" i="13"/>
  <c r="BE208" i="13"/>
  <c r="BE228" i="13"/>
  <c r="BE240" i="13"/>
  <c r="BE256" i="13"/>
  <c r="BE260" i="13"/>
  <c r="BE272" i="13"/>
  <c r="BE115" i="13"/>
  <c r="BE168" i="13"/>
  <c r="BE220" i="13"/>
  <c r="BE252" i="13"/>
  <c r="BE264" i="13"/>
  <c r="BE268" i="13"/>
  <c r="BE107" i="13"/>
  <c r="BE111" i="13"/>
  <c r="BE119" i="13"/>
  <c r="BE140" i="13"/>
  <c r="BE148" i="13"/>
  <c r="BE152" i="13"/>
  <c r="BE248" i="13"/>
  <c r="BE90" i="13"/>
  <c r="BE95" i="13"/>
  <c r="BE160" i="13"/>
  <c r="BE188" i="13"/>
  <c r="BE224" i="13"/>
  <c r="BE232" i="13"/>
  <c r="J81" i="12"/>
  <c r="J93" i="11"/>
  <c r="J68" i="11"/>
  <c r="E75" i="12"/>
  <c r="BE105" i="12"/>
  <c r="BE93" i="12"/>
  <c r="F59" i="12"/>
  <c r="BE101" i="12"/>
  <c r="BE109" i="12"/>
  <c r="BE113" i="12"/>
  <c r="BE118" i="12"/>
  <c r="BE122" i="12"/>
  <c r="BE126" i="12"/>
  <c r="BE130" i="12"/>
  <c r="BE142" i="12"/>
  <c r="BE146" i="12"/>
  <c r="BE89" i="12"/>
  <c r="BE97" i="12"/>
  <c r="BE134" i="12"/>
  <c r="BE138" i="12"/>
  <c r="J215" i="10"/>
  <c r="J77" i="10"/>
  <c r="BE98" i="11"/>
  <c r="BE110" i="11"/>
  <c r="J117" i="10"/>
  <c r="J70" i="10" s="1"/>
  <c r="BE146" i="11"/>
  <c r="BE166" i="11"/>
  <c r="BK315" i="10"/>
  <c r="J315" i="10" s="1"/>
  <c r="J84" i="10" s="1"/>
  <c r="J60" i="11"/>
  <c r="E78" i="11"/>
  <c r="BE102" i="11"/>
  <c r="BE130" i="11"/>
  <c r="BE134" i="11"/>
  <c r="BE150" i="11"/>
  <c r="BE94" i="11"/>
  <c r="BE122" i="11"/>
  <c r="BE162" i="11"/>
  <c r="J309" i="10"/>
  <c r="J83" i="10" s="1"/>
  <c r="BE106" i="11"/>
  <c r="BE118" i="11"/>
  <c r="BE154" i="11"/>
  <c r="F63" i="11"/>
  <c r="BE114" i="11"/>
  <c r="BE142" i="11"/>
  <c r="BE138" i="11"/>
  <c r="BE126" i="11"/>
  <c r="BE158" i="11"/>
  <c r="BE191" i="10"/>
  <c r="BE227" i="10"/>
  <c r="BE277" i="10"/>
  <c r="BE334" i="10"/>
  <c r="BE342" i="10"/>
  <c r="BE347" i="10"/>
  <c r="BE352" i="10"/>
  <c r="BE358" i="10"/>
  <c r="BE381" i="10"/>
  <c r="J60" i="10"/>
  <c r="E100" i="10"/>
  <c r="BE132" i="10"/>
  <c r="BE145" i="10"/>
  <c r="BE175" i="10"/>
  <c r="BE310" i="10"/>
  <c r="BE361" i="10"/>
  <c r="BE374" i="10"/>
  <c r="BE378" i="10"/>
  <c r="BE261" i="10"/>
  <c r="BE366" i="10"/>
  <c r="BE370" i="10"/>
  <c r="BE181" i="10"/>
  <c r="BE202" i="10"/>
  <c r="BE300" i="10"/>
  <c r="BE317" i="10"/>
  <c r="BE118" i="10"/>
  <c r="BE196" i="10"/>
  <c r="BE253" i="10"/>
  <c r="BE269" i="10"/>
  <c r="BE127" i="10"/>
  <c r="BE186" i="10"/>
  <c r="BE216" i="10"/>
  <c r="BE239" i="10"/>
  <c r="BE292" i="10"/>
  <c r="BE325" i="10"/>
  <c r="BE123" i="10"/>
  <c r="F111" i="10"/>
  <c r="BK202" i="9"/>
  <c r="J202" i="9" s="1"/>
  <c r="J75" i="9" s="1"/>
  <c r="BE163" i="10"/>
  <c r="BE283" i="10"/>
  <c r="BE137" i="9"/>
  <c r="BE153" i="9"/>
  <c r="BE187" i="9"/>
  <c r="BE104" i="9"/>
  <c r="BE122" i="9"/>
  <c r="BE169" i="9"/>
  <c r="E89" i="9"/>
  <c r="BE128" i="9"/>
  <c r="BE179" i="9"/>
  <c r="BE134" i="9"/>
  <c r="BE144" i="9"/>
  <c r="BE148" i="9"/>
  <c r="BE157" i="9"/>
  <c r="BE173" i="9"/>
  <c r="BE181" i="9"/>
  <c r="J56" i="9"/>
  <c r="F59" i="9"/>
  <c r="BE110" i="9"/>
  <c r="BE113" i="9"/>
  <c r="BE125" i="9"/>
  <c r="BE131" i="9"/>
  <c r="BE140" i="9"/>
  <c r="BE176" i="9"/>
  <c r="BE199" i="9"/>
  <c r="BE207" i="9"/>
  <c r="BE210" i="9"/>
  <c r="BE228" i="9"/>
  <c r="BE237" i="9"/>
  <c r="BE244" i="9"/>
  <c r="BE165" i="9"/>
  <c r="BE191" i="9"/>
  <c r="BE241" i="9"/>
  <c r="BE120" i="9"/>
  <c r="BE163" i="9"/>
  <c r="BE184" i="9"/>
  <c r="BE195" i="9"/>
  <c r="BE204" i="9"/>
  <c r="BE212" i="9"/>
  <c r="BE217" i="9"/>
  <c r="BE220" i="9"/>
  <c r="BE223" i="9"/>
  <c r="BE234" i="9"/>
  <c r="BE107" i="9"/>
  <c r="BE117" i="9"/>
  <c r="BE215" i="9"/>
  <c r="BE225" i="9"/>
  <c r="BE231" i="9"/>
  <c r="J56" i="8"/>
  <c r="E88" i="8"/>
  <c r="BE110" i="8"/>
  <c r="BE122" i="8"/>
  <c r="BE129" i="8"/>
  <c r="BE149" i="8"/>
  <c r="BE152" i="8"/>
  <c r="BE171" i="8"/>
  <c r="BE176" i="8"/>
  <c r="BE185" i="8"/>
  <c r="BE187" i="8"/>
  <c r="BE190" i="8"/>
  <c r="BE194" i="8"/>
  <c r="BE205" i="8"/>
  <c r="BE201" i="8"/>
  <c r="BE207" i="8"/>
  <c r="BE212" i="8"/>
  <c r="BE209" i="8"/>
  <c r="J87" i="7"/>
  <c r="J64" i="7" s="1"/>
  <c r="BE146" i="8"/>
  <c r="BE166" i="8"/>
  <c r="BE179" i="8"/>
  <c r="F97" i="8"/>
  <c r="BE106" i="8"/>
  <c r="BE113" i="8"/>
  <c r="BE119" i="8"/>
  <c r="BE126" i="8"/>
  <c r="BE131" i="8"/>
  <c r="BE140" i="8"/>
  <c r="BE160" i="8"/>
  <c r="BE182" i="8"/>
  <c r="BE218" i="8"/>
  <c r="BE222" i="8"/>
  <c r="BE226" i="8"/>
  <c r="BE235" i="8"/>
  <c r="BE246" i="8"/>
  <c r="BE116" i="8"/>
  <c r="BE137" i="8"/>
  <c r="BE155" i="8"/>
  <c r="BE215" i="8"/>
  <c r="BE230" i="8"/>
  <c r="BE251" i="8"/>
  <c r="BE258" i="8"/>
  <c r="BE103" i="8"/>
  <c r="BE134" i="8"/>
  <c r="BE143" i="8"/>
  <c r="BE198" i="8"/>
  <c r="BE240" i="8"/>
  <c r="BE254" i="8"/>
  <c r="BE261" i="8"/>
  <c r="J95" i="6"/>
  <c r="J65" i="6" s="1"/>
  <c r="F59" i="7"/>
  <c r="BE103" i="7"/>
  <c r="E50" i="7"/>
  <c r="BE95" i="7"/>
  <c r="J56" i="7"/>
  <c r="BE88" i="7"/>
  <c r="BE91" i="7"/>
  <c r="BE99" i="7"/>
  <c r="E50" i="6"/>
  <c r="J81" i="6"/>
  <c r="BE102" i="6"/>
  <c r="BE117" i="6"/>
  <c r="BE129" i="6"/>
  <c r="BE150" i="6"/>
  <c r="BE153" i="6"/>
  <c r="BE192" i="6"/>
  <c r="BE195" i="6"/>
  <c r="BE207" i="6"/>
  <c r="BE132" i="6"/>
  <c r="BE171" i="6"/>
  <c r="BE183" i="6"/>
  <c r="BE189" i="6"/>
  <c r="BE234" i="6"/>
  <c r="J87" i="5"/>
  <c r="J64" i="5" s="1"/>
  <c r="BE114" i="6"/>
  <c r="BE180" i="6"/>
  <c r="BE213" i="6"/>
  <c r="BE225" i="6"/>
  <c r="BE255" i="6"/>
  <c r="BE96" i="6"/>
  <c r="BE99" i="6"/>
  <c r="BE123" i="6"/>
  <c r="BE126" i="6"/>
  <c r="BE177" i="6"/>
  <c r="BE204" i="6"/>
  <c r="BE210" i="6"/>
  <c r="BE246" i="6"/>
  <c r="BE89" i="6"/>
  <c r="BE168" i="6"/>
  <c r="BE174" i="6"/>
  <c r="BE228" i="6"/>
  <c r="BE243" i="6"/>
  <c r="BE219" i="6"/>
  <c r="BE135" i="6"/>
  <c r="BE144" i="6"/>
  <c r="BE162" i="6"/>
  <c r="BE186" i="6"/>
  <c r="BE201" i="6"/>
  <c r="BE216" i="6"/>
  <c r="BE231" i="6"/>
  <c r="BE240" i="6"/>
  <c r="BE249" i="6"/>
  <c r="BE108" i="6"/>
  <c r="BE120" i="6"/>
  <c r="BE159" i="6"/>
  <c r="BE198" i="6"/>
  <c r="BE222" i="6"/>
  <c r="BE92" i="6"/>
  <c r="BE111" i="6"/>
  <c r="BE156" i="6"/>
  <c r="BE252" i="6"/>
  <c r="BE258" i="6"/>
  <c r="BE261" i="6"/>
  <c r="BE105" i="6"/>
  <c r="BE141" i="6"/>
  <c r="F59" i="6"/>
  <c r="BE138" i="6"/>
  <c r="BE147" i="6"/>
  <c r="BE165" i="6"/>
  <c r="BE237" i="6"/>
  <c r="BE103" i="5"/>
  <c r="J80" i="5"/>
  <c r="BE109" i="5"/>
  <c r="BE124" i="5"/>
  <c r="BE169" i="5"/>
  <c r="J87" i="4"/>
  <c r="J64" i="4" s="1"/>
  <c r="BE94" i="5"/>
  <c r="BE115" i="5"/>
  <c r="BE130" i="5"/>
  <c r="J83" i="5"/>
  <c r="BE133" i="5"/>
  <c r="F58" i="5"/>
  <c r="BE88" i="5"/>
  <c r="E74" i="5"/>
  <c r="BE118" i="5"/>
  <c r="BE145" i="5"/>
  <c r="BE148" i="5"/>
  <c r="BE151" i="5"/>
  <c r="BE157" i="5"/>
  <c r="BE166" i="5"/>
  <c r="BE172" i="5"/>
  <c r="J82" i="5"/>
  <c r="BE154" i="5"/>
  <c r="BE106" i="5"/>
  <c r="BE160" i="5"/>
  <c r="BE175" i="5"/>
  <c r="BE121" i="5"/>
  <c r="BE127" i="5"/>
  <c r="BE136" i="5"/>
  <c r="BE139" i="5"/>
  <c r="BE177" i="5"/>
  <c r="BE179" i="5"/>
  <c r="F83" i="5"/>
  <c r="BE91" i="5"/>
  <c r="BE100" i="5"/>
  <c r="BE112" i="5"/>
  <c r="BE163" i="5"/>
  <c r="BE97" i="5"/>
  <c r="BE142" i="5"/>
  <c r="E50" i="4"/>
  <c r="BE187" i="4"/>
  <c r="BE241" i="4"/>
  <c r="BE265" i="4"/>
  <c r="BE112" i="4"/>
  <c r="BE130" i="4"/>
  <c r="BE142" i="4"/>
  <c r="BE160" i="4"/>
  <c r="BE229" i="4"/>
  <c r="BE250" i="4"/>
  <c r="BE196" i="4"/>
  <c r="BE127" i="4"/>
  <c r="BE205" i="4"/>
  <c r="BE151" i="4"/>
  <c r="BE181" i="4"/>
  <c r="BE190" i="4"/>
  <c r="J56" i="4"/>
  <c r="BE91" i="4"/>
  <c r="BE100" i="4"/>
  <c r="BE148" i="4"/>
  <c r="BE154" i="4"/>
  <c r="BE157" i="4"/>
  <c r="BE166" i="4"/>
  <c r="BE175" i="4"/>
  <c r="BE178" i="4"/>
  <c r="BE214" i="4"/>
  <c r="BE256" i="4"/>
  <c r="BE103" i="4"/>
  <c r="BE208" i="4"/>
  <c r="BE232" i="4"/>
  <c r="BE238" i="4"/>
  <c r="BE94" i="4"/>
  <c r="BE118" i="4"/>
  <c r="BE124" i="4"/>
  <c r="BE145" i="4"/>
  <c r="BE169" i="4"/>
  <c r="BE184" i="4"/>
  <c r="BE211" i="4"/>
  <c r="BE235" i="4"/>
  <c r="BE121" i="4"/>
  <c r="BE217" i="4"/>
  <c r="BE259" i="4"/>
  <c r="BE262" i="4"/>
  <c r="BK87" i="3"/>
  <c r="J87" i="3" s="1"/>
  <c r="J63" i="3" s="1"/>
  <c r="BE88" i="4"/>
  <c r="BE97" i="4"/>
  <c r="BE115" i="4"/>
  <c r="BE136" i="4"/>
  <c r="BE172" i="4"/>
  <c r="BE220" i="4"/>
  <c r="BE223" i="4"/>
  <c r="BE226" i="4"/>
  <c r="BE244" i="4"/>
  <c r="BE247" i="4"/>
  <c r="BE253" i="4"/>
  <c r="BE133" i="4"/>
  <c r="BE139" i="4"/>
  <c r="BE163" i="4"/>
  <c r="BE193" i="4"/>
  <c r="F59" i="4"/>
  <c r="BE106" i="4"/>
  <c r="BE109" i="4"/>
  <c r="BE199" i="4"/>
  <c r="BE202" i="4"/>
  <c r="E50" i="3"/>
  <c r="F59" i="3"/>
  <c r="BE104" i="3"/>
  <c r="BE168" i="3"/>
  <c r="BE171" i="3"/>
  <c r="BE119" i="3"/>
  <c r="BE189" i="3"/>
  <c r="BE192" i="3"/>
  <c r="BE207" i="3"/>
  <c r="BE237" i="3"/>
  <c r="BE267" i="3"/>
  <c r="BE273" i="3"/>
  <c r="BE228" i="3"/>
  <c r="BE101" i="3"/>
  <c r="BE131" i="3"/>
  <c r="BE141" i="3"/>
  <c r="BE144" i="3"/>
  <c r="BE153" i="3"/>
  <c r="BE162" i="3"/>
  <c r="BE174" i="3"/>
  <c r="BE95" i="3"/>
  <c r="BE113" i="3"/>
  <c r="BE122" i="3"/>
  <c r="BE147" i="3"/>
  <c r="BE180" i="3"/>
  <c r="BE252" i="3"/>
  <c r="BE231" i="3"/>
  <c r="BE243" i="3"/>
  <c r="BE89" i="3"/>
  <c r="BE98" i="3"/>
  <c r="BE128" i="3"/>
  <c r="BE165" i="3"/>
  <c r="BE222" i="3"/>
  <c r="BE107" i="3"/>
  <c r="BE159" i="3"/>
  <c r="BE204" i="3"/>
  <c r="BE210" i="3"/>
  <c r="BE213" i="3"/>
  <c r="BE216" i="3"/>
  <c r="BE225" i="3"/>
  <c r="BE234" i="3"/>
  <c r="BE240" i="3"/>
  <c r="BE249" i="3"/>
  <c r="J81" i="3"/>
  <c r="BE92" i="3"/>
  <c r="BE110" i="3"/>
  <c r="BE134" i="3"/>
  <c r="BE258" i="3"/>
  <c r="BE264" i="3"/>
  <c r="BE270" i="3"/>
  <c r="BE275" i="3"/>
  <c r="BE150" i="3"/>
  <c r="BE156" i="3"/>
  <c r="BE183" i="3"/>
  <c r="BE246" i="3"/>
  <c r="BE255" i="3"/>
  <c r="BE261" i="3"/>
  <c r="BE116" i="3"/>
  <c r="BE125" i="3"/>
  <c r="BE137" i="3"/>
  <c r="BE177" i="3"/>
  <c r="BE186" i="3"/>
  <c r="BE198" i="3"/>
  <c r="BE201" i="3"/>
  <c r="BE195" i="3"/>
  <c r="BE219" i="3"/>
  <c r="BC56" i="1"/>
  <c r="E50" i="2"/>
  <c r="BE110" i="2"/>
  <c r="BE114" i="2"/>
  <c r="BE133" i="2"/>
  <c r="BE137" i="2"/>
  <c r="BE147" i="2"/>
  <c r="BE163" i="2"/>
  <c r="BE166" i="2"/>
  <c r="BE169" i="2"/>
  <c r="BE175" i="2"/>
  <c r="BE178" i="2"/>
  <c r="BE184" i="2"/>
  <c r="BE204" i="2"/>
  <c r="BE206" i="2"/>
  <c r="BE214" i="2"/>
  <c r="BB56" i="1"/>
  <c r="BE223" i="2"/>
  <c r="BE226" i="2"/>
  <c r="F59" i="2"/>
  <c r="BE92" i="2"/>
  <c r="BE98" i="2"/>
  <c r="BE104" i="2"/>
  <c r="BE144" i="2"/>
  <c r="BE154" i="2"/>
  <c r="BE160" i="2"/>
  <c r="BE172" i="2"/>
  <c r="BE190" i="2"/>
  <c r="BE194" i="2"/>
  <c r="BE202" i="2"/>
  <c r="BE217" i="2"/>
  <c r="BE220" i="2"/>
  <c r="AW56" i="1"/>
  <c r="J56" i="2"/>
  <c r="BE95" i="2"/>
  <c r="BE107" i="2"/>
  <c r="BE120" i="2"/>
  <c r="BE123" i="2"/>
  <c r="BE130" i="2"/>
  <c r="BE140" i="2"/>
  <c r="BE229" i="2"/>
  <c r="BE101" i="2"/>
  <c r="BE117" i="2"/>
  <c r="BE126" i="2"/>
  <c r="BE151" i="2"/>
  <c r="BE157" i="2"/>
  <c r="BE181" i="2"/>
  <c r="BE187" i="2"/>
  <c r="BE198" i="2"/>
  <c r="BE209" i="2"/>
  <c r="BE211" i="2"/>
  <c r="BA56" i="1"/>
  <c r="BD56" i="1"/>
  <c r="F39" i="5"/>
  <c r="BD59" i="1" s="1"/>
  <c r="F39" i="3"/>
  <c r="BD57" i="1"/>
  <c r="F37" i="9"/>
  <c r="BB64" i="1"/>
  <c r="F37" i="7"/>
  <c r="BB61" i="1"/>
  <c r="F38" i="13"/>
  <c r="BC69" i="1" s="1"/>
  <c r="J36" i="6"/>
  <c r="AW60" i="1" s="1"/>
  <c r="F38" i="12"/>
  <c r="BC68" i="1"/>
  <c r="J36" i="4"/>
  <c r="AW58" i="1" s="1"/>
  <c r="F37" i="3"/>
  <c r="BB57" i="1"/>
  <c r="J36" i="9"/>
  <c r="AW64" i="1"/>
  <c r="F41" i="11"/>
  <c r="BD67" i="1"/>
  <c r="F39" i="9"/>
  <c r="BD64" i="1" s="1"/>
  <c r="F38" i="11"/>
  <c r="BA67" i="1" s="1"/>
  <c r="F38" i="3"/>
  <c r="BC57" i="1"/>
  <c r="F36" i="13"/>
  <c r="BA69" i="1"/>
  <c r="J38" i="10"/>
  <c r="AW66" i="1"/>
  <c r="F37" i="14"/>
  <c r="BD70" i="1"/>
  <c r="F37" i="12"/>
  <c r="BB68" i="1" s="1"/>
  <c r="F39" i="7"/>
  <c r="BD61" i="1" s="1"/>
  <c r="F40" i="11"/>
  <c r="BC67" i="1"/>
  <c r="J36" i="7"/>
  <c r="AW61" i="1"/>
  <c r="F41" i="10"/>
  <c r="BD66" i="1"/>
  <c r="F38" i="5"/>
  <c r="BC59" i="1"/>
  <c r="F36" i="5"/>
  <c r="BA59" i="1" s="1"/>
  <c r="F37" i="8"/>
  <c r="BB63" i="1" s="1"/>
  <c r="AS62" i="1"/>
  <c r="F37" i="4"/>
  <c r="BB58" i="1" s="1"/>
  <c r="F38" i="10"/>
  <c r="BA66" i="1" s="1"/>
  <c r="F36" i="14"/>
  <c r="BC70" i="1" s="1"/>
  <c r="F36" i="9"/>
  <c r="BA64" i="1" s="1"/>
  <c r="F39" i="6"/>
  <c r="BD60" i="1"/>
  <c r="F39" i="11"/>
  <c r="BB67" i="1"/>
  <c r="J36" i="5"/>
  <c r="AW59" i="1" s="1"/>
  <c r="F36" i="12"/>
  <c r="BA68" i="1" s="1"/>
  <c r="J32" i="4"/>
  <c r="F39" i="8"/>
  <c r="BD63" i="1"/>
  <c r="F36" i="6"/>
  <c r="BA60" i="1" s="1"/>
  <c r="F38" i="8"/>
  <c r="BC63" i="1" s="1"/>
  <c r="F37" i="5"/>
  <c r="BB59" i="1"/>
  <c r="F36" i="4"/>
  <c r="BA58" i="1"/>
  <c r="F36" i="3"/>
  <c r="BA57" i="1"/>
  <c r="J34" i="14"/>
  <c r="AW70" i="1"/>
  <c r="J38" i="11"/>
  <c r="AW67" i="1" s="1"/>
  <c r="F39" i="10"/>
  <c r="BB66" i="1" s="1"/>
  <c r="J36" i="13"/>
  <c r="AW69" i="1"/>
  <c r="F39" i="4"/>
  <c r="BD58" i="1"/>
  <c r="F38" i="9"/>
  <c r="BC64" i="1" s="1"/>
  <c r="F40" i="10"/>
  <c r="BC66" i="1" s="1"/>
  <c r="J36" i="12"/>
  <c r="AW68" i="1"/>
  <c r="F38" i="6"/>
  <c r="BC60" i="1" s="1"/>
  <c r="F39" i="12"/>
  <c r="BD68" i="1"/>
  <c r="F38" i="4"/>
  <c r="BC58" i="1"/>
  <c r="F36" i="7"/>
  <c r="BA61" i="1"/>
  <c r="J36" i="8"/>
  <c r="AW63" i="1" s="1"/>
  <c r="F36" i="8"/>
  <c r="BA63" i="1" s="1"/>
  <c r="F39" i="13"/>
  <c r="BD69" i="1" s="1"/>
  <c r="F38" i="7"/>
  <c r="BC61" i="1" s="1"/>
  <c r="F34" i="14"/>
  <c r="BA70" i="1" s="1"/>
  <c r="F35" i="14"/>
  <c r="BB70" i="1" s="1"/>
  <c r="F37" i="6"/>
  <c r="BB60" i="1"/>
  <c r="J36" i="3"/>
  <c r="AW57" i="1" s="1"/>
  <c r="F37" i="13"/>
  <c r="BB69" i="1"/>
  <c r="J67" i="11" l="1"/>
  <c r="J34" i="11"/>
  <c r="AG67" i="1" s="1"/>
  <c r="AN67" i="1" s="1"/>
  <c r="J32" i="12"/>
  <c r="J63" i="12"/>
  <c r="J63" i="6"/>
  <c r="J32" i="6"/>
  <c r="BK102" i="9"/>
  <c r="J102" i="9" s="1"/>
  <c r="J64" i="9" s="1"/>
  <c r="J103" i="9"/>
  <c r="J65" i="9" s="1"/>
  <c r="J102" i="8"/>
  <c r="J65" i="8" s="1"/>
  <c r="BK101" i="8"/>
  <c r="J101" i="8" s="1"/>
  <c r="J64" i="8" s="1"/>
  <c r="J32" i="7"/>
  <c r="J63" i="7"/>
  <c r="J32" i="5"/>
  <c r="AG59" i="1" s="1"/>
  <c r="J63" i="5"/>
  <c r="J91" i="2"/>
  <c r="J64" i="2" s="1"/>
  <c r="J291" i="10"/>
  <c r="J81" i="10" s="1"/>
  <c r="J152" i="9"/>
  <c r="J67" i="9" s="1"/>
  <c r="J154" i="8"/>
  <c r="J66" i="8" s="1"/>
  <c r="BK161" i="9"/>
  <c r="J161" i="9" s="1"/>
  <c r="J68" i="9" s="1"/>
  <c r="T103" i="9"/>
  <c r="T102" i="9"/>
  <c r="T101" i="9" s="1"/>
  <c r="T102" i="8"/>
  <c r="T101" i="8" s="1"/>
  <c r="T100" i="8" s="1"/>
  <c r="R90" i="2"/>
  <c r="BK88" i="13"/>
  <c r="J88" i="13" s="1"/>
  <c r="J32" i="13" s="1"/>
  <c r="AG69" i="1" s="1"/>
  <c r="AN69" i="1" s="1"/>
  <c r="P202" i="9"/>
  <c r="P101" i="9" s="1"/>
  <c r="AU64" i="1" s="1"/>
  <c r="T90" i="2"/>
  <c r="R87" i="12"/>
  <c r="R81" i="14"/>
  <c r="P100" i="8"/>
  <c r="AU63" i="1" s="1"/>
  <c r="BK116" i="10"/>
  <c r="J116" i="10"/>
  <c r="J69" i="10"/>
  <c r="R315" i="10"/>
  <c r="R115" i="10"/>
  <c r="R114" i="10" s="1"/>
  <c r="R87" i="3"/>
  <c r="R88" i="13"/>
  <c r="T87" i="6"/>
  <c r="T161" i="9"/>
  <c r="R101" i="8"/>
  <c r="R100" i="8"/>
  <c r="P90" i="2"/>
  <c r="AU56" i="1"/>
  <c r="AU55" i="1" s="1"/>
  <c r="T116" i="10"/>
  <c r="T115" i="10"/>
  <c r="T114" i="10" s="1"/>
  <c r="T81" i="14"/>
  <c r="R87" i="6"/>
  <c r="BK214" i="10"/>
  <c r="J214" i="10"/>
  <c r="J76" i="10" s="1"/>
  <c r="P315" i="10"/>
  <c r="P115" i="10"/>
  <c r="P114" i="10"/>
  <c r="AU66" i="1"/>
  <c r="P81" i="14"/>
  <c r="AU70" i="1"/>
  <c r="R161" i="9"/>
  <c r="R101" i="9"/>
  <c r="AG60" i="1"/>
  <c r="AN60" i="1" s="1"/>
  <c r="AG68" i="1"/>
  <c r="AN68" i="1" s="1"/>
  <c r="BK249" i="8"/>
  <c r="J249" i="8" s="1"/>
  <c r="J75" i="8" s="1"/>
  <c r="BK81" i="14"/>
  <c r="J81" i="14"/>
  <c r="J59" i="14" s="1"/>
  <c r="AG61" i="1"/>
  <c r="AN61" i="1" s="1"/>
  <c r="AG58" i="1"/>
  <c r="AG56" i="1"/>
  <c r="J63" i="2"/>
  <c r="BB55" i="1"/>
  <c r="AX55" i="1"/>
  <c r="F35" i="5"/>
  <c r="AZ59" i="1"/>
  <c r="F35" i="7"/>
  <c r="AZ61" i="1"/>
  <c r="F35" i="2"/>
  <c r="AZ56" i="1"/>
  <c r="AU65" i="1"/>
  <c r="J35" i="4"/>
  <c r="AV58" i="1"/>
  <c r="AT58" i="1" s="1"/>
  <c r="AN58" i="1" s="1"/>
  <c r="BA55" i="1"/>
  <c r="J35" i="5"/>
  <c r="AV59" i="1"/>
  <c r="AT59" i="1" s="1"/>
  <c r="J32" i="3"/>
  <c r="AG57" i="1"/>
  <c r="BC55" i="1"/>
  <c r="AY55" i="1"/>
  <c r="F35" i="3"/>
  <c r="AZ57" i="1" s="1"/>
  <c r="BC65" i="1"/>
  <c r="AY65" i="1" s="1"/>
  <c r="BD55" i="1"/>
  <c r="J35" i="3"/>
  <c r="AV57" i="1" s="1"/>
  <c r="AT57" i="1" s="1"/>
  <c r="J35" i="2"/>
  <c r="AV56" i="1" s="1"/>
  <c r="AT56" i="1" s="1"/>
  <c r="AN56" i="1" s="1"/>
  <c r="J35" i="9"/>
  <c r="AV64" i="1" s="1"/>
  <c r="AT64" i="1" s="1"/>
  <c r="J35" i="8"/>
  <c r="AV63" i="1"/>
  <c r="AT63" i="1"/>
  <c r="BA65" i="1"/>
  <c r="AW65" i="1"/>
  <c r="F35" i="12"/>
  <c r="AZ68" i="1" s="1"/>
  <c r="F35" i="8"/>
  <c r="AZ63" i="1"/>
  <c r="J35" i="6"/>
  <c r="AV60" i="1"/>
  <c r="AT60" i="1" s="1"/>
  <c r="J35" i="13"/>
  <c r="AV69" i="1" s="1"/>
  <c r="AT69" i="1" s="1"/>
  <c r="BD65" i="1"/>
  <c r="J35" i="12"/>
  <c r="AV68" i="1"/>
  <c r="AT68" i="1"/>
  <c r="F37" i="10"/>
  <c r="AZ66" i="1" s="1"/>
  <c r="F35" i="4"/>
  <c r="AZ58" i="1"/>
  <c r="J37" i="11"/>
  <c r="AV67" i="1"/>
  <c r="AT67" i="1"/>
  <c r="J35" i="7"/>
  <c r="AV61" i="1"/>
  <c r="AT61" i="1"/>
  <c r="BB65" i="1"/>
  <c r="AX65" i="1" s="1"/>
  <c r="AS54" i="1"/>
  <c r="F37" i="11"/>
  <c r="AZ67" i="1" s="1"/>
  <c r="F35" i="9"/>
  <c r="AZ64" i="1"/>
  <c r="J33" i="14"/>
  <c r="AV70" i="1" s="1"/>
  <c r="AT70" i="1" s="1"/>
  <c r="F33" i="14"/>
  <c r="AZ70" i="1" s="1"/>
  <c r="F35" i="13"/>
  <c r="AZ69" i="1" s="1"/>
  <c r="F35" i="6"/>
  <c r="AZ60" i="1"/>
  <c r="J37" i="10"/>
  <c r="AV66" i="1"/>
  <c r="AT66" i="1"/>
  <c r="AN59" i="1" l="1"/>
  <c r="AG55" i="1"/>
  <c r="BK101" i="9"/>
  <c r="J101" i="9" s="1"/>
  <c r="J32" i="9" s="1"/>
  <c r="AG64" i="1" s="1"/>
  <c r="AN64" i="1" s="1"/>
  <c r="BK100" i="8"/>
  <c r="J100" i="8"/>
  <c r="J32" i="8" s="1"/>
  <c r="AG63" i="1" s="1"/>
  <c r="BK115" i="10"/>
  <c r="J115" i="10" s="1"/>
  <c r="J68" i="10" s="1"/>
  <c r="J63" i="13"/>
  <c r="J41" i="13"/>
  <c r="J41" i="12"/>
  <c r="J43" i="11"/>
  <c r="J41" i="7"/>
  <c r="J41" i="6"/>
  <c r="J41" i="5"/>
  <c r="AN57" i="1"/>
  <c r="J41" i="4"/>
  <c r="J41" i="3"/>
  <c r="J41" i="2"/>
  <c r="AZ55" i="1"/>
  <c r="AV55" i="1" s="1"/>
  <c r="BC62" i="1"/>
  <c r="AY62" i="1"/>
  <c r="AW55" i="1"/>
  <c r="AZ65" i="1"/>
  <c r="AV65" i="1"/>
  <c r="AT65" i="1"/>
  <c r="J30" i="14"/>
  <c r="AG70" i="1"/>
  <c r="BB62" i="1"/>
  <c r="AX62" i="1" s="1"/>
  <c r="AU62" i="1"/>
  <c r="BA62" i="1"/>
  <c r="AW62" i="1"/>
  <c r="BD62" i="1"/>
  <c r="J41" i="9" l="1"/>
  <c r="J63" i="9"/>
  <c r="J41" i="8"/>
  <c r="J39" i="14"/>
  <c r="J63" i="8"/>
  <c r="BK114" i="10"/>
  <c r="J114" i="10"/>
  <c r="J67" i="10"/>
  <c r="AN70" i="1"/>
  <c r="AN63" i="1"/>
  <c r="BC54" i="1"/>
  <c r="AY54" i="1" s="1"/>
  <c r="BA54" i="1"/>
  <c r="W30" i="1"/>
  <c r="AZ62" i="1"/>
  <c r="AV62" i="1"/>
  <c r="AT62" i="1"/>
  <c r="AT55" i="1"/>
  <c r="AN55" i="1"/>
  <c r="BD54" i="1"/>
  <c r="W33" i="1"/>
  <c r="BB54" i="1"/>
  <c r="W31" i="1"/>
  <c r="AU54" i="1"/>
  <c r="J34" i="10" l="1"/>
  <c r="AG66" i="1" s="1"/>
  <c r="AG65" i="1" s="1"/>
  <c r="AN65" i="1" s="1"/>
  <c r="AZ54" i="1"/>
  <c r="W29" i="1" s="1"/>
  <c r="AX54" i="1"/>
  <c r="AW54" i="1"/>
  <c r="AK30" i="1" s="1"/>
  <c r="W32" i="1"/>
  <c r="AN66" i="1" l="1"/>
  <c r="J43" i="10"/>
  <c r="AG62" i="1"/>
  <c r="AG54" i="1" s="1"/>
  <c r="AK26" i="1" s="1"/>
  <c r="AK35" i="1" s="1"/>
  <c r="AV54" i="1"/>
  <c r="AK29" i="1" s="1"/>
  <c r="AN62" i="1" l="1"/>
  <c r="AT54" i="1"/>
  <c r="AN54" i="1"/>
</calcChain>
</file>

<file path=xl/sharedStrings.xml><?xml version="1.0" encoding="utf-8"?>
<sst xmlns="http://schemas.openxmlformats.org/spreadsheetml/2006/main" count="15400" uniqueCount="2144">
  <si>
    <t>Export Komplet</t>
  </si>
  <si>
    <t>VZ</t>
  </si>
  <si>
    <t>2.0</t>
  </si>
  <si>
    <t/>
  </si>
  <si>
    <t>False</t>
  </si>
  <si>
    <t>{102f1497-e40f-4e9c-8472-466a0600e2ce}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</si>
  <si>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</si>
  <si>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</si>
  <si>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</si>
  <si>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</si>
  <si>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</si>
  <si>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</si>
  <si>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</si>
  <si>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</si>
  <si>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</si>
  <si>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HV_25_01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</si>
  <si>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</si>
  <si>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</si>
  <si>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ŽST Hrubá Voda - vymístění pracoviště ŘP</t>
  </si>
  <si>
    <t>KSO:</t>
  </si>
  <si>
    <t>CC-CZ:</t>
  </si>
  <si>
    <t>Místo:</t>
  </si>
  <si>
    <t xml:space="preserve"> </t>
  </si>
  <si>
    <t>Datum:</t>
  </si>
  <si>
    <t>30. 4. 2025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</si>
  <si>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</si>
  <si>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</si>
  <si>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</si>
  <si>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</si>
  <si>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</si>
  <si>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</si>
  <si>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</si>
  <si>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</si>
  <si>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</si>
  <si>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</si>
  <si>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</si>
  <si>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</si>
  <si>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</si>
  <si>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</si>
  <si>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</si>
  <si>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</si>
  <si>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</si>
  <si>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</si>
  <si>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</si>
  <si>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</si>
  <si>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</si>
  <si>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</si>
  <si>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</si>
  <si>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</si>
  <si>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</si>
  <si>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</si>
  <si>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</si>
  <si>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</si>
  <si>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</si>
  <si>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</si>
  <si>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</si>
  <si>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</si>
  <si>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</si>
  <si>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</si>
  <si>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</si>
  <si>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</si>
  <si>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</si>
  <si>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</si>
  <si>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</si>
  <si>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</si>
  <si>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</si>
  <si>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</si>
  <si>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</si>
  <si>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</si>
  <si>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</si>
  <si>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</si>
  <si>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</si>
  <si>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</si>
  <si>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</si>
  <si>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Technologická část</t>
  </si>
  <si>
    <t>STA</t>
  </si>
  <si>
    <t>1</t>
  </si>
  <si>
    <t>{c9101bc4-d31b-4208-8d96-caa0917f39a9}</t>
  </si>
  <si>
    <t>2</t>
  </si>
  <si>
    <t>/</t>
  </si>
  <si>
    <t>PS 11-01-11</t>
  </si>
  <si>
    <t>ŽST Hrubá Voda, úprava SZZ</t>
  </si>
  <si>
    <t>Soupis</t>
  </si>
  <si>
    <t>{1b4cedd7-56fb-4376-b68c-7629b7120e30}</t>
  </si>
  <si>
    <t>PS 11-02-11</t>
  </si>
  <si>
    <t>ŽST Hrubá Voda, místní kabelizace</t>
  </si>
  <si>
    <t>{505b21c6-439a-4bca-a3ee-e4bc60dcfc12}</t>
  </si>
  <si>
    <t>PS 11-02-41</t>
  </si>
  <si>
    <t>ŽST Hrubá Voda, elektrická požární a zabezpečovací signalizace (EPS, EZS)</t>
  </si>
  <si>
    <t>{63600209-a6cb-4948-9088-1378b9d35b21}</t>
  </si>
  <si>
    <t>PS 11-02-81</t>
  </si>
  <si>
    <t>ŽST Hrubá Voda, tratové radiové spojení</t>
  </si>
  <si>
    <t>{d5d122fd-c173-4274-a3f5-1805cc25c174}</t>
  </si>
  <si>
    <t>PS 11-02-91</t>
  </si>
  <si>
    <t>ŽST Hrubá Voda, jiné sdělovací zařízení</t>
  </si>
  <si>
    <t>{5ed18d30-165c-4f61-8072-ed964cece705}</t>
  </si>
  <si>
    <t>PS 11-03-71</t>
  </si>
  <si>
    <t>ŽST Hrubá Voda, ZZEE</t>
  </si>
  <si>
    <t>{8381e462-8d68-4eb0-8c2e-08f38d0e9642}</t>
  </si>
  <si>
    <t>D.2</t>
  </si>
  <si>
    <t>Stavební část</t>
  </si>
  <si>
    <t>{171a257c-eb4f-4e28-8730-ba827c76b96e}</t>
  </si>
  <si>
    <t>SO 11-31-01</t>
  </si>
  <si>
    <t>ŽST Hrubá Voda, kanalizace splašková a deštová</t>
  </si>
  <si>
    <t>{9f65bd74-115f-415f-be4c-26f3ecfd31a2}</t>
  </si>
  <si>
    <t>SO 11-32-01</t>
  </si>
  <si>
    <t>ŽST Hrubá Voda, vrt studna, vodovodní přípojka</t>
  </si>
  <si>
    <t>{27d99547-64c4-4c0d-8164-3dbbdb8afe96}</t>
  </si>
  <si>
    <t>SO 11-72-01</t>
  </si>
  <si>
    <t>ŽST Hrubá Voda, pracoviště  ŘP</t>
  </si>
  <si>
    <t>{5953287f-475f-486a-b2ec-9890ac34c8d9}</t>
  </si>
  <si>
    <t>SO 11-72-01.01</t>
  </si>
  <si>
    <t>3</t>
  </si>
  <si>
    <t>{13e394d8-954d-4d36-b71d-1fc04d7b4a26}</t>
  </si>
  <si>
    <t>SO 11-72-01.02</t>
  </si>
  <si>
    <t>Elektro+hromosvod</t>
  </si>
  <si>
    <t>{bfe93754-c9b2-47a4-b744-d973f1c83b36}</t>
  </si>
  <si>
    <t>SO 11-86-01</t>
  </si>
  <si>
    <t>ŽST Hrubá Voda, přípojka NN</t>
  </si>
  <si>
    <t>{9a5d97de-c507-4276-af7c-8ba04b62fcbb}</t>
  </si>
  <si>
    <t>SO 11-86-02</t>
  </si>
  <si>
    <t>ŽST Hrubá Voda, úprava rozvodů NN, osvětlení a EOV</t>
  </si>
  <si>
    <t>{568fcdbc-d489-4eda-9898-71502885e72c}</t>
  </si>
  <si>
    <t>SO 98-98</t>
  </si>
  <si>
    <t>Všeobecný objekt</t>
  </si>
  <si>
    <t>{421264ae-31bd-4130-9e2d-afcbf9ab3a9c}</t>
  </si>
  <si>
    <t>KRYCÍ LIST SOUPISU PRACÍ</t>
  </si>
  <si>
    <t>Objekt:</t>
  </si>
  <si>
    <t>D.1 - Technologická část</t>
  </si>
  <si>
    <t>Soupis:</t>
  </si>
  <si>
    <t>PS 11-01-11 - ŽST Hrubá Voda, úprava SZZ</t>
  </si>
  <si>
    <t>REKAPITULACE ČLENĚNÍ SOUPISU PRACÍ</t>
  </si>
  <si>
    <t>Kód dílu - Popis</t>
  </si>
  <si>
    <t>Cena celkem [CZK]</t>
  </si>
  <si>
    <t>-1</t>
  </si>
  <si>
    <t>1 - Zemní práce</t>
  </si>
  <si>
    <t>2 - Kabelizace</t>
  </si>
  <si>
    <t>3 - Zab. zař.</t>
  </si>
  <si>
    <t>4 - Provizorní zabezpečovací zařízení</t>
  </si>
  <si>
    <t>5 - Zkoušky, revize a dokumentace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</si>
  <si>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</si>
  <si>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</si>
  <si>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</si>
  <si>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</si>
  <si>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</si>
  <si>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</si>
  <si>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</si>
  <si>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</si>
  <si>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</si>
  <si>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</si>
  <si>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</si>
  <si>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</si>
  <si>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</si>
  <si>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</si>
  <si>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</si>
  <si>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</si>
  <si>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131834</t>
  </si>
  <si>
    <t>HLOUBENÍ JAM ZAPAŽ I NEPAŽ TŘ. II, ODVOZ DO 5KM</t>
  </si>
  <si>
    <t>M3</t>
  </si>
  <si>
    <t>OTSKP 2025</t>
  </si>
  <si>
    <t>4</t>
  </si>
  <si>
    <t>1133814421</t>
  </si>
  <si>
    <t>PP</t>
  </si>
  <si>
    <t>PSC</t>
  </si>
  <si>
    <t>Poznámka k souboru cen:_x000D_
Položka zahrnuje:_x000D_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uložení zeminy (na skládku, do násypu) ani poplatky za skládku, vykazují se v položce č.0141**</t>
  </si>
  <si>
    <t>132834</t>
  </si>
  <si>
    <t>HLOUBENÍ RÝH ŠÍŘ DO 2M PAŽ I NEPAŽ TŘ. II, ODVOZ DO 5KM</t>
  </si>
  <si>
    <t>-1988720127</t>
  </si>
  <si>
    <t>14173</t>
  </si>
  <si>
    <t>PROTLAČOVÁNÍ POTRUBÍ Z PLAST HMOT DN DO 200MM</t>
  </si>
  <si>
    <t>M</t>
  </si>
  <si>
    <t>1636147810</t>
  </si>
  <si>
    <t>Poznámka k souboru cen:_x000D_
Položka zahrnuje:_x000D_
- dodávku protlačovaného potrubí _x000D_
- veškeré pomocné práce (startovací zařízení, startovací a cílová jáma, opěrné a vodící bloky a pod.)_x000D_
Položka nezahrnuje:_x000D_
- x</t>
  </si>
  <si>
    <t>17411</t>
  </si>
  <si>
    <t>ZÁSYP JAM A RÝH ZEMINOU SE ZHUTNĚNÍM</t>
  </si>
  <si>
    <t>998425837</t>
  </si>
  <si>
    <t>Poznámka k souboru cen:_x000D_
Položka zahrnuje:_x000D_
- kompletní provedení zemní konstrukce vč. výběru vhodného materiálu_x000D_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</si>
  <si>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5</t>
  </si>
  <si>
    <t>702111</t>
  </si>
  <si>
    <t>KABELOVÝ ŽLAB ZEMNÍ VČETNĚ KRYTU SVĚTLÉ ŠÍŘKY DO 120 MM</t>
  </si>
  <si>
    <t>-1915942059</t>
  </si>
  <si>
    <t>Poznámka k souboru cen:_x000D_
1. Položka obsahuje:_x000D_
 – přípravu podkladu pro osazení_x000D_
2. Položka neobsahuje:_x000D_
 X_x000D_
3. Způsob měření:_x000D_
Měří se metr délkový.</t>
  </si>
  <si>
    <t>6</t>
  </si>
  <si>
    <t>702112</t>
  </si>
  <si>
    <t>KABELOVÝ ŽLAB ZEMNÍ VČETNĚ KRYTU SVĚTLÉ ŠÍŘKY PŘES 120 DO 250 MM</t>
  </si>
  <si>
    <t>-2017250164</t>
  </si>
  <si>
    <t>7</t>
  </si>
  <si>
    <t>702212</t>
  </si>
  <si>
    <t>KABELOVÁ CHRÁNIČKA ZEMNÍ DN PŘES 100 DO 200 MM</t>
  </si>
  <si>
    <t>-121279803</t>
  </si>
  <si>
    <t>Kabelizace</t>
  </si>
  <si>
    <t>14</t>
  </si>
  <si>
    <t>701005</t>
  </si>
  <si>
    <t>VYHLEDÁVACÍ MARKER ZEMNÍ S MOŽNOSTÍ ZÁPISU</t>
  </si>
  <si>
    <t>KUS</t>
  </si>
  <si>
    <t>-1687163694</t>
  </si>
  <si>
    <t>Poznámka k souboru cen:_x000D_
1. Položka obsahuje:_x000D_
 – veškeré práce a materiál obsažený v názvu položky_x000D_
2. Položka neobsahuje:_x000D_
 X_x000D_
3. Způsob měření:_x000D_
Udává se počet kusů kompletní konstrukce nebo práce.</t>
  </si>
  <si>
    <t>8</t>
  </si>
  <si>
    <t>75A131</t>
  </si>
  <si>
    <t>KABEL METALICKÝ DVOUPLÁŠŤOVÝ DO 12 PÁRŮ - DODÁVKA</t>
  </si>
  <si>
    <t>KMPÁR</t>
  </si>
  <si>
    <t>-1280318991</t>
  </si>
  <si>
    <t>Poznámka k souboru cen:_x000D_
1. Položka obsahuje:_x000D_
 – dodání kabelů podle typu od výrobců včetně mimostaveništní dopravy_x000D_
2. Položka neobsahuje:_x000D_
 X_x000D_
3. Způsob měření:_x000D_
Měří se n-násobky páru vodičů na kilometr.</t>
  </si>
  <si>
    <t>10</t>
  </si>
  <si>
    <t>75A141</t>
  </si>
  <si>
    <t>KABEL METALICKÝ DVOUPLÁŠŤOVÝ PŘES 12 PÁRŮ - DODÁVKA</t>
  </si>
  <si>
    <t>-2075957242</t>
  </si>
  <si>
    <t>9</t>
  </si>
  <si>
    <t>75A217</t>
  </si>
  <si>
    <t>ZATAŽENÍ A SPOJKOVÁNÍ KABELŮ DO 12 PÁRŮ - MONTÁŽ</t>
  </si>
  <si>
    <t>1931343377</t>
  </si>
  <si>
    <t>Poznámka k souboru cen:_x000D_
1. Položka obsahuje:_x000D_
 – uložení kabelu zatažením, dodávka a zhotovení plastové spojky včetně dodávky v počtu 3 kusy na 1 km kabelu, příprava spojovacího přípravku, spojení žil kabelu, kontrola správnosti spojení žil, vysušení, zajištění přívodu el. energie, zatavení konců kabelu a svaření středu spojky _x000D_
 – kontrolní a závěrečné měření na kabelu pro rozvod signalizace, zapojení po měření_x000D_
 – dodávka štítku průběhu v počtu 2 ks na 1 km kabelu včetně montáže, montáž označovacího štítku kabelové spojky a kabelové formy, dodávka a montáž kabelových objímek_x000D_
 – veškeré potřebné mechanizmy, jejich obsluhu a pořízení všech potřebných materiálů, přesun hmot_x000D_
2. Položka neobsahuje:_x000D_
 X_x000D_
3. Způsob měření:_x000D_
Měří se n-násobky páru vodičů na kilometr.</t>
  </si>
  <si>
    <t>15</t>
  </si>
  <si>
    <t>75A218</t>
  </si>
  <si>
    <t>ZATAŽENÍ A SPOJKOVÁNÍ KABELŮ DO 12 PÁRŮ - DEMONTÁŽ</t>
  </si>
  <si>
    <t>-1611106062</t>
  </si>
  <si>
    <t>Poznámka k souboru cen:_x000D_
1. Položka obsahuje:_x000D_
 – demontáž kabelu, plastové spojky v počtu 3 kusy na 1 km kabelu, štítku průběhu v počtu 2 ks na 1 km kabelu, označovacího štítku kabelové spojky a kabelové formy_x000D_
 – veškeré potřebné mechanizmy, jejich obsluhu a přesun hmot._x000D_
 – naložení vybouraného materiálu na dopravní prostředek_x000D_
 – odvoz vybouraného materiálu do skladu nebo na likvidaci_x000D_
2. Položka neobsahuje:_x000D_
 – poplatek za likvidaci odpadů (nacení se dle SSD 0)_x000D_
3. Způsob měření:_x000D_
Měří se n-násobky páru vodičů na kilometr.</t>
  </si>
  <si>
    <t>P</t>
  </si>
  <si>
    <t>Poznámka k položce:_x000D_
Demontáž stávajících kabelů mezi DK a RD</t>
  </si>
  <si>
    <t>11</t>
  </si>
  <si>
    <t>75A227</t>
  </si>
  <si>
    <t>ZATAŽENÍ A SPOJKOVÁNÍ KABELŮ PŘES 12 PÁRŮ - MONTÁŽ</t>
  </si>
  <si>
    <t>1923036708</t>
  </si>
  <si>
    <t>16</t>
  </si>
  <si>
    <t>75A228</t>
  </si>
  <si>
    <t>ZATAŽENÍ A SPOJKOVÁNÍ KABELŮ PŘES 12 PÁRŮ - DEMONTÁŽ</t>
  </si>
  <si>
    <t>690104124</t>
  </si>
  <si>
    <t>75A311</t>
  </si>
  <si>
    <t>KABELOVÁ FORMA (UKONČENÍ KABELŮ) PRO KABELY ZABEZPEČOVACÍ DO 12 PÁRŮ</t>
  </si>
  <si>
    <t>710129098</t>
  </si>
  <si>
    <t>Poznámka k souboru cen:_x000D_
1. Položka obsahuje:_x000D_
 – odstranění pláště kabelu, odstranění izolace z konců žil na svorkovnici, zhotovení vodní zábrany, zformování a konečná úprava kabelu_x000D_
 – kontrolní a závěrečné měření na kabelu pro rozvod signalizace, zapojení po měření, montáž příchytky a štítku_x000D_
2. Položka neobsahuje:_x000D_
 X_x000D_
3. Způsob měření:_x000D_
Udává se počet kusů kompletní konstrukce nebo práce.</t>
  </si>
  <si>
    <t>13</t>
  </si>
  <si>
    <t>75A312</t>
  </si>
  <si>
    <t>KABELOVÁ FORMA (UKONČENÍ KABELŮ) PRO KABELY ZABEZPEČOVACÍ PŘES 12 PÁRŮ</t>
  </si>
  <si>
    <t>1232527271</t>
  </si>
  <si>
    <t>Zab. zař.</t>
  </si>
  <si>
    <t>18</t>
  </si>
  <si>
    <t>75B327</t>
  </si>
  <si>
    <t>SEKCE OVLÁDACÍHO STOLU - MONTÁŽ</t>
  </si>
  <si>
    <t>1962639554</t>
  </si>
  <si>
    <t>Poznámka k souboru cen:_x000D_
1. Položka obsahuje:_x000D_
 – usazení sekce ovládacího stolu na místo určení, zapojení_x000D_
 – montáž dodaného zařízení se všemi pomocnými a doplňujícími pracemi a součástmi, případné použití mechanizmů_x000D_
2. Položka neobsahuje:_x000D_
 X_x000D_
3. Způsob měření:_x000D_
Udává se počet kusů kompletní konstrukce nebo práce.</t>
  </si>
  <si>
    <t>17</t>
  </si>
  <si>
    <t>75B328</t>
  </si>
  <si>
    <t>SEKCE OVLÁDACÍHO STOLU - DEMONTÁŽ</t>
  </si>
  <si>
    <t>-227295615</t>
  </si>
  <si>
    <t>Poznámka k souboru cen:_x000D_
1. Položka obsahuje:_x000D_
 – demontáž sekce ovládacího stolu, odpojení_x000D_
 – demontáž zařízení se všemi pomocnými a doplňujícími pracemi a součástmi, případné použití mechanizmů, včetně dopravy z místa demontáže do skladu_x000D_
 – naložení vybouraného materiálu na dopravní prostředek_x000D_
 – odvoz vybouraného materiálu do skladu nebo na likvidaci_x000D_
2. Položka neobsahuje:_x000D_
 – poplatek za likvidaci odpadů (nacení se dle SSD 0)_x000D_
3. Způsob měření:_x000D_
Udává se počet kusů kompletní konstrukce nebo práce.</t>
  </si>
  <si>
    <t>Provizorní zabezpečovací zařízení</t>
  </si>
  <si>
    <t>19</t>
  </si>
  <si>
    <t>75A161</t>
  </si>
  <si>
    <t>KABEL METALICKÝ SE STÍNĚNÍM PŘES 12 PÁRŮ - DODÁVKA</t>
  </si>
  <si>
    <t>-1367342539</t>
  </si>
  <si>
    <t>20</t>
  </si>
  <si>
    <t>1811953285</t>
  </si>
  <si>
    <t>-1817675452</t>
  </si>
  <si>
    <t>22</t>
  </si>
  <si>
    <t>-1747627583</t>
  </si>
  <si>
    <t>29</t>
  </si>
  <si>
    <t>75C411</t>
  </si>
  <si>
    <t>ZÁMEK VÝMĚNOVÝ NEBO ODTLAČNÝ (JEDNODUCHÝ, KONTROLNÍ) - DODÁVKA</t>
  </si>
  <si>
    <t>-452243001</t>
  </si>
  <si>
    <t>Poznámka k souboru cen:_x000D_
1. Položka obsahuje:_x000D_
 – dodávka zámku výměnového nebo odtlačného podle typu včetně potřebného pomocného materiálu a jeho dopravy do staveništního skladu_x000D_
 – pořízení dodávky zámku výměnového nebo odtlačného podle typu včetně pomocného materiálu, na dopravu do staveništního skladu_x000D_
2. Položka neobsahuje:_x000D_
 X_x000D_
3. Způsob měření:_x000D_
Udává se počet kusů kompletní konstrukce nebo práce.</t>
  </si>
  <si>
    <t>30</t>
  </si>
  <si>
    <t>75C417</t>
  </si>
  <si>
    <t>ZÁMEK VÝMĚNOVÝ NEBO ODTLAČNÝ (JEDNODUCHÝ, KONTROLNÍ) - MONTÁŽ</t>
  </si>
  <si>
    <t>-1241245158</t>
  </si>
  <si>
    <t>Poznámka k souboru cen:_x000D_
1. Položka obsahuje:_x000D_
 – vyměření místa pro montáž zámku výměnového nebo odtlačného, připevnění, natypování_x000D_
 – montáž zámku výměnového nebo odtlačného se všemi pomocnými a doplňujícími pracemi a součástmi, případné použití mechanizmů, včetně dopravy ze skladu k místu montáže_x000D_
2. Položka neobsahuje:_x000D_
 X_x000D_
3. Způsob měření:_x000D_
Udává se počet kusů kompletní konstrukce nebo práce.</t>
  </si>
  <si>
    <t>31</t>
  </si>
  <si>
    <t>75C418</t>
  </si>
  <si>
    <t>ZÁMEK VÝMĚNOVÝ NEBO ODTLAČNÝ (JEDNODUCHÝ, KONTROLNÍ) - DEMONTÁŽ</t>
  </si>
  <si>
    <t>-1846651684</t>
  </si>
  <si>
    <t>Poznámka k souboru cen:_x000D_
1. Položka obsahuje:_x000D_
 – demontáž zámku výměnového nebo odtlačného podle typu daného položkou_x000D_
 – demontáž zámku výměnového nebo odtlačného se všemi pomocnými a doplňujícími pracemi a součástmi, případné použití mechanizmů, včetně dopravy z místa demontáže do skladu_x000D_
 – naložení vybouraného materiálu na dopravní prostředek_x000D_
 – odvoz vybouraného materiálu do skladu nebo na likvidaci_x000D_
2. Položka neobsahuje:_x000D_
 – poplatek za likvidaci odpadů (nacení se dle SSD 0)_x000D_
3. Způsob měření:_x000D_
Udává se počet kusů kompletní konstrukce nebo práce.</t>
  </si>
  <si>
    <t>26</t>
  </si>
  <si>
    <t>75C4A1</t>
  </si>
  <si>
    <t>ZÁMEK ELEKTROMAGNETICKÝ VNITŘNÍ - DODÁVKA</t>
  </si>
  <si>
    <t>652688201</t>
  </si>
  <si>
    <t>Poznámka k souboru cen:_x000D_
1. Položka obsahuje:_x000D_
 – dodávka zámku elektromagnetického vnitřního podle typu včetně potřebného pomocného materiálu a jeho dopravy do staveništního skladu_x000D_
 – pořízení dodávky zámku elektromagnetického vnitřního podle typu včetně pomocného materiálu, na dopravu do staveništního skladu_x000D_
2. Položka neobsahuje:_x000D_
 X_x000D_
3. Způsob měření:_x000D_
Udává se počet kusů kompletní konstrukce nebo práce.</t>
  </si>
  <si>
    <t>27</t>
  </si>
  <si>
    <t>75C4A7</t>
  </si>
  <si>
    <t>ZÁMEK ELEKTROMAGNETICKÝ VNITŘNÍ - MONTÁŽ</t>
  </si>
  <si>
    <t>-1521867649</t>
  </si>
  <si>
    <t>Poznámka k souboru cen:_x000D_
1. Položka obsahuje:_x000D_
 – osazení hmoždinek nebo zhotovení otvoru pro zámek_x000D_
 – přetypování zámku a oštítkování klíčů_x000D_
 – montáž zámku elektromagnetického vnitřního, propojení, přezkoušení, nátěr_x000D_
 – montáž zámku elektromagnetického vnitřního se všemi pomocnými doplňujícími pracemi a součástmi, případné použití mechanizmů, včetně dopravy ze skladu k místu montáže_x000D_
2. Položka neobsahuje:_x000D_
 X_x000D_
3. Způsob měření:_x000D_
Udává se počet kusů kompletní konstrukce nebo práce.</t>
  </si>
  <si>
    <t>28</t>
  </si>
  <si>
    <t>75C4A8</t>
  </si>
  <si>
    <t>ZÁMEK ELEKTROMAGNETICKÝ VNITŘNÍ - DEMONTÁŽ</t>
  </si>
  <si>
    <t>2029781772</t>
  </si>
  <si>
    <t>Poznámka k souboru cen:_x000D_
1. Položka obsahuje:_x000D_
 – demontáž zámku elektromagnetického vnitřního podle typu daného položkou, odpojení_x000D_
 – demontáž zámku elektromagnetického vnitřního se všemi pomocnými a doplňujícími pracemi a součástmi, případné použití mechanizmů, včetně dopravy z místa demontáže do skladu_x000D_
 – naložení vybouraného materiálu na dopravní prostředek_x000D_
 – odvoz vybouraného materiálu do skladu nebo na likvidaci_x000D_
2. Položka neobsahuje:_x000D_
 – poplatek za likvidaci odpadů (nacení se dle SSD 0)_x000D_
3. Způsob měření:_x000D_
Udává se počet kusů kompletní konstrukce nebo práce.</t>
  </si>
  <si>
    <t>23</t>
  </si>
  <si>
    <t>75C4B1</t>
  </si>
  <si>
    <t>ZÁMEK ÚSTŘEDNÍ - DODÁVKA</t>
  </si>
  <si>
    <t>380510311</t>
  </si>
  <si>
    <t>Poznámka k souboru cen:_x000D_
1. Položka obsahuje:_x000D_
 – dodávka zámku ústředního podle typu včetně potřebného pomocného materiálu a jeho dopravy do staveništního skladu_x000D_
 – pořízení dodávky zámku ústředního podle typu včetně pomocného materiálu, na dopravu do staveništního skladu_x000D_
2. Položka neobsahuje:_x000D_
 X_x000D_
3. Způsob měření:_x000D_
Udává se počet kusů kompletní konstrukce nebo práce.</t>
  </si>
  <si>
    <t>24</t>
  </si>
  <si>
    <t>75C4B7</t>
  </si>
  <si>
    <t>ZÁMEK ÚSTŘEDNÍ - MONTÁŽ</t>
  </si>
  <si>
    <t>344995709</t>
  </si>
  <si>
    <t>Poznámka k souboru cen:_x000D_
1. Položka obsahuje:_x000D_
 – rozměření a osazení hmoždinek pro zámek_x000D_
 – přetypování zámku a oštítkování klíčů_x000D_
 – montáž zámku ústředního, přezkoušení, nátěr_x000D_
 – montáž zámku ústředního se všemi pomocnými a doplňujícími pracemi a součástmi, případné použití mechanizmů, včetně dopravy ze skladu k místu montáže_x000D_
2. Položka neobsahuje:_x000D_
 X_x000D_
3. Způsob měření:_x000D_
Udává se počet kusů kompletní konstrukce nebo práce.</t>
  </si>
  <si>
    <t>25</t>
  </si>
  <si>
    <t>75C4B8</t>
  </si>
  <si>
    <t>ZÁMEK ÚSTŘEDNÍ - DEMONTÁŽ</t>
  </si>
  <si>
    <t>1102269885</t>
  </si>
  <si>
    <t>Poznámka k souboru cen:_x000D_
1. Položka obsahuje:_x000D_
 – demontáž zámku ústředního dle typu určeného položkou_x000D_
 – demontáž zámku ústředního se všemi pomocnými a doplňujícími pracemi a součástmi, případné použití mechanizmů, včetně dopravy z místa demontáže do skladu_x000D_
 – naložení vybouraného materiálu na dopravní prostředek_x000D_
 – odvoz vybouraného materiálu do skladu nebo na likvidaci_x000D_
2. Položka neobsahuje:_x000D_
 – poplatek za likvidaci odpadů (nacení se dle SSD 0)_x000D_
3. Způsob měření:_x000D_
Udává se počet kusů kompletní konstrukce nebo práce.</t>
  </si>
  <si>
    <t>36</t>
  </si>
  <si>
    <t>75C727</t>
  </si>
  <si>
    <t>VZDÁLENOSTNÍ UPOZORNOVADLO, NEPROMĚNNÉ NÁVĚSTIDLO SE ZÁKLADEM - MONTÁŽ</t>
  </si>
  <si>
    <t>-2077175661</t>
  </si>
  <si>
    <t>Poznámka k souboru cen:_x000D_
1. Položka obsahuje:_x000D_
 – vyměření místa umístění, sestavení a usazení vzdálenostního upozorňovadla do jámy, úprava zeminou, oprava nátěru_x000D_
 – montáž vzdálenostního upozorňovadla se všemi pomocnými a doplňujícími pracemi a součástmi, případné použití mechanizmů, včetně dopravy ze skladu k místu montáže_x000D_
2. Položka neobsahuje:_x000D_
 X_x000D_
3. Způsob měření:_x000D_
Udává se počet kusů kompletní konstrukce nebo práce.</t>
  </si>
  <si>
    <t>Poznámka k položce:_x000D_
montáž Rychlostníku ke stávajícímu sloupku</t>
  </si>
  <si>
    <t>37</t>
  </si>
  <si>
    <t>75C728</t>
  </si>
  <si>
    <t>VZDÁLENOSTNÍ UPOZORNOVADLO, NEPROMĚNNÉ NÁVĚSTIDLO SE ZÁKLADEM - DEMONTÁŽ</t>
  </si>
  <si>
    <t>-945703306</t>
  </si>
  <si>
    <t>Poznámka k souboru cen:_x000D_
1. Položka obsahuje:_x000D_
 – demontáž vzdálenostního upozorňovadla podle typu daného položkou_x000D_
 – demontáž vzdálenostního upozorňovadla se všemi pomocnými a doplňujícími pracemi a součástmi, případné použití mechanizmů, včetně dopravy z místa demontáže do skladu_x000D_
 – naložení vybouraného materiálu na dopravní prostředek_x000D_
 – odvoz vybouraného materiálu do skladu nebo na likvidaci_x000D_
2. Položka neobsahuje:_x000D_
 – poplatek za likvidaci odpadů (nacení se dle SSD 0)_x000D_
3. Způsob měření:_x000D_
Udává se počet kusů kompletní konstrukce nebo práce.</t>
  </si>
  <si>
    <t>Poznámka k položce:_x000D_
Rychlostník</t>
  </si>
  <si>
    <t>35</t>
  </si>
  <si>
    <t>923341</t>
  </si>
  <si>
    <t>RYCHLOSTNÍK N - TABULE</t>
  </si>
  <si>
    <t>543260389</t>
  </si>
  <si>
    <t>Poznámka k souboru cen:_x000D_
1. Položka obsahuje:_x000D_
 – dodávku a montáž návěsti v příslušném provedení na sloupek, popř. jinou podpůrnou konstrukci včetně upevňovacího a pomocného materiálu_x000D_
 – protikorozní úpravu, není-li tato provedena již z výroby nebo daná vlastnostmi použitého materiálu_x000D_
 – odrazky nebo retroreflexní fólie_x000D_
2. Položka neobsahuje:_x000D_
 – nosnou konstrukci, např. sloupek, konzolu apod. včetně základu a zemních prácí_x000D_
3. Způsob měření:_x000D_
Udává se počet kusů kompletní konstrukce nebo práce.</t>
  </si>
  <si>
    <t>Poznámka k položce:_x000D_
1. Položka obsahuje:  – dodávku a montáž návěsti v příslušném provedení na sloupek, popř. jinou podpůrnou konstrukci včetně upevňovacího a pomocného materiálu  – protikorozní úpravu, není-li tato provedena již z výroby nebo daná vlastnostmi použitého materiálu  – odrazky nebo retroreflexní fólie 2. Položka neobsahuje:  – nosnou konstrukci, např. sloupek, konzolu apod. včetně základu a zemních prácí 3. Způsob měření: Udává se počet kusů kompletní konstrukce nebo práce.</t>
  </si>
  <si>
    <t>32</t>
  </si>
  <si>
    <t>R1</t>
  </si>
  <si>
    <t>PRONÁJEM ZNEPLATŇUJÍCÍHO KŘÍŽE A TABULKY S KŘÍŽEM</t>
  </si>
  <si>
    <t>R-položka</t>
  </si>
  <si>
    <t>57290479</t>
  </si>
  <si>
    <t>38</t>
  </si>
  <si>
    <t>R2</t>
  </si>
  <si>
    <t>ZNEPLATNĚNÍ A ZNOVU ZPLATNĚNÍ RYCHLOSTNÍKU</t>
  </si>
  <si>
    <t>614239674</t>
  </si>
  <si>
    <t>39</t>
  </si>
  <si>
    <t>R3</t>
  </si>
  <si>
    <t>PRONÁJEM A ÚPRAVA PROVIZORNÍHO RELÉOVÉHO ZAB. ZAŘ.</t>
  </si>
  <si>
    <t>601878772</t>
  </si>
  <si>
    <t>Poznámka k položce:_x000D_
Doba výluky cca 10 dní_x000D_
Položka zahrnuje úpravu, dopravu, monáž, demontáž a pronájem provizorního reléového zabezpečovacího zařízení po dobu výluky</t>
  </si>
  <si>
    <t>33</t>
  </si>
  <si>
    <t>R75C757</t>
  </si>
  <si>
    <t>INDIKÁTOROVÁ TABULKA, NÁVĚST - MONTÁŽ</t>
  </si>
  <si>
    <t>2034039408</t>
  </si>
  <si>
    <t>34</t>
  </si>
  <si>
    <t>R75C758</t>
  </si>
  <si>
    <t>INDIKÁTOROVÁ TABULKA, NÁVĚST  - DEMONTÁŽ</t>
  </si>
  <si>
    <t>590344882</t>
  </si>
  <si>
    <t>INDIKÁTOROVÁ TABULKA, NÁVĚST - DEMONTÁŽ</t>
  </si>
  <si>
    <t>Zkoušky, revize a dokumentace</t>
  </si>
  <si>
    <t>40</t>
  </si>
  <si>
    <t>75E117</t>
  </si>
  <si>
    <t>DOZOR PRACOVNÍKŮ PROVOZOVATELE PŘI PRÁCI NA ŽIVÉM ZAŘÍZENÍ</t>
  </si>
  <si>
    <t>HOD</t>
  </si>
  <si>
    <t>403204661</t>
  </si>
  <si>
    <t>Poznámka k souboru cen:_x000D_
1. Položka obsahuje:_x000D_
 – při provádění prací na zařízení, které je v provozu, určují pracovníci správy dopravní cesty kdy a jak je možné potřebný zásah provést_x000D_
 – ztrátu času pracovníků prozozovatele, kteří tento čas využijí ve prospěch prováděné stavby_x000D_
2. Položka neobsahuje:_x000D_
 X_x000D_
3. Způsob měření:_x000D_
Udává se počet hodin provádění dozoru, revize nebo práce.</t>
  </si>
  <si>
    <t>41</t>
  </si>
  <si>
    <t>75E127</t>
  </si>
  <si>
    <t>CELKOVÁ PROHLÍDKA ZAŘÍZENÍ A VYHOTOVENÍ REVIZNÍ ZPRÁVY</t>
  </si>
  <si>
    <t>2007732748</t>
  </si>
  <si>
    <t>Poznámka k souboru cen:_x000D_
1. Položka obsahuje:_x000D_
 – kontrola zařízení, zda odpovídá podmínkám pro bezpečný provoz, včetně potřebných měření a vyhotovení revizní zprávy odpovědným pracovníkem_x000D_
 – vlastní kontrolu, příslušná měření a zpracování revizní zprávy_x000D_
2. Položka neobsahuje:_x000D_
 X_x000D_
3. Způsob měření:_x000D_
Udává se počet hodin provádění dozoru, revize nebo práce.</t>
  </si>
  <si>
    <t>42</t>
  </si>
  <si>
    <t>75E137</t>
  </si>
  <si>
    <t>PŘEZKOUŠENÍ VLAKOVÝCH CEST</t>
  </si>
  <si>
    <t>-495154811</t>
  </si>
  <si>
    <t>Poznámka k souboru cen:_x000D_
1. Položka obsahuje:_x000D_
 – postavení vlakové cesty a kontrola návěstního znaku, přezkoušení změny návěstního znaku z povolujícího na zakazující a poruchy žárovek_x000D_
 – simulace jízdy vlaku_x000D_
 – přezkoušení nouzového vybavení_x000D_
 – přezkoušení vazeb na traťové zabezpečovací zařízení_x000D_
 – kompletní zkoušky_x000D_
2. Položka neobsahuje:_x000D_
 X_x000D_
3. Způsob měření:_x000D_
Udává se počet kusů kompletní konstrukce nebo práce.</t>
  </si>
  <si>
    <t>43</t>
  </si>
  <si>
    <t>75E1B7</t>
  </si>
  <si>
    <t>REGULACE A ZKOUŠENÍ ZABEZPEČOVACÍHO ZAŘÍZENÍ</t>
  </si>
  <si>
    <t>-533219655</t>
  </si>
  <si>
    <t>Poznámka k souboru cen:_x000D_
1. Položka obsahuje:_x000D_
 – zajištění a provedení čiností určenných položkou včetně dodávky potřebného pomocného materiálu a dopravy na místo určení_x000D_
 – provedení zkušebního provozu se všemi pomocnými a doplňujícími pracemi a součástmi, případné použití mechanizmů_x000D_
2. Položka neobsahuje:_x000D_
 X_x000D_
3. Způsob měření:_x000D_
Udává se počet hodin provádění dozoru, revize nebo práce.</t>
  </si>
  <si>
    <t>44</t>
  </si>
  <si>
    <t>75E1C7</t>
  </si>
  <si>
    <t>PROTOKOL UTZ</t>
  </si>
  <si>
    <t>-1706276765</t>
  </si>
  <si>
    <t>Poznámka k souboru cen:_x000D_
1. Položka obsahuje:_x000D_
 – protokol autorizovanou osobou podle požadavku ČSN, včetně hodnocení_x000D_
2. Položka neobsahuje:_x000D_
 X_x000D_
3. Způsob měření:_x000D_
Udává se počet kusů kompletní konstrukce nebo práce.</t>
  </si>
  <si>
    <t>45</t>
  </si>
  <si>
    <t>R4</t>
  </si>
  <si>
    <t>VYHOTOVENÍ RDS</t>
  </si>
  <si>
    <t>-912589122</t>
  </si>
  <si>
    <t>VV</t>
  </si>
  <si>
    <t>90</t>
  </si>
  <si>
    <t>PS 11-02-11 - ŽST Hrubá Voda, místní kabelizace</t>
  </si>
  <si>
    <t>01 - Zemní práce</t>
  </si>
  <si>
    <t>75A - Kabelizace</t>
  </si>
  <si>
    <t>01</t>
  </si>
  <si>
    <t>13283</t>
  </si>
  <si>
    <t>HLOUBENÍ RÝH ŠÍŘ DO 2M PAŽ I NEPAŽ TŘ. II</t>
  </si>
  <si>
    <t>OTSKP - 2025</t>
  </si>
  <si>
    <t>27082815</t>
  </si>
  <si>
    <t>Poznámka k položce:_x000D_
Položka zahrnuje: - vodorovnou a svislou dopravu,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pažení záporového 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uložení zeminy (na skládku, do násypu) ani poplatky za skládku, vykazují se v položce č.0141**</t>
  </si>
  <si>
    <t>-933677946</t>
  </si>
  <si>
    <t>Poznámka k položce:_x000D_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Položka nezahrnuje: - x</t>
  </si>
  <si>
    <t>701001</t>
  </si>
  <si>
    <t>OZNAČOVACÍ ŠTÍTEK KABELOVÉHO VEDENÍ, SPOJKY NEBO KABELOVÉ SKŘÍNĚ (VČETNĚ OBJÍMKY)</t>
  </si>
  <si>
    <t>604194892</t>
  </si>
  <si>
    <t>Poznámka k položce:_x000D_
1. Položka obsahuje:  – veškeré práce a materiál obsažený v názvu položky 2. Položka neobsahuje:  X 3. Způsob měření: Udává se počet kusů kompletní konstrukce nebo práce.</t>
  </si>
  <si>
    <t>701004</t>
  </si>
  <si>
    <t>VYHLEDÁVACÍ MARKER ZEMNÍ</t>
  </si>
  <si>
    <t>195606907</t>
  </si>
  <si>
    <t>227695678</t>
  </si>
  <si>
    <t>Poznámka k položce:_x000D_
1. Položka obsahuje:  – přípravu podkladu pro osazení 2. Položka neobsahuje:  X 3. Způsob měření: Měří se metr délkový.</t>
  </si>
  <si>
    <t>785093165</t>
  </si>
  <si>
    <t>702312</t>
  </si>
  <si>
    <t>ZAKRYTÍ KABELŮ VÝSTRAŽNOU FÓLIÍ ŠÍŘKY PŘES 20 DO 40 CM</t>
  </si>
  <si>
    <t>-524417365</t>
  </si>
  <si>
    <t>Poznámka k položce:_x000D_
1. Položka obsahuje:  – dodávku a montáž fólie  – přípravu podkladu pro osazení 2. Položka neobsahuje:  X 3. Způsob měření: Měří se metr délkový.</t>
  </si>
  <si>
    <t>702412</t>
  </si>
  <si>
    <t>KABELOVÝ PROSTUP DO OBJEKTU PŘES ZÁKLAD ZDĚNÝ SVĚTLÉ ŠÍŘKY PŘES 100 DO 200 MM</t>
  </si>
  <si>
    <t>-1821586701</t>
  </si>
  <si>
    <t>Poznámka k položce:_x000D_
1. Položka obsahuje:  – vybourání otvoru z kabelové rýhy do budovy v základovém zdivu z tvrdého kamene spojovaného nastavenou maltou při tloušťce zdi do 90cm  – úpravu otvoru a asfaltové izolace zdiva, osazení chráničky, zazdění, začištění a utěsnění otvoru  – pomocné mechanismy 2. Položka neobsahuje:  – zatěsnění chráničky po montáži vedení 3. Způsob měření: Udává se počet kusů kompletní konstrukce nebo práce.</t>
  </si>
  <si>
    <t>702901</t>
  </si>
  <si>
    <t>ZASYPÁNÍ KABELOVÉHO ŽLABU VRSTVOU Z PŘESÁTÉHO PÍSKU ČI VÝKOPKU SVĚTLÉ ŠÍŘKY DO 120 MM</t>
  </si>
  <si>
    <t>-105141852</t>
  </si>
  <si>
    <t>Poznámka k položce:_x000D_
1. Položka obsahuje:  – veškeré zemní práce včetně dodání zásypového materiálu 2. Položka neobsahuje:  X 3. Způsob měření: Měří se metr délkový.</t>
  </si>
  <si>
    <t>703754</t>
  </si>
  <si>
    <t>PROTIPOŽÁRNÍ UCPÁVKA PROSTUPU KABELOVÉHO PR. DO 110MM, DO EI 90 MIN.</t>
  </si>
  <si>
    <t>1450667716</t>
  </si>
  <si>
    <t>Poznámka k položce:_x000D_
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</si>
  <si>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</si>
  <si>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</si>
  <si>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-323397083</t>
  </si>
  <si>
    <t>Poznámka k položce:_x000D_
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</si>
  <si>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709210</t>
  </si>
  <si>
    <t>KŘIŽOVATKA KABELOVÝCH VEDENÍ SE STÁVAJÍCÍ INŽENÝRSKOU SÍTÍ (KABELEM, POTRUBÍM APOD.)</t>
  </si>
  <si>
    <t>1646646340</t>
  </si>
  <si>
    <t>Poznámka k položce:_x000D_
1. Položka obsahuje:  – úprava dna výkopu  – dodávka a položení betonového žlabu / chráničky včetně zakrytí  – pomocné mechanismy 2. Položka neobsahuje:  X 3. Způsob měření: Udává se počet kusů kompletní konstrukce nebo práce.</t>
  </si>
  <si>
    <t>741C02</t>
  </si>
  <si>
    <t>UZEMŇOVACÍ SVORKA</t>
  </si>
  <si>
    <t>448029150</t>
  </si>
  <si>
    <t>Poznámka k položce:_x000D_
1. Položka obsahuje:  – veškeré příslušenství 2. Položka neobsahuje:  X 3. Způsob měření: Udává se počet kusů kompletní konstrukce nebo práce.</t>
  </si>
  <si>
    <t>75IG11</t>
  </si>
  <si>
    <t>TYČ UZEMŇOVACÍ - DODÁVKA</t>
  </si>
  <si>
    <t>-1146415724</t>
  </si>
  <si>
    <t>Poznámka k položce:_x000D_
1. Položka obsahuje:  – dodávku specifikovaného bloku/zařízení včetně potřebného drobného montážního materiálu  – dodávku souvisejícího příslušenství pro specifikovaný blok/zařízení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</si>
  <si>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75IG1X</t>
  </si>
  <si>
    <t>TYČ UZEMŇOVACÍ - MONTÁŽ</t>
  </si>
  <si>
    <t>629673526</t>
  </si>
  <si>
    <t>Poznámka k položce:_x000D_
1. Položka obsahuje:  – kompletní montáž specifikovaného bloku/zařízení a souvisejícího příslušenství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</si>
  <si>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75IG61</t>
  </si>
  <si>
    <t>VEDENÍ UZEMŇOVACÍ V ZEMI Z FEZN DRÁTU DO 120 MM2 - DODÁVKA</t>
  </si>
  <si>
    <t>-389801125</t>
  </si>
  <si>
    <t>Poznámka k položce:_x000D_
1. Položka obsahuje:  – dodávku specifikovaného bloku/zařízení včetně potřebného drobného montážního materiálu  – dodávku souvisejícího příslušenství pro specifikovaný blok/zařízení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Dodávka specifikovaného bloku/zařízení/konstrukce se měří v délce udané v metrech.</t>
  </si>
  <si>
    <t>75IG6X</t>
  </si>
  <si>
    <t>VEDENÍ UZEMŇOVACÍ V ZEMI Z FEZN DRÁTU DO 120 MM2  - MONTÁŽ</t>
  </si>
  <si>
    <t>166951940</t>
  </si>
  <si>
    <t>VEDENÍ UZEMŇOVACÍ V ZEMI Z FEZN DRÁTU DO 120 MM2 - MONTÁŽ</t>
  </si>
  <si>
    <t>Poznámka k položce:_x000D_
1. Položka obsahuje:  – práce spojené s montáží specifikované kabelizace specifikovaným způsobem (uložení na konstrukci, uložení, zatažení)  – veškeré potřebné mechanizmy, včetně obsluhy, náklady na mzdy a přibližné (průměrné) náklady na pořízení potřebných materiálů včetně všech ostatních vedlejších nákladů 2. Položka neobsahuje:  X 3. Způsob měření:  – Práce specifikovaného se měří v délce kabelizace udané v metrech.</t>
  </si>
  <si>
    <t>75A</t>
  </si>
  <si>
    <t>703452</t>
  </si>
  <si>
    <t>ELEKTROINSTALAČNÍ TRUBKA S FUNKČNÍ ODOLNOSTÍ PŘI POŽÁRU VČETNĚ UPEVNĚNÍ A PŘÍSLUŠENSTVÍ DN PRŮMĚRU PŘES 25 DO 40 MM</t>
  </si>
  <si>
    <t>940038185</t>
  </si>
  <si>
    <t>Poznámka k položce:_x000D_
1. Položka obsahuje:  – dodávku specifikovaného materiálu  – kompletní montáž, rozměření, upevnění, řezání, spojování a pod.   – veškerý spojovací a montážní materiál vč. upevňovacího materiálu ( držáky apod.)  – pomocné mechanismy  – dopravu a skladování 2. Položka neobsahuje:  X 3. Způsob měření: Měří se metr délkový.</t>
  </si>
  <si>
    <t>741C04</t>
  </si>
  <si>
    <t>OCHRANNÉ POSPOJOVÁNÍ CU VODIČEM DO 16 MM2</t>
  </si>
  <si>
    <t>-1781844860</t>
  </si>
  <si>
    <t>Poznámka k položce:_x000D_
1. Položka obsahuje:  – připojení zařízení vodičem do Cu 16mm2 k zemnícímu vodiči délky do 2m vč. ukončení 2. Položka neobsahuje:  X 3. Způsob měření: Udává se počet kusů kompletní konstrukce nebo práce.</t>
  </si>
  <si>
    <t>747301</t>
  </si>
  <si>
    <t>PROVEDENÍ PROHLÍDKY A ZKOUŠKY PRÁVNICKOU OSOBOU, VYDÁNÍ PRŮKAZU ZPŮSOBILOSTI</t>
  </si>
  <si>
    <t>363450195</t>
  </si>
  <si>
    <t>Poznámka k položce:_x000D_
1. Položka obsahuje:  – cenu za vyhotovení dokladu právnickou osobou o silnoproudých zařízeních a vydání průkazu způsobilosti 2. Položka neobsahuje:  X 3. Způsob měření: Udává se počet kusů kompletní konstrukce nebo práce.</t>
  </si>
  <si>
    <t>747701</t>
  </si>
  <si>
    <t>DOKONČOVACÍ MONTÁŽNÍ PRÁCE NA ELEKTRICKÉM ZAŘÍZENÍ</t>
  </si>
  <si>
    <t>-1129447199</t>
  </si>
  <si>
    <t>Poznámka k položce:_x000D_
1. Položka obsahuje:  – cenu za práce spojené s uváděním zařízení do provozu, drobné montážní práce v rozvaděčích, koordinaci se zhotoviteli souvisejících zařízení apod. 2. Položka neobsahuje:  X 3. Způsob měření: Udává se čas v hodinách.</t>
  </si>
  <si>
    <t>747702</t>
  </si>
  <si>
    <t>ÚPRAVA ZAPOJENÍ STÁVAJÍCÍCH KABELOVÝCH SKŘÍNÍ/ROZVADĚČŮ</t>
  </si>
  <si>
    <t>430781235</t>
  </si>
  <si>
    <t>Poznámka k položce:_x000D_
1. Položka obsahuje:  – cenu za veškeré náklady na provedení provizorních úprav zapojení stávajících kabelových skříní / rozvaděčů v průběhu výstavy ( pro montáž nových i provizorních kabelů, drobné úpravy výstroje apod. ) 2. Položka neobsahuje:  X 3. Způsob měření: Udává se čas v hodinách.</t>
  </si>
  <si>
    <t>747704</t>
  </si>
  <si>
    <t>ZAŠKOLENÍ OBSLUHY</t>
  </si>
  <si>
    <t>-1090100508</t>
  </si>
  <si>
    <t>Poznámka k položce:_x000D_
1. Položka obsahuje:  – cenu za dobu kdy je s funkcí seznamována obsluha zařízení, včetně odevzdání dokumentace skutečného provedení 2. Položka neobsahuje:  X 3. Způsob měření: Udává se čas v hodinách.</t>
  </si>
  <si>
    <t>747705</t>
  </si>
  <si>
    <t>MANIPULACE NA ZAŘÍZENÍCH PROVÁDĚNÉ PROVOZOVATELEM</t>
  </si>
  <si>
    <t>-1648832263</t>
  </si>
  <si>
    <t>Poznámka k položce:_x000D_
1. Položka obsahuje:  – cenu za manipulace na zařízeních prováděné provozovatelem nutných pro další práce zhotovitele na technologickém souboru 2. Položka neobsahuje:  X 3. Způsob měření: Udává se čas v hodinách.</t>
  </si>
  <si>
    <t>74F323</t>
  </si>
  <si>
    <t>-1319611245</t>
  </si>
  <si>
    <t>Poznámka k položce:_x000D_
1. Položka obsahuje:  – protokol autorizovaným revizním technikem na zařízeních trakčního vedení podle požadavku ČSN, včetně hodnocení 2. Položka neobsahuje:  X 3. Způsob měření: Udává se v ks. 1ks pro 1xSO, 1xPS.</t>
  </si>
  <si>
    <t>75I322</t>
  </si>
  <si>
    <t>KABEL ZEMNÍ DVOUPLÁŠŤOVÝ S PANCÍŘEM PRŮMĚRU ŽÍLY 0,8 MM DO 25XN</t>
  </si>
  <si>
    <t>KMČTYŘKA</t>
  </si>
  <si>
    <t>2122513623</t>
  </si>
  <si>
    <t>Poznámka k položce:_x000D_
1. Položka obsahuje:  – dodávku specifikované kabelizace včetně potřebného drobného montážního materiálu  – dodávku souvisejícího příslušenství pro specifickou kabelizaci  – náklady na dopravu a skladování  – práce spojené s montáží specifikované kabelizace specifikovaným způsobem  – veškeré potřebné mechanizmy, včetně obsluhy, náklady na mzdy a přibližné (průměrné) náklady na pořízení potřebných materiálů včetně všech ostatních vedlejších nákladů 2. Položka neobsahuje:  X 3. Způsob měření:  – Dodávka a montáž specifikované kabelizace se měří v délce udané v kmčtyřkách.</t>
  </si>
  <si>
    <t>75I32X</t>
  </si>
  <si>
    <t>KABEL ZEMNÍ DVOUPLÁŠŤOVÝ S PANCÍŘEM PRŮMĚRU ŽÍLY 0,8 MM - MONTÁŽ</t>
  </si>
  <si>
    <t>1439809326</t>
  </si>
  <si>
    <t>75I911</t>
  </si>
  <si>
    <t>OPTOTRUBKA HDPE PRŮMĚRU DO 40 MM</t>
  </si>
  <si>
    <t>2139005623</t>
  </si>
  <si>
    <t>Poznámka k položce:_x000D_
1. Položka obsahuje:  – dodávku specifikované kabelizace včetně potřebného drobného montážního materiálu  – dodávku souvisejícího příslušenství pro specifickou kabelizaci  – náklady na dopravu a skladování  – práce spojené s montáží specifikované kabelizace specifikovaným způsobem  – veškeré potřebné mechanizmy, včetně obsluhy, náklady na mzdy a přibližné (průměrné) náklady na pořízení potřebných materiálů včetně všech ostatních vedlejších nákladů 2. Položka neobsahuje:  X 3. Způsob měření:  – Dodávka a montáž specifikované kabelizace se měří v délce udané v metrech.</t>
  </si>
  <si>
    <t>75I91X</t>
  </si>
  <si>
    <t>OPTOTRUBKA HDPE - MONTÁŽ</t>
  </si>
  <si>
    <t>-1543570269</t>
  </si>
  <si>
    <t>75I961</t>
  </si>
  <si>
    <t>OPTOTRUBKA - HERMETIZACE ÚSEKU DO 2000 M</t>
  </si>
  <si>
    <t>ÚSEK</t>
  </si>
  <si>
    <t>956147351</t>
  </si>
  <si>
    <t>Poznámka k položce:_x000D_
1. Položka obsahuje:  – práce spojené s měřením specifikované kabelizace specifikovaným způsobem včetně potřebného drobného montážního materiálu  – vystavení měřících protokolů případně závěrečné zprávy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Měřící práce se udávají počtem úseků.</t>
  </si>
  <si>
    <t>75I962</t>
  </si>
  <si>
    <t>OPTOTRUBKA - KALIBRACE</t>
  </si>
  <si>
    <t>-1532337407</t>
  </si>
  <si>
    <t>Poznámka k položce:_x000D_
1. Položka obsahuje:  – práce spojené s měřením specifikované kabelizace specifikovaným způsobem včetně potřebného drobného montážního materiálu  – vystavení měřících protokolů případně závěrečné zprávy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Práce specifikovaného se měří v délce kabelizace udané v metrech.</t>
  </si>
  <si>
    <t>75IA11</t>
  </si>
  <si>
    <t>OPTOTRUBKOVÁ SPOJKA  PRŮMĚRU DO 40 MM - DODÁVKA</t>
  </si>
  <si>
    <t>-224765442</t>
  </si>
  <si>
    <t>OPTOTRUBKOVÁ SPOJKA PRŮMĚRU DO 40 MM - DODÁVKA</t>
  </si>
  <si>
    <t>Poznámka k položce:_x000D_
1. Položka obsahuje:  – dodávku specifikovaného bloku/zařízení včetně potřebného drobného montážního materiálu  – dodávku souvisejícího příslušenství pro specifikovaný blok/zařízení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a práce.</t>
  </si>
  <si>
    <t>75IA1X</t>
  </si>
  <si>
    <t>OPTOTRUBKOVÁ SPOJKA  - MONTÁŽ</t>
  </si>
  <si>
    <t>-298493698</t>
  </si>
  <si>
    <t>OPTOTRUBKOVÁ SPOJKA - MONTÁŽ</t>
  </si>
  <si>
    <t>75IA51</t>
  </si>
  <si>
    <t>OPTOTRUBKOVÁ KONCOVKA PRŮMĚRU DO 40 MM - DODÁVKA</t>
  </si>
  <si>
    <t>988299052</t>
  </si>
  <si>
    <t>75IA5X</t>
  </si>
  <si>
    <t>OPTOTRUBKOVÁ KONCOVKA - MONTÁŽ</t>
  </si>
  <si>
    <t>758100490</t>
  </si>
  <si>
    <t>75ID11</t>
  </si>
  <si>
    <t>PLASTOVÁ ZEMNÍ KOMORA PRO ULOŽENÍ REZERVY - DODÁVKA</t>
  </si>
  <si>
    <t>-1193860233</t>
  </si>
  <si>
    <t>75ID1X</t>
  </si>
  <si>
    <t>PLASTOVÁ ZEMNÍ KOMORA PRO ULOŽENÍ REZERVY - MONTÁŽ</t>
  </si>
  <si>
    <t>-900736717</t>
  </si>
  <si>
    <t>75IF21</t>
  </si>
  <si>
    <t>ROZPOJOVACÍ SVORKOVNICE 2/10, 2/8 - DODÁVKA</t>
  </si>
  <si>
    <t>-1541689626</t>
  </si>
  <si>
    <t>75IF2X</t>
  </si>
  <si>
    <t>ROZPOJOVACÍ SVORKOVNICE 2/10, 2/8 - MONTÁŽ</t>
  </si>
  <si>
    <t>-1001479692</t>
  </si>
  <si>
    <t>75IF31</t>
  </si>
  <si>
    <t>ZEMNÍCÍ SVORKOVNICE - DODÁVKA</t>
  </si>
  <si>
    <t>718255928</t>
  </si>
  <si>
    <t>75IF3X</t>
  </si>
  <si>
    <t>ZEMNÍCÍ SVORKOVNICE - MONTÁŽ</t>
  </si>
  <si>
    <t>592012257</t>
  </si>
  <si>
    <t>75IF51</t>
  </si>
  <si>
    <t>MONTÁŽNÍ RÁM 15+1 - DODÁVKA</t>
  </si>
  <si>
    <t>-2112416013</t>
  </si>
  <si>
    <t>75IF5X</t>
  </si>
  <si>
    <t>MONTÁŽNÍ RÁM 15+1 - MONTÁŽ</t>
  </si>
  <si>
    <t>-1247878468</t>
  </si>
  <si>
    <t>75IFA1</t>
  </si>
  <si>
    <t>NOSNÍK BLESKOJISTEK - DODÁVKA</t>
  </si>
  <si>
    <t>-1106456936</t>
  </si>
  <si>
    <t>75IFAX</t>
  </si>
  <si>
    <t>NOSNÍK BLESKOJISTEK - MONTÁŽ</t>
  </si>
  <si>
    <t>1609803154</t>
  </si>
  <si>
    <t>46</t>
  </si>
  <si>
    <t>75IFB1</t>
  </si>
  <si>
    <t>BLESKOJISTKA - DODÁVKA</t>
  </si>
  <si>
    <t>795593559</t>
  </si>
  <si>
    <t>47</t>
  </si>
  <si>
    <t>75IFBX</t>
  </si>
  <si>
    <t>BLESKOJISTKA - MONTÁŽ</t>
  </si>
  <si>
    <t>-534018288</t>
  </si>
  <si>
    <t>48</t>
  </si>
  <si>
    <t>75IH21</t>
  </si>
  <si>
    <t>UKONČENÍ KABELU CELOPLASTOVÝHO S PANCÍŘEM DO 40 ŽIL</t>
  </si>
  <si>
    <t>1674180563</t>
  </si>
  <si>
    <t>Poznámka k položce:_x000D_
1. Položka obsahuje:  – kompletní ukončení specifikované kabelizace  specifikovaným způsobem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 –  Udává se počet kusů kompletní konstrukce nebo práce.</t>
  </si>
  <si>
    <t>49</t>
  </si>
  <si>
    <t>75IH31</t>
  </si>
  <si>
    <t>UKONČENÍ KABELU FORMA KABELOVÁ DÉLKY DO 0,5 M DO 5XN</t>
  </si>
  <si>
    <t>-690531256</t>
  </si>
  <si>
    <t>50</t>
  </si>
  <si>
    <t>75IH32</t>
  </si>
  <si>
    <t>UKONČENÍ KABELU FORMA KABELOVÁ DÉLKY DO 0,5 M DO 25XN</t>
  </si>
  <si>
    <t>-842610882</t>
  </si>
  <si>
    <t>51</t>
  </si>
  <si>
    <t>75II21</t>
  </si>
  <si>
    <t>SPOJKA PRO CELOPLASTOVÉ KABELY S PANCÍŘEM DO 100 ŽIL - DODÁVKA</t>
  </si>
  <si>
    <t>716262895</t>
  </si>
  <si>
    <t>52</t>
  </si>
  <si>
    <t>75II2X</t>
  </si>
  <si>
    <t>SPOJKA PRO CELOPLASTOVÉ KABELY S PANCÍŘEM - MONTÁŽ</t>
  </si>
  <si>
    <t>1649122634</t>
  </si>
  <si>
    <t>53</t>
  </si>
  <si>
    <t>75IJ11</t>
  </si>
  <si>
    <t>MĚŘENÍ - ZŘÍZENÍ VÝVODU KABELOVÉHO PLÁŠTĚ PRO MĚŘENÍ</t>
  </si>
  <si>
    <t>1763630169</t>
  </si>
  <si>
    <t>Poznámka k položce:_x000D_
1. Položka obsahuje:  – kompletní zřízení vývodu pro měření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</si>
  <si>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54</t>
  </si>
  <si>
    <t>75IJ12</t>
  </si>
  <si>
    <t>MĚŘENÍ JEDNOSMĚRNÉ NA SDĚLOVACÍM KABELU</t>
  </si>
  <si>
    <t>1070338589</t>
  </si>
  <si>
    <t>55</t>
  </si>
  <si>
    <t>75IJ13</t>
  </si>
  <si>
    <t>MĚŘENÍ ÚTLUMU PŘESLECHU NA BLÍZKÉM KONCI NA MÍSTNÍM SDĚL. KABELU ZA 1 ČTYŘKU XN A 1 MĚŘENÝ ÚSEK</t>
  </si>
  <si>
    <t>499583266</t>
  </si>
  <si>
    <t>Poznámka k položce:_x000D_
1. Položka obsahuje:  – práce spojené s měřením specifikované kabelizace specifikovaným způsobem včetně potřebného drobného montážního materiálu  – veškeré potřebné mechanizmy (měřicí přístroje a měřící příslušenství), včetně obsluhy, náklady na mzd</t>
  </si>
  <si>
    <t>56</t>
  </si>
  <si>
    <t>75IJ15</t>
  </si>
  <si>
    <t>MĚŘENÍ A VYROVNÁNÍ KAPACITNÍCH NEROVNOVÁH NA MÍSTNÍM SDĚLOVACÍM KABELU, KABEL DO 4 KM DÉLKY, 1 ČTYŘKA</t>
  </si>
  <si>
    <t>437680848</t>
  </si>
  <si>
    <t>57</t>
  </si>
  <si>
    <t>75IJ21</t>
  </si>
  <si>
    <t>MĚŘENÍ ZKRÁCENÉ ZÁVĚREČNÉ DÁLKOVÉHO KABELU V OBOU SMĚRECH ZA PROVOZU</t>
  </si>
  <si>
    <t>ČTYŘKA</t>
  </si>
  <si>
    <t>-1656643535</t>
  </si>
  <si>
    <t>Poznámka k položce:_x000D_
1. Položka obsahuje:  – práce spojené s měřením specifikované kabelizace specifikovaným způsobem včetně potřebného drobného montážního materiálu  – vystavení měřících protokolů případně závěrečné zprávy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Měřící práce se udávají počtem čtyřek.</t>
  </si>
  <si>
    <t>58</t>
  </si>
  <si>
    <t>75J212</t>
  </si>
  <si>
    <t>KABEL SDĚLOVACÍ PRO VNITŘNÍ POUŽITÍ DO 10 PÁRŮ PRŮMĚRU 0,5 MM</t>
  </si>
  <si>
    <t>1000980035</t>
  </si>
  <si>
    <t>Poznámka k položce:_x000D_
1. Položka obsahuje:  – dodávku specifikované kabelizace včetně potřebného drobného montážního materiálu  – dodávku souvisejícího příslušenství pro specifickou kabelizaci  – náklady na dopravu a skladování  – práce spojené s montáží specifikované kabelizace specifikovaným způsobem  – veškeré potřebné mechanizmy, včetně obsluhy, náklady na mzdy a přibližné (průměrné) náklady na pořízení potřebných materiálů včetně všech ostatních vedlejších nákladů 2. Položka neobsahuje:  X 3. Způsob měření:  – Dodávka a montáž specifikované kabelizace se měří v délce udané v kmpárech.</t>
  </si>
  <si>
    <t>59</t>
  </si>
  <si>
    <t>75J23X</t>
  </si>
  <si>
    <t>KABEL SDĚLOVACÍ, MONTÁŽ A UPEVNĚNÍ</t>
  </si>
  <si>
    <t>-674529654</t>
  </si>
  <si>
    <t>60</t>
  </si>
  <si>
    <t>75K111</t>
  </si>
  <si>
    <t>TRANSFORMÁTOR ODDĚLOVACÍ (OCHRANNÝ) DO 1000 VA - DODÁVKA</t>
  </si>
  <si>
    <t>-139390983</t>
  </si>
  <si>
    <t>61</t>
  </si>
  <si>
    <t>75K11X</t>
  </si>
  <si>
    <t>TRANSFORMÁTOR ODDĚLOVACÍ (OCHRANNÝ) - MONTÁŽ</t>
  </si>
  <si>
    <t>-120882605</t>
  </si>
  <si>
    <t>62</t>
  </si>
  <si>
    <t>DEMONTÁŽ STÁVAJÍCÍHO ZAŘÍZENÍ</t>
  </si>
  <si>
    <t>-458323036</t>
  </si>
  <si>
    <t>63</t>
  </si>
  <si>
    <t>2137388127</t>
  </si>
  <si>
    <t>PS 11-02-41 - ŽST Hrubá Voda, elektrická požární a zabezpečovací signalizace (EPS, EZS)</t>
  </si>
  <si>
    <t>75 - Slaboproud</t>
  </si>
  <si>
    <t>75</t>
  </si>
  <si>
    <t>Slaboproud</t>
  </si>
  <si>
    <t>702511</t>
  </si>
  <si>
    <t>PRŮRAZ ZDIVEM (PŘÍČKOU) ZDĚNÝM TLOUŠŤKY DO 45 CM</t>
  </si>
  <si>
    <t>-1803681196</t>
  </si>
  <si>
    <t>Poznámka k položce:_x000D_
1. Položka obsahuje:  – proražení otvoru zdivem o průřezu od 0,01 do 0,025m2  – úpravu a začištění omítky po montáži vedení  – pomocné mechanismy 2. Položka neobsahuje:  – protipožární ucpávku 3. Způsob měření: Udává se počet kusů kompletní konstrukce nebo práce.</t>
  </si>
  <si>
    <t>703752</t>
  </si>
  <si>
    <t>PROTIPOŽÁRNÍ UCPÁVKA STĚNOU/STROPEM, TL DO 50CM, DO EI 90 MIN.</t>
  </si>
  <si>
    <t>M2</t>
  </si>
  <si>
    <t>406612365</t>
  </si>
  <si>
    <t>742G51</t>
  </si>
  <si>
    <t>KABEL NN DVOU- A TŘÍŽÍLOVÝ CU BEZHALOGENOVÝ OHEŇ RETARDUJÍCÍ DO 2,5 MM2</t>
  </si>
  <si>
    <t>-29159288</t>
  </si>
  <si>
    <t>Poznámka k položce:_x000D_
1. Položka obsahuje:  – manipulace a uložení kabelu (do země, chráničky, kanálu, na rošty, na TV a pod.) 2. Položka neobsahuje:  – příchytky, spojky, koncovky, chráničky apod. 3. Způsob měření: Měří se metr délkový.</t>
  </si>
  <si>
    <t>742L11</t>
  </si>
  <si>
    <t>UKONČENÍ DVOU AŽ PĚTIŽÍLOVÉHO KABELU V ROZVADĚČI NEBO NA PŘÍSTROJI DO 2,5 MM2</t>
  </si>
  <si>
    <t>1565400240</t>
  </si>
  <si>
    <t>Poznámka k položce:_x000D_
1. Položka obsahuje:  – všechny práce spojené s úpravou kabelů pro montáž včetně veškerého příslušentsví  2. Položka neobsahuje:  X 3. Způsob měření: Udává se počet kusů kompletní konstrukce nebo práce.</t>
  </si>
  <si>
    <t>744612</t>
  </si>
  <si>
    <t>JISTIČ JEDNOPÓLOVÝ (10 KA) OD 4 DO 10 A</t>
  </si>
  <si>
    <t>1275904498</t>
  </si>
  <si>
    <t>Poznámka k položce:_x000D_
1. Položka obsahuje:  – veškerý spojovací materiál vč. připojovacího vedení  – technický popis viz. projektová dokumentace  2. Položka neobsahuje:  X 3. Způsob měření: Udává se počet kusů kompletní konstrukce nebo práce.</t>
  </si>
  <si>
    <t>744711</t>
  </si>
  <si>
    <t>PROUDOVÝ CHRÁNIČ DVOUPÓLOVÝ (10 KA) DO 30 MA, DO 25 A</t>
  </si>
  <si>
    <t>751792785</t>
  </si>
  <si>
    <t>-1040162234</t>
  </si>
  <si>
    <t>Poznámka k položce:_x000D_
1. Položka obsahuje:  – při provádění prací na zařízení, které je v provozu, určují pracovníci správy dopravní cesty kdy a jak je možné potřebný zásah provést  – ztrátu času pracovníků prozozovatele, kteří tento čas využijí ve prospěch prováděné stavby 2. Položka neobsahuje:  X 3. Způsob měření: Udává se počet hodin provádění dozoru, revize nebo práce.</t>
  </si>
  <si>
    <t>-1505940630</t>
  </si>
  <si>
    <t>Poznámka k položce:_x000D_
1. Položka obsahuje:  – kontrola zařízení, zda odpovídá podmínkám pro bezpečný provoz, včetně potřebných měření a vyhotovení revizní zprávy odpovědným pracovníkem  – vlastní kontrolu, příslušná měření a zpracování revizní zprávy 2. Položka neobsahuje:  X 3. Způsob měření: Udává se počet hodin provádění dozoru, revize nebo práce.</t>
  </si>
  <si>
    <t>-357601148</t>
  </si>
  <si>
    <t>Poznámka k položce:_x000D_
1. Položka obsahuje:  – protokol autorizovanou osobou podle požadavku ČSN, včetně hodnocení 2. Položka neobsahuje:  X 3. Způsob měření: Udává se počet kusů kompletní konstrukce nebo práce.</t>
  </si>
  <si>
    <t>75J111</t>
  </si>
  <si>
    <t>NOSNÁ LIŠTA PLASTOVÁ - DODÁVKA</t>
  </si>
  <si>
    <t>-2062446546</t>
  </si>
  <si>
    <t>75J11X</t>
  </si>
  <si>
    <t>NOSNÁ LIŠTA PLASTOVÁ - MONTÁŽ</t>
  </si>
  <si>
    <t>1788034067</t>
  </si>
  <si>
    <t>Poznámka k položce:_x000D_
1. Položka obsahuje:  – kompletní montáž specifikovaného bloku/zařízení a souvisejícího příslušenství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 – Práce specifikovaného se měří v délce kabelizace udané v metrech.</t>
  </si>
  <si>
    <t>75J321</t>
  </si>
  <si>
    <t>KABEL SDĚLOVACÍ PRO STRUKTUROVANOU KABELÁŽ FTP/STP</t>
  </si>
  <si>
    <t>-1388602996</t>
  </si>
  <si>
    <t>75J32X</t>
  </si>
  <si>
    <t>KABEL SDĚLOVACÍ PRO STRUKTUROVANOU KABELÁŽ FTP/STP - MONTÁŽ</t>
  </si>
  <si>
    <t>-365679324</t>
  </si>
  <si>
    <t>Poznámka k položce:_x000D_
1. Položka obsahuje:  – práce spojené s montáží specifikované kabelizace specifikovaným způsobem (uložení na konstrukci, uložení, zatažení)  – veškeré potřebné mechanizmy, včetně obsluhy, náklady na mzdy a přibližné (průměrné) náklady na pořízení potřebných materiálů včetně všech ostatních vedlejších nákladů 2. Položka neobsahuje:  X 3. Způsob měření:  – Práce specifikovaného se měří v délce kabelizace udané v kmpárech.</t>
  </si>
  <si>
    <t>75J422</t>
  </si>
  <si>
    <t>KABEL SDĚLOVACÍ SE ZVÝŠENOU ODOLNOSTÍ PROTI ŠÍŘENÍ PLAMENE A S FUNKČNÍ SCHOPNOSTÍ PŘI POŽÁRU DO 20 PÁRŮ PRŮMĚRU 0,5 MM</t>
  </si>
  <si>
    <t>259128603</t>
  </si>
  <si>
    <t>75J42X</t>
  </si>
  <si>
    <t>KABEL SDĚLOVACÍ SE ZVÝŠENOU ODOLNOSTÍ PROTI ŠÍŘENÍ PLAMENE A S FUNKČNÍ SCHOPNOSTÍ PŘI POŽÁRU DO 20 PÁRŮ - MONTÁŽ</t>
  </si>
  <si>
    <t>-372966205</t>
  </si>
  <si>
    <t>75L431</t>
  </si>
  <si>
    <t>KAMERA DIGITÁLNÍ (IP) DOME PEVNÁ - DODÁVKA</t>
  </si>
  <si>
    <t>-1998473269</t>
  </si>
  <si>
    <t>75L434</t>
  </si>
  <si>
    <t>KAMERA DIGITÁLNÍ (IP) DOME SW LICENCE</t>
  </si>
  <si>
    <t>691712505</t>
  </si>
  <si>
    <t>Poznámka k položce:_x000D_
1. Položka obsahuje:  – dodávku softwarové licence pro specifický blok/zařízení včetně souvisejícího příslušenství pro specifikovaný blok/zařízení  – dodávku souvisejícího příslušenství pro specifikovaný blok/zařízení  – kompletní montáž (oživení, konfigurace, nastavení a uvedení do provozu) softwarové licence a souvisejícího příslušenství 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</si>
  <si>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75L43X</t>
  </si>
  <si>
    <t>KAMERA DIGITÁLNÍ (IP) DOME - MONTÁŽ</t>
  </si>
  <si>
    <t>-772279969</t>
  </si>
  <si>
    <t>Poznámka k položce:_x000D_
1. Položka obsahuje:  – kompletní montáž (oživení, konfigurace, nastavení a uvedení do provozu) specifikovaného bloku/zařízení a souvisejícího příslušenství včetně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</si>
  <si>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75L451</t>
  </si>
  <si>
    <t>KAMEROVÝ SERVER - ZÁZNAMOVÉ ZAŘÍZENÍ, DO 8 KAMER (HW, SW) - DODÁVKA</t>
  </si>
  <si>
    <t>-1259912806</t>
  </si>
  <si>
    <t>Poznámka k položce:_x000D_
1. Položka obsahuje:  – dodávku specifikovaného bloku/zařízení včetně potřebného drobného montážního materiálu  – dodávku specifického software pro specifický blok/zařízení včetně souvisejícího příslušenství pro specifikovaný blok/zařízení  – dodávku softwarové licence pro specifický blok/zařízení včetně souvisejícího příslušenství pro specifikovaný blok/zařízení  – dodávku souvisejícího příslušenství pro specifikovaný blok/zařízení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</si>
  <si>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75L45X</t>
  </si>
  <si>
    <t>KAMEROVÝ SERVER - MONTÁŽ</t>
  </si>
  <si>
    <t>-1831045308</t>
  </si>
  <si>
    <t>75L482</t>
  </si>
  <si>
    <t>PŘÍSLUŠENSTVÍ KS - PŘEPĚŤOVÁ OCHRANA PRO KS - DODÁVKA</t>
  </si>
  <si>
    <t>-1791055381</t>
  </si>
  <si>
    <t>75L483</t>
  </si>
  <si>
    <t>PŘÍSLUŠENSTVÍ KS - DRŽÁK PRO KAMEROVÝ KRYT (KAMERU) - DODÁVKA</t>
  </si>
  <si>
    <t>295376330</t>
  </si>
  <si>
    <t>75L484</t>
  </si>
  <si>
    <t>PŘÍSLUŠENSTVÍ KS - ADAPTÉR PRO MONTÁŽ NA SLOUP - DODÁVKA</t>
  </si>
  <si>
    <t>-577701081</t>
  </si>
  <si>
    <t>75L48X</t>
  </si>
  <si>
    <t>PŘÍSLUŠENSTVÍ KS - MONTÁŽ</t>
  </si>
  <si>
    <t>1956970510</t>
  </si>
  <si>
    <t>75L491</t>
  </si>
  <si>
    <t>ZPROVOZNĚNÍ A NASTAVENÍ KAMERY</t>
  </si>
  <si>
    <t>1198430184</t>
  </si>
  <si>
    <t>Poznámka k položce:_x000D_
1. Položka obsahuje:  – práce spojené se zkoušením, nastavením a uvedením do provozu specifikovaného celku/bloku/zařízení včetně potřebného drobného montážního materiálu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Udává se počet kusů kompletní konstrukce a práce.</t>
  </si>
  <si>
    <t>75L495</t>
  </si>
  <si>
    <t>LICENCE PRO PŘIPOJENÍ KAMERY DO SYSTÉMU KAC</t>
  </si>
  <si>
    <t>401569568</t>
  </si>
  <si>
    <t>Poznámka k položce:_x000D_
1. Položka obsahuje:  – dodávku softwarové licence pro specifický blok/zařízení (KAC/JZP) včetně souvisejícího příslušenství pro specifikovaný blok/zařízení  – dodávku souvisejícího příslušenství pro specifikovaný blok/zařízení  – kompletní montáž (oživení, konfigurace, nastavení a uvedení do provozu) softwarové licence a souvisejícího příslušenství   – náklady na dopravu a skladování  – veškeré potřebné mechanizmy, včetně obsluhy, náklady na mzdy a přibližné (průměrné) náklady na pořízení potřebných materiálů včetně všech ostatních vedlejších nákladů 2. Položka neobsahuje:  X 3. Způsob měření:  – Udává se počet kusů kompletní konstrukce nebo práce.</t>
  </si>
  <si>
    <t>75O512</t>
  </si>
  <si>
    <t>PZTS, ÚSTŘEDNA DO 96 ZÓN - DODÁVKA</t>
  </si>
  <si>
    <t>-126442726</t>
  </si>
  <si>
    <t>75O51X</t>
  </si>
  <si>
    <t>PZTS, ÚSTŘEDNA - MONTÁŽ</t>
  </si>
  <si>
    <t>-2111621272</t>
  </si>
  <si>
    <t>75O521</t>
  </si>
  <si>
    <t>PZTS, SOFTWARE ÚSTŘEDNY - DODÁVKA</t>
  </si>
  <si>
    <t>-1782858202</t>
  </si>
  <si>
    <t>75O542</t>
  </si>
  <si>
    <t>PZTS, KLÁVESNICE - LCD DISPLEJ - DODÁVKA</t>
  </si>
  <si>
    <t>778097008</t>
  </si>
  <si>
    <t>75O54X</t>
  </si>
  <si>
    <t>PZTS, KLÁVESNICE - MONTÁŽ</t>
  </si>
  <si>
    <t>94382507</t>
  </si>
  <si>
    <t>75O551</t>
  </si>
  <si>
    <t>PZTS, KONCENTRÁTOR 8 ZÓN + 4 PGM VÝSTUPY V PLASTOVÉM KRYTU - DODÁVKA</t>
  </si>
  <si>
    <t>237429876</t>
  </si>
  <si>
    <t>75O55X</t>
  </si>
  <si>
    <t>PZTS, KONCENTRÁTOR - MONTÁŽ</t>
  </si>
  <si>
    <t>1060679412</t>
  </si>
  <si>
    <t>75O561</t>
  </si>
  <si>
    <t>PZTS, ROZVODNÁ KRABICE - DODÁVKA</t>
  </si>
  <si>
    <t>-1549776856</t>
  </si>
  <si>
    <t>75O56X</t>
  </si>
  <si>
    <t>PZTS, ROZVODNÁ KRABICE - MONTÁŽ</t>
  </si>
  <si>
    <t>537202678</t>
  </si>
  <si>
    <t>75O571</t>
  </si>
  <si>
    <t>PZTS, MAGNETICKÝ KONTAKT PLASTOVÝ - LEHKÉ PROVEDENÍ - DODÁVKA</t>
  </si>
  <si>
    <t>1134341776</t>
  </si>
  <si>
    <t>75O57X</t>
  </si>
  <si>
    <t>PZTS, MAGNETICKÝ KONTAKT - MONTÁŽ</t>
  </si>
  <si>
    <t>-1247192132</t>
  </si>
  <si>
    <t>75O592</t>
  </si>
  <si>
    <t>PZTS, PROSTOROVÝ DETEKTOR DUÁLNÍ - DODÁVKA</t>
  </si>
  <si>
    <t>2064441616</t>
  </si>
  <si>
    <t>75O59X</t>
  </si>
  <si>
    <t>PZTS, PROSTOROVÝ DETEKTOR - MONTÁŽ</t>
  </si>
  <si>
    <t>2036225919</t>
  </si>
  <si>
    <t>75O5B1</t>
  </si>
  <si>
    <t>PZTS, HLÁSIČ KOUŘE - DODÁVKA</t>
  </si>
  <si>
    <t>-1427070231</t>
  </si>
  <si>
    <t>75O5BX</t>
  </si>
  <si>
    <t>PZTS, HLÁSIČ KOUŘE - MONTÁŽ</t>
  </si>
  <si>
    <t>633907336</t>
  </si>
  <si>
    <t>75O5D1</t>
  </si>
  <si>
    <t>PZTS, HLASOVÝ KOMUNIKÁTOR - DODÁVKA</t>
  </si>
  <si>
    <t>-1680354882</t>
  </si>
  <si>
    <t>75O5DX</t>
  </si>
  <si>
    <t>PZTS, HLASOVÝ KOMUNIKÁTOR  - MONTÁŽ</t>
  </si>
  <si>
    <t>196002880</t>
  </si>
  <si>
    <t>PZTS, HLASOVÝ KOMUNIKÁTOR - MONTÁŽ</t>
  </si>
  <si>
    <t>75O5G1</t>
  </si>
  <si>
    <t>PZTS, BEZKONTAKTNÍ ČTEČKA KARET - DODÁVKA</t>
  </si>
  <si>
    <t>1826949569</t>
  </si>
  <si>
    <t>75O5GX</t>
  </si>
  <si>
    <t>PZTS, BEZKONTAKTNÍ ČTEČKA KARET - MONTÁŽ</t>
  </si>
  <si>
    <t>-1504387157</t>
  </si>
  <si>
    <t>75O5H1</t>
  </si>
  <si>
    <t>PZTS, PROPOJOVACÍ MODUL PRO ČTEČKU - DODÁVKA</t>
  </si>
  <si>
    <t>807459019</t>
  </si>
  <si>
    <t>75O5HX</t>
  </si>
  <si>
    <t>PZTS, PROPOJOVACÍ MODUL PRO ČTEČKU - MONTÁŽ</t>
  </si>
  <si>
    <t>2137472897</t>
  </si>
  <si>
    <t>75O5J1</t>
  </si>
  <si>
    <t>PZTS, KOMUNIKAČNÍ ROZHRANÍ PRO INTEGRACI DO PROGRAMU TŘETÍCH STRAN TCP/IP - DODÁVKA</t>
  </si>
  <si>
    <t>1818655412</t>
  </si>
  <si>
    <t>75O5J2</t>
  </si>
  <si>
    <t>PZTS,  KOMUNIKAČNÍ ROZHRANÍ PRO MONITORING, SPRÁVU UŽIVATELŮ A KONFIGURACI TCP/IP - DODÁVKA</t>
  </si>
  <si>
    <t>-1461189564</t>
  </si>
  <si>
    <t>PZTS, KOMUNIKAČNÍ ROZHRANÍ PRO MONITORING, SPRÁVU UŽIVATELŮ A KONFIGURACI TCP/IP - DODÁVKA</t>
  </si>
  <si>
    <t>75O5JX</t>
  </si>
  <si>
    <t>PZTS, KOMUNIKAČNÍ ROZHRANÍ - MONTÁŽ</t>
  </si>
  <si>
    <t>-1373245773</t>
  </si>
  <si>
    <t>75O5K1</t>
  </si>
  <si>
    <t>PZTS, PŘEPĚŤOVÁ OCHRANA SBĚRNICE - DODÁVKA</t>
  </si>
  <si>
    <t>1036858992</t>
  </si>
  <si>
    <t>75O5KX</t>
  </si>
  <si>
    <t>PZTS, PŘEPĚŤOVÁ OCHRANA SBĚRNICE - MONTÁŽ</t>
  </si>
  <si>
    <t>-1356489947</t>
  </si>
  <si>
    <t>75O5M2</t>
  </si>
  <si>
    <t>PZTS, SIRÉNA VENKOVNÍ - DODÁVKA</t>
  </si>
  <si>
    <t>-379308856</t>
  </si>
  <si>
    <t>75O5MX</t>
  </si>
  <si>
    <t>PZTS, SIRÉNA - MONTÁŽ</t>
  </si>
  <si>
    <t>-2072556186</t>
  </si>
  <si>
    <t>75O5O1</t>
  </si>
  <si>
    <t>PZTS, ŠKOLENÍ A ZÁCVIK PERSONÁLU OBSLUHUJÍCÍHO ZAŘÍZENÍ PZTS</t>
  </si>
  <si>
    <t>-426147456</t>
  </si>
  <si>
    <t>Poznámka k položce:_x000D_
1. Položka obsahuje:  – práce spojené se zkoušením, nastavením školení a zácviku personálu včetně potřebného drobného montážního materiálu  – veškeré potřebné mechanizmy (měřicí přístroje a měřící příslušenství), včetně obsluhy, náklady na mzdy a přibližné (průměrné) náklady na pořízení potřebných materiálů včetně všech ostatních vedlejších nákladů  –  náklady dopravu 2. Položka neobsahuje:  X 3. Způsob měření:  – Specifické zkoušení a školení se udává v hodinách aktivní činnosti.</t>
  </si>
  <si>
    <t>75O5O2</t>
  </si>
  <si>
    <t>PZTS, ZÁVĚREČNÉ OŽIVENÍ, NASTAVENÍ A FUNKČNÍ ODZKOUŠENÍ ZAŘÍZENÍ PZTS</t>
  </si>
  <si>
    <t>-404059128</t>
  </si>
  <si>
    <t>Poznámka k položce:_x000D_
1. Položka obsahuje:  – kompletní montáž (oživení, konfigurace, nastavení a uvedení do provozu) specifikovaného bloku/zařízení a souvisejícího příslušenství včetně drobného montážního materiálu  – veškeré potřebné mechanizmy, včetně obsluhy, náklady na mzdy a přibližné (průměrné) náklady na pořízení potřebných materiálů včetně všech ostatních vedlejších nákladů  –  náklady dopravu 2. Položka neobsahuje:  X 3. Způsob měření:  – Udává se počet kusů kompletní konstrukce nebo práce.</t>
  </si>
  <si>
    <t>75O5O3</t>
  </si>
  <si>
    <t>PZTS, PŘEZKOUŠENÍ ÚSTŘEDNY PZTS</t>
  </si>
  <si>
    <t>1961281169</t>
  </si>
  <si>
    <t>75O5O4</t>
  </si>
  <si>
    <t>PZTS, UVEDENÍ ÚSTŘEDNY PZTS DO TRVALÉHO PROVOZU</t>
  </si>
  <si>
    <t>-305981774</t>
  </si>
  <si>
    <t>75O5O5</t>
  </si>
  <si>
    <t>PZTS, REVIZE ÚSTŘEDNY PZTS</t>
  </si>
  <si>
    <t>-1416875502</t>
  </si>
  <si>
    <t>Poznámka k položce:_x000D_
1. Položka obsahuje:  – cenu za kontrolu, revizi a uvedení do provozu zařízení dle příslušných norem a předpisů, včetně vystavení protokolu  –  náklady na dopravu 2. Položka neobsahuje:  X 3. Způsob měření:  – Udává se počet kusů kompletní konstrukce nebo práce.</t>
  </si>
  <si>
    <t>-2028393238</t>
  </si>
  <si>
    <t>PS 11-02-81 - ŽST Hrubá Voda, tratové radiové spojení</t>
  </si>
  <si>
    <t>742G11</t>
  </si>
  <si>
    <t>KABEL NN DVOU- A TŘÍŽÍLOVÝ CU S PLASTOVOU IZOLACÍ DO 2,5 MM2</t>
  </si>
  <si>
    <t>75M121</t>
  </si>
  <si>
    <t>TELEFONNÍ PŘÍSTROJ ANALAGOVÝ (AUT) - DODÁVKA</t>
  </si>
  <si>
    <t>75M12X</t>
  </si>
  <si>
    <t>TELEFONNÍ PŘÍSTROJ ANALOGOVÝ (AUT) - MONTÁŽ</t>
  </si>
  <si>
    <t>75M72X</t>
  </si>
  <si>
    <t>ZÁZNAMOVÉ ZAŘÍZENÍ - MONTÁŽ</t>
  </si>
  <si>
    <t>75M72Y</t>
  </si>
  <si>
    <t>ZÁZNAMOVÉ ZAŘÍZENÍ - DEMONTÁŽ</t>
  </si>
  <si>
    <t>Poznámka k položce:_x000D_
1. Položka obsahuje:  – demontáž (pro další využití/do šrotu) specifikovaného bloku/zařízení včetně potřebného drobného pomocného materiálu  – veškeré potřebné mechanizmy, včetně obsluhy, náklady na mzdy a přibližné (průměrné) náklady na pořízení potřebných materiálů včetně všech ostatních vedlejších nákladů  – odvoz demontovaného bloku/zařízení a skladování, případně ekologické likvidace bloku/zařízení 2. Položka neobsahuje:  X 3. Způsob měření:  – Udává se počet kusů kompletní konstrukce nebo práce.</t>
  </si>
  <si>
    <t>75N17X</t>
  </si>
  <si>
    <t>TRS, OVLÁDACÍ BLOK - MONTÁŽ</t>
  </si>
  <si>
    <t>75N17Y</t>
  </si>
  <si>
    <t>TRS, OVLÁDACÍ BLOK - DEMONTÁŽ</t>
  </si>
  <si>
    <t>75N18X</t>
  </si>
  <si>
    <t>TRS, OVLÁDACÍ SKŘÍŇKA - MONTÁŽ</t>
  </si>
  <si>
    <t>75N18Y</t>
  </si>
  <si>
    <t>TRS, OVLÁDACÍ SKŘÍŇKA - DEMONTÁŽ</t>
  </si>
  <si>
    <t>75N19X</t>
  </si>
  <si>
    <t>TRS, KOMUNIKAČNÍ MODUL PRO SPOJENÍ S TELEFONNÍ SÍTÍ - MONTÁŽ</t>
  </si>
  <si>
    <t>75N19Y</t>
  </si>
  <si>
    <t>TRS, KOMUNIKAČNÍ MODUL PRO SPOJENÍ S TELEFONNÍ SÍTÍ - DEMONTÁŽ</t>
  </si>
  <si>
    <t>75N1AX</t>
  </si>
  <si>
    <t>TRS, NAPÁJECÍ ZDROJ - MONTÁŽ</t>
  </si>
  <si>
    <t>75N1AY</t>
  </si>
  <si>
    <t>TRS, NAPÁJECÍ ZDROJ - DEMONTÁŽ</t>
  </si>
  <si>
    <t>75N1F1</t>
  </si>
  <si>
    <t>TRS, SYSTÉMOVÝ KABEL K OVLÁDACÍ SKŘÍŇCE</t>
  </si>
  <si>
    <t>75N1F2</t>
  </si>
  <si>
    <t>TRS, SYSTÉMOVÝ KABEL K OVLÁDACÍ SKŘÍŇCE - SADA KONEKTORŮ (2KS) - DODÁVKA</t>
  </si>
  <si>
    <t>75N1FX</t>
  </si>
  <si>
    <t>TRS, SYSTÉMOVÝ KABEL K OVLÁDACÍ SKŘÍŇCE - MONTÁŽ</t>
  </si>
  <si>
    <t>75N21X</t>
  </si>
  <si>
    <t>MRS, RADIOSTANICE - MONTÁŽ</t>
  </si>
  <si>
    <t>75N21Y</t>
  </si>
  <si>
    <t>MRS, RADIOSTANICE - DEMONTÁŽ</t>
  </si>
  <si>
    <t>75N23X</t>
  </si>
  <si>
    <t>MRS, OVLÁDACÍ PRACOVIŠTĚ - MONTÁŽ</t>
  </si>
  <si>
    <t>75N23Y</t>
  </si>
  <si>
    <t>MRS, OVLÁDACÍ PRACOVIŠTĚ - DEMONTÁŽ</t>
  </si>
  <si>
    <t>75N24X</t>
  </si>
  <si>
    <t>MRS, NAPÁJECÍ ZDROJ RADIOSTANICE - MONTÁŽ</t>
  </si>
  <si>
    <t>75N24Y</t>
  </si>
  <si>
    <t>MRS, NAPÁJECÍ ZDROJ RADIOSTANICE - DEMONTÁŽ</t>
  </si>
  <si>
    <t>75N641</t>
  </si>
  <si>
    <t>NAPĚŤOVÉ ODDĚLENÍ ANTÉNNÍ SOUSTAVY OD ZAŘÍZENÍ - DODÁVKA</t>
  </si>
  <si>
    <t>75N64X</t>
  </si>
  <si>
    <t>NAPĚŤOVÉ ODDĚLENÍ ANTÉNNÍ SOUSTAVY OD ZAŘÍZENÍ, MONTÁŽ</t>
  </si>
  <si>
    <t>OŽIVENÍ TRS, MRS, NASTAVENÍ STUHY</t>
  </si>
  <si>
    <t>-</t>
  </si>
  <si>
    <t>PROVIZORNÍ STAV TRS, MRS</t>
  </si>
  <si>
    <t>KPL</t>
  </si>
  <si>
    <t>64</t>
  </si>
  <si>
    <t>PS 11-02-91 - ŽST Hrubá Voda, jiné sdělovací zařízení</t>
  </si>
  <si>
    <t>13173</t>
  </si>
  <si>
    <t>HLOUBENÍ JAM ZAPAŽ I NEPAŽ TŘ. I</t>
  </si>
  <si>
    <t>-1255629108</t>
  </si>
  <si>
    <t>272314</t>
  </si>
  <si>
    <t>ZÁKLADY Z PROSTÉHO BETONU DO C25/30</t>
  </si>
  <si>
    <t>1712942870</t>
  </si>
  <si>
    <t>Poznámka k položce:_x000D_
Položka zahrnuje: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nátěrů zabraňujících soudržnosti betonu a bednění, - podpěrné  konstr. (skruže) a lešení všech druhů pro bednění,  vč. ochranných a bezpečnostních opatření a základů těchto konstrukcí a lešení, - vytvoření kotevních čel, kapes, nálitků a sedel, zřízení  všech  požadovaných  otvorů, 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proudů, Položka nezahrnuje: - x</t>
  </si>
  <si>
    <t>-797885787</t>
  </si>
  <si>
    <t>744613</t>
  </si>
  <si>
    <t>JISTIČ JEDNOPÓLOVÝ (10 KA) OD 13 DO 20 A</t>
  </si>
  <si>
    <t>-901831064</t>
  </si>
  <si>
    <t>1589991317</t>
  </si>
  <si>
    <t>1891275306</t>
  </si>
  <si>
    <t>-1022580267</t>
  </si>
  <si>
    <t>859431219</t>
  </si>
  <si>
    <t>-428246359</t>
  </si>
  <si>
    <t>75JA22</t>
  </si>
  <si>
    <t>ZÁSUVKA DATOVÁ RJ45 NA OMÍTKU - DODÁVKA</t>
  </si>
  <si>
    <t>611326201</t>
  </si>
  <si>
    <t>75JA24</t>
  </si>
  <si>
    <t>ZÁSUVKA DATOVÁ RJ45 NA DIN LIŠTU - DODÁVKA</t>
  </si>
  <si>
    <t>-517828854</t>
  </si>
  <si>
    <t>75JA32</t>
  </si>
  <si>
    <t>ZÁSUVKA SDRUŽENNÁ NA OMÍTKU - DODÁVKA</t>
  </si>
  <si>
    <t>1878621423</t>
  </si>
  <si>
    <t>75JA3X</t>
  </si>
  <si>
    <t>ZÁSUVKA SDRUŽENNÁ - MONTÁŽ</t>
  </si>
  <si>
    <t>1053334286</t>
  </si>
  <si>
    <t>75JA51</t>
  </si>
  <si>
    <t>ROZVADĚČ STRUKT. KABELÁŽE, ORGANIZÉR - DODÁVKA</t>
  </si>
  <si>
    <t>-996215933</t>
  </si>
  <si>
    <t>75JA55</t>
  </si>
  <si>
    <t>ROZVADĚČ STRUKT. KABELÁŽE, PATCHPANEL S PŘEPĚŤOVOU OCHRANOU - DODÁVKA</t>
  </si>
  <si>
    <t>-269139491</t>
  </si>
  <si>
    <t>75JA5C</t>
  </si>
  <si>
    <t>ROZVADĚČ STRUKT. KABELÁŽE, 19" PANEL DISTRIBUCE PLNĚ VYBAVENÝ - DODÁVKA</t>
  </si>
  <si>
    <t>-1722467309</t>
  </si>
  <si>
    <t>75JA5D</t>
  </si>
  <si>
    <t>ROZVADĚČ STRUKT. KABELÁŽE, 19" PANEL DISTRIBUCE - MONTÁŽ</t>
  </si>
  <si>
    <t>-676947356</t>
  </si>
  <si>
    <t>75JA5E</t>
  </si>
  <si>
    <t>ROZVADĚČ STRUKT. KABELÁŽE, 19" PANEL DISTRIBUCE - DEMONTÁŽ</t>
  </si>
  <si>
    <t>1407012343</t>
  </si>
  <si>
    <t>75JA5F</t>
  </si>
  <si>
    <t>ROZVADĚČ STRUKT. KABELÁŽE, 19" PANEL ZÁSUVEK - DODÁVKA</t>
  </si>
  <si>
    <t>1903265837</t>
  </si>
  <si>
    <t>75JA5H</t>
  </si>
  <si>
    <t>ROZVADĚČ STRUKT. KABELÁŽE, PANEL ZÁSUVEK - MONTÁŽ</t>
  </si>
  <si>
    <t>462852615</t>
  </si>
  <si>
    <t>75JA5I</t>
  </si>
  <si>
    <t>ROZVADĚČ STRUKT. KABELÁŽE, PANEL ZÁSUVEK - DEMONTÁŽ</t>
  </si>
  <si>
    <t>-265157395</t>
  </si>
  <si>
    <t>75JA5X</t>
  </si>
  <si>
    <t>ROZVADĚČ STRUKT. KABELÁŽE, MONTÁŽ ORGANIZÉRU, PATCHPANELU</t>
  </si>
  <si>
    <t>-635813654</t>
  </si>
  <si>
    <t>75JB13</t>
  </si>
  <si>
    <t>DATOVÝ ROZVADĚČ 19" 600X600 DO 47 U - DODÁVKA</t>
  </si>
  <si>
    <t>-942718662</t>
  </si>
  <si>
    <t>75JB1X</t>
  </si>
  <si>
    <t>DATOVÝ ROZVADĚČ 19" 600X600 - MONTÁŽ</t>
  </si>
  <si>
    <t>-1768654559</t>
  </si>
  <si>
    <t>75JB1Y</t>
  </si>
  <si>
    <t>DATOVÝ ROZVADĚČ 19" 600X600 - DEMONTÁŽ</t>
  </si>
  <si>
    <t>-1039699937</t>
  </si>
  <si>
    <t>75K33X</t>
  </si>
  <si>
    <t>ZÁLOŽNÍ ZDROJ UPS 230 V DO 3000 VA - MONTÁŽ</t>
  </si>
  <si>
    <t>879143105</t>
  </si>
  <si>
    <t>75K33Y</t>
  </si>
  <si>
    <t>ZÁLOŽNÍ ZDROJ UPS 230 V DO 3000 VA - DEMONTÁŽ</t>
  </si>
  <si>
    <t>290550925</t>
  </si>
  <si>
    <t>75L11X</t>
  </si>
  <si>
    <t>ROZHLASOVÁ ÚSTŘEDNA - MONTÁŽ</t>
  </si>
  <si>
    <t>-262679472</t>
  </si>
  <si>
    <t>75L11Y</t>
  </si>
  <si>
    <t>ROZHLASOVÁ ÚSTŘEDNA - DEMONTÁŽ</t>
  </si>
  <si>
    <t>-733914655</t>
  </si>
  <si>
    <t>75L12X</t>
  </si>
  <si>
    <t>PŘÍSLUŠENSTVÍ ÚSTŘEDNY - MONTÁŽ</t>
  </si>
  <si>
    <t>-765395902</t>
  </si>
  <si>
    <t>75L12Y</t>
  </si>
  <si>
    <t>PŘÍSLUŠENSTVÍ ÚSTŘEDNY - DEMONTÁŽ</t>
  </si>
  <si>
    <t>-1492553434</t>
  </si>
  <si>
    <t>75L13X</t>
  </si>
  <si>
    <t>ROZHLASOVÝ ZESILOVAČ - MONTÁŽ</t>
  </si>
  <si>
    <t>988729543</t>
  </si>
  <si>
    <t>75L13Y</t>
  </si>
  <si>
    <t>ROZHLASOVÝ ZESILOVAČ - DEMONTÁŽ</t>
  </si>
  <si>
    <t>-8308474</t>
  </si>
  <si>
    <t>75L141</t>
  </si>
  <si>
    <t>ROZHLASOVÝ OVLÁDACÍ PRVEK OVLÁDACÍ PULT ROZHLASU - DODÁVKA</t>
  </si>
  <si>
    <t>-1554479812</t>
  </si>
  <si>
    <t>75L14X</t>
  </si>
  <si>
    <t>ROZHLASOVÝ OVLÁDACÍ PRVEK - MONTÁŽ</t>
  </si>
  <si>
    <t>62045025</t>
  </si>
  <si>
    <t>75L14Y</t>
  </si>
  <si>
    <t>ROZHLASOVÝ OVLÁDACÍ PRVEK - DEMONTÁŽ</t>
  </si>
  <si>
    <t>2095533041</t>
  </si>
  <si>
    <t>75L151</t>
  </si>
  <si>
    <t>STOŽÁR (SLOUP) ROZHLASOVÝ - DODÁVKA</t>
  </si>
  <si>
    <t>-1151027733</t>
  </si>
  <si>
    <t>Poznámka k položce:_x000D_
1. Položka obsahuje:  – dodávku rozhlasového stožáru v přírubové nebo vetknuté variantě  – dodávku souvisejícího příslušenství pro specifikovaný blok/zařízení  – náklady na dopravu a skladování  – veškeré potřebné mechanizmy, včetně obsluhy, náklady na mzdy a přibližné (průměrné) náklady na pořízení potřebných materiálů včetně všech ostatních vedlejších nákladů 2. Položka neobsahuje:  –  zemní práce  –  betonový základ 3. Způsob měření:  –  Udává se počet kusů kompletní konstrukce nebo práce.</t>
  </si>
  <si>
    <t>75L15X</t>
  </si>
  <si>
    <t>STOŽÁR (SLOUP) - MONTÁŽ</t>
  </si>
  <si>
    <t>-551186960</t>
  </si>
  <si>
    <t>75L161</t>
  </si>
  <si>
    <t>ROZHLASOVÉ PŘÍSLUŠENSTVÍ - KONZOLA PRO REPRODUKTOR - DODÁVKA</t>
  </si>
  <si>
    <t>-436988133</t>
  </si>
  <si>
    <t>75L163</t>
  </si>
  <si>
    <t>ROZHLASOVÉ PŘÍSLUŠENSTVÍ - ROZVODNÁ KRABICE PRO ROZHLAS - DODÁVKA</t>
  </si>
  <si>
    <t>-474849932</t>
  </si>
  <si>
    <t>75L166</t>
  </si>
  <si>
    <t>ROZHLASOVÉ PŘÍSLUŠENSTVÍ - GALVANICKÉ ODDĚLENÍ ROZHLASOVÝCH KABELOVÝCH ROZVODŮ - DODÁVKA</t>
  </si>
  <si>
    <t>1272565503</t>
  </si>
  <si>
    <t>75L16X</t>
  </si>
  <si>
    <t>ROZHLASOVÉ PŘÍSLUŠENSTVÍ - MONTÁŽ</t>
  </si>
  <si>
    <t>1694653527</t>
  </si>
  <si>
    <t>75L175</t>
  </si>
  <si>
    <t>REPRODUKTOR VENKOVNÍ TLAKOVÝ S NASTAVITELNÝM VÝKONEM - DODÁVKA</t>
  </si>
  <si>
    <t>-1976524524</t>
  </si>
  <si>
    <t>75L17X</t>
  </si>
  <si>
    <t>REPRODUKTOR VENKOVNÍ - MONTÁŽ</t>
  </si>
  <si>
    <t>1970193358</t>
  </si>
  <si>
    <t>75L17Y</t>
  </si>
  <si>
    <t>REPRODUKTOR VENKOVNÍ - DEMONTÁŽ</t>
  </si>
  <si>
    <t>1322318624</t>
  </si>
  <si>
    <t>75L191</t>
  </si>
  <si>
    <t>KABEL SILOVÝ PRO ROZHLAS PRŮMĚRU DO 1,5 MM2</t>
  </si>
  <si>
    <t>kmžíla</t>
  </si>
  <si>
    <t>1602851739</t>
  </si>
  <si>
    <t>Poznámka k položce:_x000D_
1. Položka obsahuje:  – dodávku specifikované kabelizace včetně potřebného drobného montážního materiálu  – dodávku souvisejícího příslušenství pro specifickou kabelizaci  – náklady na dopravu a skladování  – práce spojené s montáží specifikované kabelizace specifikovaným způsobem  – veškeré potřebné mechanizmy, včetně obsluhy, náklady na mzdy a přibližné (průměrné) náklady na pořízení potřebných materiálů včetně všech ostatních vedlejších nákladů 2. Položka neobsahuje:  X 3. Způsob měření:  – Dodávka a montáž specifikované kabelizace se měří v délce udané v kmžílách.</t>
  </si>
  <si>
    <t>75L19X</t>
  </si>
  <si>
    <t>KABEL SILOVÝ PRO ROZHLAS - MONTÁŽ</t>
  </si>
  <si>
    <t>-951687802</t>
  </si>
  <si>
    <t>Poznámka k položce:_x000D_
1. Položka obsahuje:  – práce spojené s montáží specifikované kabelizace specifikovaným způsobem (uložení na konstrukci, uložení, zatažení)  – veškeré potřebné mechanizmy, včetně obsluhy, náklady na mzdy a přibližné (průměrné) náklady na pořízení potřebných materiálů včetně všech ostatních vedlejších nákladů 2. Položka neobsahuje:  X 3. Způsob měření:  – Práce specifikovaného se měří v délce kabelizace udané v kmžílách.</t>
  </si>
  <si>
    <t>75L1A1</t>
  </si>
  <si>
    <t>MĚŘENÍ AKUSTICKÉHO HLUKU NA HRANICI OCHRANNÉHO PÁSMA V ŽST</t>
  </si>
  <si>
    <t>komplet</t>
  </si>
  <si>
    <t>1416958460</t>
  </si>
  <si>
    <t>Poznámka k položce:_x000D_
1. Položka obsahuje:  – práce spojené s měřením specifikovaného celku/bloku/zařízení specifikovaným způsobem včetně potřebného drobného montážního materiálu  – vystavení měřících protokolů případně závěrečné zprávy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Udává se komplet odlišných materiálů a činností, které tvoří funkční nedělitelný celek daný názvem položky.</t>
  </si>
  <si>
    <t>75L1B1</t>
  </si>
  <si>
    <t>ZKOUŠENÍ, NASTAVENÍ HLASITOSTI ROZHLASOVÉHO ZAŘÍZENÍ</t>
  </si>
  <si>
    <t>1490719284</t>
  </si>
  <si>
    <t>Poznámka k položce:_x000D_
1. Položka obsahuje:  – práce spojené se zkoušením, nastavením a uvedením do provozu specifikovaného celku/bloku/zařízení včetně potřebného drobného montážního materiálu 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 X 3. Způsob měření:  – Udává se komplet odlišných materiálů a činností, které tvoří funkční nedělitelný celek daný názvem položky.</t>
  </si>
  <si>
    <t>75L1B2</t>
  </si>
  <si>
    <t>ZKOUŠENÍ, NASTAVENÍ A UVEDENÍ ROZHLASOVÉHO ZAŘÍZENÍ DO PROVOZU</t>
  </si>
  <si>
    <t>-1457017677</t>
  </si>
  <si>
    <t>-948792817</t>
  </si>
  <si>
    <t>-1212815791</t>
  </si>
  <si>
    <t>75M12Y</t>
  </si>
  <si>
    <t>TELEFONNÍ PŘÍSTROJ ANALOGOVÝ (AUT) - DEMONTÁŽ</t>
  </si>
  <si>
    <t>-324373203</t>
  </si>
  <si>
    <t>75M91X</t>
  </si>
  <si>
    <t>DATOVÁ INFRASTRUKTURA LAN, SWITCH ETHERNET L2 - MONTÁŽ</t>
  </si>
  <si>
    <t>-977905280</t>
  </si>
  <si>
    <t>75M91Y</t>
  </si>
  <si>
    <t>DATOVÁ INFRASTRUKTURA LAN, SWITCH ETHERNET L2 - DEMONTÁŽ</t>
  </si>
  <si>
    <t>-1006191681</t>
  </si>
  <si>
    <t>75M95X</t>
  </si>
  <si>
    <t>DATOVÁ INFRASTRUKTURA LAN, MODEM - MONTÁŽ</t>
  </si>
  <si>
    <t>-1717141947</t>
  </si>
  <si>
    <t>75M95Y</t>
  </si>
  <si>
    <t>DATOVÁ INFRASTRUKTURA LAN, MODEM - DEMONTÁŽ</t>
  </si>
  <si>
    <t>1074618672</t>
  </si>
  <si>
    <t>1178591274</t>
  </si>
  <si>
    <t>PS 11-03-71 - ŽST Hrubá Voda, ZZEE</t>
  </si>
  <si>
    <t>74 - Silnoproud</t>
  </si>
  <si>
    <t>74</t>
  </si>
  <si>
    <t>Silnoproud</t>
  </si>
  <si>
    <t>R743H01</t>
  </si>
  <si>
    <t>ZZEE DLE TOS, MOTORGENERÁTOR KAPOTOVANÝ VČETNĚ ROZVADĚČE ATS, 66/60kVA, 400/230V, 50Hz - DODÁVKA, DOPRAVA, MONTÁŽ, UVEDENÍ DO PROVOZU</t>
  </si>
  <si>
    <t>-1382311361</t>
  </si>
  <si>
    <t>Poznámka k položce:_x000D_
DODÁVKA, DOPRAVA, MONTÁŽ, UVEDENÍ DO PROVOZU_x000D_
1. Položka obsahuje:  – veškeré príslušenství vcetne zapojení  – technický popis viz. projektová dokumentace 2. Položka neobsahuje:  X 3. Zpusob merení: Udává se pocet kusu kompletní konstrukce nebo práce.</t>
  </si>
  <si>
    <t>747213</t>
  </si>
  <si>
    <t>CELKOVÁ PROHLÍDKA, ZKOUŠENÍ, MĚŘENÍ A VYHOTOVENÍ VÝCHOZÍ REVIZNÍ ZPRÁVY, PRO OBJEM IN PŘES 500 DO 1000 TIS. KČ</t>
  </si>
  <si>
    <t>-2035449270</t>
  </si>
  <si>
    <t>Poznámka k souboru cen:_x000D_
1. Položka obsahuje:_x000D_
 – cenu za celkovou prohlídku zařízení PS/SO, vč. měření, komplexních zkoušek a revizi zařízení tohoto PS/SO autorizovaným revizním technikem na silnoproudá zařízení podle požadavku ČSN, včetně hodnocení a vyhotovení celkové revizní zprávy_x000D_
2. Položka neobsahuje:_x000D_
 X_x000D_
3. Způsob měření:_x000D_
Udává se počet kusů kompletní konstrukce nebo práce.</t>
  </si>
  <si>
    <t>Poznámka k položce:_x000D_
1. Položka obsahuje:  – cenu za celkovou prohlídku zarízení PS/SO, vc. merení, komplexních zkoušek a revizi zarízení tohoto PS/SO autorizovaným revizním technikem na silnoproudá zarízení podle požadavku CSN, vcetne hodnocení a vyhotovení celkové revizní zprávy 2. Položka neobsahuje:  X 3. Zpusob merení: Udává se pocet kusu kompletní konstrukce nebo práce.</t>
  </si>
  <si>
    <t>-21532698</t>
  </si>
  <si>
    <t>Poznámka k souboru cen:_x000D_
1. Položka obsahuje:_x000D_
 – cenu za vyhotovení dokladu právnickou osobou o silnoproudých zařízeních a vydání průkazu způsobilosti_x000D_
2. Položka neobsahuje:_x000D_
 X_x000D_
3. Způsob měření:_x000D_
Udává se počet kusů kompletní konstrukce nebo práce.</t>
  </si>
  <si>
    <t>Poznámka k položce:_x000D_
1. Položka obsahuje:  – cenu za vyhotovení dokladu právnickou osobou o silnoproudých zarízeních a vydání prukazu zpusobilosti 2. Položka neobsahuje:  X 3. Zpusob merení: Udává se pocet kusu kompletní konstrukce nebo práce.</t>
  </si>
  <si>
    <t>747703</t>
  </si>
  <si>
    <t>ZKUŠEBNÍ PROVOZ</t>
  </si>
  <si>
    <t>-515508179</t>
  </si>
  <si>
    <t>Poznámka k souboru cen:_x000D_
1. Položka obsahuje:_x000D_
 – cenu za dobu kdy je zařízení po individálních zkouškách dáno do provozu s prokázáním technických a kvalitativních parametrů zařízení_x000D_
2. Položka neobsahuje:_x000D_
 X_x000D_
3. Způsob měření:_x000D_
Udává se čas v hodinách.</t>
  </si>
  <si>
    <t>Poznámka k položce:_x000D_
1. Položka obsahuje:  – cenu za dobu kdy je zarízení po individálních zkouškách dáno do provozu s prokázáním technických a kvalitativních parametru zarízení 2. Položka neobsahuje:  X 3. Zpusob merení: Udává se cas v hodinách.</t>
  </si>
  <si>
    <t>1164514726</t>
  </si>
  <si>
    <t>Poznámka k souboru cen:_x000D_
1. Položka obsahuje:_x000D_
 – cenu za dobu kdy je s funkcí seznamována obsluha zařízení, včetně odevzdání dokumentace skutečného provedení_x000D_
2. Položka neobsahuje:_x000D_
 X_x000D_
3. Způsob měření:_x000D_
Udává se čas v hodinách.</t>
  </si>
  <si>
    <t>Poznámka k položce:_x000D_
1. Položka obsahuje:  – cenu za dobu kdy je s funkcí seznamována obsluha zarízení, vcetne odevzdání dokumentace skutecného provedení 2. Položka neobsahuje:  X 3. Zpusob merení: Udává se cas v hodinách.</t>
  </si>
  <si>
    <t>D.2 - Stavební část</t>
  </si>
  <si>
    <t>SO 11-31-01 - ŽST Hrubá Voda, kanalizace splašková a deštová</t>
  </si>
  <si>
    <t>HSV - Práce a dodávky HSV</t>
  </si>
  <si>
    <t xml:space="preserve">    1 - Zemní práce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</si>
  <si>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</si>
  <si>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</si>
  <si>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</si>
  <si>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</si>
  <si>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</si>
  <si>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</si>
  <si>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</si>
  <si>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</si>
  <si>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</si>
  <si>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</si>
  <si>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</si>
  <si>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VRN4 - Inženýrská činnost</t>
  </si>
  <si>
    <t>VRN9 - Ostatní náklady</t>
  </si>
  <si>
    <t>HSV</t>
  </si>
  <si>
    <t>Práce a dodávky HSV</t>
  </si>
  <si>
    <t>113106171</t>
  </si>
  <si>
    <t>Rozebrání dlažeb vozovek ze zámkové dlažby s ložem z kameniva ručně</t>
  </si>
  <si>
    <t>m2</t>
  </si>
  <si>
    <t>CS ÚRS 2025 01</t>
  </si>
  <si>
    <t>1194368196</t>
  </si>
  <si>
    <t>Rozebrání dlažeb vozovek a ploch s přemístěním hmot na skládku na vzdálenost do 3 m nebo s naložením na dopravní prostředek, s jakoukoliv výplní spár ručně ze zámkové dlažby s ložem z kameniva</t>
  </si>
  <si>
    <t>Online PSC</t>
  </si>
  <si>
    <t>https://podminky.urs.cz/item/CS_URS_2025_01/113106171</t>
  </si>
  <si>
    <t>113202111</t>
  </si>
  <si>
    <t>Vytrhání obrub krajníků obrubníků stojatých</t>
  </si>
  <si>
    <t>m</t>
  </si>
  <si>
    <t>131586380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</si>
  <si>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</si>
  <si>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</si>
  <si>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Poznámka k položce:_x000D_
Šetrné vytrhání pro opětovné použití</t>
  </si>
  <si>
    <t>119003211</t>
  </si>
  <si>
    <t>Mobilní plotová zábrana s reflexním pásem výšky do 1,5 m pro zabezpečení výkopu zřízení</t>
  </si>
  <si>
    <t>-198462529</t>
  </si>
  <si>
    <t>Pomocné konstrukce při zabezpečení výkopu svislé ocelové mobilní oplocení, výšky do 1,5 m panely s reflexními signalizačními pruhy zřízení</t>
  </si>
  <si>
    <t>https://podminky.urs.cz/item/CS_URS_2025_01/119003211</t>
  </si>
  <si>
    <t>121151103</t>
  </si>
  <si>
    <t>Sejmutí ornice plochy do 100 m2 tl vrstvy do 200 mm strojně</t>
  </si>
  <si>
    <t>1947680825</t>
  </si>
  <si>
    <t>Sejmutí ornice strojně při souvislé ploše do 100 m2, tl. vrstvy do 200 mm</t>
  </si>
  <si>
    <t>https://podminky.urs.cz/item/CS_URS_2025_01/121151103</t>
  </si>
  <si>
    <t>131151100</t>
  </si>
  <si>
    <t>Hloubení jam nezapažených v hornině třídy těžitelnosti I skupiny 1 a 2 objem do 20 m3 strojně</t>
  </si>
  <si>
    <t>m3</t>
  </si>
  <si>
    <t>-1372905424</t>
  </si>
  <si>
    <t>Hloubení nezapažených jam a zářezů strojně s urovnáním dna do předepsaného profilu a spádu v hornině třídy těžitelnosti I skupiny 1 a 2 do 20 m3</t>
  </si>
  <si>
    <t>https://podminky.urs.cz/item/CS_URS_2025_01/131151100</t>
  </si>
  <si>
    <t>132151251</t>
  </si>
  <si>
    <t>Hloubení rýh nezapažených š do 2000 mm v hornině třídy těžitelnosti I skupiny 1 a 2 objem do 20 m3 strojně</t>
  </si>
  <si>
    <t>1947000784</t>
  </si>
  <si>
    <t>Hloubení nezapažených rýh šířky přes 800 do 2 000 mm strojně s urovnáním dna do předepsaného profilu a spádu v hornině třídy těžitelnosti I skupiny 1 a 2 do 20 m3</t>
  </si>
  <si>
    <t>https://podminky.urs.cz/item/CS_URS_2025_01/132151251</t>
  </si>
  <si>
    <t>151811131</t>
  </si>
  <si>
    <t>Osazení pažicího boxu hl výkopu do 4 m š do 1,2 m</t>
  </si>
  <si>
    <t>-2074682174</t>
  </si>
  <si>
    <t>Zřízení pažicích boxů pro pažení a rozepření stěn rýh podzemního vedení hloubka výkopu do 4 m, šířka do 1,2 m</t>
  </si>
  <si>
    <t>https://podminky.urs.cz/item/CS_URS_2025_01/151811131</t>
  </si>
  <si>
    <t>14,4*2 "Přepočtené koeficientem množství</t>
  </si>
  <si>
    <t>151811231</t>
  </si>
  <si>
    <t>Odstranění pažicího boxu hl výkopu do 4 m š do 1,2 m</t>
  </si>
  <si>
    <t>1632487051</t>
  </si>
  <si>
    <t>Odstranění pažicích boxů pro pažení a rozepření stěn rýh podzemního vedení hloubka výkopu do 4 m, šířka do 1,2 m</t>
  </si>
  <si>
    <t>https://podminky.urs.cz/item/CS_URS_2025_01/151811231</t>
  </si>
  <si>
    <t>151-R01</t>
  </si>
  <si>
    <t>Pronájem pažících boxů po dobu stavby, vč. dopravy na stavbu</t>
  </si>
  <si>
    <t>-1400984850</t>
  </si>
  <si>
    <t>174151101</t>
  </si>
  <si>
    <t>Zásyp jam, šachet rýh nebo kolem objektů sypaninou se zhutněním</t>
  </si>
  <si>
    <t>906103673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</si>
  <si>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</si>
  <si>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</si>
  <si>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175151101</t>
  </si>
  <si>
    <t>Obsypání potrubí strojně sypaninou bez prohození, uloženou do 3 m</t>
  </si>
  <si>
    <t>189074738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</si>
  <si>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</si>
  <si>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</si>
  <si>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58337331</t>
  </si>
  <si>
    <t>štěrkopísek frakce 0/22</t>
  </si>
  <si>
    <t>t</t>
  </si>
  <si>
    <t>-2111648103</t>
  </si>
  <si>
    <t>4,135*1,7 "Přepočtené koeficientem množství</t>
  </si>
  <si>
    <t>181311103</t>
  </si>
  <si>
    <t>Rozprostření ornice tl vrstvy do 200 mm v rovině nebo ve svahu do 1:5 ručně</t>
  </si>
  <si>
    <t>-1233665902</t>
  </si>
  <si>
    <t>Rozprostření a urovnání ornice v rovině nebo ve svahu sklonu do 1:5 ručně při souvislé ploše, tl. vrstvy do 200 mm</t>
  </si>
  <si>
    <t>https://podminky.urs.cz/item/CS_URS_2025_01/181311103</t>
  </si>
  <si>
    <t>181411122</t>
  </si>
  <si>
    <t>Založení lučního trávníku výsevem pl do 1000 m2 ve svahu přes 1:5 do 1:2</t>
  </si>
  <si>
    <t>305568481</t>
  </si>
  <si>
    <t>Založení trávníku na půdě předem připravené plochy do 1000 m2 výsevem včetně utažení lučního na svahu přes 1:5 do 1:2</t>
  </si>
  <si>
    <t>https://podminky.urs.cz/item/CS_URS_2025_01/181411122</t>
  </si>
  <si>
    <t>00572100</t>
  </si>
  <si>
    <t>osivo jetelotráva intenzivní víceletá</t>
  </si>
  <si>
    <t>kg</t>
  </si>
  <si>
    <t>1974750516</t>
  </si>
  <si>
    <t>5,6*0,02 "Přepočtené koeficientem množství</t>
  </si>
  <si>
    <t>181951112</t>
  </si>
  <si>
    <t>Úprava pláně v hornině třídy těžitelnosti I skupiny 1 až 3 se zhutněním strojně</t>
  </si>
  <si>
    <t>1621671688</t>
  </si>
  <si>
    <t>Úprava pláně vyrovnáním výškových rozdílů strojně v hornině třídy těžitelnosti I, skupiny 1 až 3 se zhutněním</t>
  </si>
  <si>
    <t>https://podminky.urs.cz/item/CS_URS_2025_01/181951112</t>
  </si>
  <si>
    <t>R18000</t>
  </si>
  <si>
    <t>Odstranění plotu a náletových křovin, vč. likvidace dle platné legislativy</t>
  </si>
  <si>
    <t>kpl</t>
  </si>
  <si>
    <t>-1104804135</t>
  </si>
  <si>
    <t>Zemní práce - přemístění výkopku</t>
  </si>
  <si>
    <t>162751117</t>
  </si>
  <si>
    <t>Vodorovné přemístění přes 9 000 do 10000 m výkopku/sypaniny z horniny třídy těžitelnosti I skupiny 1 až 3</t>
  </si>
  <si>
    <t>735591818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</si>
  <si>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</si>
  <si>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</si>
  <si>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15,034</t>
  </si>
  <si>
    <t>Mezisoučet</t>
  </si>
  <si>
    <t>162751119</t>
  </si>
  <si>
    <t>Příplatek k vodorovnému přemístění výkopku/sypaniny z horniny třídy těžitelnosti I skupiny 1 až 3 ZKD 1000 m přes 10000 m</t>
  </si>
  <si>
    <t>-863555157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</si>
  <si>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</si>
  <si>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</si>
  <si>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15,034*5</t>
  </si>
  <si>
    <t>Zemní práce - konstrukce ze zemin</t>
  </si>
  <si>
    <t>171201201</t>
  </si>
  <si>
    <t>Uložení sypaniny na skládky nebo meziskládky</t>
  </si>
  <si>
    <t>476127267</t>
  </si>
  <si>
    <t>Uložení sypaniny na skládky nebo meziskládky bez hutnění s upravením uložené sypaniny do předepsaného tvaru</t>
  </si>
  <si>
    <t>https://podminky.urs.cz/item/CS_URS_2025_01/171201201</t>
  </si>
  <si>
    <t>171201231</t>
  </si>
  <si>
    <t>Poplatek za uložení zeminy a kamení na recyklační skládce (skládkovné) kód odpadu 17 05 04</t>
  </si>
  <si>
    <t>-1889442146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</si>
  <si>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</si>
  <si>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</si>
  <si>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15,034*1,7</t>
  </si>
  <si>
    <t>Zakládání</t>
  </si>
  <si>
    <t>211531111</t>
  </si>
  <si>
    <t>Výplň odvodňovacích žeber nebo trativodů kamenivem hrubým drceným frakce 16 až 63 mm</t>
  </si>
  <si>
    <t>2114597542</t>
  </si>
  <si>
    <t>Výplň kamenivem do rýh odvodňovacích žeber nebo trativodů bez zhutnění, s úpravou povrchu výplně kamenivem hrubým drceným frakce 16 až 63 mm</t>
  </si>
  <si>
    <t>https://podminky.urs.cz/item/CS_URS_2025_01/211531111</t>
  </si>
  <si>
    <t>211971110</t>
  </si>
  <si>
    <t>Zřízení opláštění žeber nebo trativodů geotextilií v rýze nebo zářezu sklonu do 1:2</t>
  </si>
  <si>
    <t>988904719</t>
  </si>
  <si>
    <t>Zřízení opláštění výplně z geotextilie odvodňovacích žeber nebo trativodů v rýze nebo zářezu se stěnami šikmými o sklonu do 1:2</t>
  </si>
  <si>
    <t>https://podminky.urs.cz/item/CS_URS_2025_01/211971110</t>
  </si>
  <si>
    <t>69311081</t>
  </si>
  <si>
    <t>geotextilie netkaná separační, ochranná, filtrační, drenážní PES 300g/m2</t>
  </si>
  <si>
    <t>1992268854</t>
  </si>
  <si>
    <t>18*1,1845 "Přepočtené koeficientem množství</t>
  </si>
  <si>
    <t>R2127501</t>
  </si>
  <si>
    <t>Trativod z drenážních trubek PVC-U SN 4 perforace 360° včetně lože otevřený výkop DN 80</t>
  </si>
  <si>
    <t>972531956</t>
  </si>
  <si>
    <t>212752101</t>
  </si>
  <si>
    <t>Trativod z drenážních trubek korugovaných PE-HD SN 4 perforace 360° včetně lože otevřený výkop DN 100 pro liniové stavby</t>
  </si>
  <si>
    <t>-1969404660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</si>
  <si>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</si>
  <si>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https://podminky.urs.cz/item/CS_URS_2025_01/212752101</t>
  </si>
  <si>
    <t>273362021</t>
  </si>
  <si>
    <t>Výztuž základových desek svařovanými sítěmi Kari</t>
  </si>
  <si>
    <t>444822364</t>
  </si>
  <si>
    <t>Výztuž základů desek ze svařovaných sítí z drátů typu KARI</t>
  </si>
  <si>
    <t>https://podminky.urs.cz/item/CS_URS_2025_01/273362021</t>
  </si>
  <si>
    <t>Svislé a kompletní konstrukce</t>
  </si>
  <si>
    <t>R38241111</t>
  </si>
  <si>
    <t>Dodávla a montáž - Zemní nádrž objemu 7000 ll z PE na dešťovou a splaškovou vodu dvouplášťová kruhová. vč. výplně mezipláště betonem a poklopu D400</t>
  </si>
  <si>
    <t>kus</t>
  </si>
  <si>
    <t>1039396000</t>
  </si>
  <si>
    <t>Poznámka k položce:_x000D_
Návrh jímky: Množství odpadních vod odpovídá potřebě pitné vody._x000D_
Denní spotřeba vody je stanovena dle vyhlášky č. 120/2011 Sb. _x000D_
_x000D_
Vstupní údaje pro výpočet: Spotřeba vody (domácnost) 100 l/os/den_x000D_
- počet uživatelů RD 4 EO_x000D_
- průměrná denní potřeba vody Q24 = 98,625 x4 =394,5 l/den=0,3945m3/den_x000D_
- maximální denní spotřeba vody Qdmax = 394,5 x 1,25 = 493,125 l/den=0,493m3/den_x000D_
_x000D_
- hodinová potřeba vody Qh = 394,5 :24 = 16,44 l /hod=0,01644m3/hod_x000D_
- maximální hodinová potřeba vody Qhmax = 493,125 :24 x 2,5 =36,984 l/hod=0,036984m3/hod_x000D_
_x000D_
- sekundová potřeba vody Qs = 16,44 : 3600 = 0,00456 l/s=0,00000456m3/s_x000D_
- maximální sekundová spotřeba vody Qsmax =36,984:3600= 0,01027l/s=0,00001027m3/s_x000D_
_x000D_
- měsíční spotřeba vody Qměs = 0,3945 x 30 = 12,535 m3/měs_x000D_
- maximální měsíční spotřeba vody Qměs,max = 0,493 x 30 = 14,79 m3/měs_x000D_
_x000D_
- roční potřeba vody Qr = 0,3945 x365 dní = 144,0 m3/rok_x000D_
-	maximální roční potřeba vody Qr,max = 0,493 x365 dní = 179,945 m3/rok_x000D_
Aplikací jímky na vyvážení o objemu 7m3 - dojde k periodicitě vyvážení 2x měsíčně._x000D_
_x000D_
Odpadní jímka se usazuje do 15ti centimetrové vrstvy nezatuhlého betonu. Meziplášť jímky a vzpěry_x000D_
uvnitř se vylejí betonem, odpadní nádrž se z venkovní strany obsype zeminou. Bude instalován_x000D_
pojízdný poklop D400.</t>
  </si>
  <si>
    <t>Vodorovné konstrukce</t>
  </si>
  <si>
    <t>451573111</t>
  </si>
  <si>
    <t>Lože pod potrubí otevřený výkop ze štěrkopísku</t>
  </si>
  <si>
    <t>27719067</t>
  </si>
  <si>
    <t>Lože pod potrubí, stoky a drobné objekty v otevřeném výkopu z písku a štěrkopísku do 63 mm</t>
  </si>
  <si>
    <t>https://podminky.urs.cz/item/CS_URS_2025_01/451573111</t>
  </si>
  <si>
    <t>452311151</t>
  </si>
  <si>
    <t>Podkladní desky z betonu prostého bez zvýšených nároků na prostředí tř. C 20/25 otevřený výkop</t>
  </si>
  <si>
    <t>-163664458</t>
  </si>
  <si>
    <t>Podkladní a zajišťovací konstrukce z betonu prostého v otevřeném výkopu bez zvýšených nároků na prostředí desky pod potrubí, stoky a drobné objekty z betonu tř. C 20/25</t>
  </si>
  <si>
    <t>https://podminky.urs.cz/item/CS_URS_2025_01/452311151</t>
  </si>
  <si>
    <t>Trubní vedení</t>
  </si>
  <si>
    <t>871315221</t>
  </si>
  <si>
    <t xml:space="preserve">Kanalizační potrubí z tvrdého PVC jednovrstvé tuhost třídy SN8 DN 160, vč. tvarovek </t>
  </si>
  <si>
    <t>748492541</t>
  </si>
  <si>
    <t>Kanalizační potrubí z tvrdého PVC v otevřeném výkopu ve sklonu do 20 %, hladkého plnostěnného jednovrstvého, tuhost třídy SN 8 DN 160, vč. tvarovek</t>
  </si>
  <si>
    <t>R871000</t>
  </si>
  <si>
    <t xml:space="preserve">Napojení kanalizace objektu na nové potrubí </t>
  </si>
  <si>
    <t>-456171732</t>
  </si>
  <si>
    <t>Napojení kanalizace objektu na nové potrubí</t>
  </si>
  <si>
    <t>892312121</t>
  </si>
  <si>
    <t>Tlaková zkouška vzduchem potrubí DN 150 těsnícím vakem ucpávkovým</t>
  </si>
  <si>
    <t>úsek</t>
  </si>
  <si>
    <t>-526102633</t>
  </si>
  <si>
    <t>Tlakové zkoušky vzduchem těsnícími vaky ucpávkovými DN 150</t>
  </si>
  <si>
    <t>https://podminky.urs.cz/item/CS_URS_2025_01/892312121</t>
  </si>
  <si>
    <t>892351111</t>
  </si>
  <si>
    <t>Tlaková zkouška vodou potrubí DN 150 nebo 200</t>
  </si>
  <si>
    <t>-1710749205</t>
  </si>
  <si>
    <t>Tlakové zkoušky vodou na potrubí DN 150 nebo 200</t>
  </si>
  <si>
    <t>https://podminky.urs.cz/item/CS_URS_2025_01/892351111</t>
  </si>
  <si>
    <t>894811213</t>
  </si>
  <si>
    <t>Revizní šachta z PVC typ pravý/přímý/levý, DN 315/160 hl od 1360 do 1730 mm</t>
  </si>
  <si>
    <t>-1838527624</t>
  </si>
  <si>
    <t>Revizní šachta z tvrdého PVC v otevřeném výkopu typ pravý/přímý/levý (DN šachty/DN trubního vedení) DN 315/160, hloubka od 1360 do 1730 mm</t>
  </si>
  <si>
    <t>https://podminky.urs.cz/item/CS_URS_2025_01/894811213</t>
  </si>
  <si>
    <t>899722113</t>
  </si>
  <si>
    <t>Krytí potrubí z plastů výstražnou fólií z PVC přes 25 do 34cm</t>
  </si>
  <si>
    <t>-1936501961</t>
  </si>
  <si>
    <t>Krytí potrubí z plastů výstražnou fólií z PVC šířky přes 25 do 34 cm</t>
  </si>
  <si>
    <t>https://podminky.urs.cz/item/CS_URS_2025_01/899722113</t>
  </si>
  <si>
    <t>Ostatní konstrukce a práce, bourání</t>
  </si>
  <si>
    <t>916231213</t>
  </si>
  <si>
    <t>Osazení chodníkového obrubníku betonového stojatého s boční opěrou do lože z betonu prostého</t>
  </si>
  <si>
    <t>-1401200716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</si>
  <si>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</si>
  <si>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</si>
  <si>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Poznámka k položce:_x000D_
Zpětné osazení vybouraných a očištěných obrub</t>
  </si>
  <si>
    <t>979024442</t>
  </si>
  <si>
    <t>Očištění vybouraných obrubníků a krajníků chodníkových</t>
  </si>
  <si>
    <t>-728632317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</si>
  <si>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</si>
  <si>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https://podminky.urs.cz/item/CS_URS_2025_01/979024442</t>
  </si>
  <si>
    <t>997</t>
  </si>
  <si>
    <t>Přesun sutě</t>
  </si>
  <si>
    <t>997006512</t>
  </si>
  <si>
    <t>Vodorovné doprava suti s naložením a složením na skládku přes 100 m do 1 km</t>
  </si>
  <si>
    <t>1466896973</t>
  </si>
  <si>
    <t>Vodorovná doprava suti na skládku s naložením na dopravní prostředek a složením přes 100 m do 1 km</t>
  </si>
  <si>
    <t>https://podminky.urs.cz/item/CS_URS_2025_01/997006512</t>
  </si>
  <si>
    <t>0,197</t>
  </si>
  <si>
    <t>997006519</t>
  </si>
  <si>
    <t>Příplatek k vodorovnému přemístění suti na skládku ZKD 1 km přes 1 km</t>
  </si>
  <si>
    <t>-94568810</t>
  </si>
  <si>
    <t>Vodorovná doprava suti na skládku Příplatek k ceně -6512 za každý další i započatý 1 km</t>
  </si>
  <si>
    <t>https://podminky.urs.cz/item/CS_URS_2025_01/997006519</t>
  </si>
  <si>
    <t>0,197*14</t>
  </si>
  <si>
    <t>997013601</t>
  </si>
  <si>
    <t>Poplatek za uložení na skládce (skládkovné) stavebního odpadu betonového kód odpadu 17 01 01</t>
  </si>
  <si>
    <t>-1763984691</t>
  </si>
  <si>
    <t>Poplatek za uložení stavebního odpadu na skládce (skládkovné) z prostého betonu zatříděného do Katalogu odpadů pod kódem 17 01 01</t>
  </si>
  <si>
    <t>https://podminky.urs.cz/item/CS_URS_2025_01/997013601</t>
  </si>
  <si>
    <t>998</t>
  </si>
  <si>
    <t>Přesun hmot</t>
  </si>
  <si>
    <t>998276101</t>
  </si>
  <si>
    <t>Přesun hmot pro trubní vedení z trub z plastických hmot otevřený výkop</t>
  </si>
  <si>
    <t>-1792443187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</si>
  <si>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</si>
  <si>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</si>
  <si>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Práce a dodávky M</t>
  </si>
  <si>
    <t>46-M</t>
  </si>
  <si>
    <t>Zemní práce při extr.mont.pracích</t>
  </si>
  <si>
    <t>460881612</t>
  </si>
  <si>
    <t>Kladení dlažby z dlaždic betonových tvarovaných a zámkových do lože z kameniva těženého při elektromontážích</t>
  </si>
  <si>
    <t>-2059277429</t>
  </si>
  <si>
    <t>Kryt vozovek a chodníků kladení dlažby (materiál ve specifikaci) včetně spárování, do lože z kameniva těženého z dlaždic betonových tvarovaných nebo zámkových</t>
  </si>
  <si>
    <t>https://podminky.urs.cz/item/CS_URS_2025_01/460881612</t>
  </si>
  <si>
    <t>460911122</t>
  </si>
  <si>
    <t>Očištění dlaždic betonových tvarovaných nebo zámkových z rozebraných dlažeb při elektromontážích</t>
  </si>
  <si>
    <t>422531546</t>
  </si>
  <si>
    <t>Očištění vybouraných prvků z vozovek a chodníků kostek nebo dlaždic od spojovacího materiálu s původní výplní spár kamenivem, s odklizením a uložením na vzdálenost 3 m dlaždic betonových tvarovaných nebo zámkových</t>
  </si>
  <si>
    <t>https://podminky.urs.cz/item/CS_URS_2025_01/460911122</t>
  </si>
  <si>
    <t>VRN4</t>
  </si>
  <si>
    <t>Inženýrská činnost</t>
  </si>
  <si>
    <t>R043154000</t>
  </si>
  <si>
    <t>Zkoušky hutnicí</t>
  </si>
  <si>
    <t>1024</t>
  </si>
  <si>
    <t>100144550</t>
  </si>
  <si>
    <t>VRN9</t>
  </si>
  <si>
    <t>Ostatní náklady</t>
  </si>
  <si>
    <t>R090001000</t>
  </si>
  <si>
    <t>Ostatní náklady - viz poznámka, případně náklady na Dopravně-inženýrské opatření v rozsahu dle potřeby Stavebního objektu</t>
  </si>
  <si>
    <t>-221863734</t>
  </si>
  <si>
    <t>Poznámka k položce:_x000D_
OSTATNÍ POŽADAVKY - POSUDKY, KONTROLY, REVIZNÍ ZPRÁVY_x000D_
_x000D_
_x000D_
zahrnuje veškeré náklady spojené s objednatelem požadovanými pracemi_x000D_
_x000D_
revize elektro_x000D_
a případné další nutné revize, kontroly, posudky</t>
  </si>
  <si>
    <t>SO 11-32-01 - ŽST Hrubá Voda, vrt studna, vodovodní přípojka</t>
  </si>
  <si>
    <t>PSV - Práce a dodávky PSV</t>
  </si>
  <si>
    <t xml:space="preserve">    722 - Zdravotechnika - vnitřní vodovod</t>
  </si>
  <si>
    <t xml:space="preserve">    724 - Zdravotechnika - strojní vybavení</t>
  </si>
  <si>
    <t xml:space="preserve">    21-M - Elektromontáže</t>
  </si>
  <si>
    <t>292081152</t>
  </si>
  <si>
    <t>1765821482</t>
  </si>
  <si>
    <t>1612361612</t>
  </si>
  <si>
    <t>596974021</t>
  </si>
  <si>
    <t>24,57*2 "Přepočtené koeficientem množství</t>
  </si>
  <si>
    <t>-943360303</t>
  </si>
  <si>
    <t>R151000</t>
  </si>
  <si>
    <t>883044029</t>
  </si>
  <si>
    <t>-1781544886</t>
  </si>
  <si>
    <t>1769629107</t>
  </si>
  <si>
    <t>-35897187</t>
  </si>
  <si>
    <t>5,528*1,7 "Přepočtené koeficientem množství</t>
  </si>
  <si>
    <t>-717507996</t>
  </si>
  <si>
    <t>-1381107653</t>
  </si>
  <si>
    <t>-1163138746</t>
  </si>
  <si>
    <t>28,35*0,02 "Přepočtené koeficientem množství</t>
  </si>
  <si>
    <t>-954759882</t>
  </si>
  <si>
    <t>-1695270765</t>
  </si>
  <si>
    <t>13,229</t>
  </si>
  <si>
    <t>657935139</t>
  </si>
  <si>
    <t>13,229*5</t>
  </si>
  <si>
    <t>-991265556</t>
  </si>
  <si>
    <t>171201221</t>
  </si>
  <si>
    <t>Poplatek za uložení na skládce (skládkovné) zeminy a kamení kód odpadu 17 05 04</t>
  </si>
  <si>
    <t>-1800003249</t>
  </si>
  <si>
    <t>Poplatek za uložení stavebního odpadu na skládce (skládkovné) zeminy a kamení zatříděného do Katalogu odpadů pod kódem 17 05 04</t>
  </si>
  <si>
    <t>https://podminky.urs.cz/item/CS_URS_2025_01/171201221</t>
  </si>
  <si>
    <t>13,229*1,7</t>
  </si>
  <si>
    <t>PSV</t>
  </si>
  <si>
    <t>Práce a dodávky PSV</t>
  </si>
  <si>
    <t>1991005464</t>
  </si>
  <si>
    <t>R2427911</t>
  </si>
  <si>
    <t>Vrtaná studna - kompletní dodávka - vrt, vystrojení, obsyp, zárubnice, zhlaví studny - viz popis a TZ PD</t>
  </si>
  <si>
    <t>1208591210</t>
  </si>
  <si>
    <t>Poznámka k položce:_x000D_
Bilance potřeby vody:_x000D_
Spotřeba vody podle přílohy č.12 k vyhlášce 428/2001 Sb._x000D_
_x000D_
Průměrná denní potřeba: 	Qp = 100 l/os/den x 4 osoby = 400 l/den _x000D_
Maximální denní potřeba: 	Qm = Qp x kd = 400 x 1,5 = 600 l/den _x000D_
Maximální hod. potřeba:	Qh = Qm x kh/24 = 600 x 1,8/24 = 45,00 l/hod = 0,0125 l/sec _x000D_
_x000D_
Roční spotřeba vody podle přílohy č.12 k vyhlášce 428/2001 Sb. _x000D_
Roční potřeba vody : 	Qr = 36,5 m3/os x 4 osoby = 146,0 m3/rok_x000D_
a)	stavební řešení_x000D_
Hloubka vrtu:_x000D_
29,00 m (hloubka bude upřesněna při realizaci vrtaných prací dle projevů intenzity zvodnění horninového prostředí)._x000D_
Zárubnice:_x000D_
DN 160_x000D_
18,0 – 29,0 m Ø 250 mm rotačně příklepné Vrtný průměr: _x000D_
0,0 – 18,0 m Ø 210 mm zapažení úvodní kolonou_x000D_
vrtání_x000D_
+0,0 - 20,5 m p. t. - plná PVC Ø 1 _x000D_
Vystrojení vrtu: zárubnice_x000D_
60 mm_x000D_
-20,5 m p. t. - 27,5 m p. t. - perforovaná PVC zárubnice Ø 160 mm_x000D_
-27,5 m p. t. – 29,0 m p. t. - plná PVC zárubnice Ø 160 mm, kalník_x000D_
Obsyp:_x000D_
0,0 - 3,0 m p. t. – cementace, jílové těsnění (vytěžený materiál)_x000D_
-3,0 - 4,0 m p. t. – cementace, jílové těsnění (granulovaný bentonit)_x000D_
-20,0 m p. t. - 29,0 m p. t. - obsyp - vodárenský štěrk frakce 4/8 mm_x000D_
-29,0 m p. t. - 29,4 m p. t. – praný kačírek frakce 4/8 mm_x000D_
_x000D_
Zhlaví vrtu:_x000D_
Studna bude také vybavena zhlavím - vstupem z plastu např. AQUATECH. Šachta _x000D_
DN1,0m, vstup DN 600, v=2,0 m, výška nad terénem 0,5m a utěsněn proti vnikání povrchové vody. Studna je zakryta plastovým poklopem s přesahem 50mm a sklonem 2%.</t>
  </si>
  <si>
    <t>-1048586008</t>
  </si>
  <si>
    <t>871161141</t>
  </si>
  <si>
    <t>Montáž potrubí z PE100 RC SDR 11 otevřený výkop svařovaných na tupo d 32 x 3,0 mm</t>
  </si>
  <si>
    <t>-1147997546</t>
  </si>
  <si>
    <t>Montáž vodovodního potrubí z polyetylenu PE100 RC v otevřeném výkopu svařovaných na tupo SDR 11/PN16 d 32 x 3,0 mm</t>
  </si>
  <si>
    <t>https://podminky.urs.cz/item/CS_URS_2025_01/871161141</t>
  </si>
  <si>
    <t>28613170</t>
  </si>
  <si>
    <t>potrubí vodovodní dvouvrstvé PE100 RC SDR11 32x3,0mm</t>
  </si>
  <si>
    <t>441184733</t>
  </si>
  <si>
    <t>18,9*1,015 "Přepočtené koeficientem množství</t>
  </si>
  <si>
    <t>1959422144</t>
  </si>
  <si>
    <t>892241111</t>
  </si>
  <si>
    <t>Tlaková zkouška vodou potrubí DN do 80</t>
  </si>
  <si>
    <t>1526532443</t>
  </si>
  <si>
    <t>Tlakové zkoušky vodou na potrubí DN do 80</t>
  </si>
  <si>
    <t>https://podminky.urs.cz/item/CS_URS_2025_01/892241111</t>
  </si>
  <si>
    <t>899721111</t>
  </si>
  <si>
    <t>Signalizační vodič DN do 150 mm na potrubí</t>
  </si>
  <si>
    <t>-422216289</t>
  </si>
  <si>
    <t>Signalizační vodič na potrubí DN do 150 mm</t>
  </si>
  <si>
    <t>https://podminky.urs.cz/item/CS_URS_2025_01/899721111</t>
  </si>
  <si>
    <t>-1326492842</t>
  </si>
  <si>
    <t>171132107</t>
  </si>
  <si>
    <t>722</t>
  </si>
  <si>
    <t>Zdravotechnika - vnitřní vodovod</t>
  </si>
  <si>
    <t>722290234</t>
  </si>
  <si>
    <t>Proplach a dezinfekce vodovodního potrubí DN do 80</t>
  </si>
  <si>
    <t>-1603368038</t>
  </si>
  <si>
    <t>Zkoušky, proplach a desinfekce vodovodního potrubí proplach a desinfekce vodovodního potrubí do DN 80</t>
  </si>
  <si>
    <t>https://podminky.urs.cz/item/CS_URS_2025_01/722290234</t>
  </si>
  <si>
    <t>724</t>
  </si>
  <si>
    <t>Zdravotechnika - strojní vybavení</t>
  </si>
  <si>
    <t>724211R</t>
  </si>
  <si>
    <t>Domovní vodárna dopravní výška 76 m - kompletní dodávka</t>
  </si>
  <si>
    <t>soubor</t>
  </si>
  <si>
    <t>-995149619</t>
  </si>
  <si>
    <t>Poznámka k položce:_x000D_
Celonerezové ponorné odstředivé čerpadlo, 400V do vrtaných studní s ekologickým, vodou plněným elektromotorem , čerpadlo bude ve studni ponořeno v cca 10m vody._x000D_
_x000D_
Plovákový spínač: ne_x000D_
Délka kabelu (m): 1,7_x000D_
Pohon čerpadla: elektromotor 400 V_x000D_
Počet zapnutí za hodinu max.: 40_x000D_
Jmenovitý výkon elektromotoru (kW): 0,37_x000D_
Krytí (IP): 68_x000D_
Tepelná pojistka: ne_x000D_
Hloubka ponoru max. (m):150_x000D_
Průtok min. (m3/hod.): 0,3_x000D_
Průtok max. (m3/hod.): 1,5_x000D_
Dopravní výška max. (m): 76_x000D_
Dopravní výška min. (m): 21_x000D_
Vypočtená dopravní výška: cca 40m_x000D_
Počet stupňů: 14_x000D_
Dimenze připojení - výtlak:1 ¼“ = DN32_x000D_
Vhodnost použití do vrtu: ano_x000D_
Průměr vrtu/studny min. (mm): 120_x000D_
Ochrana čerpadla proti chodu na sucho: ne_x000D_
Materiálové provedení čerpadla:	nerez_x000D_
Teplota čerpaného média max. (°C): 30_x000D_
Zpětná klapka: ano_x000D_
Hmotnost (kg): 11,3_x000D_
Šnůra na zavěšení:	ne_x000D_
Záruka (měsíců): 24_x000D_
_x000D_
_x000D_
Výtlačné potrubí savice délky 27,5m DN32 uchycené v šachtě nosnou sponou a přírubami k přípojce vody, ve vrtu drží samosvornými pásky._x000D_
Krabicová rozvodka se silovými kabely zajišťující chod ponorného čerpadla i hlídání hladiny vody_x000D_
Manometr, zpětná klapka, výtlačné šoupátko._x000D_
Přípojka pitné vody DN25(d32x3,0) HDPE100RC SDR11, PN16 o celk. dl. 18,90 m._x000D_
Regulátor tlaku vody ovládající elektromotor čerpadla (řídící jednotka s frekvenčním měničem)_x000D_
_x000D_
Čerpadlo pracuje ponořené ve vrtu či studni a je ovládáno jednotkou s frekvenčním  měničem - celý systém po otevření odběrního místa automaticky sepne, po uzavření vypne. Během odběru vody jednotka reguluje otáčky čerpadla podle okamžité spotřeby a udržuje vždy nastavený konstantní tlak. Při menších odběrech dochází k významnému snížení příkonu a tím k úspoře provozních nákladů._x000D_
_x000D_
Vyrovnávací tlaková nádoba omezí vodní rázy a sníží počet spínání, vodárna zapne až odběru cca 3 litrů vody, tato nádoba je nejčastěji umístěna v objektu, má objem max. 24l, je součást řídící jednotky jako zpětná klapka a malá tlaková nádoba_x000D_
Hlavní uzavírací ventil s odvodněním _x000D_
Připojovací armatury (T-kus, vsuvka, redukce, manometr)</t>
  </si>
  <si>
    <t>21-M</t>
  </si>
  <si>
    <t>Elektromontáže</t>
  </si>
  <si>
    <t>210100001</t>
  </si>
  <si>
    <t>Ukončení vodičů v rozváděči nebo na přístroji včetně zapojení průřezu žíly do 2,5 mm2</t>
  </si>
  <si>
    <t>-2137433441</t>
  </si>
  <si>
    <t>Ukončení vodičů izolovaných s označením a zapojením v rozváděči nebo na přístroji průřezu žíly do 2,5 mm2</t>
  </si>
  <si>
    <t>https://podminky.urs.cz/item/CS_URS_2025_01/210100001</t>
  </si>
  <si>
    <t>210120511</t>
  </si>
  <si>
    <t>Montáž jističů do 100 A se zapojením vodičů</t>
  </si>
  <si>
    <t>-1280895077</t>
  </si>
  <si>
    <t>Montáž jističů se zapojením vodičů jističů do 100 A</t>
  </si>
  <si>
    <t>https://podminky.urs.cz/item/CS_URS_2025_01/210120511</t>
  </si>
  <si>
    <t>35822117</t>
  </si>
  <si>
    <t>jistič 1-pólový 10 A vypínací charakteristika C vypínací schopnost 10 kA</t>
  </si>
  <si>
    <t>256</t>
  </si>
  <si>
    <t>-552320608</t>
  </si>
  <si>
    <t>210220020</t>
  </si>
  <si>
    <t>Montáž uzemňovacího vedení vodičů FeZn pomocí svorek v zemi páskou do 120 mm2 ve městské zástavbě</t>
  </si>
  <si>
    <t>-1221871569</t>
  </si>
  <si>
    <t>Montáž uzemňovacího vedení s upevněním, propojením a připojením pomocí svorek v zemi s izolací spojů vodičů FeZn páskou průřezu do 120 mm2 v městské zástavbě</t>
  </si>
  <si>
    <t>https://podminky.urs.cz/item/CS_URS_2025_01/210220020</t>
  </si>
  <si>
    <t>35442064</t>
  </si>
  <si>
    <t>pás zemnící 20x3mm FeZn</t>
  </si>
  <si>
    <t>128</t>
  </si>
  <si>
    <t>1690313360</t>
  </si>
  <si>
    <t>210812011</t>
  </si>
  <si>
    <t>Montáž kabelu Cu plného nebo laněného do 1 kV žíly 3x1,5 až 6 mm2 (např. CYKY) bez ukončení uloženého volně nebo v liště</t>
  </si>
  <si>
    <t>-1379637679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</si>
  <si>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</si>
  <si>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https://podminky.urs.cz/item/CS_URS_2025_01/210812011</t>
  </si>
  <si>
    <t>34111036</t>
  </si>
  <si>
    <t>kabel instalační jádro Cu plné izolace PVC plášť PVC 450/750V (CYKY) 3x2,5mm2</t>
  </si>
  <si>
    <t>-1480242833</t>
  </si>
  <si>
    <t>26,9*1,15 "Přepočtené koeficientem množství</t>
  </si>
  <si>
    <t>34571350</t>
  </si>
  <si>
    <t>trubka elektroinstalační ohebná dvouplášťová korugovaná HDPE (chránička) D 32/40mm</t>
  </si>
  <si>
    <t>604631860</t>
  </si>
  <si>
    <t>R21000</t>
  </si>
  <si>
    <t>Úprava stávajícího rozvaděče, vč. stavebních přípomocí - vysekání drážek ve zdivu, jejich zapravení</t>
  </si>
  <si>
    <t>543045091</t>
  </si>
  <si>
    <t>460161131</t>
  </si>
  <si>
    <t>Hloubení kabelových rýh ručně š 35 cm hl 40 cm v hornině tř I skupiny 1 a 2</t>
  </si>
  <si>
    <t>1083720871</t>
  </si>
  <si>
    <t>Hloubení kabelových rýh ručně včetně urovnání dna s přemístěním výkopku do vzdálenosti 3 m od okraje jámy nebo s naložením na dopravní prostředek šířky 35 cm hloubky 40 cm v hornině třídy těžitelnosti I skupiny 1 a 2</t>
  </si>
  <si>
    <t>https://podminky.urs.cz/item/CS_URS_2025_01/460161131</t>
  </si>
  <si>
    <t>460431141</t>
  </si>
  <si>
    <t>Zásyp kabelových rýh ručně se zhutněním š 35 cm hl 40 cm z horniny tř I skupiny 1 a 2</t>
  </si>
  <si>
    <t>590447669</t>
  </si>
  <si>
    <t>Zásyp kabelových rýh ručně s přemístění sypaniny ze vzdálenosti do 10 m, s uložením výkopku ve vrstvách včetně zhutnění a úpravy povrchu šířky 35 cm hloubky 40 cm z horniny třídy těžitelnosti I skupiny 1 a 2</t>
  </si>
  <si>
    <t>https://podminky.urs.cz/item/CS_URS_2025_01/460431141</t>
  </si>
  <si>
    <t>460661111</t>
  </si>
  <si>
    <t>Kabelové lože z písku pro kabely nn bez zakrytí š lože do 35 cm</t>
  </si>
  <si>
    <t>1035156666</t>
  </si>
  <si>
    <t>Kabelové lože z písku včetně podsypu, zhutnění a urovnání povrchu pro kabely nn bez zakrytí, šířky do 35 cm</t>
  </si>
  <si>
    <t>https://podminky.urs.cz/item/CS_URS_2025_01/460661111</t>
  </si>
  <si>
    <t>460671111</t>
  </si>
  <si>
    <t>Výstražná fólie pro krytí kabelů šířky přes 10 do 20 cm</t>
  </si>
  <si>
    <t>-288164417</t>
  </si>
  <si>
    <t>Výstražné prvky pro krytí kabelů včetně vyrovnání povrchu rýhy, rozvinutí a uložení fólie, šířky přes 10 do 20 cm</t>
  </si>
  <si>
    <t>https://podminky.urs.cz/item/CS_URS_2025_01/460671111</t>
  </si>
  <si>
    <t>-485628337</t>
  </si>
  <si>
    <t>-1583266031</t>
  </si>
  <si>
    <t>SO 11-72-01 - ŽST Hrubá Voda, pracoviště  ŘP</t>
  </si>
  <si>
    <t>Úroveň 3:</t>
  </si>
  <si>
    <t>SO 11-72-01.01 - Stavební část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</si>
  <si>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</si>
  <si>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</si>
  <si>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</si>
  <si>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</si>
  <si>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</si>
  <si>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</si>
  <si>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</si>
  <si>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</si>
  <si>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</si>
  <si>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6 - Úpravy povrchů, podlahy a osazování výplní</t>
  </si>
  <si>
    <t xml:space="preserve">      63 - Podlahy a podlahové konstrukce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</si>
  <si>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</si>
  <si>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</si>
  <si>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96 - Bourání konstrukcí</t>
  </si>
  <si>
    <t>D1 - Kontejner</t>
  </si>
  <si>
    <t>Zemní práce - přípravné a přidružené práce</t>
  </si>
  <si>
    <t>111251101</t>
  </si>
  <si>
    <t>Odstranění křovin a stromů průměru kmene do 100 mm i s kořeny sklonu terénu do 1:5 z celkové plochy do 100 m2 strojně</t>
  </si>
  <si>
    <t>1207334295</t>
  </si>
  <si>
    <t>Odstranění křovin a stromů s odstraněním kořenů strojně průměru kmene do 100 mm v rovině nebo ve svahu sklonu terénu do 1:5, při celkové ploše do 100 m2</t>
  </si>
  <si>
    <t>https://podminky.urs.cz/item/CS_URS_2025_01/111251101</t>
  </si>
  <si>
    <t>" v mítse dotceném stavbou"200</t>
  </si>
  <si>
    <t>162301501</t>
  </si>
  <si>
    <t>Vodorovné přemístění křovin do 5 km D kmene do 100 mm</t>
  </si>
  <si>
    <t>-660362082</t>
  </si>
  <si>
    <t>Vodorovné přemístění smýcených křovin do průměru kmene 100 mm na vzdálenost do 5 000 m</t>
  </si>
  <si>
    <t>https://podminky.urs.cz/item/CS_URS_2025_01/162301501</t>
  </si>
  <si>
    <t>200</t>
  </si>
  <si>
    <t>162301981</t>
  </si>
  <si>
    <t>Příplatek k vodorovnému přemístění křovin D kmene do 100 mm ZKD 1 km</t>
  </si>
  <si>
    <t>1601017835</t>
  </si>
  <si>
    <t>Vodorovné přemístění smýcených křovin Příplatek k ceně za každých dalších i započatých 1 000 m</t>
  </si>
  <si>
    <t>https://podminky.urs.cz/item/CS_URS_2025_01/162301981</t>
  </si>
  <si>
    <t>200*5</t>
  </si>
  <si>
    <t>Zemní práce - odkopávky a prokopávky</t>
  </si>
  <si>
    <t>122151101</t>
  </si>
  <si>
    <t>Odkopávky a prokopávky nezapažené v hornině třídy těžitelnosti I skupiny 1 a 2 objem do 20 m3 strojně</t>
  </si>
  <si>
    <t>1576695300</t>
  </si>
  <si>
    <t>Odkopávky a prokopávky nezapažené strojně v hornině třídy těžitelnosti I skupiny 1 a 2 do 20 m3</t>
  </si>
  <si>
    <t>https://podminky.urs.cz/item/CS_URS_2025_01/122151101</t>
  </si>
  <si>
    <t>"pro skladbu dlažby"(70*0,6)</t>
  </si>
  <si>
    <t>"pro nové pracovište RP"(7*6*0,25)</t>
  </si>
  <si>
    <t>"pro objekt náhradního zdroje" (4*2,5*0,25)</t>
  </si>
  <si>
    <t>"sjezd"(12*0,5)</t>
  </si>
  <si>
    <t>Součet</t>
  </si>
  <si>
    <t>Zemní práce - hloubené vykopávky</t>
  </si>
  <si>
    <t>133351101</t>
  </si>
  <si>
    <t>Hloubení šachet nezapažených v hornině třídy těžitelnosti II skupiny 4 objem do 20 m3</t>
  </si>
  <si>
    <t>1507270211</t>
  </si>
  <si>
    <t>Hloubení nezapažených šachet strojně v hornině třídy těžitelnosti II skupiny 4 do 20 m3</t>
  </si>
  <si>
    <t>https://podminky.urs.cz/item/CS_URS_2025_01/133351101</t>
  </si>
  <si>
    <t>"dle výkresu číslo 1-02"</t>
  </si>
  <si>
    <t>(0,4*1,5*0,4)*3</t>
  </si>
  <si>
    <t>(0,4*1,2*0,6)*3</t>
  </si>
  <si>
    <t>(0,4*1,1*0,4)*3</t>
  </si>
  <si>
    <t>(0,4*0,3*0,4)*3</t>
  </si>
  <si>
    <t>(0,4*0,3*0,6)*3</t>
  </si>
  <si>
    <t>(0,4*0,1*0,4)*3</t>
  </si>
  <si>
    <t>(0,4*0,1*0,6)*3</t>
  </si>
  <si>
    <t>1960352772</t>
  </si>
  <si>
    <t>(70*0,6)</t>
  </si>
  <si>
    <t>(7*6*0,25)</t>
  </si>
  <si>
    <t>(4*2,5*0,25)</t>
  </si>
  <si>
    <t>(12*0,5)</t>
  </si>
  <si>
    <t>-1690708344</t>
  </si>
  <si>
    <t>61*10</t>
  </si>
  <si>
    <t>-1965440862</t>
  </si>
  <si>
    <t>-586545353</t>
  </si>
  <si>
    <t>61*1,65</t>
  </si>
  <si>
    <t>-610746043</t>
  </si>
  <si>
    <t>"zásyp dle výkresu 1-07"5</t>
  </si>
  <si>
    <t>58344171</t>
  </si>
  <si>
    <t>štěrkodrť frakce 0/32</t>
  </si>
  <si>
    <t>1587157294</t>
  </si>
  <si>
    <t>5*2 "Přepočtené koeficientem množství</t>
  </si>
  <si>
    <t>Zemní práce - povrchové úpravy terénu</t>
  </si>
  <si>
    <t>-48124685</t>
  </si>
  <si>
    <t>70+12</t>
  </si>
  <si>
    <t>5,5</t>
  </si>
  <si>
    <t>3*1,5</t>
  </si>
  <si>
    <t>Zakládání - úprava podloží a základové spáry, zlepšování vlastností hornin</t>
  </si>
  <si>
    <t>213311113</t>
  </si>
  <si>
    <t>Polštáře zhutněné pod základy z kameniva drceného frakce 16 až 63 mm</t>
  </si>
  <si>
    <t>-1770669479</t>
  </si>
  <si>
    <t>Polštáře zhutněné pod základy z kameniva hrubého drceného, frakce 16 - 63 mm</t>
  </si>
  <si>
    <t>https://podminky.urs.cz/item/CS_URS_2025_01/213311113</t>
  </si>
  <si>
    <t>213311131</t>
  </si>
  <si>
    <t>Polštáře zhutněné pod základy z kameniva drceného frakce 0 až 4 mm</t>
  </si>
  <si>
    <t>199678718</t>
  </si>
  <si>
    <t>Polštáře zhutněné pod základy z kameniva drobného drceného, frakce 0 - 4 mm</t>
  </si>
  <si>
    <t>https://podminky.urs.cz/item/CS_URS_2025_01/213311131</t>
  </si>
  <si>
    <t>Zakládání - základy</t>
  </si>
  <si>
    <t>275313711</t>
  </si>
  <si>
    <t>Základové patky z betonu tř. C 20/25</t>
  </si>
  <si>
    <t>-1554104341</t>
  </si>
  <si>
    <t>Základy z betonu prostého patky a bloky z betonu kamenem neprokládaného tř. C 20/25</t>
  </si>
  <si>
    <t>https://podminky.urs.cz/item/CS_URS_2025_01/275313711</t>
  </si>
  <si>
    <t>2,112*1,025 "Přepočtené koeficientem množství</t>
  </si>
  <si>
    <t>Komunikace pozemní</t>
  </si>
  <si>
    <t>Podkladní vrstvy komunikací, letišť a ploch</t>
  </si>
  <si>
    <t>564231111</t>
  </si>
  <si>
    <t>Podklad nebo podsyp ze štěrkopísku ŠP plochy přes 100 m2 tl 100 mm</t>
  </si>
  <si>
    <t>837122278</t>
  </si>
  <si>
    <t>Podklad nebo podsyp ze štěrkopísku ŠP s rozprostřením, vlhčením a zhutněním plochy přes 100 m2, po zhutnění tl. 100 mm</t>
  </si>
  <si>
    <t>https://podminky.urs.cz/item/CS_URS_2025_01/564231111</t>
  </si>
  <si>
    <t>"skladba dle výkresu císlo 1-07"70</t>
  </si>
  <si>
    <t>"sjezd"12</t>
  </si>
  <si>
    <t>564710011</t>
  </si>
  <si>
    <t>Podklad z kameniva hrubého drceného vel. 8-16 mm plochy přes 100 m2 tl 50 mm</t>
  </si>
  <si>
    <t>588359194</t>
  </si>
  <si>
    <t>Podklad nebo kryt z kameniva hrubého drceného vel. 8-16 mm s rozprostřením a zhutněním plochy přes 100 m2, po zhutnění tl. 50 mm</t>
  </si>
  <si>
    <t>https://podminky.urs.cz/item/CS_URS_2025_01/564710011</t>
  </si>
  <si>
    <t>564731111</t>
  </si>
  <si>
    <t>Podklad z kameniva hrubého drceného vel. 32-63 mm plochy přes 100 m2 tl 100 mm</t>
  </si>
  <si>
    <t>2127230097</t>
  </si>
  <si>
    <t>Podklad nebo kryt z kameniva hrubého drceného vel. 32-63 mm s rozprostřením a zhutněním plochy přes 100 m2, po zhutnění tl. 100 mm</t>
  </si>
  <si>
    <t>https://podminky.urs.cz/item/CS_URS_2025_01/564731111</t>
  </si>
  <si>
    <t>564761101</t>
  </si>
  <si>
    <t>Podklad z kameniva hrubého drceného vel. 32-63 mm plochy do 100 m2 tl 200 mm</t>
  </si>
  <si>
    <t>-569639112</t>
  </si>
  <si>
    <t>Podklad nebo kryt z kameniva hrubého drceného vel. 32-63 mm s rozprostřením a zhutněním plochy jednotlivě do 100 m2, po zhutnění tl. 200 mm</t>
  </si>
  <si>
    <t>https://podminky.urs.cz/item/CS_URS_2025_01/564761101</t>
  </si>
  <si>
    <t>"pod panely pod dieselegregátem"(1,5*3)</t>
  </si>
  <si>
    <t>564771111</t>
  </si>
  <si>
    <t>Podklad z kameniva hrubého drceného vel. 32-63 mm plochy přes 100 m2 tl 250 mm</t>
  </si>
  <si>
    <t>-1364775304</t>
  </si>
  <si>
    <t>Podklad nebo kryt z kameniva hrubého drceného vel. 32-63 mm s rozprostřením a zhutněním plochy přes 100 m2, po zhutnění tl. 250 mm</t>
  </si>
  <si>
    <t>https://podminky.urs.cz/item/CS_URS_2025_01/564771111</t>
  </si>
  <si>
    <t>Kryty pozemních komunikací, letišť a ploch dlážděné</t>
  </si>
  <si>
    <t>596212312</t>
  </si>
  <si>
    <t>Kladení zámkové dlažby pozemních komunikací ručně tl do 100 mm skupiny A pl do 300 m2</t>
  </si>
  <si>
    <t>-1018003490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</si>
  <si>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plochy do 300 m2</t>
  </si>
  <si>
    <t>https://podminky.urs.cz/item/CS_URS_2025_01/596212312</t>
  </si>
  <si>
    <t>"dle výkresu 1-07"70</t>
  </si>
  <si>
    <t>R59245220</t>
  </si>
  <si>
    <t>dlažba zámková tl.100mm přírodní dle skladby</t>
  </si>
  <si>
    <t>-1053928527</t>
  </si>
  <si>
    <t>82*1,02 "Přepočtené koeficientem množství</t>
  </si>
  <si>
    <t>Úpravy povrchů, podlahy a osazování výplní</t>
  </si>
  <si>
    <t>Podlahy a podlahové konstrukce</t>
  </si>
  <si>
    <t>637211122</t>
  </si>
  <si>
    <t>Okapový chodník z betonových dlaždic tl 60 mm kladených do písku se zalitím spár MC</t>
  </si>
  <si>
    <t>-1296605051</t>
  </si>
  <si>
    <t>Okapový chodník z dlaždic betonových do písku se zalitím spár cementovou maltou, tl. dlaždic 60 mm</t>
  </si>
  <si>
    <t>https://podminky.urs.cz/item/CS_URS_2025_01/637211122</t>
  </si>
  <si>
    <t>"dle výkresu 1-07"5,5</t>
  </si>
  <si>
    <t>91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</si>
  <si>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</si>
  <si>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</si>
  <si>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</si>
  <si>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-2119553828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</si>
  <si>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</si>
  <si>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</si>
  <si>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"dle výkresu 1-07"46</t>
  </si>
  <si>
    <t>"sjezd"6+6</t>
  </si>
  <si>
    <t>59217031</t>
  </si>
  <si>
    <t>obrubník silniční betonový 1000x150x250mm</t>
  </si>
  <si>
    <t>-1714620170</t>
  </si>
  <si>
    <t>"prořez"2</t>
  </si>
  <si>
    <t>919726122</t>
  </si>
  <si>
    <t>Geotextilie pro ochranu, separaci a filtraci netkaná měrná hm přes 200 do 300 g/m2</t>
  </si>
  <si>
    <t>1302017424</t>
  </si>
  <si>
    <t>Geotextilie netkaná pro ochranu, separaci nebo filtraci měrná hmotnost přes 200 do 300 g/m2</t>
  </si>
  <si>
    <t>https://podminky.urs.cz/item/CS_URS_2025_01/919726122</t>
  </si>
  <si>
    <t>"dle výkresu 1-07"70+12</t>
  </si>
  <si>
    <t>82*1,1 "Přepočtené koeficientem množství</t>
  </si>
  <si>
    <t>93</t>
  </si>
  <si>
    <t>Různé dokončovací konstrukce a práce inženýrských staveb</t>
  </si>
  <si>
    <t>935114112</t>
  </si>
  <si>
    <t>Mikroštěrbinový odvodňovací betonový žlab 220x260 mm se spádem dna 0,5 % se základem</t>
  </si>
  <si>
    <t>535174914</t>
  </si>
  <si>
    <t>Štěrbinový odvodňovací betonový žlab se základem z betonu prostého a s obetonováním rozměru 220x260 mm (mikroštěrbinový) se spádem dna 0,5 %</t>
  </si>
  <si>
    <t>"dle výkresu 1-07"5</t>
  </si>
  <si>
    <t>96</t>
  </si>
  <si>
    <t>Bourání konstrukcí</t>
  </si>
  <si>
    <t>966071822</t>
  </si>
  <si>
    <t>Rozebrání oplocení z drátěného pletiva se čtvercovými oky v přes 1,6 do 2,0 m</t>
  </si>
  <si>
    <t>-1033870088</t>
  </si>
  <si>
    <t>Rozebrání oplocení z pletiva drátěného se čtvercovými oky, výšky přes 1,6 do 2,0 m</t>
  </si>
  <si>
    <t>https://podminky.urs.cz/item/CS_URS_2025_01/966071822</t>
  </si>
  <si>
    <t>966071711</t>
  </si>
  <si>
    <t>Bourání sloupků a vzpěr plotových ocelových do 2,5 m zabetonovaných</t>
  </si>
  <si>
    <t>-1459291135</t>
  </si>
  <si>
    <t>Bourání plotových sloupků a vzpěr ocelových trubkových nebo profilovaných výšky do 2,50 m zabetonovaných</t>
  </si>
  <si>
    <t>https://podminky.urs.cz/item/CS_URS_2025_01/966071711</t>
  </si>
  <si>
    <t>977258368</t>
  </si>
  <si>
    <t>-2060592960</t>
  </si>
  <si>
    <t>2,549*30</t>
  </si>
  <si>
    <t>997013631</t>
  </si>
  <si>
    <t>Poplatek za uložení na skládce (skládkovné) stavebního odpadu směsného kód odpadu 17 09 04</t>
  </si>
  <si>
    <t>-1023336533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</si>
  <si>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</si>
  <si>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</si>
  <si>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998223011</t>
  </si>
  <si>
    <t>Přesun hmot pro pozemní komunikace s krytem dlážděným</t>
  </si>
  <si>
    <t>-833324625</t>
  </si>
  <si>
    <t>Přesun hmot pro pozemní komunikace s krytem dlážděným dopravní vzdálenost do 200 m jakékoliv délky objektu</t>
  </si>
  <si>
    <t>https://podminky.urs.cz/item/CS_URS_2025_01/998223011</t>
  </si>
  <si>
    <t>D1</t>
  </si>
  <si>
    <t>Kontejner</t>
  </si>
  <si>
    <t>R10000</t>
  </si>
  <si>
    <t>Obytný kontejner - dodávka+montáž+doprava+jeřáb - výbava dle výkresu 1-03 a TZ ( bez stavební připravenosti)</t>
  </si>
  <si>
    <t>696579092</t>
  </si>
  <si>
    <t>R10001</t>
  </si>
  <si>
    <t xml:space="preserve">Kryt klimatizace - dodávka+montáž typového krytu klimatizace </t>
  </si>
  <si>
    <t>-1422117910</t>
  </si>
  <si>
    <t>Kryt klimatizace - dodávka+montáž typového krytu klimatizace</t>
  </si>
  <si>
    <t>R20000</t>
  </si>
  <si>
    <t>Podklad pod dieselagregát z betonových panelů na ploše 3x1,5 m - dodávka+montáž+doprava</t>
  </si>
  <si>
    <t>-807295926</t>
  </si>
  <si>
    <t>SO 11-72-01.02 - Elektro+hromosvod</t>
  </si>
  <si>
    <t>703511</t>
  </si>
  <si>
    <t>ELEKTROINSTALAČNÍ LIŠTA ŠÍŘKY DO 30 MM</t>
  </si>
  <si>
    <t>-1718334703</t>
  </si>
  <si>
    <t>Poznámka k souboru cen:_x000D_
1. Položka obsahuje:_x000D_
 – kompletní montáž, rozměření, upevnění, řezání, spojování apod._x000D_
 – veškerý spojovací a montážní materiál vč. upevňovacího materiálu (držáky apod.)_x000D_
 – pomocné mechanismy_x000D_
2. Položka neobsahuje:_x000D_
 X_x000D_
3. Způsob měření:_x000D_
Měří se metr délkový.</t>
  </si>
  <si>
    <t>Poznámka k položce:_x000D_
1. Položka obsahuje:  – kompletní montáž, rozmerení, upevnení, rezání, spojování apod.  – veškerý spojovací a montážní materiál vc. upevnovacího materiálu (držáky apod.)  – pomocné mechanismy 2. Položka neobsahuje:  X 3. Zpusob merení: Merí se metr délkový.</t>
  </si>
  <si>
    <t>703513</t>
  </si>
  <si>
    <t>ELEKTROINSTALAČNÍ LIŠTA ŠÍŘKY PŘES 60 MM</t>
  </si>
  <si>
    <t>-1694128834</t>
  </si>
  <si>
    <t>741132</t>
  </si>
  <si>
    <t>KRABICE (ROZVODKA) INSTALAČNÍ NA ELEKTROINSTALAČNÍ KANÁL SE SVORKOVNICÍ DO 4 MM2</t>
  </si>
  <si>
    <t>1705921164</t>
  </si>
  <si>
    <t>Poznámka k souboru cen:_x000D_
1. Položka obsahuje:_x000D_
 – přípravu podkladu pro osazení_x000D_
 – veškerý materiál a práce pro upevnění nebo uchycení krabice_x000D_
2. Položka neobsahuje:_x000D_
 X_x000D_
3. Způsob měření:_x000D_
Udává se počet kusů kompletní konstrukce nebo práce.</t>
  </si>
  <si>
    <t>Poznámka k položce:_x000D_
1. Položka obsahuje:  – prípravu podkladu pro osazení  – veškerý materiál a práce pro upevnení nebo uchycení krabice 2. Položka neobsahuje:  X 3. Zpusob merení: Udává se pocet kusu kompletní konstrukce nebo práce.</t>
  </si>
  <si>
    <t>741212</t>
  </si>
  <si>
    <t>SPÍNAČ INSTALAČNÍ JEDNODUCHÝ KOMPLETNÍ NÁSTĚNNÝ - KRYTÍ MIN. IP 44</t>
  </si>
  <si>
    <t>1929173505</t>
  </si>
  <si>
    <t>Poznámka k souboru cen:_x000D_
1. Položka obsahuje:_x000D_
 – kompletní přístroj vč. příslušenství_x000D_
2. Položka neobsahuje:_x000D_
 X_x000D_
3. Způsob měření:_x000D_
Udává se počet kusů kompletní konstrukce nebo práce.</t>
  </si>
  <si>
    <t>Poznámka k položce:_x000D_
1. Položka obsahuje:  – kompletní prístroj vc. príslušenství 2. Položka neobsahuje:  X 3. Zpusob merení: Udává se pocet kusu kompletní konstrukce nebo práce.</t>
  </si>
  <si>
    <t>741222</t>
  </si>
  <si>
    <t>SPÍNAČ INSTALAČNÍ DVOJITÝ KOMPLETNÍ NÁSTĚNNÝ - KRYTÍ MIN. IP 44</t>
  </si>
  <si>
    <t>-1462801922</t>
  </si>
  <si>
    <t>741312</t>
  </si>
  <si>
    <t>ZÁSUVKA INSTALAČNÍ JEDNODUCHÁ, NÁSTĚNNÁ VE VYŠŠÍM KRYTÍ - MIN. IP 44</t>
  </si>
  <si>
    <t>-111042164</t>
  </si>
  <si>
    <t>741332</t>
  </si>
  <si>
    <t>ZÁSUVKA INSTALAČNÍ DVOJNÁSOBNÁ, NÁSTĚNNÁ VE VYŠŠÍM KRYTÍ - MIN. IP 44</t>
  </si>
  <si>
    <t>1363870067</t>
  </si>
  <si>
    <t>741531</t>
  </si>
  <si>
    <t>SVÍTIDLO INTERIÉROVÉ LED (IP 20) DO 10 W</t>
  </si>
  <si>
    <t>470272713</t>
  </si>
  <si>
    <t>Poznámka k souboru cen:_x000D_
1. Položka obsahuje:_x000D_
 – kompletní svítidlo vč. zdroje a příslušenství_x000D_
2. Položka neobsahuje:_x000D_
 X_x000D_
3. Způsob měření:_x000D_
Udává se počet kusů kompletní konstrukce nebo práce.</t>
  </si>
  <si>
    <t>Poznámka k položce:_x000D_
1. Položka obsahuje:  – kompletní svítidlo vc. zdroje a príslušenství 2. Položka neobsahuje:  X 3. Zpusob merení: Udává se pocet kusu kompletní konstrukce nebo práce.</t>
  </si>
  <si>
    <t>741532</t>
  </si>
  <si>
    <t>SVÍTIDLO INTERIÉROVÉ LED (IP 20) OD 11 DO 25 W</t>
  </si>
  <si>
    <t>-1453312431</t>
  </si>
  <si>
    <t>741534</t>
  </si>
  <si>
    <t>SVÍTIDLO INTERIÉROVÉ LED (IP 20) PŘES 45 W</t>
  </si>
  <si>
    <t>724615007</t>
  </si>
  <si>
    <t>742F12</t>
  </si>
  <si>
    <t>KABEL NN NEBO VODIČ JEDNOŽÍLOVÝ CU S PLASTOVOU IZOLACÍ OD 4 DO 16 MM2</t>
  </si>
  <si>
    <t>1591973954</t>
  </si>
  <si>
    <t>Poznámka k souboru cen:_x000D_
1. Položka obsahuje:_x000D_
 – manipulace a uložení kabelu (do země, chráničky, kanálu, na rošty, na TV a pod.)_x000D_
2. Položka neobsahuje:_x000D_
 – příchytky, spojky, koncovky, chráničky apod._x000D_
3. Způsob měření:_x000D_
Měří se metr délkový.</t>
  </si>
  <si>
    <t>Poznámka k položce:_x000D_
1. Položka obsahuje:  – manipulace a uložení kabelu (do zeme, chránicky, kanálu, na rošty, na TV a pod.) 2. Položka neobsahuje:  – príchytky, spojky, koncovky, chránicky apod. 3. Zpusob merení: Merí se metr délkový.</t>
  </si>
  <si>
    <t>-1397854121</t>
  </si>
  <si>
    <t>742G12</t>
  </si>
  <si>
    <t>KABEL NN DVOU- A TŘÍŽÍLOVÝ CU S PLASTOVOU IZOLACÍ OD 4 DO 16 MM2</t>
  </si>
  <si>
    <t>-1814745785</t>
  </si>
  <si>
    <t>-599356186</t>
  </si>
  <si>
    <t>Poznámka k souboru cen:_x000D_
1. Položka obsahuje:_x000D_
 – všechny práce spojené s úpravou kabelů pro montáž včetně veškerého příslušentsví_x000D_
_x000D_
2. Položka neobsahuje:_x000D_
 X_x000D_
3. Způsob měření:_x000D_
Udává se počet kusů kompletní konstrukce nebo práce.</t>
  </si>
  <si>
    <t>Poznámka k položce:_x000D_
1. Položka obsahuje:  – všechny práce spojené s úpravou kabelu pro montáž vcetne veškerého príslušentsví  2. Položka neobsahuje:  X 3. Zpusob merení: Udává se pocet kusu kompletní konstrukce nebo práce.</t>
  </si>
  <si>
    <t>7434C1</t>
  </si>
  <si>
    <t>SVÍTIDLO DRÁŽNÍ NOUZOVÉ LED ANTIVANDAL S/BEZ PIKTOGRAMU , MIN. IP 54, TŘÍDA II, DO 10 W</t>
  </si>
  <si>
    <t>-704934362</t>
  </si>
  <si>
    <t>Poznámka k souboru cen:_x000D_
1. Položka obsahuje:_x000D_
 – zdroj a veškeré příslušenství_x000D_
 – technický popis viz. projektová dokumentace_x000D_
2. Položka neobsahuje:_x000D_
 X_x000D_
3. Způsob měření:_x000D_
Udává se počet kusů kompletní konstrukce nebo práce.</t>
  </si>
  <si>
    <t>Poznámka k položce:_x000D_
1. Položka obsahuje:  – zdroj a veškeré príslušenství  – technický popis viz. projektová dokumentace 2. Položka neobsahuje:  X 3. Zpusob merení: Udává se pocet kusu kompletní konstrukce nebo práce.</t>
  </si>
  <si>
    <t>744113</t>
  </si>
  <si>
    <t>ROZVODNICE NN MODULÁRNÍ, MIN. IP 30, OD 37 DO 72 MODULŮ</t>
  </si>
  <si>
    <t>359422438</t>
  </si>
  <si>
    <t>Poznámka k souboru cen:_x000D_
1. Položka obsahuje:_x000D_
 – přípravu podkladu pro osazení vč. upevňovacího materiálu_x000D_
 – veškerý podružný a pomocný materiál ( včetně můstků, vnitřních propojů-vodičů a pod ), nosnou konstrukci, kotevní a spojovací prvky_x000D_
 – provedení zkoušek, dodání předepsaných zkoušek, revizí a atestů_x000D_
2. Položka neobsahuje:_x000D_
 – přístrojové vybavení ( jističe, stykače apod. )_x000D_
_x000D_
3. Způsob měření:_x000D_
Udává se počet kusů kompletní konstrukce nebo práce.</t>
  </si>
  <si>
    <t>Poznámka k položce:_x000D_
1. Položka obsahuje:  – prípravu podkladu pro osazení vc. upevnovacího materiálu  – veškerý podružný a pomocný materiál ( vcetne mustku, vnitrních propoju-vodicu a pod ), nosnou konstrukci, kotevní a spojovací prvky  – provedení zkoušek, dodání predepsaných zkoušek, revizí a atestu 2. Položka neobsahuje:  – prístrojové vybavení ( jistice, stykace apod. )  3. Zpusob merení: Udává se pocet kusu kompletní konstrukce nebo práce.</t>
  </si>
  <si>
    <t>747212</t>
  </si>
  <si>
    <t>CELKOVÁ PROHLÍDKA, ZKOUŠENÍ, MĚŘENÍ A VYHOTOVENÍ VÝCHOZÍ REVIZNÍ ZPRÁVY, PRO OBJEM IN PŘES 100 DO 500 TIS. KČ</t>
  </si>
  <si>
    <t>-1373500697</t>
  </si>
  <si>
    <t>790389863</t>
  </si>
  <si>
    <t>710027088</t>
  </si>
  <si>
    <t>Poznámka k souboru cen:_x000D_
1. Položka obsahuje:_x000D_
 – cenu za práce spojené s uváděním zařízení do provozu, drobné montážní práce v rozvaděčích, koordinaci se zhotoviteli souvisejících zařízení apod._x000D_
2. Položka neobsahuje:_x000D_
 X_x000D_
3. Způsob měření:_x000D_
Udává se čas v hodinách.</t>
  </si>
  <si>
    <t>Poznámka k položce:_x000D_
1. Položka obsahuje:  – cenu za práce spojené s uvádením zarízení do provozu, drobné montážní práce v rozvadecích, koordinaci se zhotoviteli souvisejících zarízení apod. 2. Položka neobsahuje:  X 3. Zpusob merení: Udává se cas v hodinách.</t>
  </si>
  <si>
    <t>SO 11-86-01 - ŽST Hrubá Voda, přípojka NN</t>
  </si>
  <si>
    <t>132838</t>
  </si>
  <si>
    <t>HLOUBENÍ RÝH ŠÍŘ DO 2M PAŽ I NEPAŽ TŘ. II, ODVOZ DO 20KM</t>
  </si>
  <si>
    <t>318171432</t>
  </si>
  <si>
    <t>Poznámka k položce:_x000D_
položka zahrnuje: - vodorovná a svislá doprava, premístení, preložení, manipulace s výkopkem - kompletní provedení vykopávky nezapažené i zapažené - ošetrení výkopište po celou dobu práce v nem vc. klimatických opatrení - ztížení vykopávek v blízkosti podzemního vedení, konstrukcí a objektu vc. jejich docasného zajištení - ztížení pod vodou, v okolí výbušnin, ve stísnených prostorech a pod. - težení po vrstvách, pásech a po jiných nutných cástech (figurách) - cerpání vody vc. cerpacích jímek, potrubí a pohotovostní cerpací soupravy (viz ustanovení k pol. 1151,2) - potrebné snížení hladiny podzemní vody - težení a rozpojování jednotlivých balvanu - vytahování a nošení výkopku - svahování a presvah. svahu do konecného tvaru, výmena hornin v podloží a v pláni znehodnocené klimatickými vlivy - eventuelne nutné druhotné rozpojení odstrelené horniny - rucní vykopávky, odstranení korenu a napadávek - pažení, vzeprení a rozeprení vc. prepažování (vyjma štetových sten) - úpravu, ochranu a ocištení dna, základové spáry, sten a svahu - odvedení nebo obvedení vody v okolí výkopište a ve výkopišti - trídení výkopku - veškeré pomocné konstrukce umožnující provedení vykopávky (príjezdy, sjezdy, nájezdy, lešení, podper. konstr., premostení, zpevnené plochy, zakrytí a pod.) - nezahrnuje uložení zeminy (na skládku, do násypu) ani poplatky za skládku, vykazují se v položce c.0141**</t>
  </si>
  <si>
    <t>-2061589508</t>
  </si>
  <si>
    <t>Poznámka k položce:_x000D_
položka zahrnuje: - kompletní provedení zemní konstrukce vc. výberu vhodného materiálu - úprava  ukládaného  materiálu  vlhcením,  trídením,  promícháním  nebo  vysoušením,  príp. jiné úpravy za úcelem zlepšení jeho  mech. vlastností - hutnení i ruzné míry hutnení  - ošetrení úložište po celou dobu práce v nem vc. klimatických opatrení - ztížení v okolí vedení, konstrukcí a objektu a jejich docasné zajištení - ztížení provádení vc. hutnení ve ztížených podmínkách a stísnených prostorech - ztížené ukládání sypaniny pod vodu - ukládání po vrstvách a po jiných nutných cástech (figurách) vc. dosypávek - spouštení a nošení materiálu - výmena cástí zemní konstrukce znehodnocené klimatickými vlivy - rucní hutnení - udržování úložište a jeho ochrana proti vode - odvedení nebo obvedení vody v okolí úložište a v úložišti - veškeré  pomocné konstrukce umožnující provedení  zemní konstrukce  (príjezdy,  sjezdy,  nájezdy, lešení, podperné konstrukce, premostení, zpevnené plochy, zakrytí a pod.)</t>
  </si>
  <si>
    <t>18214</t>
  </si>
  <si>
    <t>ÚPRAVA POVRCHŮ SROVNÁNÍM ÚZEMÍ V TL DO 0,25M</t>
  </si>
  <si>
    <t>-172626852</t>
  </si>
  <si>
    <t>Poznámka k souboru cen:_x000D_
Položka zahrnuje:_x000D_
- úpravu pláně včetně vyrovnání výškových rozdílů_x000D_
Položka nezahrnuje:_x000D_
- x</t>
  </si>
  <si>
    <t>Poznámka k položce:_x000D_
položka zahrnuje srovnání výškových rozdílu terénu</t>
  </si>
  <si>
    <t>1478288170</t>
  </si>
  <si>
    <t>Poznámka k položce:_x000D_
1. Položka obsahuje:  – kompletní montáž, rozmerení, upevnení, rezání, spojování a pod.   – veškerý spojovací a montážní materiál vc. upevnovacího materiálu ( držáky apod.)  – pomocné mechanismy 2. Položka neobsahuje:  X 3. Zpusob merení: Merí se metr délkový.</t>
  </si>
  <si>
    <t>1300216074</t>
  </si>
  <si>
    <t>Poznámka k položce:_x000D_
1. Položka obsahuje:  – proražení otvoru zdivem o prurezu od 0,01 do 0,025m2  – úpravu a zacištení omítky po montáži vedení  – pomocné mechanismy 2. Položka neobsahuje:  – protipožární ucpávku 3. Zpusob merení: Udává se pocet kusu kompletní konstrukce nebo práce.</t>
  </si>
  <si>
    <t>1874502995</t>
  </si>
  <si>
    <t>Poznámka k souboru cen:_x000D_
1. Položka obsahuje:_x000D_
 – dodávku a montáž fólie_x000D_
 – přípravu podkladu pro osazení_x000D_
2. Položka neobsahuje:_x000D_
 X_x000D_
3. Způsob měření:_x000D_
Měří se metr délkový.</t>
  </si>
  <si>
    <t>Poznámka k položce:_x000D_
1. Položka obsahuje:  – kompletní montáž, návrh, rozmerení, upevnení, zacištení, svárení, vrtání, rezání, spojování a pod.   – veškerý spojovací a montážní materiál vc. upevnovacího materiálu  – sestavení a upevnení konstrukce na stanovišti  – pomocné mechanismy 2. Položka neobsahuje:  X 3. Zpusob merení: Udává se pocet sad, které se skládají z predepsaných dílu, jež tvorí požadovaný celek, za každý zapocatý mesíc pronájmu.</t>
  </si>
  <si>
    <t>-1846867475</t>
  </si>
  <si>
    <t>Poznámka k souboru cen:_x000D_
1. Položka obsahuje:_x000D_
 – veškeré zemní práce včetně dodání zásypového materiálu_x000D_
2. Položka neobsahuje:_x000D_
 X_x000D_
3. Způsob měření:_x000D_
Měří se metr délkový.</t>
  </si>
  <si>
    <t>Poznámka k položce:_x000D_
1. Položka obsahuje:  – veškeré zemní práce vcetne dodání zásypového materiálu 2. Položka neobsahuje:  X 3. Zpusob merení: Merí se metr délkový.</t>
  </si>
  <si>
    <t>742H11</t>
  </si>
  <si>
    <t>KABEL NN ČTYŘ- A PĚTIŽÍLOVÝ CU S PLASTOVOU IZOLACÍ DO 2,5 MM2</t>
  </si>
  <si>
    <t>1905178084</t>
  </si>
  <si>
    <t>742H13</t>
  </si>
  <si>
    <t>KABEL NN ČTYŘ- A PĚTIŽÍLOVÝ CU S PLASTOVOU IZOLACÍ OD 25 DO 50 MM2</t>
  </si>
  <si>
    <t>-1543402666</t>
  </si>
  <si>
    <t>-1970209729</t>
  </si>
  <si>
    <t>742L13</t>
  </si>
  <si>
    <t>UKONČENÍ DVOU AŽ PĚTIŽÍLOVÉHO KABELU V ROZVADĚČI NEBO NA PŘÍSTROJI OD 25 DO 50 MM2</t>
  </si>
  <si>
    <t>1229113316</t>
  </si>
  <si>
    <t>743F24</t>
  </si>
  <si>
    <t>SKŘÍŇ ELEKTROMĚROVÁ V KOMPAKTNÍM PILÍŘI PRO NEPŘÍMÉ MĚŘENÍ PŘES 80 A DVOUSAZBOVÉ VČETNĚ VÝSTROJE</t>
  </si>
  <si>
    <t>-1258802470</t>
  </si>
  <si>
    <t>Poznámka k souboru cen:_x000D_
1. Položka obsahuje:_x000D_
 – instalaci do terénu vč. prefabrikovaného základu a zapojení_x000D_
 – technický popis viz. projektová dokumentace_x000D_
2. Položka neobsahuje:_x000D_
 – zemní práce_x000D_
3. Způsob měření:_x000D_
Udává se počet kusů kompletní konstrukce nebo práce.</t>
  </si>
  <si>
    <t>Poznámka k položce:_x000D_
1. Položka obsahuje:  – instalaci do terénu vc. prefabrikovaného základu a zapojení  – technický popis viz. projektová dokumentace 2. Položka neobsahuje:  – zemní práce 3. Zpusob merení: Udává se pocet kusu kompletní konstrukce nebo práce.</t>
  </si>
  <si>
    <t>286432565</t>
  </si>
  <si>
    <t>-462755277</t>
  </si>
  <si>
    <t>-1107065107</t>
  </si>
  <si>
    <t>SO 11-86-02 - ŽST Hrubá Voda, úprava rozvodů NN, osvětlení a EOV</t>
  </si>
  <si>
    <t>015 - Poplatky za likvidaci odpadů</t>
  </si>
  <si>
    <t>015</t>
  </si>
  <si>
    <t>Poplatky za likvidaci odpadů</t>
  </si>
  <si>
    <t>015310</t>
  </si>
  <si>
    <t>POPLATKY ZA LIKVIDACI ODPADŮ NEKONTAMINOVANÝCH - 16 02 14  ELEKTROŠROT (VYŘAZENÁ EL. ZAŘÍZENÍ A PŘÍSTR. - AL, CU A VZ. KOVY)</t>
  </si>
  <si>
    <t>T</t>
  </si>
  <si>
    <t>538065506</t>
  </si>
  <si>
    <t>POPLATKY ZA LIKVIDACI ODPADŮ NEKONTAMINOVANÝCH - 16 02 14 ELEKTROŠROT (VYŘAZENÁ EL. ZAŘÍZENÍ A PŘÍSTR. - AL, CU A VZ. KOVY)</t>
  </si>
  <si>
    <t>Poznámka k souboru cen:_x000D_
1. Položka obsahuje:_x000D_
 – veškeré poplatky provozovateli skládky, recyklační linky nebo jiného zařízení na zpracování nebo likvidaci odpadů související s převzetím, uložením, zpracováním nebo likvidací odpadu_x000D_
2. Položka neobsahuje:_x000D_
 – náklady spojené s dopravou odpadu z místa stavby na místo převzetí provozovatelem skládky, recyklační linky nebo jiného zařízení na zpracování nebo likvidaci odpadů_x000D_
3. Způsob měření:_x000D_
Tunou se rozumí hmotnost odpadu vytříděného v souladu se zákonem č. 541/2020 Sb., o nakládání s odpady, v platném znění.</t>
  </si>
  <si>
    <t>Poznámka k položce:_x000D_
1. Položka obsahuje:  – veškeré poplatky provozovateli skládky, recyklacní linky nebo jiného zarízení na zpracování nebo likvidaci odpadu související s prevzetím, uložením, zpracováním nebo likvidací odpadu 2. Položka neobsahuje:  – náklady spojené s dopravou odpadu z místa stavby na místo prevzetí provozovatelem skládky, recyklacní linky nebo jiného zarízení na zpracování nebo likvidaci odpadu 3. Zpusob merení: Tunou se rozumí hmotnost odpadu vytrídeného v souladu se zákonem c. 541/2020 Sb., o nakládání s odpady, v platném znení.</t>
  </si>
  <si>
    <t>1190289444</t>
  </si>
  <si>
    <t>141733</t>
  </si>
  <si>
    <t>PROTLAČOVÁNÍ POTRUBÍ Z PLAST HMOT DN DO 150MM</t>
  </si>
  <si>
    <t>-429826250</t>
  </si>
  <si>
    <t>Poznámka k položce:_x000D_
položka zahrnuje dodávku protlacovaného potrubí a veškeré pomocné práce (startovací zarízení, startovací a cílová jáma, operné a vodící bloky a pod.)</t>
  </si>
  <si>
    <t>-162837345</t>
  </si>
  <si>
    <t>-1685584396</t>
  </si>
  <si>
    <t>858458609</t>
  </si>
  <si>
    <t>-1712535035</t>
  </si>
  <si>
    <t>-1003981899</t>
  </si>
  <si>
    <t>-1998270978</t>
  </si>
  <si>
    <t>741911</t>
  </si>
  <si>
    <t>UZEMŇOVACÍ VODIČ V ZEMI FEZN DO 120 MM2</t>
  </si>
  <si>
    <t>-1003446522</t>
  </si>
  <si>
    <t>Poznámka k souboru cen:_x000D_
1. Položka obsahuje:_x000D_
 – přípravu podkladu pro osazení_x000D_
 – měření, dělení, spojování, tvarování_x000D_
 – ochranný nátěr spojů a při průchodu vodiče nad terén apod. dle příslušných norem_x000D_
2. Položka neobsahuje:_x000D_
 – zemní práce_x000D_
 – ochranu vodiče - chráničky apod._x000D_
3. Způsob měření:_x000D_
Měří se metr délkový.</t>
  </si>
  <si>
    <t>Poznámka k položce:_x000D_
1. Položka obsahuje:  – prípravu podkladu pro osazení  – merení, delení, spojování, tvarování  – ochranný náter spoju a pri pruchodu vodice nad terén apod. dle príslušných norem 2. Položka neobsahuje:  – zemní práce  – ochranu vodice - chránicky apod. 3. Zpusob merení: Merí se metr délkový.</t>
  </si>
  <si>
    <t>741B11</t>
  </si>
  <si>
    <t>ZEMNÍCÍ TYČ FEZN DÉLKY DO 2 M</t>
  </si>
  <si>
    <t>-2090618191</t>
  </si>
  <si>
    <t>Poznámka k souboru cen:_x000D_
1. Položka obsahuje:_x000D_
 – přípravu podkladu pro osazení_x000D_
 – spojování_x000D_
 – ochranný nátěr spoje dle příslušných norem_x000D_
2. Položka neobsahuje:_x000D_
 X_x000D_
3. Způsob měření:_x000D_
Udává se počet kusů kompletní konstrukce nebo práce.</t>
  </si>
  <si>
    <t>Poznámka k položce:_x000D_
1. Položka obsahuje:  – prípravu podkladu pro osazení  – spojování  – ochranný náter spoje dle príslušných norem 2. Položka neobsahuje:  X 3. Zpusob merení: Udává se pocet kusu kompletní konstrukce nebo práce.</t>
  </si>
  <si>
    <t>1708003244</t>
  </si>
  <si>
    <t>742H12</t>
  </si>
  <si>
    <t>KABEL NN ČTYŘ- A PĚTIŽÍLOVÝ CU S PLASTOVOU IZOLACÍ OD 4 DO 16 MM2</t>
  </si>
  <si>
    <t>1939331401</t>
  </si>
  <si>
    <t>-623717399</t>
  </si>
  <si>
    <t>742H22</t>
  </si>
  <si>
    <t>KABEL NN ČTYŘ- A PĚTIŽÍLOVÝ AL S PLASTOVOU IZOLACÍ OD 4 DO 16 MM2</t>
  </si>
  <si>
    <t>-1897471517</t>
  </si>
  <si>
    <t>742H23</t>
  </si>
  <si>
    <t>KABEL NN ČTYŘ- A PĚTIŽÍLOVÝ AL S PLASTOVOU IZOLACÍ OD 25 DO 50 MM2</t>
  </si>
  <si>
    <t>1648662426</t>
  </si>
  <si>
    <t>742H25</t>
  </si>
  <si>
    <t>KABEL NN ČTYŘ- A PĚTIŽÍLOVÝ AL S PLASTOVOU IZOLACÍ OD 150 DO 240 MM2</t>
  </si>
  <si>
    <t>-1202413421</t>
  </si>
  <si>
    <t>742I11</t>
  </si>
  <si>
    <t>KABEL NN CU OVLÁDACÍ 7-12ŽÍLOVÝ DO 2,5 MM2</t>
  </si>
  <si>
    <t>1677169199</t>
  </si>
  <si>
    <t>742J35</t>
  </si>
  <si>
    <t>TCEPKPFLE DO 15XN0,8, KABEL SDĚLOVACÍ ČTYŘKOVANÝ, IZOLACE PVC</t>
  </si>
  <si>
    <t>-1925901650</t>
  </si>
  <si>
    <t>Poznámka k souboru cen:_x000D_
Položka obsahuje : Dodávku a montáž kabelu včetně dovozu, manipulace a uložení kabelu (do chráničky, do země, na rošty a pod. ). Dále obsahuje cenu za pom. mechanismy včetně všech ostatních vedlejších nákladů</t>
  </si>
  <si>
    <t>Poznámka k položce:_x000D_
3x4x0,6_x000D_
Položka obsahuje : Dodávku a montáž kabelu vcetne dovozu, manipulace a uložení kabelu (do chránicky, do zeme, na rošty a pod. ). Dále obsahuje cenu za pom. mechanismy vcetne všech ostatních vedlejších nákladu</t>
  </si>
  <si>
    <t>-1563258561</t>
  </si>
  <si>
    <t>742L12</t>
  </si>
  <si>
    <t>UKONČENÍ DVOU AŽ PĚTIŽÍLOVÉHO KABELU V ROZVADĚČI NEBO NA PŘÍSTROJI OD 4 DO 16 MM2</t>
  </si>
  <si>
    <t>739320829</t>
  </si>
  <si>
    <t>-1020882499</t>
  </si>
  <si>
    <t>742L15</t>
  </si>
  <si>
    <t>UKONČENÍ DVOU AŽ PĚTIŽÍLOVÉHO KABELU V ROZVADĚČI NEBO NA PŘÍSTROJI OD 150 DO 240 MM2</t>
  </si>
  <si>
    <t>-1242961376</t>
  </si>
  <si>
    <t>742L22</t>
  </si>
  <si>
    <t>UKONČENÍ DVOU AŽ PĚTIŽÍLOVÉHO KABELU KABELOVOU SPOJKOU OD 4 DO 16 MM2</t>
  </si>
  <si>
    <t>-749807696</t>
  </si>
  <si>
    <t>742L23</t>
  </si>
  <si>
    <t>UKONČENÍ DVOU AŽ PĚTIŽÍLOVÉHO KABELU KABELOVOU SPOJKOU OD 25 DO 50 MM2</t>
  </si>
  <si>
    <t>-1019492315</t>
  </si>
  <si>
    <t>742L25</t>
  </si>
  <si>
    <t>UKONČENÍ DVOU AŽ PĚTIŽÍLOVÉHO KABELU KABELOVOU SPOJKOU OD 150 DO 240 MM2</t>
  </si>
  <si>
    <t>-826289682</t>
  </si>
  <si>
    <t>742M11</t>
  </si>
  <si>
    <t>UKONČENÍ 7-12ŽÍLOVÉHO KABELU V ROZVADĚČI NEBO NA PŘÍSTROJI DO 2,5 MM2</t>
  </si>
  <si>
    <t>-1538103207</t>
  </si>
  <si>
    <t>743E21</t>
  </si>
  <si>
    <t>SKŘÍŇ ROZPOJOVACÍ POJISTKOVÁ DO 400 A, DO 240 MM2, V KOMPAKTNÍM PILÍŘI S POJISTKOVÝMI SPODKY S 2-4 SADAMI JISTÍCÍCH PRVKŮ</t>
  </si>
  <si>
    <t>-806047222</t>
  </si>
  <si>
    <t>743Z71</t>
  </si>
  <si>
    <t>DEMONTÁŽ KABELOVÉ SKŘÍNĚ</t>
  </si>
  <si>
    <t>-2034263587</t>
  </si>
  <si>
    <t>Poznámka k souboru cen:_x000D_
1. Položka obsahuje:_x000D_
 – všechny náklady na demontáž stávajícího zařízení se všemi pomocnými doplňujícími úpravami pro jeho likvidaci_x000D_
 – naložení vybouraného materiálu na dopravní prostředek_x000D_
2. Položka neobsahuje:_x000D_
 – odvoz vybouraného materiálu_x000D_
 – poplatek za likvidaci odpadů (nacení se dle SSD 0)_x000D_
3. Způsob měření:_x000D_
Udává se počet kusů kompletní konstrukce nebo práce.</t>
  </si>
  <si>
    <t>Poznámka k položce:_x000D_
1. Položka obsahuje:  – všechny náklady na demontáž stávajícího zarízení se všemi pomocnými doplnujícími úpravami pro jeho likvidaci  – naložení vybouraného materiálu na dopravní prostredek 2. Položka neobsahuje:  – odvoz vybouraného materiálu  – poplatek za likvidaci odpadu (nacení se dle SSD 0) 3. Zpusob merení: Udává se pocet kusu kompletní konstrukce nebo práce.</t>
  </si>
  <si>
    <t>74434F</t>
  </si>
  <si>
    <t>ROZVADĚČ NN SKŘÍŇOVÝ OCELOPLECH.VYZBROJENÝ,DO IP 40,HLOUBKY DO 500MM,ŠÍŘKY OD 1010 DO 1200MM,VÝŠKY DO 2250MM-VÝVODNÍ POLE S JEDNODUCHOU VÝZBROJÍ</t>
  </si>
  <si>
    <t>658933364</t>
  </si>
  <si>
    <t>Poznámka k souboru cen:_x000D_
1. Položka obsahuje:_x000D_
 – přípravu podkladu pro osazení vč. upevňovacího materiálu_x000D_
 – veškerý podružný a pomocný materiál_x000D_
 – provedení zkoušek, dodání předepsaných zkoušek, revizí a atestů_x000D_
 – přístrojové vybavení ( vývodové jističe, měření vývodů nebo skupiny vývodů, stykače, přípojnice, apod. )_x000D_
2. Položka neobsahuje:_x000D_
_x000D_
3. Způsob měření:_x000D_
Udává se počet kusů kompletní konstrukce nebo práce.</t>
  </si>
  <si>
    <t>Poznámka k položce:_x000D_
1. Položka obsahuje:  – prípravu podkladu pro osazení vc. upevnovacího materiálu  – veškerý podružný a pomocný materiál  – provedení zkoušek, dodání predepsaných zkoušek, revizí a atestu  – prístrojové vybavení ( vývodové jistice, merení vývodu nebo skupiny vývodu, stykace, prípojnice,  apod. ) 2. Položka neobsahuje:  3. Zpusob merení: Udává se pocet kusu kompletní konstrukce nebo práce.</t>
  </si>
  <si>
    <t>744634</t>
  </si>
  <si>
    <t>JISTIČ TŘÍPÓLOVÝ (10 KA) OD 25 DO 40 A</t>
  </si>
  <si>
    <t>1030557974</t>
  </si>
  <si>
    <t>Poznámka k souboru cen:_x000D_
1. Položka obsahuje:_x000D_
 – veškerý spojovací materiál vč. připojovacího vedení_x000D_
 – technický popis viz. projektová dokumentace_x000D_
_x000D_
2. Položka neobsahuje:_x000D_
 X_x000D_
3. Způsob měření:_x000D_
Udává se počet kusů kompletní konstrukce nebo práce.</t>
  </si>
  <si>
    <t>Poznámka k položce:_x000D_
1. Položka obsahuje:  – veškerý spojovací materiál vc. pripojovacího vedení  – technický popis viz. projektová dokumentace  2. Položka neobsahuje:  X 3. Zpusob merení: Udává se pocet kusu kompletní konstrukce nebo práce.</t>
  </si>
  <si>
    <t>744912</t>
  </si>
  <si>
    <t>PROUDOVÝ CHRÁNIČ ČTYŘPÓLOVÝ (10 KA) DO 30 MA, PŘES 25 DO 63 A</t>
  </si>
  <si>
    <t>-1287623869</t>
  </si>
  <si>
    <t>744Y02</t>
  </si>
  <si>
    <t>PŘELOŽENÍ 1 KS POLE ROZVADĚČE NN</t>
  </si>
  <si>
    <t>1303312180</t>
  </si>
  <si>
    <t>Poznámka k souboru cen:_x000D_
1. Položka obsahuje:_x000D_
 – veškeré náklady na přeložku rozvaděče, demontáž, přemístění do 20m, montáž_x000D_
 – demontáž a montáž přívodních kabelů z rozvaděče_x000D_
_x000D_
2. Položka neobsahuje:_x000D_
 X_x000D_
3. Způsob měření:_x000D_
Udává se počet kusů kompletní konstrukce nebo práce.</t>
  </si>
  <si>
    <t>Poznámka k položce:_x000D_
1. Položka obsahuje:  – veškeré náklady na preložku rozvadece, demontáž, premístení do 20m, montáž  – demontáž a montáž prívodních kabelu z rozvadece  2. Položka neobsahuje:  X 3. Zpusob merení: Udává se pocet kusu kompletní konstrukce nebo práce.</t>
  </si>
  <si>
    <t>744Y03</t>
  </si>
  <si>
    <t>PŘELOŽENÍ OVLÁDACÍ SKŘÍNĚ NEBO OVLÁDACÍHO PANELU NN</t>
  </si>
  <si>
    <t>1180008882</t>
  </si>
  <si>
    <t>Poznámka k souboru cen:_x000D_
1. Položka obsahuje:_x000D_
 – veškeré náklady na přeložku skříně, demontáž, přemístění do 20m, montáž_x000D_
 – demontáž a montáž přívodních kabelů z rozvaděče_x000D_
_x000D_
2. Položka neobsahuje:_x000D_
 X_x000D_
3. Způsob měření:_x000D_
Udává se počet kusů kompletní konstrukce nebo práce.</t>
  </si>
  <si>
    <t>Poznámka k položce:_x000D_
1. Položka obsahuje:  – veškeré náklady na preložku skríne, demontáž, premístení do 20m, montáž  – demontáž a montáž prívodních kabelu z rozvadece  2. Položka neobsahuje:  X 3. Zpusob merení: Udává se pocet kusu kompletní konstrukce nebo práce.</t>
  </si>
  <si>
    <t>-1937280800</t>
  </si>
  <si>
    <t>747214</t>
  </si>
  <si>
    <t>CELKOVÁ PROHLÍDKA, ZKOUŠENÍ, MĚŘENÍ A VYHOTOVENÍ VÝCHOZÍ REVIZNÍ ZPRÁVY, PRO OBJEM IN - PŘÍPLATEK ZA KAŽDÝCH DALŠÍCH I ZAPOČATÝCH 500 TIS. KČ</t>
  </si>
  <si>
    <t>1756085727</t>
  </si>
  <si>
    <t>-237708034</t>
  </si>
  <si>
    <t>-1684740191</t>
  </si>
  <si>
    <t>-996467388</t>
  </si>
  <si>
    <t>Poznámka k souboru cen:_x000D_
1. Položka obsahuje:_x000D_
 – cenu za veškeré náklady na provedení provizorních úprav zapojení stávajících kabelových skříní / rozvaděčů v průběhu výstavy ( pro montáž nových i provizorních kabelů, drobné úpravy výstroje apod. )_x000D_
2. Položka neobsahuje:_x000D_
 X_x000D_
3. Způsob měření:_x000D_
Udává se čas v hodinách.</t>
  </si>
  <si>
    <t>Poznámka k položce:_x000D_
1. Položka obsahuje:  – cenu za veškeré náklady na provedení provizorních úprav zapojení stávajících kabelových skríní / rozvadecu v prubehu výstavy ( pro montáž nových i provizorních kabelu, drobné úpravy výstroje apod. ) 2. Položka neobsahuje:  X 3. Zpusob merení: Udává se cas v hodinách.</t>
  </si>
  <si>
    <t>-1941287771</t>
  </si>
  <si>
    <t>21382433</t>
  </si>
  <si>
    <t>Poznámka k souboru cen:_x000D_
1. Položka obsahuje:_x000D_
 – cenu za manipulace na zařízeních prováděné provozovatelem nutných pro další práce zhotovitele na technologickém souboru_x000D_
2. Položka neobsahuje:_x000D_
 X_x000D_
3. Způsob měření:_x000D_
Udává se čas v hodinách.</t>
  </si>
  <si>
    <t>Poznámka k položce:_x000D_
1. Položka obsahuje:  – cenu za manipulace na zarízeních provádené provozovatelem nutných pro další práce zhotovitele na technologickém souboru 2. Položka neobsahuje:  X 3. Zpusob merení: Udává se cas v hodinách.</t>
  </si>
  <si>
    <t>747706</t>
  </si>
  <si>
    <t>ZJIŠŤOVÁNÍ STÁVAJÍCÍHO STAVU ROZVODŮ NN</t>
  </si>
  <si>
    <t>1641002165</t>
  </si>
  <si>
    <t>Poznámka k souboru cen:_x000D_
1. Položka obsahuje:_x000D_
 – cenu za prozkoumání stávajích rozvodů nn, přiřazení vývodových kabelů v rozvaděči nn k jejich zařízení a identifikaci způsobu napájení_x000D_
2. Položka neobsahuje:_x000D_
 X_x000D_
3. Způsob měření:_x000D_
Udává se čas v hodinách.</t>
  </si>
  <si>
    <t>Poznámka k položce:_x000D_
1. Položka obsahuje:  – cenu za prozkoumání stávajích rozvodu nn, prirazení vývodových kabelu v rozvadeci nn k jejich zarízení a identifikaci zpusobu napájení 2. Položka neobsahuje:  X 3. Zpusob merení: Udává se cas v hodinách.</t>
  </si>
  <si>
    <t>75I21X</t>
  </si>
  <si>
    <t>KABEL ZEMNÍ DVOUPLÁŠŤOVÝ BEZ PANCÍŘE PRŮMĚRU ŽÍLY 0,6 MM - MONTÁŽ</t>
  </si>
  <si>
    <t>1441828374</t>
  </si>
  <si>
    <t>Poznámka k souboru cen:_x000D_
1. Položka obsahuje:_x000D_
 – práce spojené s montáží specifikované kabelizace specifikovaným způsobem (uložení na konstrukci, uložení, zatažení)_x000D_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Práce specifikovaného se měří v délce kabelizace udané v metrech.</t>
  </si>
  <si>
    <t>Poznámka k položce:_x000D_
1. Položka obsahuje:  – práce spojené s montáží specifikované kabelizace specifikovaným zpusobem (uložení na konstrukci, uložení, zatažení)  – veškeré potrebné mechanizmy, vcetne obsluhy, náklady na mzdy a približné (prumerné) náklady na porízení potrebných materiálu 2. Položka neobsahuje:  X 3. Zpusob merení: Práce specifikovaného se merí délce kabelizace udané v metrech.</t>
  </si>
  <si>
    <t>75IH11</t>
  </si>
  <si>
    <t>UKONČENÍ KABELU CELOPLASTOVÉHO BEZ PANCÍŘE DO 40 ŽIL</t>
  </si>
  <si>
    <t>99959760</t>
  </si>
  <si>
    <t>Poznámka k souboru cen:_x000D_
1. Položka obsahuje:_x000D_
 – kompletní ukončení specifikované kabelizace specifikovaným způsobem včetně potřebného drobného montážního materiálu_x000D_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Udává se počet kusů kompletní konstrukce nebo práce.</t>
  </si>
  <si>
    <t>Poznámka k položce:_x000D_
1. Položka obsahuje:  – kompletní ukoncení specifikované kabelizace vcetne potrebného drobného montážního materiálu  – veškeré potrebné mechanizmy, vcetne obsluhy, náklady na mzdy a približné (prumerné) náklady na porízení potrebných materiálu vcetne všech ostatních vedlejších nákladu 2. Položka neobsahuje:  X 3. Zpusob merení: Udává se pocet kusu kompletní konstrukce nebo práce.</t>
  </si>
  <si>
    <t>75II11</t>
  </si>
  <si>
    <t>SPOJKA PRO CELOPLASTOVÉ KABELY BEZ PANCÍŘE DO 100 ŽIL - DODÁVKA</t>
  </si>
  <si>
    <t>-30689429</t>
  </si>
  <si>
    <t>Poznámka k souboru cen:_x000D_
1. Položka obsahuje:_x000D_
 – dodávku specifikovaného bloku/zařízení včetně potřebného drobného montážního materiálu_x000D_
 – dodávku souvisejícího příslušenství pro specifikovaný blok/zařízení_x000D_
 – náklady na dopravu a skladování_x000D_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Udává se počet kusů kompletní konstrukce a práce.</t>
  </si>
  <si>
    <t>Poznámka k položce:_x000D_
1. Položka obsahuje:  – dodávku specifikovaného bloku/zarízení vcetne potrebného drobného montážního materiálu  – dopravu a skladování  – kompletní montáž specifikovaného bloku/zarízení a souvisejícího príslušenství vcetne potrebného drobného montážního materiálu  – veškeré potrebné mechanizmy, vcetne obsluhy, náklady na mzdy a približné (prumerné) náklady na porízení potrebných materiálu vcetne všech ostatních vedlejších nákladu 2. Položka neobsahuje:  X 3. Zpusob merení: Udává se pocet kusu kompletní konstrukce a práce.</t>
  </si>
  <si>
    <t>75II1X</t>
  </si>
  <si>
    <t>SPOJKA PRO CELOPLASTOVÉ KABELY BEZ PANCÍŘE - MONTÁŽ</t>
  </si>
  <si>
    <t>2037624155</t>
  </si>
  <si>
    <t>Poznámka k souboru cen:_x000D_
1. Položka obsahuje:_x000D_
 – kompletní montáž specifikovaného bloku/zařízení a souvisejícího příslušenství včetně potřebného drobného montážního materiálu_x000D_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Udává se počet kusů kompletní konstrukce nebo práce.</t>
  </si>
  <si>
    <t>Poznámka k položce:_x000D_
1. Položka obsahuje:  – kompletní montáž specifikovaného bloku/zarízení a souvisejícího príslušenství vcetne potrebného drobného montážního materiálu  – veškeré potrebné mechanizmy, vcetne obsluhy, náklady na mzdy a približné (prumerné) náklady na porízení potrebných materiálu vcetne všech ostatních vedlejších nákladu 2. Položka neobsahuje:  X 3. Zpusob merení: Udává se pocet kusu kompletní konstrukce nebo práce.</t>
  </si>
  <si>
    <t>SO 98-98 - Všeobecný objekt</t>
  </si>
  <si>
    <t>1 - Dokumentace stavby</t>
  </si>
  <si>
    <t>2 - Ostatní</t>
  </si>
  <si>
    <t>Dokumentace stavby</t>
  </si>
  <si>
    <t>RA251</t>
  </si>
  <si>
    <t>DSPS, geodetická část</t>
  </si>
  <si>
    <t>-621704022</t>
  </si>
  <si>
    <t>RA252</t>
  </si>
  <si>
    <t>DSPS, technická část</t>
  </si>
  <si>
    <t>897008559</t>
  </si>
  <si>
    <t>RA253</t>
  </si>
  <si>
    <t>DSPS, dokladová část</t>
  </si>
  <si>
    <t>472924502</t>
  </si>
  <si>
    <t>Ostatní</t>
  </si>
  <si>
    <t>RA42.CD</t>
  </si>
  <si>
    <t>Nájmy hrazené zhotovitelem stavby - Pronájem ploch od ČD a.s.</t>
  </si>
  <si>
    <t>638776560</t>
  </si>
  <si>
    <t>RB31</t>
  </si>
  <si>
    <t>Osvědčení o shodě notifikovanou osobou v realizaci</t>
  </si>
  <si>
    <t>997773874</t>
  </si>
  <si>
    <t>RB33</t>
  </si>
  <si>
    <t>Osvědčení o bezpečnosti o bezpečnosti před uvedením do provozu</t>
  </si>
  <si>
    <t>-325688676</t>
  </si>
  <si>
    <t>RB34</t>
  </si>
  <si>
    <t>Geodetická vytyčovací sít celé stavby - vytyčení inženýrských sítí dle vyjádření</t>
  </si>
  <si>
    <t>1165371844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</si>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</sst>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38" fillId="0" borderId="0" xfId="0" applyFont="1" applyAlignment="1">
      <alignment horizontal="left" vertical="center"/>
    </xf>
    <xf numFmtId="0" fontId="39" fillId="0" borderId="0" xfId="1" applyFont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5" fillId="6" borderId="0" xfId="0" applyFont="1" applyFill="1" applyAlignment="1">
      <alignment horizontal="left" vertical="center"/>
    </xf>
    <xf numFmtId="0" fontId="36" fillId="6" borderId="0" xfId="0" applyFont="1" applyFill="1" applyAlignment="1">
      <alignment horizontal="left" vertical="center" wrapText="1"/>
    </xf>
    <xf numFmtId="0" fontId="0" fillId="6" borderId="0" xfId="0" applyFill="1" applyAlignment="1" applyProtection="1">
      <alignment vertical="center"/>
      <protection locked="0"/>
    </xf>
    <xf numFmtId="0" fontId="37" fillId="6" borderId="0" xfId="0" applyFont="1" applyFill="1" applyAlignment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1951112" TargetMode="External"/><Relationship Id="rId18" Type="http://schemas.openxmlformats.org/officeDocument/2006/relationships/hyperlink" Target="https://podminky.urs.cz/item/CS_URS_2025_01/211531111" TargetMode="External"/><Relationship Id="rId26" Type="http://schemas.openxmlformats.org/officeDocument/2006/relationships/hyperlink" Target="https://podminky.urs.cz/item/CS_URS_2025_01/894811213" TargetMode="External"/><Relationship Id="rId3" Type="http://schemas.openxmlformats.org/officeDocument/2006/relationships/hyperlink" Target="https://podminky.urs.cz/item/CS_URS_2025_01/119003211" TargetMode="External"/><Relationship Id="rId21" Type="http://schemas.openxmlformats.org/officeDocument/2006/relationships/hyperlink" Target="https://podminky.urs.cz/item/CS_URS_2025_01/273362021" TargetMode="External"/><Relationship Id="rId34" Type="http://schemas.openxmlformats.org/officeDocument/2006/relationships/hyperlink" Target="https://podminky.urs.cz/item/CS_URS_2025_01/460881612" TargetMode="External"/><Relationship Id="rId7" Type="http://schemas.openxmlformats.org/officeDocument/2006/relationships/hyperlink" Target="https://podminky.urs.cz/item/CS_URS_2025_01/151811131" TargetMode="External"/><Relationship Id="rId12" Type="http://schemas.openxmlformats.org/officeDocument/2006/relationships/hyperlink" Target="https://podminky.urs.cz/item/CS_URS_2025_01/181411122" TargetMode="External"/><Relationship Id="rId17" Type="http://schemas.openxmlformats.org/officeDocument/2006/relationships/hyperlink" Target="https://podminky.urs.cz/item/CS_URS_2025_01/171201231" TargetMode="External"/><Relationship Id="rId25" Type="http://schemas.openxmlformats.org/officeDocument/2006/relationships/hyperlink" Target="https://podminky.urs.cz/item/CS_URS_2025_01/892351111" TargetMode="External"/><Relationship Id="rId33" Type="http://schemas.openxmlformats.org/officeDocument/2006/relationships/hyperlink" Target="https://podminky.urs.cz/item/CS_URS_2025_01/998276101" TargetMode="External"/><Relationship Id="rId2" Type="http://schemas.openxmlformats.org/officeDocument/2006/relationships/hyperlink" Target="https://podminky.urs.cz/item/CS_URS_2025_01/113202111" TargetMode="External"/><Relationship Id="rId16" Type="http://schemas.openxmlformats.org/officeDocument/2006/relationships/hyperlink" Target="https://podminky.urs.cz/item/CS_URS_2025_01/171201201" TargetMode="External"/><Relationship Id="rId20" Type="http://schemas.openxmlformats.org/officeDocument/2006/relationships/hyperlink" Target="https://podminky.urs.cz/item/CS_URS_2025_01/212752101" TargetMode="External"/><Relationship Id="rId29" Type="http://schemas.openxmlformats.org/officeDocument/2006/relationships/hyperlink" Target="https://podminky.urs.cz/item/CS_URS_2025_01/979024442" TargetMode="External"/><Relationship Id="rId1" Type="http://schemas.openxmlformats.org/officeDocument/2006/relationships/hyperlink" Target="https://podminky.urs.cz/item/CS_URS_2025_01/113106171" TargetMode="External"/><Relationship Id="rId6" Type="http://schemas.openxmlformats.org/officeDocument/2006/relationships/hyperlink" Target="https://podminky.urs.cz/item/CS_URS_2025_01/132151251" TargetMode="External"/><Relationship Id="rId11" Type="http://schemas.openxmlformats.org/officeDocument/2006/relationships/hyperlink" Target="https://podminky.urs.cz/item/CS_URS_2025_01/181311103" TargetMode="External"/><Relationship Id="rId24" Type="http://schemas.openxmlformats.org/officeDocument/2006/relationships/hyperlink" Target="https://podminky.urs.cz/item/CS_URS_2025_01/892312121" TargetMode="External"/><Relationship Id="rId32" Type="http://schemas.openxmlformats.org/officeDocument/2006/relationships/hyperlink" Target="https://podminky.urs.cz/item/CS_URS_2025_01/997013601" TargetMode="External"/><Relationship Id="rId5" Type="http://schemas.openxmlformats.org/officeDocument/2006/relationships/hyperlink" Target="https://podminky.urs.cz/item/CS_URS_2025_01/131151100" TargetMode="External"/><Relationship Id="rId15" Type="http://schemas.openxmlformats.org/officeDocument/2006/relationships/hyperlink" Target="https://podminky.urs.cz/item/CS_URS_2025_01/162751119" TargetMode="External"/><Relationship Id="rId23" Type="http://schemas.openxmlformats.org/officeDocument/2006/relationships/hyperlink" Target="https://podminky.urs.cz/item/CS_URS_2025_01/452311151" TargetMode="External"/><Relationship Id="rId28" Type="http://schemas.openxmlformats.org/officeDocument/2006/relationships/hyperlink" Target="https://podminky.urs.cz/item/CS_URS_2025_01/916231213" TargetMode="External"/><Relationship Id="rId36" Type="http://schemas.openxmlformats.org/officeDocument/2006/relationships/drawing" Target="../drawings/drawing8.xml"/><Relationship Id="rId10" Type="http://schemas.openxmlformats.org/officeDocument/2006/relationships/hyperlink" Target="https://podminky.urs.cz/item/CS_URS_2025_01/175151101" TargetMode="External"/><Relationship Id="rId19" Type="http://schemas.openxmlformats.org/officeDocument/2006/relationships/hyperlink" Target="https://podminky.urs.cz/item/CS_URS_2025_01/211971110" TargetMode="External"/><Relationship Id="rId31" Type="http://schemas.openxmlformats.org/officeDocument/2006/relationships/hyperlink" Target="https://podminky.urs.cz/item/CS_URS_2025_01/997006519" TargetMode="External"/><Relationship Id="rId4" Type="http://schemas.openxmlformats.org/officeDocument/2006/relationships/hyperlink" Target="https://podminky.urs.cz/item/CS_URS_2025_01/121151103" TargetMode="External"/><Relationship Id="rId9" Type="http://schemas.openxmlformats.org/officeDocument/2006/relationships/hyperlink" Target="https://podminky.urs.cz/item/CS_URS_2025_01/174151101" TargetMode="External"/><Relationship Id="rId14" Type="http://schemas.openxmlformats.org/officeDocument/2006/relationships/hyperlink" Target="https://podminky.urs.cz/item/CS_URS_2025_01/162751117" TargetMode="External"/><Relationship Id="rId22" Type="http://schemas.openxmlformats.org/officeDocument/2006/relationships/hyperlink" Target="https://podminky.urs.cz/item/CS_URS_2025_01/451573111" TargetMode="External"/><Relationship Id="rId27" Type="http://schemas.openxmlformats.org/officeDocument/2006/relationships/hyperlink" Target="https://podminky.urs.cz/item/CS_URS_2025_01/899722113" TargetMode="External"/><Relationship Id="rId30" Type="http://schemas.openxmlformats.org/officeDocument/2006/relationships/hyperlink" Target="https://podminky.urs.cz/item/CS_URS_2025_01/997006512" TargetMode="External"/><Relationship Id="rId35" Type="http://schemas.openxmlformats.org/officeDocument/2006/relationships/hyperlink" Target="https://podminky.urs.cz/item/CS_URS_2025_01/460911122" TargetMode="External"/><Relationship Id="rId8" Type="http://schemas.openxmlformats.org/officeDocument/2006/relationships/hyperlink" Target="https://podminky.urs.cz/item/CS_URS_2025_01/15181123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1311103" TargetMode="External"/><Relationship Id="rId13" Type="http://schemas.openxmlformats.org/officeDocument/2006/relationships/hyperlink" Target="https://podminky.urs.cz/item/CS_URS_2025_01/171201201" TargetMode="External"/><Relationship Id="rId18" Type="http://schemas.openxmlformats.org/officeDocument/2006/relationships/hyperlink" Target="https://podminky.urs.cz/item/CS_URS_2025_01/899721111" TargetMode="External"/><Relationship Id="rId26" Type="http://schemas.openxmlformats.org/officeDocument/2006/relationships/hyperlink" Target="https://podminky.urs.cz/item/CS_URS_2025_01/460161131" TargetMode="External"/><Relationship Id="rId3" Type="http://schemas.openxmlformats.org/officeDocument/2006/relationships/hyperlink" Target="https://podminky.urs.cz/item/CS_URS_2025_01/132151251" TargetMode="External"/><Relationship Id="rId21" Type="http://schemas.openxmlformats.org/officeDocument/2006/relationships/hyperlink" Target="https://podminky.urs.cz/item/CS_URS_2025_01/722290234" TargetMode="External"/><Relationship Id="rId7" Type="http://schemas.openxmlformats.org/officeDocument/2006/relationships/hyperlink" Target="https://podminky.urs.cz/item/CS_URS_2025_01/175151101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892241111" TargetMode="External"/><Relationship Id="rId25" Type="http://schemas.openxmlformats.org/officeDocument/2006/relationships/hyperlink" Target="https://podminky.urs.cz/item/CS_URS_2025_01/210812011" TargetMode="External"/><Relationship Id="rId2" Type="http://schemas.openxmlformats.org/officeDocument/2006/relationships/hyperlink" Target="https://podminky.urs.cz/item/CS_URS_2025_01/121151103" TargetMode="External"/><Relationship Id="rId16" Type="http://schemas.openxmlformats.org/officeDocument/2006/relationships/hyperlink" Target="https://podminky.urs.cz/item/CS_URS_2025_01/871161141" TargetMode="External"/><Relationship Id="rId20" Type="http://schemas.openxmlformats.org/officeDocument/2006/relationships/hyperlink" Target="https://podminky.urs.cz/item/CS_URS_2025_01/998276101" TargetMode="External"/><Relationship Id="rId29" Type="http://schemas.openxmlformats.org/officeDocument/2006/relationships/hyperlink" Target="https://podminky.urs.cz/item/CS_URS_2025_01/460671111" TargetMode="External"/><Relationship Id="rId1" Type="http://schemas.openxmlformats.org/officeDocument/2006/relationships/hyperlink" Target="https://podminky.urs.cz/item/CS_URS_2025_01/119003211" TargetMode="External"/><Relationship Id="rId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7" TargetMode="External"/><Relationship Id="rId24" Type="http://schemas.openxmlformats.org/officeDocument/2006/relationships/hyperlink" Target="https://podminky.urs.cz/item/CS_URS_2025_01/210220020" TargetMode="External"/><Relationship Id="rId5" Type="http://schemas.openxmlformats.org/officeDocument/2006/relationships/hyperlink" Target="https://podminky.urs.cz/item/CS_URS_2025_01/151811231" TargetMode="External"/><Relationship Id="rId15" Type="http://schemas.openxmlformats.org/officeDocument/2006/relationships/hyperlink" Target="https://podminky.urs.cz/item/CS_URS_2025_01/451573111" TargetMode="External"/><Relationship Id="rId23" Type="http://schemas.openxmlformats.org/officeDocument/2006/relationships/hyperlink" Target="https://podminky.urs.cz/item/CS_URS_2025_01/210120511" TargetMode="External"/><Relationship Id="rId28" Type="http://schemas.openxmlformats.org/officeDocument/2006/relationships/hyperlink" Target="https://podminky.urs.cz/item/CS_URS_2025_01/460661111" TargetMode="External"/><Relationship Id="rId10" Type="http://schemas.openxmlformats.org/officeDocument/2006/relationships/hyperlink" Target="https://podminky.urs.cz/item/CS_URS_2025_01/181951112" TargetMode="External"/><Relationship Id="rId19" Type="http://schemas.openxmlformats.org/officeDocument/2006/relationships/hyperlink" Target="https://podminky.urs.cz/item/CS_URS_2025_01/899722113" TargetMode="External"/><Relationship Id="rId4" Type="http://schemas.openxmlformats.org/officeDocument/2006/relationships/hyperlink" Target="https://podminky.urs.cz/item/CS_URS_2025_01/151811131" TargetMode="External"/><Relationship Id="rId9" Type="http://schemas.openxmlformats.org/officeDocument/2006/relationships/hyperlink" Target="https://podminky.urs.cz/item/CS_URS_2025_01/181411122" TargetMode="External"/><Relationship Id="rId14" Type="http://schemas.openxmlformats.org/officeDocument/2006/relationships/hyperlink" Target="https://podminky.urs.cz/item/CS_URS_2025_01/171201221" TargetMode="External"/><Relationship Id="rId22" Type="http://schemas.openxmlformats.org/officeDocument/2006/relationships/hyperlink" Target="https://podminky.urs.cz/item/CS_URS_2025_01/210100001" TargetMode="External"/><Relationship Id="rId27" Type="http://schemas.openxmlformats.org/officeDocument/2006/relationships/hyperlink" Target="https://podminky.urs.cz/item/CS_URS_2025_01/460431141" TargetMode="External"/><Relationship Id="rId30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1201201" TargetMode="External"/><Relationship Id="rId13" Type="http://schemas.openxmlformats.org/officeDocument/2006/relationships/hyperlink" Target="https://podminky.urs.cz/item/CS_URS_2025_01/213311131" TargetMode="External"/><Relationship Id="rId18" Type="http://schemas.openxmlformats.org/officeDocument/2006/relationships/hyperlink" Target="https://podminky.urs.cz/item/CS_URS_2025_01/564761101" TargetMode="External"/><Relationship Id="rId26" Type="http://schemas.openxmlformats.org/officeDocument/2006/relationships/hyperlink" Target="https://podminky.urs.cz/item/CS_URS_2025_01/997006512" TargetMode="External"/><Relationship Id="rId3" Type="http://schemas.openxmlformats.org/officeDocument/2006/relationships/hyperlink" Target="https://podminky.urs.cz/item/CS_URS_2025_01/162301981" TargetMode="External"/><Relationship Id="rId21" Type="http://schemas.openxmlformats.org/officeDocument/2006/relationships/hyperlink" Target="https://podminky.urs.cz/item/CS_URS_2025_01/637211122" TargetMode="External"/><Relationship Id="rId7" Type="http://schemas.openxmlformats.org/officeDocument/2006/relationships/hyperlink" Target="https://podminky.urs.cz/item/CS_URS_2025_01/162751119" TargetMode="External"/><Relationship Id="rId12" Type="http://schemas.openxmlformats.org/officeDocument/2006/relationships/hyperlink" Target="https://podminky.urs.cz/item/CS_URS_2025_01/213311113" TargetMode="External"/><Relationship Id="rId17" Type="http://schemas.openxmlformats.org/officeDocument/2006/relationships/hyperlink" Target="https://podminky.urs.cz/item/CS_URS_2025_01/564731111" TargetMode="External"/><Relationship Id="rId25" Type="http://schemas.openxmlformats.org/officeDocument/2006/relationships/hyperlink" Target="https://podminky.urs.cz/item/CS_URS_2025_01/966071711" TargetMode="External"/><Relationship Id="rId2" Type="http://schemas.openxmlformats.org/officeDocument/2006/relationships/hyperlink" Target="https://podminky.urs.cz/item/CS_URS_2025_01/162301501" TargetMode="External"/><Relationship Id="rId16" Type="http://schemas.openxmlformats.org/officeDocument/2006/relationships/hyperlink" Target="https://podminky.urs.cz/item/CS_URS_2025_01/564710011" TargetMode="External"/><Relationship Id="rId20" Type="http://schemas.openxmlformats.org/officeDocument/2006/relationships/hyperlink" Target="https://podminky.urs.cz/item/CS_URS_2025_01/596212312" TargetMode="External"/><Relationship Id="rId29" Type="http://schemas.openxmlformats.org/officeDocument/2006/relationships/hyperlink" Target="https://podminky.urs.cz/item/CS_URS_2025_01/998223011" TargetMode="External"/><Relationship Id="rId1" Type="http://schemas.openxmlformats.org/officeDocument/2006/relationships/hyperlink" Target="https://podminky.urs.cz/item/CS_URS_2025_01/111251101" TargetMode="External"/><Relationship Id="rId6" Type="http://schemas.openxmlformats.org/officeDocument/2006/relationships/hyperlink" Target="https://podminky.urs.cz/item/CS_URS_2025_01/162751117" TargetMode="External"/><Relationship Id="rId11" Type="http://schemas.openxmlformats.org/officeDocument/2006/relationships/hyperlink" Target="https://podminky.urs.cz/item/CS_URS_2025_01/181951112" TargetMode="External"/><Relationship Id="rId24" Type="http://schemas.openxmlformats.org/officeDocument/2006/relationships/hyperlink" Target="https://podminky.urs.cz/item/CS_URS_2025_01/966071822" TargetMode="External"/><Relationship Id="rId5" Type="http://schemas.openxmlformats.org/officeDocument/2006/relationships/hyperlink" Target="https://podminky.urs.cz/item/CS_URS_2025_01/133351101" TargetMode="External"/><Relationship Id="rId15" Type="http://schemas.openxmlformats.org/officeDocument/2006/relationships/hyperlink" Target="https://podminky.urs.cz/item/CS_URS_2025_01/564231111" TargetMode="External"/><Relationship Id="rId23" Type="http://schemas.openxmlformats.org/officeDocument/2006/relationships/hyperlink" Target="https://podminky.urs.cz/item/CS_URS_2025_01/919726122" TargetMode="External"/><Relationship Id="rId28" Type="http://schemas.openxmlformats.org/officeDocument/2006/relationships/hyperlink" Target="https://podminky.urs.cz/item/CS_URS_2025_01/997013631" TargetMode="External"/><Relationship Id="rId10" Type="http://schemas.openxmlformats.org/officeDocument/2006/relationships/hyperlink" Target="https://podminky.urs.cz/item/CS_URS_2025_01/174151101" TargetMode="External"/><Relationship Id="rId19" Type="http://schemas.openxmlformats.org/officeDocument/2006/relationships/hyperlink" Target="https://podminky.urs.cz/item/CS_URS_2025_01/564771111" TargetMode="External"/><Relationship Id="rId4" Type="http://schemas.openxmlformats.org/officeDocument/2006/relationships/hyperlink" Target="https://podminky.urs.cz/item/CS_URS_2025_01/122151101" TargetMode="External"/><Relationship Id="rId9" Type="http://schemas.openxmlformats.org/officeDocument/2006/relationships/hyperlink" Target="https://podminky.urs.cz/item/CS_URS_2025_01/171201221" TargetMode="External"/><Relationship Id="rId14" Type="http://schemas.openxmlformats.org/officeDocument/2006/relationships/hyperlink" Target="https://podminky.urs.cz/item/CS_URS_2025_01/275313711" TargetMode="External"/><Relationship Id="rId22" Type="http://schemas.openxmlformats.org/officeDocument/2006/relationships/hyperlink" Target="https://podminky.urs.cz/item/CS_URS_2025_01/916131213" TargetMode="External"/><Relationship Id="rId27" Type="http://schemas.openxmlformats.org/officeDocument/2006/relationships/hyperlink" Target="https://podminky.urs.cz/item/CS_URS_2025_01/997006519" TargetMode="External"/><Relationship Id="rId30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311" t="s">
        <v>6</v>
      </c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7</v>
      </c>
      <c r="BT2" s="18" t="s">
        <v>8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5" t="s">
        <v>15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1"/>
      <c r="BE5" s="292" t="s">
        <v>16</v>
      </c>
      <c r="BS5" s="18" t="s">
        <v>7</v>
      </c>
    </row>
    <row r="6" spans="1:74" ht="37" customHeight="1">
      <c r="B6" s="21"/>
      <c r="D6" s="27" t="s">
        <v>17</v>
      </c>
      <c r="K6" s="297" t="s">
        <v>18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1"/>
      <c r="BE6" s="293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3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3"/>
      <c r="BS8" s="18" t="s">
        <v>7</v>
      </c>
    </row>
    <row r="9" spans="1:74" ht="14.4" customHeight="1">
      <c r="B9" s="21"/>
      <c r="AR9" s="21"/>
      <c r="BE9" s="293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93"/>
      <c r="BS10" s="18" t="s">
        <v>7</v>
      </c>
    </row>
    <row r="11" spans="1:74" ht="18.5" customHeight="1">
      <c r="B11" s="21"/>
      <c r="E11" s="26" t="s">
        <v>22</v>
      </c>
      <c r="AK11" s="28" t="s">
        <v>27</v>
      </c>
      <c r="AN11" s="26" t="s">
        <v>3</v>
      </c>
      <c r="AR11" s="21"/>
      <c r="BE11" s="293"/>
      <c r="BS11" s="18" t="s">
        <v>7</v>
      </c>
    </row>
    <row r="12" spans="1:74" ht="7" customHeight="1">
      <c r="B12" s="21"/>
      <c r="AR12" s="21"/>
      <c r="BE12" s="293"/>
      <c r="BS12" s="18" t="s">
        <v>7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293"/>
      <c r="BS13" s="18" t="s">
        <v>7</v>
      </c>
    </row>
    <row r="14" spans="1:74" ht="12.5">
      <c r="B14" s="21"/>
      <c r="E14" s="298" t="s">
        <v>29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27</v>
      </c>
      <c r="AN14" s="30" t="s">
        <v>29</v>
      </c>
      <c r="AR14" s="21"/>
      <c r="BE14" s="293"/>
      <c r="BS14" s="18" t="s">
        <v>7</v>
      </c>
    </row>
    <row r="15" spans="1:74" ht="7" customHeight="1">
      <c r="B15" s="21"/>
      <c r="AR15" s="21"/>
      <c r="BE15" s="293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3</v>
      </c>
      <c r="AR16" s="21"/>
      <c r="BE16" s="293"/>
      <c r="BS16" s="18" t="s">
        <v>4</v>
      </c>
    </row>
    <row r="17" spans="2:71" ht="18.5" customHeight="1">
      <c r="B17" s="21"/>
      <c r="E17" s="26" t="s">
        <v>22</v>
      </c>
      <c r="AK17" s="28" t="s">
        <v>27</v>
      </c>
      <c r="AN17" s="26" t="s">
        <v>3</v>
      </c>
      <c r="AR17" s="21"/>
      <c r="BE17" s="293"/>
      <c r="BS17" s="18" t="s">
        <v>31</v>
      </c>
    </row>
    <row r="18" spans="2:71" ht="7" customHeight="1">
      <c r="B18" s="21"/>
      <c r="AR18" s="21"/>
      <c r="BE18" s="293"/>
      <c r="BS18" s="18" t="s">
        <v>7</v>
      </c>
    </row>
    <row r="19" spans="2:71" ht="12" customHeight="1">
      <c r="B19" s="21"/>
      <c r="D19" s="28" t="s">
        <v>32</v>
      </c>
      <c r="AK19" s="28" t="s">
        <v>26</v>
      </c>
      <c r="AN19" s="26" t="s">
        <v>3</v>
      </c>
      <c r="AR19" s="21"/>
      <c r="BE19" s="293"/>
      <c r="BS19" s="18" t="s">
        <v>7</v>
      </c>
    </row>
    <row r="20" spans="2:71" ht="18.5" customHeight="1">
      <c r="B20" s="21"/>
      <c r="E20" s="26" t="s">
        <v>22</v>
      </c>
      <c r="AK20" s="28" t="s">
        <v>27</v>
      </c>
      <c r="AN20" s="26" t="s">
        <v>3</v>
      </c>
      <c r="AR20" s="21"/>
      <c r="BE20" s="293"/>
      <c r="BS20" s="18" t="s">
        <v>31</v>
      </c>
    </row>
    <row r="21" spans="2:71" ht="7" customHeight="1">
      <c r="B21" s="21"/>
      <c r="AR21" s="21"/>
      <c r="BE21" s="293"/>
    </row>
    <row r="22" spans="2:71" ht="12" customHeight="1">
      <c r="B22" s="21"/>
      <c r="D22" s="28" t="s">
        <v>33</v>
      </c>
      <c r="AR22" s="21"/>
      <c r="BE22" s="293"/>
    </row>
    <row r="23" spans="2:71" ht="47.25" customHeight="1">
      <c r="B23" s="21"/>
      <c r="E23" s="300" t="s">
        <v>34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1"/>
      <c r="BE23" s="293"/>
    </row>
    <row r="24" spans="2:71" ht="7" customHeight="1">
      <c r="B24" s="21"/>
      <c r="AR24" s="21"/>
      <c r="BE24" s="293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3"/>
    </row>
    <row r="26" spans="2:71" s="1" customFormat="1" ht="25.9" customHeight="1">
      <c r="B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1">
        <f>ROUND(AG54,2)</f>
        <v>0</v>
      </c>
      <c r="AL26" s="302"/>
      <c r="AM26" s="302"/>
      <c r="AN26" s="302"/>
      <c r="AO26" s="302"/>
      <c r="AR26" s="33"/>
      <c r="BE26" s="293"/>
    </row>
    <row r="27" spans="2:71" s="1" customFormat="1" ht="7" customHeight="1">
      <c r="B27" s="33"/>
      <c r="AR27" s="33"/>
      <c r="BE27" s="293"/>
    </row>
    <row r="28" spans="2:71" s="1" customFormat="1" ht="12.5">
      <c r="B28" s="33"/>
      <c r="L28" s="303" t="s">
        <v>36</v>
      </c>
      <c r="M28" s="303"/>
      <c r="N28" s="303"/>
      <c r="O28" s="303"/>
      <c r="P28" s="303"/>
      <c r="W28" s="303" t="s">
        <v>37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38</v>
      </c>
      <c r="AL28" s="303"/>
      <c r="AM28" s="303"/>
      <c r="AN28" s="303"/>
      <c r="AO28" s="303"/>
      <c r="AR28" s="33"/>
      <c r="BE28" s="293"/>
    </row>
    <row r="29" spans="2:71" s="2" customFormat="1" ht="14.4" customHeight="1">
      <c r="B29" s="37"/>
      <c r="D29" s="28" t="s">
        <v>39</v>
      </c>
      <c r="F29" s="28" t="s">
        <v>40</v>
      </c>
      <c r="L29" s="306">
        <v>0.21</v>
      </c>
      <c r="M29" s="305"/>
      <c r="N29" s="305"/>
      <c r="O29" s="305"/>
      <c r="P29" s="305"/>
      <c r="W29" s="304">
        <f>ROUND(AZ54, 2)</f>
        <v>0</v>
      </c>
      <c r="X29" s="305"/>
      <c r="Y29" s="305"/>
      <c r="Z29" s="305"/>
      <c r="AA29" s="305"/>
      <c r="AB29" s="305"/>
      <c r="AC29" s="305"/>
      <c r="AD29" s="305"/>
      <c r="AE29" s="305"/>
      <c r="AK29" s="304">
        <f>ROUND(AV54, 2)</f>
        <v>0</v>
      </c>
      <c r="AL29" s="305"/>
      <c r="AM29" s="305"/>
      <c r="AN29" s="305"/>
      <c r="AO29" s="305"/>
      <c r="AR29" s="37"/>
      <c r="BE29" s="294"/>
    </row>
    <row r="30" spans="2:71" s="2" customFormat="1" ht="14.4" customHeight="1">
      <c r="B30" s="37"/>
      <c r="F30" s="28" t="s">
        <v>41</v>
      </c>
      <c r="L30" s="306">
        <v>0.12</v>
      </c>
      <c r="M30" s="305"/>
      <c r="N30" s="305"/>
      <c r="O30" s="305"/>
      <c r="P30" s="305"/>
      <c r="W30" s="304">
        <f>ROUND(BA54, 2)</f>
        <v>0</v>
      </c>
      <c r="X30" s="305"/>
      <c r="Y30" s="305"/>
      <c r="Z30" s="305"/>
      <c r="AA30" s="305"/>
      <c r="AB30" s="305"/>
      <c r="AC30" s="305"/>
      <c r="AD30" s="305"/>
      <c r="AE30" s="305"/>
      <c r="AK30" s="304">
        <f>ROUND(AW54, 2)</f>
        <v>0</v>
      </c>
      <c r="AL30" s="305"/>
      <c r="AM30" s="305"/>
      <c r="AN30" s="305"/>
      <c r="AO30" s="305"/>
      <c r="AR30" s="37"/>
      <c r="BE30" s="294"/>
    </row>
    <row r="31" spans="2:71" s="2" customFormat="1" ht="14.4" hidden="1" customHeight="1">
      <c r="B31" s="37"/>
      <c r="F31" s="28" t="s">
        <v>42</v>
      </c>
      <c r="L31" s="306">
        <v>0.21</v>
      </c>
      <c r="M31" s="305"/>
      <c r="N31" s="305"/>
      <c r="O31" s="305"/>
      <c r="P31" s="305"/>
      <c r="W31" s="304">
        <f>ROUND(BB54, 2)</f>
        <v>0</v>
      </c>
      <c r="X31" s="305"/>
      <c r="Y31" s="305"/>
      <c r="Z31" s="305"/>
      <c r="AA31" s="305"/>
      <c r="AB31" s="305"/>
      <c r="AC31" s="305"/>
      <c r="AD31" s="305"/>
      <c r="AE31" s="305"/>
      <c r="AK31" s="304">
        <v>0</v>
      </c>
      <c r="AL31" s="305"/>
      <c r="AM31" s="305"/>
      <c r="AN31" s="305"/>
      <c r="AO31" s="305"/>
      <c r="AR31" s="37"/>
      <c r="BE31" s="294"/>
    </row>
    <row r="32" spans="2:71" s="2" customFormat="1" ht="14.4" hidden="1" customHeight="1">
      <c r="B32" s="37"/>
      <c r="F32" s="28" t="s">
        <v>43</v>
      </c>
      <c r="L32" s="306">
        <v>0.12</v>
      </c>
      <c r="M32" s="305"/>
      <c r="N32" s="305"/>
      <c r="O32" s="305"/>
      <c r="P32" s="305"/>
      <c r="W32" s="304">
        <f>ROUND(BC54, 2)</f>
        <v>0</v>
      </c>
      <c r="X32" s="305"/>
      <c r="Y32" s="305"/>
      <c r="Z32" s="305"/>
      <c r="AA32" s="305"/>
      <c r="AB32" s="305"/>
      <c r="AC32" s="305"/>
      <c r="AD32" s="305"/>
      <c r="AE32" s="305"/>
      <c r="AK32" s="304">
        <v>0</v>
      </c>
      <c r="AL32" s="305"/>
      <c r="AM32" s="305"/>
      <c r="AN32" s="305"/>
      <c r="AO32" s="305"/>
      <c r="AR32" s="37"/>
      <c r="BE32" s="294"/>
    </row>
    <row r="33" spans="2:44" s="2" customFormat="1" ht="14.4" hidden="1" customHeight="1">
      <c r="B33" s="37"/>
      <c r="F33" s="28" t="s">
        <v>44</v>
      </c>
      <c r="L33" s="306">
        <v>0</v>
      </c>
      <c r="M33" s="305"/>
      <c r="N33" s="305"/>
      <c r="O33" s="305"/>
      <c r="P33" s="305"/>
      <c r="W33" s="304">
        <f>ROUND(BD54, 2)</f>
        <v>0</v>
      </c>
      <c r="X33" s="305"/>
      <c r="Y33" s="305"/>
      <c r="Z33" s="305"/>
      <c r="AA33" s="305"/>
      <c r="AB33" s="305"/>
      <c r="AC33" s="305"/>
      <c r="AD33" s="305"/>
      <c r="AE33" s="305"/>
      <c r="AK33" s="304">
        <v>0</v>
      </c>
      <c r="AL33" s="305"/>
      <c r="AM33" s="305"/>
      <c r="AN33" s="305"/>
      <c r="AO33" s="305"/>
      <c r="AR33" s="37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310" t="s">
        <v>47</v>
      </c>
      <c r="Y35" s="308"/>
      <c r="Z35" s="308"/>
      <c r="AA35" s="308"/>
      <c r="AB35" s="308"/>
      <c r="AC35" s="40"/>
      <c r="AD35" s="40"/>
      <c r="AE35" s="40"/>
      <c r="AF35" s="40"/>
      <c r="AG35" s="40"/>
      <c r="AH35" s="40"/>
      <c r="AI35" s="40"/>
      <c r="AJ35" s="40"/>
      <c r="AK35" s="307">
        <f>SUM(AK26:AK33)</f>
        <v>0</v>
      </c>
      <c r="AL35" s="308"/>
      <c r="AM35" s="308"/>
      <c r="AN35" s="308"/>
      <c r="AO35" s="309"/>
      <c r="AP35" s="38"/>
      <c r="AQ35" s="38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>
      <c r="B42" s="33"/>
      <c r="C42" s="22" t="s">
        <v>48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HV_25_01</v>
      </c>
      <c r="AR44" s="46"/>
    </row>
    <row r="45" spans="2:44" s="4" customFormat="1" ht="37" customHeight="1">
      <c r="B45" s="47"/>
      <c r="C45" s="48" t="s">
        <v>17</v>
      </c>
      <c r="L45" s="289" t="str">
        <f>K6</f>
        <v>ŽST Hrubá Voda - vymístění pracoviště ŘP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7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17" t="str">
        <f>IF(AN8= "","",AN8)</f>
        <v>30. 4. 2025</v>
      </c>
      <c r="AN47" s="317"/>
      <c r="AR47" s="33"/>
    </row>
    <row r="48" spans="2:44" s="1" customFormat="1" ht="7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 xml:space="preserve"> </v>
      </c>
      <c r="AI49" s="28" t="s">
        <v>30</v>
      </c>
      <c r="AM49" s="318" t="str">
        <f>IF(E17="","",E17)</f>
        <v xml:space="preserve"> </v>
      </c>
      <c r="AN49" s="319"/>
      <c r="AO49" s="319"/>
      <c r="AP49" s="319"/>
      <c r="AR49" s="33"/>
      <c r="AS49" s="321" t="s">
        <v>49</v>
      </c>
      <c r="AT49" s="32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28</v>
      </c>
      <c r="L50" s="3" t="str">
        <f>IF(E14= "Vyplň údaj","",E14)</f>
        <v/>
      </c>
      <c r="AI50" s="28" t="s">
        <v>32</v>
      </c>
      <c r="AM50" s="318" t="str">
        <f>IF(E20="","",E20)</f>
        <v xml:space="preserve"> </v>
      </c>
      <c r="AN50" s="319"/>
      <c r="AO50" s="319"/>
      <c r="AP50" s="319"/>
      <c r="AR50" s="33"/>
      <c r="AS50" s="323"/>
      <c r="AT50" s="324"/>
      <c r="BD50" s="54"/>
    </row>
    <row r="51" spans="1:91" s="1" customFormat="1" ht="10.75" customHeight="1">
      <c r="B51" s="33"/>
      <c r="AR51" s="33"/>
      <c r="AS51" s="323"/>
      <c r="AT51" s="324"/>
      <c r="BD51" s="54"/>
    </row>
    <row r="52" spans="1:91" s="1" customFormat="1" ht="29.25" customHeight="1">
      <c r="B52" s="33"/>
      <c r="C52" s="284" t="s">
        <v>50</v>
      </c>
      <c r="D52" s="285"/>
      <c r="E52" s="285"/>
      <c r="F52" s="285"/>
      <c r="G52" s="285"/>
      <c r="H52" s="55"/>
      <c r="I52" s="288" t="s">
        <v>51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316" t="s">
        <v>52</v>
      </c>
      <c r="AH52" s="285"/>
      <c r="AI52" s="285"/>
      <c r="AJ52" s="285"/>
      <c r="AK52" s="285"/>
      <c r="AL52" s="285"/>
      <c r="AM52" s="285"/>
      <c r="AN52" s="288" t="s">
        <v>53</v>
      </c>
      <c r="AO52" s="285"/>
      <c r="AP52" s="285"/>
      <c r="AQ52" s="56" t="s">
        <v>54</v>
      </c>
      <c r="AR52" s="33"/>
      <c r="AS52" s="57" t="s">
        <v>55</v>
      </c>
      <c r="AT52" s="58" t="s">
        <v>56</v>
      </c>
      <c r="AU52" s="58" t="s">
        <v>57</v>
      </c>
      <c r="AV52" s="58" t="s">
        <v>58</v>
      </c>
      <c r="AW52" s="58" t="s">
        <v>59</v>
      </c>
      <c r="AX52" s="58" t="s">
        <v>60</v>
      </c>
      <c r="AY52" s="58" t="s">
        <v>61</v>
      </c>
      <c r="AZ52" s="58" t="s">
        <v>62</v>
      </c>
      <c r="BA52" s="58" t="s">
        <v>63</v>
      </c>
      <c r="BB52" s="58" t="s">
        <v>64</v>
      </c>
      <c r="BC52" s="58" t="s">
        <v>65</v>
      </c>
      <c r="BD52" s="59" t="s">
        <v>66</v>
      </c>
    </row>
    <row r="53" spans="1:91" s="1" customFormat="1" ht="10.7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67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1">
        <f>ROUND(AG55+AG62+AG70,2)</f>
        <v>0</v>
      </c>
      <c r="AH54" s="291"/>
      <c r="AI54" s="291"/>
      <c r="AJ54" s="291"/>
      <c r="AK54" s="291"/>
      <c r="AL54" s="291"/>
      <c r="AM54" s="291"/>
      <c r="AN54" s="326">
        <f t="shared" ref="AN54:AN70" si="0">SUM(AG54,AT54)</f>
        <v>0</v>
      </c>
      <c r="AO54" s="326"/>
      <c r="AP54" s="326"/>
      <c r="AQ54" s="65" t="s">
        <v>3</v>
      </c>
      <c r="AR54" s="61"/>
      <c r="AS54" s="66">
        <f>ROUND(AS55+AS62+AS70,2)</f>
        <v>0</v>
      </c>
      <c r="AT54" s="67">
        <f t="shared" ref="AT54:AT70" si="1">ROUND(SUM(AV54:AW54),2)</f>
        <v>0</v>
      </c>
      <c r="AU54" s="68">
        <f>ROUND(AU55+AU62+AU70,5)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ROUND(AZ55+AZ62+AZ70,2)</f>
        <v>0</v>
      </c>
      <c r="BA54" s="67">
        <f>ROUND(BA55+BA62+BA70,2)</f>
        <v>0</v>
      </c>
      <c r="BB54" s="67">
        <f>ROUND(BB55+BB62+BB70,2)</f>
        <v>0</v>
      </c>
      <c r="BC54" s="67">
        <f>ROUND(BC55+BC62+BC70,2)</f>
        <v>0</v>
      </c>
      <c r="BD54" s="69">
        <f>ROUND(BD55+BD62+BD70,2)</f>
        <v>0</v>
      </c>
      <c r="BS54" s="70" t="s">
        <v>68</v>
      </c>
      <c r="BT54" s="70" t="s">
        <v>69</v>
      </c>
      <c r="BU54" s="71" t="s">
        <v>70</v>
      </c>
      <c r="BV54" s="70" t="s">
        <v>71</v>
      </c>
      <c r="BW54" s="70" t="s">
        <v>5</v>
      </c>
      <c r="BX54" s="70" t="s">
        <v>72</v>
      </c>
      <c r="CL54" s="70" t="s">
        <v>3</v>
      </c>
    </row>
    <row r="55" spans="1:91" s="6" customFormat="1" ht="16.5" customHeight="1">
      <c r="B55" s="72"/>
      <c r="C55" s="73"/>
      <c r="D55" s="286" t="s">
        <v>73</v>
      </c>
      <c r="E55" s="286"/>
      <c r="F55" s="286"/>
      <c r="G55" s="286"/>
      <c r="H55" s="286"/>
      <c r="I55" s="74"/>
      <c r="J55" s="286" t="s">
        <v>74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314">
        <f>ROUND(SUM(AG56:AG61),2)</f>
        <v>0</v>
      </c>
      <c r="AH55" s="315"/>
      <c r="AI55" s="315"/>
      <c r="AJ55" s="315"/>
      <c r="AK55" s="315"/>
      <c r="AL55" s="315"/>
      <c r="AM55" s="315"/>
      <c r="AN55" s="320">
        <f t="shared" si="0"/>
        <v>0</v>
      </c>
      <c r="AO55" s="315"/>
      <c r="AP55" s="315"/>
      <c r="AQ55" s="75" t="s">
        <v>75</v>
      </c>
      <c r="AR55" s="72"/>
      <c r="AS55" s="76">
        <f>ROUND(SUM(AS56:AS61),2)</f>
        <v>0</v>
      </c>
      <c r="AT55" s="77">
        <f t="shared" si="1"/>
        <v>0</v>
      </c>
      <c r="AU55" s="78">
        <f>ROUND(SUM(AU56:AU61),5)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ROUND(SUM(AZ56:AZ61),2)</f>
        <v>0</v>
      </c>
      <c r="BA55" s="77">
        <f>ROUND(SUM(BA56:BA61),2)</f>
        <v>0</v>
      </c>
      <c r="BB55" s="77">
        <f>ROUND(SUM(BB56:BB61),2)</f>
        <v>0</v>
      </c>
      <c r="BC55" s="77">
        <f>ROUND(SUM(BC56:BC61),2)</f>
        <v>0</v>
      </c>
      <c r="BD55" s="79">
        <f>ROUND(SUM(BD56:BD61),2)</f>
        <v>0</v>
      </c>
      <c r="BS55" s="80" t="s">
        <v>68</v>
      </c>
      <c r="BT55" s="80" t="s">
        <v>76</v>
      </c>
      <c r="BU55" s="80" t="s">
        <v>70</v>
      </c>
      <c r="BV55" s="80" t="s">
        <v>71</v>
      </c>
      <c r="BW55" s="80" t="s">
        <v>77</v>
      </c>
      <c r="BX55" s="80" t="s">
        <v>5</v>
      </c>
      <c r="CL55" s="80" t="s">
        <v>3</v>
      </c>
      <c r="CM55" s="80" t="s">
        <v>78</v>
      </c>
    </row>
    <row r="56" spans="1:91" s="3" customFormat="1" ht="23.25" customHeight="1">
      <c r="A56" s="81" t="s">
        <v>79</v>
      </c>
      <c r="B56" s="46"/>
      <c r="C56" s="12"/>
      <c r="D56" s="12"/>
      <c r="E56" s="287" t="s">
        <v>80</v>
      </c>
      <c r="F56" s="287"/>
      <c r="G56" s="287"/>
      <c r="H56" s="287"/>
      <c r="I56" s="287"/>
      <c r="J56" s="12"/>
      <c r="K56" s="287" t="s">
        <v>81</v>
      </c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312">
        <f>'PS 11-01-11 - ŽST Hrubá V...'!J32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82" t="s">
        <v>82</v>
      </c>
      <c r="AR56" s="46"/>
      <c r="AS56" s="83">
        <v>0</v>
      </c>
      <c r="AT56" s="84">
        <f t="shared" si="1"/>
        <v>0</v>
      </c>
      <c r="AU56" s="85">
        <f>'PS 11-01-11 - ŽST Hrubá V...'!P90</f>
        <v>0</v>
      </c>
      <c r="AV56" s="84">
        <f>'PS 11-01-11 - ŽST Hrubá V...'!J35</f>
        <v>0</v>
      </c>
      <c r="AW56" s="84">
        <f>'PS 11-01-11 - ŽST Hrubá V...'!J36</f>
        <v>0</v>
      </c>
      <c r="AX56" s="84">
        <f>'PS 11-01-11 - ŽST Hrubá V...'!J37</f>
        <v>0</v>
      </c>
      <c r="AY56" s="84">
        <f>'PS 11-01-11 - ŽST Hrubá V...'!J38</f>
        <v>0</v>
      </c>
      <c r="AZ56" s="84">
        <f>'PS 11-01-11 - ŽST Hrubá V...'!F35</f>
        <v>0</v>
      </c>
      <c r="BA56" s="84">
        <f>'PS 11-01-11 - ŽST Hrubá V...'!F36</f>
        <v>0</v>
      </c>
      <c r="BB56" s="84">
        <f>'PS 11-01-11 - ŽST Hrubá V...'!F37</f>
        <v>0</v>
      </c>
      <c r="BC56" s="84">
        <f>'PS 11-01-11 - ŽST Hrubá V...'!F38</f>
        <v>0</v>
      </c>
      <c r="BD56" s="86">
        <f>'PS 11-01-11 - ŽST Hrubá V...'!F39</f>
        <v>0</v>
      </c>
      <c r="BT56" s="26" t="s">
        <v>78</v>
      </c>
      <c r="BV56" s="26" t="s">
        <v>71</v>
      </c>
      <c r="BW56" s="26" t="s">
        <v>83</v>
      </c>
      <c r="BX56" s="26" t="s">
        <v>77</v>
      </c>
      <c r="CL56" s="26" t="s">
        <v>3</v>
      </c>
    </row>
    <row r="57" spans="1:91" s="3" customFormat="1" ht="23.25" customHeight="1">
      <c r="A57" s="81" t="s">
        <v>79</v>
      </c>
      <c r="B57" s="46"/>
      <c r="C57" s="12"/>
      <c r="D57" s="12"/>
      <c r="E57" s="287" t="s">
        <v>84</v>
      </c>
      <c r="F57" s="287"/>
      <c r="G57" s="287"/>
      <c r="H57" s="287"/>
      <c r="I57" s="287"/>
      <c r="J57" s="12"/>
      <c r="K57" s="287" t="s">
        <v>85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312">
        <f>'PS 11-02-11 - ŽST Hrubá V...'!J32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82" t="s">
        <v>82</v>
      </c>
      <c r="AR57" s="46"/>
      <c r="AS57" s="83">
        <v>0</v>
      </c>
      <c r="AT57" s="84">
        <f t="shared" si="1"/>
        <v>0</v>
      </c>
      <c r="AU57" s="85">
        <f>'PS 11-02-11 - ŽST Hrubá V...'!P87</f>
        <v>0</v>
      </c>
      <c r="AV57" s="84">
        <f>'PS 11-02-11 - ŽST Hrubá V...'!J35</f>
        <v>0</v>
      </c>
      <c r="AW57" s="84">
        <f>'PS 11-02-11 - ŽST Hrubá V...'!J36</f>
        <v>0</v>
      </c>
      <c r="AX57" s="84">
        <f>'PS 11-02-11 - ŽST Hrubá V...'!J37</f>
        <v>0</v>
      </c>
      <c r="AY57" s="84">
        <f>'PS 11-02-11 - ŽST Hrubá V...'!J38</f>
        <v>0</v>
      </c>
      <c r="AZ57" s="84">
        <f>'PS 11-02-11 - ŽST Hrubá V...'!F35</f>
        <v>0</v>
      </c>
      <c r="BA57" s="84">
        <f>'PS 11-02-11 - ŽST Hrubá V...'!F36</f>
        <v>0</v>
      </c>
      <c r="BB57" s="84">
        <f>'PS 11-02-11 - ŽST Hrubá V...'!F37</f>
        <v>0</v>
      </c>
      <c r="BC57" s="84">
        <f>'PS 11-02-11 - ŽST Hrubá V...'!F38</f>
        <v>0</v>
      </c>
      <c r="BD57" s="86">
        <f>'PS 11-02-11 - ŽST Hrubá V...'!F39</f>
        <v>0</v>
      </c>
      <c r="BT57" s="26" t="s">
        <v>78</v>
      </c>
      <c r="BV57" s="26" t="s">
        <v>71</v>
      </c>
      <c r="BW57" s="26" t="s">
        <v>86</v>
      </c>
      <c r="BX57" s="26" t="s">
        <v>77</v>
      </c>
      <c r="CL57" s="26" t="s">
        <v>3</v>
      </c>
    </row>
    <row r="58" spans="1:91" s="3" customFormat="1" ht="23.25" customHeight="1">
      <c r="A58" s="81" t="s">
        <v>79</v>
      </c>
      <c r="B58" s="46"/>
      <c r="C58" s="12"/>
      <c r="D58" s="12"/>
      <c r="E58" s="287" t="s">
        <v>87</v>
      </c>
      <c r="F58" s="287"/>
      <c r="G58" s="287"/>
      <c r="H58" s="287"/>
      <c r="I58" s="287"/>
      <c r="J58" s="12"/>
      <c r="K58" s="287" t="s">
        <v>88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312">
        <f>'PS 11-02-41 - ŽST Hrubá V...'!J32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82" t="s">
        <v>82</v>
      </c>
      <c r="AR58" s="46"/>
      <c r="AS58" s="83">
        <v>0</v>
      </c>
      <c r="AT58" s="84">
        <f t="shared" si="1"/>
        <v>0</v>
      </c>
      <c r="AU58" s="85">
        <f>'PS 11-02-41 - ŽST Hrubá V...'!P86</f>
        <v>0</v>
      </c>
      <c r="AV58" s="84">
        <f>'PS 11-02-41 - ŽST Hrubá V...'!J35</f>
        <v>0</v>
      </c>
      <c r="AW58" s="84">
        <f>'PS 11-02-41 - ŽST Hrubá V...'!J36</f>
        <v>0</v>
      </c>
      <c r="AX58" s="84">
        <f>'PS 11-02-41 - ŽST Hrubá V...'!J37</f>
        <v>0</v>
      </c>
      <c r="AY58" s="84">
        <f>'PS 11-02-41 - ŽST Hrubá V...'!J38</f>
        <v>0</v>
      </c>
      <c r="AZ58" s="84">
        <f>'PS 11-02-41 - ŽST Hrubá V...'!F35</f>
        <v>0</v>
      </c>
      <c r="BA58" s="84">
        <f>'PS 11-02-41 - ŽST Hrubá V...'!F36</f>
        <v>0</v>
      </c>
      <c r="BB58" s="84">
        <f>'PS 11-02-41 - ŽST Hrubá V...'!F37</f>
        <v>0</v>
      </c>
      <c r="BC58" s="84">
        <f>'PS 11-02-41 - ŽST Hrubá V...'!F38</f>
        <v>0</v>
      </c>
      <c r="BD58" s="86">
        <f>'PS 11-02-41 - ŽST Hrubá V...'!F39</f>
        <v>0</v>
      </c>
      <c r="BT58" s="26" t="s">
        <v>78</v>
      </c>
      <c r="BV58" s="26" t="s">
        <v>71</v>
      </c>
      <c r="BW58" s="26" t="s">
        <v>89</v>
      </c>
      <c r="BX58" s="26" t="s">
        <v>77</v>
      </c>
      <c r="CL58" s="26" t="s">
        <v>3</v>
      </c>
    </row>
    <row r="59" spans="1:91" s="3" customFormat="1" ht="23.25" customHeight="1">
      <c r="A59" s="81" t="s">
        <v>79</v>
      </c>
      <c r="B59" s="46"/>
      <c r="C59" s="12"/>
      <c r="D59" s="12"/>
      <c r="E59" s="287" t="s">
        <v>90</v>
      </c>
      <c r="F59" s="287"/>
      <c r="G59" s="287"/>
      <c r="H59" s="287"/>
      <c r="I59" s="287"/>
      <c r="J59" s="12"/>
      <c r="K59" s="287" t="s">
        <v>91</v>
      </c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312">
        <f>'PS 11-02-81 - ŽST Hrubá V...'!J32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82" t="s">
        <v>82</v>
      </c>
      <c r="AR59" s="46"/>
      <c r="AS59" s="83">
        <v>0</v>
      </c>
      <c r="AT59" s="84">
        <f t="shared" si="1"/>
        <v>0</v>
      </c>
      <c r="AU59" s="85">
        <f>'PS 11-02-81 - ŽST Hrubá V...'!P86</f>
        <v>0</v>
      </c>
      <c r="AV59" s="84">
        <f>'PS 11-02-81 - ŽST Hrubá V...'!J35</f>
        <v>0</v>
      </c>
      <c r="AW59" s="84">
        <f>'PS 11-02-81 - ŽST Hrubá V...'!J36</f>
        <v>0</v>
      </c>
      <c r="AX59" s="84">
        <f>'PS 11-02-81 - ŽST Hrubá V...'!J37</f>
        <v>0</v>
      </c>
      <c r="AY59" s="84">
        <f>'PS 11-02-81 - ŽST Hrubá V...'!J38</f>
        <v>0</v>
      </c>
      <c r="AZ59" s="84">
        <f>'PS 11-02-81 - ŽST Hrubá V...'!F35</f>
        <v>0</v>
      </c>
      <c r="BA59" s="84">
        <f>'PS 11-02-81 - ŽST Hrubá V...'!F36</f>
        <v>0</v>
      </c>
      <c r="BB59" s="84">
        <f>'PS 11-02-81 - ŽST Hrubá V...'!F37</f>
        <v>0</v>
      </c>
      <c r="BC59" s="84">
        <f>'PS 11-02-81 - ŽST Hrubá V...'!F38</f>
        <v>0</v>
      </c>
      <c r="BD59" s="86">
        <f>'PS 11-02-81 - ŽST Hrubá V...'!F39</f>
        <v>0</v>
      </c>
      <c r="BT59" s="26" t="s">
        <v>78</v>
      </c>
      <c r="BV59" s="26" t="s">
        <v>71</v>
      </c>
      <c r="BW59" s="26" t="s">
        <v>92</v>
      </c>
      <c r="BX59" s="26" t="s">
        <v>77</v>
      </c>
      <c r="CL59" s="26" t="s">
        <v>3</v>
      </c>
    </row>
    <row r="60" spans="1:91" s="3" customFormat="1" ht="23.25" customHeight="1">
      <c r="A60" s="81" t="s">
        <v>79</v>
      </c>
      <c r="B60" s="46"/>
      <c r="C60" s="12"/>
      <c r="D60" s="12"/>
      <c r="E60" s="287" t="s">
        <v>93</v>
      </c>
      <c r="F60" s="287"/>
      <c r="G60" s="287"/>
      <c r="H60" s="287"/>
      <c r="I60" s="287"/>
      <c r="J60" s="12"/>
      <c r="K60" s="287" t="s">
        <v>94</v>
      </c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312">
        <f>'PS 11-02-91 - ŽST Hrubá V...'!J32</f>
        <v>0</v>
      </c>
      <c r="AH60" s="313"/>
      <c r="AI60" s="313"/>
      <c r="AJ60" s="313"/>
      <c r="AK60" s="313"/>
      <c r="AL60" s="313"/>
      <c r="AM60" s="313"/>
      <c r="AN60" s="312">
        <f t="shared" si="0"/>
        <v>0</v>
      </c>
      <c r="AO60" s="313"/>
      <c r="AP60" s="313"/>
      <c r="AQ60" s="82" t="s">
        <v>82</v>
      </c>
      <c r="AR60" s="46"/>
      <c r="AS60" s="83">
        <v>0</v>
      </c>
      <c r="AT60" s="84">
        <f t="shared" si="1"/>
        <v>0</v>
      </c>
      <c r="AU60" s="85">
        <f>'PS 11-02-91 - ŽST Hrubá V...'!P87</f>
        <v>0</v>
      </c>
      <c r="AV60" s="84">
        <f>'PS 11-02-91 - ŽST Hrubá V...'!J35</f>
        <v>0</v>
      </c>
      <c r="AW60" s="84">
        <f>'PS 11-02-91 - ŽST Hrubá V...'!J36</f>
        <v>0</v>
      </c>
      <c r="AX60" s="84">
        <f>'PS 11-02-91 - ŽST Hrubá V...'!J37</f>
        <v>0</v>
      </c>
      <c r="AY60" s="84">
        <f>'PS 11-02-91 - ŽST Hrubá V...'!J38</f>
        <v>0</v>
      </c>
      <c r="AZ60" s="84">
        <f>'PS 11-02-91 - ŽST Hrubá V...'!F35</f>
        <v>0</v>
      </c>
      <c r="BA60" s="84">
        <f>'PS 11-02-91 - ŽST Hrubá V...'!F36</f>
        <v>0</v>
      </c>
      <c r="BB60" s="84">
        <f>'PS 11-02-91 - ŽST Hrubá V...'!F37</f>
        <v>0</v>
      </c>
      <c r="BC60" s="84">
        <f>'PS 11-02-91 - ŽST Hrubá V...'!F38</f>
        <v>0</v>
      </c>
      <c r="BD60" s="86">
        <f>'PS 11-02-91 - ŽST Hrubá V...'!F39</f>
        <v>0</v>
      </c>
      <c r="BT60" s="26" t="s">
        <v>78</v>
      </c>
      <c r="BV60" s="26" t="s">
        <v>71</v>
      </c>
      <c r="BW60" s="26" t="s">
        <v>95</v>
      </c>
      <c r="BX60" s="26" t="s">
        <v>77</v>
      </c>
      <c r="CL60" s="26" t="s">
        <v>3</v>
      </c>
    </row>
    <row r="61" spans="1:91" s="3" customFormat="1" ht="23.25" customHeight="1">
      <c r="A61" s="81" t="s">
        <v>79</v>
      </c>
      <c r="B61" s="46"/>
      <c r="C61" s="12"/>
      <c r="D61" s="12"/>
      <c r="E61" s="287" t="s">
        <v>96</v>
      </c>
      <c r="F61" s="287"/>
      <c r="G61" s="287"/>
      <c r="H61" s="287"/>
      <c r="I61" s="287"/>
      <c r="J61" s="12"/>
      <c r="K61" s="287" t="s">
        <v>97</v>
      </c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312">
        <f>'PS 11-03-71 - ŽST Hrubá V...'!J32</f>
        <v>0</v>
      </c>
      <c r="AH61" s="313"/>
      <c r="AI61" s="313"/>
      <c r="AJ61" s="313"/>
      <c r="AK61" s="313"/>
      <c r="AL61" s="313"/>
      <c r="AM61" s="313"/>
      <c r="AN61" s="312">
        <f t="shared" si="0"/>
        <v>0</v>
      </c>
      <c r="AO61" s="313"/>
      <c r="AP61" s="313"/>
      <c r="AQ61" s="82" t="s">
        <v>82</v>
      </c>
      <c r="AR61" s="46"/>
      <c r="AS61" s="83">
        <v>0</v>
      </c>
      <c r="AT61" s="84">
        <f t="shared" si="1"/>
        <v>0</v>
      </c>
      <c r="AU61" s="85">
        <f>'PS 11-03-71 - ŽST Hrubá V...'!P86</f>
        <v>0</v>
      </c>
      <c r="AV61" s="84">
        <f>'PS 11-03-71 - ŽST Hrubá V...'!J35</f>
        <v>0</v>
      </c>
      <c r="AW61" s="84">
        <f>'PS 11-03-71 - ŽST Hrubá V...'!J36</f>
        <v>0</v>
      </c>
      <c r="AX61" s="84">
        <f>'PS 11-03-71 - ŽST Hrubá V...'!J37</f>
        <v>0</v>
      </c>
      <c r="AY61" s="84">
        <f>'PS 11-03-71 - ŽST Hrubá V...'!J38</f>
        <v>0</v>
      </c>
      <c r="AZ61" s="84">
        <f>'PS 11-03-71 - ŽST Hrubá V...'!F35</f>
        <v>0</v>
      </c>
      <c r="BA61" s="84">
        <f>'PS 11-03-71 - ŽST Hrubá V...'!F36</f>
        <v>0</v>
      </c>
      <c r="BB61" s="84">
        <f>'PS 11-03-71 - ŽST Hrubá V...'!F37</f>
        <v>0</v>
      </c>
      <c r="BC61" s="84">
        <f>'PS 11-03-71 - ŽST Hrubá V...'!F38</f>
        <v>0</v>
      </c>
      <c r="BD61" s="86">
        <f>'PS 11-03-71 - ŽST Hrubá V...'!F39</f>
        <v>0</v>
      </c>
      <c r="BT61" s="26" t="s">
        <v>78</v>
      </c>
      <c r="BV61" s="26" t="s">
        <v>71</v>
      </c>
      <c r="BW61" s="26" t="s">
        <v>98</v>
      </c>
      <c r="BX61" s="26" t="s">
        <v>77</v>
      </c>
      <c r="CL61" s="26" t="s">
        <v>3</v>
      </c>
    </row>
    <row r="62" spans="1:91" s="6" customFormat="1" ht="16.5" customHeight="1">
      <c r="B62" s="72"/>
      <c r="C62" s="73"/>
      <c r="D62" s="286" t="s">
        <v>99</v>
      </c>
      <c r="E62" s="286"/>
      <c r="F62" s="286"/>
      <c r="G62" s="286"/>
      <c r="H62" s="286"/>
      <c r="I62" s="74"/>
      <c r="J62" s="286" t="s">
        <v>100</v>
      </c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314">
        <f>ROUND(AG63+AG64+AG65+AG68+AG69,2)</f>
        <v>0</v>
      </c>
      <c r="AH62" s="315"/>
      <c r="AI62" s="315"/>
      <c r="AJ62" s="315"/>
      <c r="AK62" s="315"/>
      <c r="AL62" s="315"/>
      <c r="AM62" s="315"/>
      <c r="AN62" s="320">
        <f t="shared" si="0"/>
        <v>0</v>
      </c>
      <c r="AO62" s="315"/>
      <c r="AP62" s="315"/>
      <c r="AQ62" s="75" t="s">
        <v>75</v>
      </c>
      <c r="AR62" s="72"/>
      <c r="AS62" s="76">
        <f>ROUND(AS63+AS64+AS65+AS68+AS69,2)</f>
        <v>0</v>
      </c>
      <c r="AT62" s="77">
        <f t="shared" si="1"/>
        <v>0</v>
      </c>
      <c r="AU62" s="78">
        <f>ROUND(AU63+AU64+AU65+AU68+AU69,5)</f>
        <v>0</v>
      </c>
      <c r="AV62" s="77">
        <f>ROUND(AZ62*L29,2)</f>
        <v>0</v>
      </c>
      <c r="AW62" s="77">
        <f>ROUND(BA62*L30,2)</f>
        <v>0</v>
      </c>
      <c r="AX62" s="77">
        <f>ROUND(BB62*L29,2)</f>
        <v>0</v>
      </c>
      <c r="AY62" s="77">
        <f>ROUND(BC62*L30,2)</f>
        <v>0</v>
      </c>
      <c r="AZ62" s="77">
        <f>ROUND(AZ63+AZ64+AZ65+AZ68+AZ69,2)</f>
        <v>0</v>
      </c>
      <c r="BA62" s="77">
        <f>ROUND(BA63+BA64+BA65+BA68+BA69,2)</f>
        <v>0</v>
      </c>
      <c r="BB62" s="77">
        <f>ROUND(BB63+BB64+BB65+BB68+BB69,2)</f>
        <v>0</v>
      </c>
      <c r="BC62" s="77">
        <f>ROUND(BC63+BC64+BC65+BC68+BC69,2)</f>
        <v>0</v>
      </c>
      <c r="BD62" s="79">
        <f>ROUND(BD63+BD64+BD65+BD68+BD69,2)</f>
        <v>0</v>
      </c>
      <c r="BS62" s="80" t="s">
        <v>68</v>
      </c>
      <c r="BT62" s="80" t="s">
        <v>76</v>
      </c>
      <c r="BU62" s="80" t="s">
        <v>70</v>
      </c>
      <c r="BV62" s="80" t="s">
        <v>71</v>
      </c>
      <c r="BW62" s="80" t="s">
        <v>101</v>
      </c>
      <c r="BX62" s="80" t="s">
        <v>5</v>
      </c>
      <c r="CL62" s="80" t="s">
        <v>3</v>
      </c>
      <c r="CM62" s="80" t="s">
        <v>78</v>
      </c>
    </row>
    <row r="63" spans="1:91" s="3" customFormat="1" ht="23.25" customHeight="1">
      <c r="A63" s="81" t="s">
        <v>79</v>
      </c>
      <c r="B63" s="46"/>
      <c r="C63" s="12"/>
      <c r="D63" s="12"/>
      <c r="E63" s="287" t="s">
        <v>102</v>
      </c>
      <c r="F63" s="287"/>
      <c r="G63" s="287"/>
      <c r="H63" s="287"/>
      <c r="I63" s="287"/>
      <c r="J63" s="12"/>
      <c r="K63" s="287" t="s">
        <v>103</v>
      </c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312">
        <f>'SO 11-31-01 - ŽST Hrubá V...'!J32</f>
        <v>0</v>
      </c>
      <c r="AH63" s="313"/>
      <c r="AI63" s="313"/>
      <c r="AJ63" s="313"/>
      <c r="AK63" s="313"/>
      <c r="AL63" s="313"/>
      <c r="AM63" s="313"/>
      <c r="AN63" s="312">
        <f t="shared" si="0"/>
        <v>0</v>
      </c>
      <c r="AO63" s="313"/>
      <c r="AP63" s="313"/>
      <c r="AQ63" s="82" t="s">
        <v>82</v>
      </c>
      <c r="AR63" s="46"/>
      <c r="AS63" s="83">
        <v>0</v>
      </c>
      <c r="AT63" s="84">
        <f t="shared" si="1"/>
        <v>0</v>
      </c>
      <c r="AU63" s="85">
        <f>'SO 11-31-01 - ŽST Hrubá V...'!P100</f>
        <v>0</v>
      </c>
      <c r="AV63" s="84">
        <f>'SO 11-31-01 - ŽST Hrubá V...'!J35</f>
        <v>0</v>
      </c>
      <c r="AW63" s="84">
        <f>'SO 11-31-01 - ŽST Hrubá V...'!J36</f>
        <v>0</v>
      </c>
      <c r="AX63" s="84">
        <f>'SO 11-31-01 - ŽST Hrubá V...'!J37</f>
        <v>0</v>
      </c>
      <c r="AY63" s="84">
        <f>'SO 11-31-01 - ŽST Hrubá V...'!J38</f>
        <v>0</v>
      </c>
      <c r="AZ63" s="84">
        <f>'SO 11-31-01 - ŽST Hrubá V...'!F35</f>
        <v>0</v>
      </c>
      <c r="BA63" s="84">
        <f>'SO 11-31-01 - ŽST Hrubá V...'!F36</f>
        <v>0</v>
      </c>
      <c r="BB63" s="84">
        <f>'SO 11-31-01 - ŽST Hrubá V...'!F37</f>
        <v>0</v>
      </c>
      <c r="BC63" s="84">
        <f>'SO 11-31-01 - ŽST Hrubá V...'!F38</f>
        <v>0</v>
      </c>
      <c r="BD63" s="86">
        <f>'SO 11-31-01 - ŽST Hrubá V...'!F39</f>
        <v>0</v>
      </c>
      <c r="BT63" s="26" t="s">
        <v>78</v>
      </c>
      <c r="BV63" s="26" t="s">
        <v>71</v>
      </c>
      <c r="BW63" s="26" t="s">
        <v>104</v>
      </c>
      <c r="BX63" s="26" t="s">
        <v>101</v>
      </c>
      <c r="CL63" s="26" t="s">
        <v>3</v>
      </c>
    </row>
    <row r="64" spans="1:91" s="3" customFormat="1" ht="23.25" customHeight="1">
      <c r="A64" s="81" t="s">
        <v>79</v>
      </c>
      <c r="B64" s="46"/>
      <c r="C64" s="12"/>
      <c r="D64" s="12"/>
      <c r="E64" s="287" t="s">
        <v>105</v>
      </c>
      <c r="F64" s="287"/>
      <c r="G64" s="287"/>
      <c r="H64" s="287"/>
      <c r="I64" s="287"/>
      <c r="J64" s="12"/>
      <c r="K64" s="287" t="s">
        <v>106</v>
      </c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312">
        <f>'SO 11-32-01 - ŽST Hrubá V...'!J32</f>
        <v>0</v>
      </c>
      <c r="AH64" s="313"/>
      <c r="AI64" s="313"/>
      <c r="AJ64" s="313"/>
      <c r="AK64" s="313"/>
      <c r="AL64" s="313"/>
      <c r="AM64" s="313"/>
      <c r="AN64" s="312">
        <f t="shared" si="0"/>
        <v>0</v>
      </c>
      <c r="AO64" s="313"/>
      <c r="AP64" s="313"/>
      <c r="AQ64" s="82" t="s">
        <v>82</v>
      </c>
      <c r="AR64" s="46"/>
      <c r="AS64" s="83">
        <v>0</v>
      </c>
      <c r="AT64" s="84">
        <f t="shared" si="1"/>
        <v>0</v>
      </c>
      <c r="AU64" s="85">
        <f>'SO 11-32-01 - ŽST Hrubá V...'!P101</f>
        <v>0</v>
      </c>
      <c r="AV64" s="84">
        <f>'SO 11-32-01 - ŽST Hrubá V...'!J35</f>
        <v>0</v>
      </c>
      <c r="AW64" s="84">
        <f>'SO 11-32-01 - ŽST Hrubá V...'!J36</f>
        <v>0</v>
      </c>
      <c r="AX64" s="84">
        <f>'SO 11-32-01 - ŽST Hrubá V...'!J37</f>
        <v>0</v>
      </c>
      <c r="AY64" s="84">
        <f>'SO 11-32-01 - ŽST Hrubá V...'!J38</f>
        <v>0</v>
      </c>
      <c r="AZ64" s="84">
        <f>'SO 11-32-01 - ŽST Hrubá V...'!F35</f>
        <v>0</v>
      </c>
      <c r="BA64" s="84">
        <f>'SO 11-32-01 - ŽST Hrubá V...'!F36</f>
        <v>0</v>
      </c>
      <c r="BB64" s="84">
        <f>'SO 11-32-01 - ŽST Hrubá V...'!F37</f>
        <v>0</v>
      </c>
      <c r="BC64" s="84">
        <f>'SO 11-32-01 - ŽST Hrubá V...'!F38</f>
        <v>0</v>
      </c>
      <c r="BD64" s="86">
        <f>'SO 11-32-01 - ŽST Hrubá V...'!F39</f>
        <v>0</v>
      </c>
      <c r="BT64" s="26" t="s">
        <v>78</v>
      </c>
      <c r="BV64" s="26" t="s">
        <v>71</v>
      </c>
      <c r="BW64" s="26" t="s">
        <v>107</v>
      </c>
      <c r="BX64" s="26" t="s">
        <v>101</v>
      </c>
      <c r="CL64" s="26" t="s">
        <v>3</v>
      </c>
    </row>
    <row r="65" spans="1:91" s="3" customFormat="1" ht="23.25" customHeight="1">
      <c r="B65" s="46"/>
      <c r="C65" s="12"/>
      <c r="D65" s="12"/>
      <c r="E65" s="287" t="s">
        <v>108</v>
      </c>
      <c r="F65" s="287"/>
      <c r="G65" s="287"/>
      <c r="H65" s="287"/>
      <c r="I65" s="287"/>
      <c r="J65" s="12"/>
      <c r="K65" s="287" t="s">
        <v>109</v>
      </c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325">
        <f>ROUND(SUM(AG66:AG67),2)</f>
        <v>0</v>
      </c>
      <c r="AH65" s="313"/>
      <c r="AI65" s="313"/>
      <c r="AJ65" s="313"/>
      <c r="AK65" s="313"/>
      <c r="AL65" s="313"/>
      <c r="AM65" s="313"/>
      <c r="AN65" s="312">
        <f t="shared" si="0"/>
        <v>0</v>
      </c>
      <c r="AO65" s="313"/>
      <c r="AP65" s="313"/>
      <c r="AQ65" s="82" t="s">
        <v>82</v>
      </c>
      <c r="AR65" s="46"/>
      <c r="AS65" s="83">
        <f>ROUND(SUM(AS66:AS67),2)</f>
        <v>0</v>
      </c>
      <c r="AT65" s="84">
        <f t="shared" si="1"/>
        <v>0</v>
      </c>
      <c r="AU65" s="85">
        <f>ROUND(SUM(AU66:AU67),5)</f>
        <v>0</v>
      </c>
      <c r="AV65" s="84">
        <f>ROUND(AZ65*L29,2)</f>
        <v>0</v>
      </c>
      <c r="AW65" s="84">
        <f>ROUND(BA65*L30,2)</f>
        <v>0</v>
      </c>
      <c r="AX65" s="84">
        <f>ROUND(BB65*L29,2)</f>
        <v>0</v>
      </c>
      <c r="AY65" s="84">
        <f>ROUND(BC65*L30,2)</f>
        <v>0</v>
      </c>
      <c r="AZ65" s="84">
        <f>ROUND(SUM(AZ66:AZ67),2)</f>
        <v>0</v>
      </c>
      <c r="BA65" s="84">
        <f>ROUND(SUM(BA66:BA67),2)</f>
        <v>0</v>
      </c>
      <c r="BB65" s="84">
        <f>ROUND(SUM(BB66:BB67),2)</f>
        <v>0</v>
      </c>
      <c r="BC65" s="84">
        <f>ROUND(SUM(BC66:BC67),2)</f>
        <v>0</v>
      </c>
      <c r="BD65" s="86">
        <f>ROUND(SUM(BD66:BD67),2)</f>
        <v>0</v>
      </c>
      <c r="BS65" s="26" t="s">
        <v>68</v>
      </c>
      <c r="BT65" s="26" t="s">
        <v>78</v>
      </c>
      <c r="BU65" s="26" t="s">
        <v>70</v>
      </c>
      <c r="BV65" s="26" t="s">
        <v>71</v>
      </c>
      <c r="BW65" s="26" t="s">
        <v>110</v>
      </c>
      <c r="BX65" s="26" t="s">
        <v>101</v>
      </c>
      <c r="CL65" s="26" t="s">
        <v>3</v>
      </c>
    </row>
    <row r="66" spans="1:91" s="3" customFormat="1" ht="23.25" customHeight="1">
      <c r="A66" s="81" t="s">
        <v>79</v>
      </c>
      <c r="B66" s="46"/>
      <c r="C66" s="12"/>
      <c r="D66" s="12"/>
      <c r="E66" s="12"/>
      <c r="F66" s="287" t="s">
        <v>111</v>
      </c>
      <c r="G66" s="287"/>
      <c r="H66" s="287"/>
      <c r="I66" s="287"/>
      <c r="J66" s="287"/>
      <c r="K66" s="12"/>
      <c r="L66" s="287" t="s">
        <v>100</v>
      </c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312">
        <f>'SO 11-72-01.01 - Stavební...'!J34</f>
        <v>0</v>
      </c>
      <c r="AH66" s="313"/>
      <c r="AI66" s="313"/>
      <c r="AJ66" s="313"/>
      <c r="AK66" s="313"/>
      <c r="AL66" s="313"/>
      <c r="AM66" s="313"/>
      <c r="AN66" s="312">
        <f t="shared" si="0"/>
        <v>0</v>
      </c>
      <c r="AO66" s="313"/>
      <c r="AP66" s="313"/>
      <c r="AQ66" s="82" t="s">
        <v>82</v>
      </c>
      <c r="AR66" s="46"/>
      <c r="AS66" s="83">
        <v>0</v>
      </c>
      <c r="AT66" s="84">
        <f t="shared" si="1"/>
        <v>0</v>
      </c>
      <c r="AU66" s="85">
        <f>'SO 11-72-01.01 - Stavební...'!P114</f>
        <v>0</v>
      </c>
      <c r="AV66" s="84">
        <f>'SO 11-72-01.01 - Stavební...'!J37</f>
        <v>0</v>
      </c>
      <c r="AW66" s="84">
        <f>'SO 11-72-01.01 - Stavební...'!J38</f>
        <v>0</v>
      </c>
      <c r="AX66" s="84">
        <f>'SO 11-72-01.01 - Stavební...'!J39</f>
        <v>0</v>
      </c>
      <c r="AY66" s="84">
        <f>'SO 11-72-01.01 - Stavební...'!J40</f>
        <v>0</v>
      </c>
      <c r="AZ66" s="84">
        <f>'SO 11-72-01.01 - Stavební...'!F37</f>
        <v>0</v>
      </c>
      <c r="BA66" s="84">
        <f>'SO 11-72-01.01 - Stavební...'!F38</f>
        <v>0</v>
      </c>
      <c r="BB66" s="84">
        <f>'SO 11-72-01.01 - Stavební...'!F39</f>
        <v>0</v>
      </c>
      <c r="BC66" s="84">
        <f>'SO 11-72-01.01 - Stavební...'!F40</f>
        <v>0</v>
      </c>
      <c r="BD66" s="86">
        <f>'SO 11-72-01.01 - Stavební...'!F41</f>
        <v>0</v>
      </c>
      <c r="BT66" s="26" t="s">
        <v>112</v>
      </c>
      <c r="BV66" s="26" t="s">
        <v>71</v>
      </c>
      <c r="BW66" s="26" t="s">
        <v>113</v>
      </c>
      <c r="BX66" s="26" t="s">
        <v>110</v>
      </c>
      <c r="CL66" s="26" t="s">
        <v>3</v>
      </c>
    </row>
    <row r="67" spans="1:91" s="3" customFormat="1" ht="23.25" customHeight="1">
      <c r="A67" s="81" t="s">
        <v>79</v>
      </c>
      <c r="B67" s="46"/>
      <c r="C67" s="12"/>
      <c r="D67" s="12"/>
      <c r="E67" s="12"/>
      <c r="F67" s="287" t="s">
        <v>114</v>
      </c>
      <c r="G67" s="287"/>
      <c r="H67" s="287"/>
      <c r="I67" s="287"/>
      <c r="J67" s="287"/>
      <c r="K67" s="12"/>
      <c r="L67" s="287" t="s">
        <v>115</v>
      </c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312">
        <f>'SO 11-72-01.02 - Elektro+...'!J34</f>
        <v>0</v>
      </c>
      <c r="AH67" s="313"/>
      <c r="AI67" s="313"/>
      <c r="AJ67" s="313"/>
      <c r="AK67" s="313"/>
      <c r="AL67" s="313"/>
      <c r="AM67" s="313"/>
      <c r="AN67" s="312">
        <f t="shared" si="0"/>
        <v>0</v>
      </c>
      <c r="AO67" s="313"/>
      <c r="AP67" s="313"/>
      <c r="AQ67" s="82" t="s">
        <v>82</v>
      </c>
      <c r="AR67" s="46"/>
      <c r="AS67" s="83">
        <v>0</v>
      </c>
      <c r="AT67" s="84">
        <f t="shared" si="1"/>
        <v>0</v>
      </c>
      <c r="AU67" s="85">
        <f>'SO 11-72-01.02 - Elektro+...'!P92</f>
        <v>0</v>
      </c>
      <c r="AV67" s="84">
        <f>'SO 11-72-01.02 - Elektro+...'!J37</f>
        <v>0</v>
      </c>
      <c r="AW67" s="84">
        <f>'SO 11-72-01.02 - Elektro+...'!J38</f>
        <v>0</v>
      </c>
      <c r="AX67" s="84">
        <f>'SO 11-72-01.02 - Elektro+...'!J39</f>
        <v>0</v>
      </c>
      <c r="AY67" s="84">
        <f>'SO 11-72-01.02 - Elektro+...'!J40</f>
        <v>0</v>
      </c>
      <c r="AZ67" s="84">
        <f>'SO 11-72-01.02 - Elektro+...'!F37</f>
        <v>0</v>
      </c>
      <c r="BA67" s="84">
        <f>'SO 11-72-01.02 - Elektro+...'!F38</f>
        <v>0</v>
      </c>
      <c r="BB67" s="84">
        <f>'SO 11-72-01.02 - Elektro+...'!F39</f>
        <v>0</v>
      </c>
      <c r="BC67" s="84">
        <f>'SO 11-72-01.02 - Elektro+...'!F40</f>
        <v>0</v>
      </c>
      <c r="BD67" s="86">
        <f>'SO 11-72-01.02 - Elektro+...'!F41</f>
        <v>0</v>
      </c>
      <c r="BT67" s="26" t="s">
        <v>112</v>
      </c>
      <c r="BV67" s="26" t="s">
        <v>71</v>
      </c>
      <c r="BW67" s="26" t="s">
        <v>116</v>
      </c>
      <c r="BX67" s="26" t="s">
        <v>110</v>
      </c>
      <c r="CL67" s="26" t="s">
        <v>3</v>
      </c>
    </row>
    <row r="68" spans="1:91" s="3" customFormat="1" ht="23.25" customHeight="1">
      <c r="A68" s="81" t="s">
        <v>79</v>
      </c>
      <c r="B68" s="46"/>
      <c r="C68" s="12"/>
      <c r="D68" s="12"/>
      <c r="E68" s="287" t="s">
        <v>117</v>
      </c>
      <c r="F68" s="287"/>
      <c r="G68" s="287"/>
      <c r="H68" s="287"/>
      <c r="I68" s="287"/>
      <c r="J68" s="12"/>
      <c r="K68" s="287" t="s">
        <v>118</v>
      </c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312">
        <f>'SO 11-86-01 - ŽST Hrubá V...'!J32</f>
        <v>0</v>
      </c>
      <c r="AH68" s="313"/>
      <c r="AI68" s="313"/>
      <c r="AJ68" s="313"/>
      <c r="AK68" s="313"/>
      <c r="AL68" s="313"/>
      <c r="AM68" s="313"/>
      <c r="AN68" s="312">
        <f t="shared" si="0"/>
        <v>0</v>
      </c>
      <c r="AO68" s="313"/>
      <c r="AP68" s="313"/>
      <c r="AQ68" s="82" t="s">
        <v>82</v>
      </c>
      <c r="AR68" s="46"/>
      <c r="AS68" s="83">
        <v>0</v>
      </c>
      <c r="AT68" s="84">
        <f t="shared" si="1"/>
        <v>0</v>
      </c>
      <c r="AU68" s="85">
        <f>'SO 11-86-01 - ŽST Hrubá V...'!P87</f>
        <v>0</v>
      </c>
      <c r="AV68" s="84">
        <f>'SO 11-86-01 - ŽST Hrubá V...'!J35</f>
        <v>0</v>
      </c>
      <c r="AW68" s="84">
        <f>'SO 11-86-01 - ŽST Hrubá V...'!J36</f>
        <v>0</v>
      </c>
      <c r="AX68" s="84">
        <f>'SO 11-86-01 - ŽST Hrubá V...'!J37</f>
        <v>0</v>
      </c>
      <c r="AY68" s="84">
        <f>'SO 11-86-01 - ŽST Hrubá V...'!J38</f>
        <v>0</v>
      </c>
      <c r="AZ68" s="84">
        <f>'SO 11-86-01 - ŽST Hrubá V...'!F35</f>
        <v>0</v>
      </c>
      <c r="BA68" s="84">
        <f>'SO 11-86-01 - ŽST Hrubá V...'!F36</f>
        <v>0</v>
      </c>
      <c r="BB68" s="84">
        <f>'SO 11-86-01 - ŽST Hrubá V...'!F37</f>
        <v>0</v>
      </c>
      <c r="BC68" s="84">
        <f>'SO 11-86-01 - ŽST Hrubá V...'!F38</f>
        <v>0</v>
      </c>
      <c r="BD68" s="86">
        <f>'SO 11-86-01 - ŽST Hrubá V...'!F39</f>
        <v>0</v>
      </c>
      <c r="BT68" s="26" t="s">
        <v>78</v>
      </c>
      <c r="BV68" s="26" t="s">
        <v>71</v>
      </c>
      <c r="BW68" s="26" t="s">
        <v>119</v>
      </c>
      <c r="BX68" s="26" t="s">
        <v>101</v>
      </c>
      <c r="CL68" s="26" t="s">
        <v>3</v>
      </c>
    </row>
    <row r="69" spans="1:91" s="3" customFormat="1" ht="23.25" customHeight="1">
      <c r="A69" s="81" t="s">
        <v>79</v>
      </c>
      <c r="B69" s="46"/>
      <c r="C69" s="12"/>
      <c r="D69" s="12"/>
      <c r="E69" s="287" t="s">
        <v>120</v>
      </c>
      <c r="F69" s="287"/>
      <c r="G69" s="287"/>
      <c r="H69" s="287"/>
      <c r="I69" s="287"/>
      <c r="J69" s="12"/>
      <c r="K69" s="287" t="s">
        <v>121</v>
      </c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312">
        <f>'SO 11-86-02 - ŽST Hrubá V...'!J32</f>
        <v>0</v>
      </c>
      <c r="AH69" s="313"/>
      <c r="AI69" s="313"/>
      <c r="AJ69" s="313"/>
      <c r="AK69" s="313"/>
      <c r="AL69" s="313"/>
      <c r="AM69" s="313"/>
      <c r="AN69" s="312">
        <f t="shared" si="0"/>
        <v>0</v>
      </c>
      <c r="AO69" s="313"/>
      <c r="AP69" s="313"/>
      <c r="AQ69" s="82" t="s">
        <v>82</v>
      </c>
      <c r="AR69" s="46"/>
      <c r="AS69" s="83">
        <v>0</v>
      </c>
      <c r="AT69" s="84">
        <f t="shared" si="1"/>
        <v>0</v>
      </c>
      <c r="AU69" s="85">
        <f>'SO 11-86-02 - ŽST Hrubá V...'!P88</f>
        <v>0</v>
      </c>
      <c r="AV69" s="84">
        <f>'SO 11-86-02 - ŽST Hrubá V...'!J35</f>
        <v>0</v>
      </c>
      <c r="AW69" s="84">
        <f>'SO 11-86-02 - ŽST Hrubá V...'!J36</f>
        <v>0</v>
      </c>
      <c r="AX69" s="84">
        <f>'SO 11-86-02 - ŽST Hrubá V...'!J37</f>
        <v>0</v>
      </c>
      <c r="AY69" s="84">
        <f>'SO 11-86-02 - ŽST Hrubá V...'!J38</f>
        <v>0</v>
      </c>
      <c r="AZ69" s="84">
        <f>'SO 11-86-02 - ŽST Hrubá V...'!F35</f>
        <v>0</v>
      </c>
      <c r="BA69" s="84">
        <f>'SO 11-86-02 - ŽST Hrubá V...'!F36</f>
        <v>0</v>
      </c>
      <c r="BB69" s="84">
        <f>'SO 11-86-02 - ŽST Hrubá V...'!F37</f>
        <v>0</v>
      </c>
      <c r="BC69" s="84">
        <f>'SO 11-86-02 - ŽST Hrubá V...'!F38</f>
        <v>0</v>
      </c>
      <c r="BD69" s="86">
        <f>'SO 11-86-02 - ŽST Hrubá V...'!F39</f>
        <v>0</v>
      </c>
      <c r="BT69" s="26" t="s">
        <v>78</v>
      </c>
      <c r="BV69" s="26" t="s">
        <v>71</v>
      </c>
      <c r="BW69" s="26" t="s">
        <v>122</v>
      </c>
      <c r="BX69" s="26" t="s">
        <v>101</v>
      </c>
      <c r="CL69" s="26" t="s">
        <v>3</v>
      </c>
    </row>
    <row r="70" spans="1:91" s="6" customFormat="1" ht="24.75" customHeight="1">
      <c r="A70" s="81" t="s">
        <v>79</v>
      </c>
      <c r="B70" s="72"/>
      <c r="C70" s="73"/>
      <c r="D70" s="286" t="s">
        <v>123</v>
      </c>
      <c r="E70" s="286"/>
      <c r="F70" s="286"/>
      <c r="G70" s="286"/>
      <c r="H70" s="286"/>
      <c r="I70" s="74"/>
      <c r="J70" s="286" t="s">
        <v>124</v>
      </c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320">
        <f>'SO 98-98 - Všeobecný objekt'!J30</f>
        <v>0</v>
      </c>
      <c r="AH70" s="315"/>
      <c r="AI70" s="315"/>
      <c r="AJ70" s="315"/>
      <c r="AK70" s="315"/>
      <c r="AL70" s="315"/>
      <c r="AM70" s="315"/>
      <c r="AN70" s="320">
        <f t="shared" si="0"/>
        <v>0</v>
      </c>
      <c r="AO70" s="315"/>
      <c r="AP70" s="315"/>
      <c r="AQ70" s="75" t="s">
        <v>75</v>
      </c>
      <c r="AR70" s="72"/>
      <c r="AS70" s="87">
        <v>0</v>
      </c>
      <c r="AT70" s="88">
        <f t="shared" si="1"/>
        <v>0</v>
      </c>
      <c r="AU70" s="89">
        <f>'SO 98-98 - Všeobecný objekt'!P81</f>
        <v>0</v>
      </c>
      <c r="AV70" s="88">
        <f>'SO 98-98 - Všeobecný objekt'!J33</f>
        <v>0</v>
      </c>
      <c r="AW70" s="88">
        <f>'SO 98-98 - Všeobecný objekt'!J34</f>
        <v>0</v>
      </c>
      <c r="AX70" s="88">
        <f>'SO 98-98 - Všeobecný objekt'!J35</f>
        <v>0</v>
      </c>
      <c r="AY70" s="88">
        <f>'SO 98-98 - Všeobecný objekt'!J36</f>
        <v>0</v>
      </c>
      <c r="AZ70" s="88">
        <f>'SO 98-98 - Všeobecný objekt'!F33</f>
        <v>0</v>
      </c>
      <c r="BA70" s="88">
        <f>'SO 98-98 - Všeobecný objekt'!F34</f>
        <v>0</v>
      </c>
      <c r="BB70" s="88">
        <f>'SO 98-98 - Všeobecný objekt'!F35</f>
        <v>0</v>
      </c>
      <c r="BC70" s="88">
        <f>'SO 98-98 - Všeobecný objekt'!F36</f>
        <v>0</v>
      </c>
      <c r="BD70" s="90">
        <f>'SO 98-98 - Všeobecný objekt'!F37</f>
        <v>0</v>
      </c>
      <c r="BT70" s="80" t="s">
        <v>76</v>
      </c>
      <c r="BV70" s="80" t="s">
        <v>71</v>
      </c>
      <c r="BW70" s="80" t="s">
        <v>125</v>
      </c>
      <c r="BX70" s="80" t="s">
        <v>5</v>
      </c>
      <c r="CL70" s="80" t="s">
        <v>3</v>
      </c>
      <c r="CM70" s="80" t="s">
        <v>78</v>
      </c>
    </row>
    <row r="71" spans="1:91" s="1" customFormat="1" ht="30" customHeight="1">
      <c r="B71" s="33"/>
      <c r="AR71" s="33"/>
    </row>
    <row r="72" spans="1:91" s="1" customFormat="1" ht="7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33"/>
    </row>
  </sheetData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59:AM59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AN59:AP59"/>
    <mergeCell ref="AN55:AP55"/>
    <mergeCell ref="AN61:AP61"/>
    <mergeCell ref="AN60:AP60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L45:AO45"/>
    <mergeCell ref="E65:I65"/>
    <mergeCell ref="K65:AF65"/>
    <mergeCell ref="F66:J66"/>
    <mergeCell ref="L66:AF66"/>
    <mergeCell ref="F67:J67"/>
    <mergeCell ref="L67:AF67"/>
    <mergeCell ref="E68:I68"/>
    <mergeCell ref="K68:AF68"/>
    <mergeCell ref="AG62:AM62"/>
    <mergeCell ref="AG63:AM63"/>
    <mergeCell ref="AG64:AM64"/>
    <mergeCell ref="AN64:AP64"/>
    <mergeCell ref="AN63:AP63"/>
    <mergeCell ref="AN56:AP56"/>
    <mergeCell ref="AN57:AP57"/>
    <mergeCell ref="AN62:AP62"/>
    <mergeCell ref="AN58:AP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</mergeCells>
  <hyperlinks>
    <hyperlink ref="A56" location="'PS 11-01-11 - ŽST Hrubá V...'!C2" display="/" xr:uid="{00000000-0004-0000-0000-000000000000}"/>
    <hyperlink ref="A57" location="'PS 11-02-11 - ŽST Hrubá V...'!C2" display="/" xr:uid="{00000000-0004-0000-0000-000001000000}"/>
    <hyperlink ref="A58" location="'PS 11-02-41 - ŽST Hrubá V...'!C2" display="/" xr:uid="{00000000-0004-0000-0000-000002000000}"/>
    <hyperlink ref="A59" location="'PS 11-02-81 - ŽST Hrubá V...'!C2" display="/" xr:uid="{00000000-0004-0000-0000-000003000000}"/>
    <hyperlink ref="A60" location="'PS 11-02-91 - ŽST Hrubá V...'!C2" display="/" xr:uid="{00000000-0004-0000-0000-000004000000}"/>
    <hyperlink ref="A61" location="'PS 11-03-71 - ŽST Hrubá V...'!C2" display="/" xr:uid="{00000000-0004-0000-0000-000005000000}"/>
    <hyperlink ref="A63" location="'SO 11-31-01 - ŽST Hrubá V...'!C2" display="/" xr:uid="{00000000-0004-0000-0000-000006000000}"/>
    <hyperlink ref="A64" location="'SO 11-32-01 - ŽST Hrubá V...'!C2" display="/" xr:uid="{00000000-0004-0000-0000-000007000000}"/>
    <hyperlink ref="A66" location="'SO 11-72-01.01 - Stavební...'!C2" display="/" xr:uid="{00000000-0004-0000-0000-000008000000}"/>
    <hyperlink ref="A67" location="'SO 11-72-01.02 - Elektro+...'!C2" display="/" xr:uid="{00000000-0004-0000-0000-000009000000}"/>
    <hyperlink ref="A68" location="'SO 11-86-01 - ŽST Hrubá V...'!C2" display="/" xr:uid="{00000000-0004-0000-0000-00000A000000}"/>
    <hyperlink ref="A69" location="'SO 11-86-02 - ŽST Hrubá V...'!C2" display="/" xr:uid="{00000000-0004-0000-0000-00000B000000}"/>
    <hyperlink ref="A70" location="'SO 98-98 - Všeobecný objekt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83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130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ROUND(J90,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ROUND((SUM(BE90:BE231)),  2)</f>
        <v>0</v>
      </c>
      <c r="I35" s="94">
        <v>0.21</v>
      </c>
      <c r="J35" s="84">
        <f>ROUND(((SUM(BE90:BE231))*I35),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ROUND((SUM(BF90:BF231)),  2)</f>
        <v>0</v>
      </c>
      <c r="I36" s="94">
        <v>0.12</v>
      </c>
      <c r="J36" s="84">
        <f>ROUND(((SUM(BF90:BF231))*I36),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ROUND((SUM(BG90:BG231)),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ROUND((SUM(BH90:BH231)),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ROUND((SUM(BI90:BI231)),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11-01-11 - ŽST Hrubá Voda, úprava SZZ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J90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135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8" customFormat="1" ht="25" customHeight="1">
      <c r="B65" s="104"/>
      <c r="D65" s="105" t="s">
        <v>136</v>
      </c>
      <c r="E65" s="106"/>
      <c r="F65" s="106"/>
      <c r="G65" s="106"/>
      <c r="H65" s="106"/>
      <c r="I65" s="106"/>
      <c r="J65" s="107">
        <f>J113</f>
        <v>0</v>
      </c>
      <c r="L65" s="104"/>
    </row>
    <row r="66" spans="2:12" s="8" customFormat="1" ht="25" customHeight="1">
      <c r="B66" s="104"/>
      <c r="D66" s="105" t="s">
        <v>137</v>
      </c>
      <c r="E66" s="106"/>
      <c r="F66" s="106"/>
      <c r="G66" s="106"/>
      <c r="H66" s="106"/>
      <c r="I66" s="106"/>
      <c r="J66" s="107">
        <f>J143</f>
        <v>0</v>
      </c>
      <c r="L66" s="104"/>
    </row>
    <row r="67" spans="2:12" s="8" customFormat="1" ht="25" customHeight="1">
      <c r="B67" s="104"/>
      <c r="D67" s="105" t="s">
        <v>138</v>
      </c>
      <c r="E67" s="106"/>
      <c r="F67" s="106"/>
      <c r="G67" s="106"/>
      <c r="H67" s="106"/>
      <c r="I67" s="106"/>
      <c r="J67" s="107">
        <f>J150</f>
        <v>0</v>
      </c>
      <c r="L67" s="104"/>
    </row>
    <row r="68" spans="2:12" s="8" customFormat="1" ht="25" customHeight="1">
      <c r="B68" s="104"/>
      <c r="D68" s="105" t="s">
        <v>139</v>
      </c>
      <c r="E68" s="106"/>
      <c r="F68" s="106"/>
      <c r="G68" s="106"/>
      <c r="H68" s="106"/>
      <c r="I68" s="106"/>
      <c r="J68" s="107">
        <f>J213</f>
        <v>0</v>
      </c>
      <c r="L68" s="104"/>
    </row>
    <row r="69" spans="2:12" s="1" customFormat="1" ht="21.75" customHeight="1">
      <c r="B69" s="33"/>
      <c r="L69" s="33"/>
    </row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7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5" customHeight="1">
      <c r="B75" s="33"/>
      <c r="C75" s="22" t="s">
        <v>140</v>
      </c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27" t="str">
        <f>E7</f>
        <v>ŽST Hrubá Voda - vymístění pracoviště ŘP</v>
      </c>
      <c r="F78" s="328"/>
      <c r="G78" s="328"/>
      <c r="H78" s="328"/>
      <c r="L78" s="33"/>
    </row>
    <row r="79" spans="2:12" ht="12" customHeight="1">
      <c r="B79" s="21"/>
      <c r="C79" s="28" t="s">
        <v>127</v>
      </c>
      <c r="L79" s="21"/>
    </row>
    <row r="80" spans="2:12" s="1" customFormat="1" ht="16.5" customHeight="1">
      <c r="B80" s="33"/>
      <c r="E80" s="327" t="s">
        <v>128</v>
      </c>
      <c r="F80" s="329"/>
      <c r="G80" s="329"/>
      <c r="H80" s="329"/>
      <c r="L80" s="33"/>
    </row>
    <row r="81" spans="2:65" s="1" customFormat="1" ht="12" customHeight="1">
      <c r="B81" s="33"/>
      <c r="C81" s="28" t="s">
        <v>129</v>
      </c>
      <c r="L81" s="33"/>
    </row>
    <row r="82" spans="2:65" s="1" customFormat="1" ht="16.5" customHeight="1">
      <c r="B82" s="33"/>
      <c r="E82" s="289" t="str">
        <f>E11</f>
        <v>PS 11-01-11 - ŽST Hrubá Voda, úprava SZZ</v>
      </c>
      <c r="F82" s="329"/>
      <c r="G82" s="329"/>
      <c r="H82" s="329"/>
      <c r="L82" s="33"/>
    </row>
    <row r="83" spans="2:65" s="1" customFormat="1" ht="7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30. 4. 2025</v>
      </c>
      <c r="L84" s="33"/>
    </row>
    <row r="85" spans="2:65" s="1" customFormat="1" ht="7" customHeight="1">
      <c r="B85" s="33"/>
      <c r="L85" s="33"/>
    </row>
    <row r="86" spans="2:65" s="1" customFormat="1" ht="15.15" customHeight="1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15.15" customHeight="1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 xml:space="preserve"> </v>
      </c>
      <c r="L87" s="33"/>
    </row>
    <row r="88" spans="2:65" s="1" customFormat="1" ht="10.25" customHeight="1">
      <c r="B88" s="33"/>
      <c r="L88" s="33"/>
    </row>
    <row r="89" spans="2:65" s="9" customFormat="1" ht="29.25" customHeight="1">
      <c r="B89" s="108"/>
      <c r="C89" s="109" t="s">
        <v>141</v>
      </c>
      <c r="D89" s="110" t="s">
        <v>54</v>
      </c>
      <c r="E89" s="110" t="s">
        <v>50</v>
      </c>
      <c r="F89" s="110" t="s">
        <v>51</v>
      </c>
      <c r="G89" s="110" t="s">
        <v>142</v>
      </c>
      <c r="H89" s="110" t="s">
        <v>143</v>
      </c>
      <c r="I89" s="110" t="s">
        <v>144</v>
      </c>
      <c r="J89" s="110" t="s">
        <v>133</v>
      </c>
      <c r="K89" s="111" t="s">
        <v>145</v>
      </c>
      <c r="L89" s="108"/>
      <c r="M89" s="57" t="s">
        <v>3</v>
      </c>
      <c r="N89" s="58" t="s">
        <v>39</v>
      </c>
      <c r="O89" s="58" t="s">
        <v>146</v>
      </c>
      <c r="P89" s="58" t="s">
        <v>147</v>
      </c>
      <c r="Q89" s="58" t="s">
        <v>148</v>
      </c>
      <c r="R89" s="58" t="s">
        <v>149</v>
      </c>
      <c r="S89" s="58" t="s">
        <v>150</v>
      </c>
      <c r="T89" s="59" t="s">
        <v>151</v>
      </c>
    </row>
    <row r="90" spans="2:65" s="1" customFormat="1" ht="22.75" customHeight="1">
      <c r="B90" s="33"/>
      <c r="C90" s="62" t="s">
        <v>152</v>
      </c>
      <c r="J90" s="112">
        <f>BK90</f>
        <v>0</v>
      </c>
      <c r="L90" s="33"/>
      <c r="M90" s="60"/>
      <c r="N90" s="51"/>
      <c r="O90" s="51"/>
      <c r="P90" s="113">
        <f>P91+P113+P143+P150+P213</f>
        <v>0</v>
      </c>
      <c r="Q90" s="51"/>
      <c r="R90" s="113">
        <f>R91+R113+R143+R150+R213</f>
        <v>0</v>
      </c>
      <c r="S90" s="51"/>
      <c r="T90" s="114">
        <f>T91+T113+T143+T150+T213</f>
        <v>0</v>
      </c>
      <c r="AT90" s="18" t="s">
        <v>68</v>
      </c>
      <c r="AU90" s="18" t="s">
        <v>134</v>
      </c>
      <c r="BK90" s="115">
        <f>BK91+BK113+BK143+BK150+BK213</f>
        <v>0</v>
      </c>
    </row>
    <row r="91" spans="2:65" s="10" customFormat="1" ht="25.9" customHeight="1">
      <c r="B91" s="116"/>
      <c r="D91" s="117" t="s">
        <v>68</v>
      </c>
      <c r="E91" s="118" t="s">
        <v>76</v>
      </c>
      <c r="F91" s="118" t="s">
        <v>153</v>
      </c>
      <c r="I91" s="119"/>
      <c r="J91" s="120">
        <f>BK91</f>
        <v>0</v>
      </c>
      <c r="L91" s="116"/>
      <c r="M91" s="121"/>
      <c r="P91" s="122">
        <f>SUM(P92:P112)</f>
        <v>0</v>
      </c>
      <c r="R91" s="122">
        <f>SUM(R92:R112)</f>
        <v>0</v>
      </c>
      <c r="T91" s="123">
        <f>SUM(T92:T112)</f>
        <v>0</v>
      </c>
      <c r="AR91" s="117" t="s">
        <v>76</v>
      </c>
      <c r="AT91" s="124" t="s">
        <v>68</v>
      </c>
      <c r="AU91" s="124" t="s">
        <v>69</v>
      </c>
      <c r="AY91" s="117" t="s">
        <v>154</v>
      </c>
      <c r="BK91" s="125">
        <f>SUM(BK92:BK112)</f>
        <v>0</v>
      </c>
    </row>
    <row r="92" spans="2:65" s="1" customFormat="1" ht="16.5" customHeight="1">
      <c r="B92" s="126"/>
      <c r="C92" s="127" t="s">
        <v>78</v>
      </c>
      <c r="D92" s="127" t="s">
        <v>155</v>
      </c>
      <c r="E92" s="128" t="s">
        <v>156</v>
      </c>
      <c r="F92" s="129" t="s">
        <v>157</v>
      </c>
      <c r="G92" s="130" t="s">
        <v>158</v>
      </c>
      <c r="H92" s="131">
        <v>3</v>
      </c>
      <c r="I92" s="132"/>
      <c r="J92" s="133">
        <f>ROUND(I92*H92,2)</f>
        <v>0</v>
      </c>
      <c r="K92" s="129" t="s">
        <v>159</v>
      </c>
      <c r="L92" s="33"/>
      <c r="M92" s="134" t="s">
        <v>3</v>
      </c>
      <c r="N92" s="135" t="s">
        <v>40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160</v>
      </c>
      <c r="AT92" s="138" t="s">
        <v>155</v>
      </c>
      <c r="AU92" s="138" t="s">
        <v>76</v>
      </c>
      <c r="AY92" s="18" t="s">
        <v>154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8" t="s">
        <v>76</v>
      </c>
      <c r="BK92" s="139">
        <f>ROUND(I92*H92,2)</f>
        <v>0</v>
      </c>
      <c r="BL92" s="18" t="s">
        <v>160</v>
      </c>
      <c r="BM92" s="138" t="s">
        <v>161</v>
      </c>
    </row>
    <row r="93" spans="2:65" s="1" customFormat="1" ht="10">
      <c r="B93" s="33"/>
      <c r="D93" s="140" t="s">
        <v>162</v>
      </c>
      <c r="F93" s="141" t="s">
        <v>157</v>
      </c>
      <c r="I93" s="142"/>
      <c r="L93" s="33"/>
      <c r="M93" s="143"/>
      <c r="T93" s="54"/>
      <c r="AT93" s="18" t="s">
        <v>162</v>
      </c>
      <c r="AU93" s="18" t="s">
        <v>76</v>
      </c>
    </row>
    <row r="94" spans="2:65" s="1" customFormat="1" ht="207">
      <c r="B94" s="33"/>
      <c r="D94" s="140" t="s">
        <v>163</v>
      </c>
      <c r="F94" s="144" t="s">
        <v>164</v>
      </c>
      <c r="I94" s="142"/>
      <c r="L94" s="33"/>
      <c r="M94" s="143"/>
      <c r="T94" s="54"/>
      <c r="AT94" s="18" t="s">
        <v>163</v>
      </c>
      <c r="AU94" s="18" t="s">
        <v>76</v>
      </c>
    </row>
    <row r="95" spans="2:65" s="1" customFormat="1" ht="16.5" customHeight="1">
      <c r="B95" s="126"/>
      <c r="C95" s="127" t="s">
        <v>76</v>
      </c>
      <c r="D95" s="127" t="s">
        <v>155</v>
      </c>
      <c r="E95" s="128" t="s">
        <v>165</v>
      </c>
      <c r="F95" s="129" t="s">
        <v>166</v>
      </c>
      <c r="G95" s="130" t="s">
        <v>158</v>
      </c>
      <c r="H95" s="131">
        <v>42</v>
      </c>
      <c r="I95" s="132"/>
      <c r="J95" s="133">
        <f>ROUND(I95*H95,2)</f>
        <v>0</v>
      </c>
      <c r="K95" s="129" t="s">
        <v>159</v>
      </c>
      <c r="L95" s="33"/>
      <c r="M95" s="134" t="s">
        <v>3</v>
      </c>
      <c r="N95" s="135" t="s">
        <v>40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160</v>
      </c>
      <c r="AT95" s="138" t="s">
        <v>155</v>
      </c>
      <c r="AU95" s="138" t="s">
        <v>76</v>
      </c>
      <c r="AY95" s="18" t="s">
        <v>154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76</v>
      </c>
      <c r="BK95" s="139">
        <f>ROUND(I95*H95,2)</f>
        <v>0</v>
      </c>
      <c r="BL95" s="18" t="s">
        <v>160</v>
      </c>
      <c r="BM95" s="138" t="s">
        <v>167</v>
      </c>
    </row>
    <row r="96" spans="2:65" s="1" customFormat="1" ht="10">
      <c r="B96" s="33"/>
      <c r="D96" s="140" t="s">
        <v>162</v>
      </c>
      <c r="F96" s="141" t="s">
        <v>166</v>
      </c>
      <c r="I96" s="142"/>
      <c r="L96" s="33"/>
      <c r="M96" s="143"/>
      <c r="T96" s="54"/>
      <c r="AT96" s="18" t="s">
        <v>162</v>
      </c>
      <c r="AU96" s="18" t="s">
        <v>76</v>
      </c>
    </row>
    <row r="97" spans="2:65" s="1" customFormat="1" ht="207">
      <c r="B97" s="33"/>
      <c r="D97" s="140" t="s">
        <v>163</v>
      </c>
      <c r="F97" s="144" t="s">
        <v>164</v>
      </c>
      <c r="I97" s="142"/>
      <c r="L97" s="33"/>
      <c r="M97" s="143"/>
      <c r="T97" s="54"/>
      <c r="AT97" s="18" t="s">
        <v>163</v>
      </c>
      <c r="AU97" s="18" t="s">
        <v>76</v>
      </c>
    </row>
    <row r="98" spans="2:65" s="1" customFormat="1" ht="16.5" customHeight="1">
      <c r="B98" s="126"/>
      <c r="C98" s="127" t="s">
        <v>160</v>
      </c>
      <c r="D98" s="127" t="s">
        <v>155</v>
      </c>
      <c r="E98" s="128" t="s">
        <v>168</v>
      </c>
      <c r="F98" s="129" t="s">
        <v>169</v>
      </c>
      <c r="G98" s="130" t="s">
        <v>170</v>
      </c>
      <c r="H98" s="131">
        <v>60</v>
      </c>
      <c r="I98" s="132"/>
      <c r="J98" s="133">
        <f>ROUND(I98*H98,2)</f>
        <v>0</v>
      </c>
      <c r="K98" s="129" t="s">
        <v>159</v>
      </c>
      <c r="L98" s="33"/>
      <c r="M98" s="134" t="s">
        <v>3</v>
      </c>
      <c r="N98" s="135" t="s">
        <v>40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160</v>
      </c>
      <c r="AT98" s="138" t="s">
        <v>155</v>
      </c>
      <c r="AU98" s="138" t="s">
        <v>76</v>
      </c>
      <c r="AY98" s="18" t="s">
        <v>154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8" t="s">
        <v>76</v>
      </c>
      <c r="BK98" s="139">
        <f>ROUND(I98*H98,2)</f>
        <v>0</v>
      </c>
      <c r="BL98" s="18" t="s">
        <v>160</v>
      </c>
      <c r="BM98" s="138" t="s">
        <v>171</v>
      </c>
    </row>
    <row r="99" spans="2:65" s="1" customFormat="1" ht="10">
      <c r="B99" s="33"/>
      <c r="D99" s="140" t="s">
        <v>162</v>
      </c>
      <c r="F99" s="141" t="s">
        <v>169</v>
      </c>
      <c r="I99" s="142"/>
      <c r="L99" s="33"/>
      <c r="M99" s="143"/>
      <c r="T99" s="54"/>
      <c r="AT99" s="18" t="s">
        <v>162</v>
      </c>
      <c r="AU99" s="18" t="s">
        <v>76</v>
      </c>
    </row>
    <row r="100" spans="2:65" s="1" customFormat="1" ht="54">
      <c r="B100" s="33"/>
      <c r="D100" s="140" t="s">
        <v>163</v>
      </c>
      <c r="F100" s="144" t="s">
        <v>172</v>
      </c>
      <c r="I100" s="142"/>
      <c r="L100" s="33"/>
      <c r="M100" s="143"/>
      <c r="T100" s="54"/>
      <c r="AT100" s="18" t="s">
        <v>163</v>
      </c>
      <c r="AU100" s="18" t="s">
        <v>76</v>
      </c>
    </row>
    <row r="101" spans="2:65" s="1" customFormat="1" ht="16.5" customHeight="1">
      <c r="B101" s="126"/>
      <c r="C101" s="127" t="s">
        <v>112</v>
      </c>
      <c r="D101" s="127" t="s">
        <v>155</v>
      </c>
      <c r="E101" s="128" t="s">
        <v>173</v>
      </c>
      <c r="F101" s="129" t="s">
        <v>174</v>
      </c>
      <c r="G101" s="130" t="s">
        <v>158</v>
      </c>
      <c r="H101" s="131">
        <v>45</v>
      </c>
      <c r="I101" s="132"/>
      <c r="J101" s="133">
        <f>ROUND(I101*H101,2)</f>
        <v>0</v>
      </c>
      <c r="K101" s="129" t="s">
        <v>159</v>
      </c>
      <c r="L101" s="33"/>
      <c r="M101" s="134" t="s">
        <v>3</v>
      </c>
      <c r="N101" s="135" t="s">
        <v>40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160</v>
      </c>
      <c r="AT101" s="138" t="s">
        <v>155</v>
      </c>
      <c r="AU101" s="138" t="s">
        <v>76</v>
      </c>
      <c r="AY101" s="18" t="s">
        <v>154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8" t="s">
        <v>76</v>
      </c>
      <c r="BK101" s="139">
        <f>ROUND(I101*H101,2)</f>
        <v>0</v>
      </c>
      <c r="BL101" s="18" t="s">
        <v>160</v>
      </c>
      <c r="BM101" s="138" t="s">
        <v>175</v>
      </c>
    </row>
    <row r="102" spans="2:65" s="1" customFormat="1" ht="10">
      <c r="B102" s="33"/>
      <c r="D102" s="140" t="s">
        <v>162</v>
      </c>
      <c r="F102" s="141" t="s">
        <v>174</v>
      </c>
      <c r="I102" s="142"/>
      <c r="L102" s="33"/>
      <c r="M102" s="143"/>
      <c r="T102" s="54"/>
      <c r="AT102" s="18" t="s">
        <v>162</v>
      </c>
      <c r="AU102" s="18" t="s">
        <v>76</v>
      </c>
    </row>
    <row r="103" spans="2:65" s="1" customFormat="1" ht="180">
      <c r="B103" s="33"/>
      <c r="D103" s="140" t="s">
        <v>163</v>
      </c>
      <c r="F103" s="144" t="s">
        <v>176</v>
      </c>
      <c r="I103" s="142"/>
      <c r="L103" s="33"/>
      <c r="M103" s="143"/>
      <c r="T103" s="54"/>
      <c r="AT103" s="18" t="s">
        <v>163</v>
      </c>
      <c r="AU103" s="18" t="s">
        <v>76</v>
      </c>
    </row>
    <row r="104" spans="2:65" s="1" customFormat="1" ht="16.5" customHeight="1">
      <c r="B104" s="126"/>
      <c r="C104" s="127" t="s">
        <v>177</v>
      </c>
      <c r="D104" s="127" t="s">
        <v>155</v>
      </c>
      <c r="E104" s="128" t="s">
        <v>178</v>
      </c>
      <c r="F104" s="129" t="s">
        <v>179</v>
      </c>
      <c r="G104" s="130" t="s">
        <v>170</v>
      </c>
      <c r="H104" s="131">
        <v>120</v>
      </c>
      <c r="I104" s="132"/>
      <c r="J104" s="133">
        <f>ROUND(I104*H104,2)</f>
        <v>0</v>
      </c>
      <c r="K104" s="129" t="s">
        <v>159</v>
      </c>
      <c r="L104" s="33"/>
      <c r="M104" s="134" t="s">
        <v>3</v>
      </c>
      <c r="N104" s="135" t="s">
        <v>40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160</v>
      </c>
      <c r="AT104" s="138" t="s">
        <v>155</v>
      </c>
      <c r="AU104" s="138" t="s">
        <v>76</v>
      </c>
      <c r="AY104" s="18" t="s">
        <v>154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76</v>
      </c>
      <c r="BK104" s="139">
        <f>ROUND(I104*H104,2)</f>
        <v>0</v>
      </c>
      <c r="BL104" s="18" t="s">
        <v>160</v>
      </c>
      <c r="BM104" s="138" t="s">
        <v>180</v>
      </c>
    </row>
    <row r="105" spans="2:65" s="1" customFormat="1" ht="10">
      <c r="B105" s="33"/>
      <c r="D105" s="140" t="s">
        <v>162</v>
      </c>
      <c r="F105" s="141" t="s">
        <v>179</v>
      </c>
      <c r="I105" s="142"/>
      <c r="L105" s="33"/>
      <c r="M105" s="143"/>
      <c r="T105" s="54"/>
      <c r="AT105" s="18" t="s">
        <v>162</v>
      </c>
      <c r="AU105" s="18" t="s">
        <v>76</v>
      </c>
    </row>
    <row r="106" spans="2:65" s="1" customFormat="1" ht="63">
      <c r="B106" s="33"/>
      <c r="D106" s="140" t="s">
        <v>163</v>
      </c>
      <c r="F106" s="144" t="s">
        <v>181</v>
      </c>
      <c r="I106" s="142"/>
      <c r="L106" s="33"/>
      <c r="M106" s="143"/>
      <c r="T106" s="54"/>
      <c r="AT106" s="18" t="s">
        <v>163</v>
      </c>
      <c r="AU106" s="18" t="s">
        <v>76</v>
      </c>
    </row>
    <row r="107" spans="2:65" s="1" customFormat="1" ht="16.5" customHeight="1">
      <c r="B107" s="126"/>
      <c r="C107" s="127" t="s">
        <v>182</v>
      </c>
      <c r="D107" s="127" t="s">
        <v>155</v>
      </c>
      <c r="E107" s="128" t="s">
        <v>183</v>
      </c>
      <c r="F107" s="129" t="s">
        <v>184</v>
      </c>
      <c r="G107" s="130" t="s">
        <v>170</v>
      </c>
      <c r="H107" s="131">
        <v>120</v>
      </c>
      <c r="I107" s="132"/>
      <c r="J107" s="133">
        <f>ROUND(I107*H107,2)</f>
        <v>0</v>
      </c>
      <c r="K107" s="129" t="s">
        <v>159</v>
      </c>
      <c r="L107" s="33"/>
      <c r="M107" s="134" t="s">
        <v>3</v>
      </c>
      <c r="N107" s="135" t="s">
        <v>40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160</v>
      </c>
      <c r="AT107" s="138" t="s">
        <v>155</v>
      </c>
      <c r="AU107" s="138" t="s">
        <v>76</v>
      </c>
      <c r="AY107" s="18" t="s">
        <v>154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8" t="s">
        <v>76</v>
      </c>
      <c r="BK107" s="139">
        <f>ROUND(I107*H107,2)</f>
        <v>0</v>
      </c>
      <c r="BL107" s="18" t="s">
        <v>160</v>
      </c>
      <c r="BM107" s="138" t="s">
        <v>185</v>
      </c>
    </row>
    <row r="108" spans="2:65" s="1" customFormat="1" ht="10">
      <c r="B108" s="33"/>
      <c r="D108" s="140" t="s">
        <v>162</v>
      </c>
      <c r="F108" s="141" t="s">
        <v>184</v>
      </c>
      <c r="I108" s="142"/>
      <c r="L108" s="33"/>
      <c r="M108" s="143"/>
      <c r="T108" s="54"/>
      <c r="AT108" s="18" t="s">
        <v>162</v>
      </c>
      <c r="AU108" s="18" t="s">
        <v>76</v>
      </c>
    </row>
    <row r="109" spans="2:65" s="1" customFormat="1" ht="63">
      <c r="B109" s="33"/>
      <c r="D109" s="140" t="s">
        <v>163</v>
      </c>
      <c r="F109" s="144" t="s">
        <v>181</v>
      </c>
      <c r="I109" s="142"/>
      <c r="L109" s="33"/>
      <c r="M109" s="143"/>
      <c r="T109" s="54"/>
      <c r="AT109" s="18" t="s">
        <v>163</v>
      </c>
      <c r="AU109" s="18" t="s">
        <v>76</v>
      </c>
    </row>
    <row r="110" spans="2:65" s="1" customFormat="1" ht="16.5" customHeight="1">
      <c r="B110" s="126"/>
      <c r="C110" s="127" t="s">
        <v>186</v>
      </c>
      <c r="D110" s="127" t="s">
        <v>155</v>
      </c>
      <c r="E110" s="128" t="s">
        <v>187</v>
      </c>
      <c r="F110" s="129" t="s">
        <v>188</v>
      </c>
      <c r="G110" s="130" t="s">
        <v>170</v>
      </c>
      <c r="H110" s="131">
        <v>75</v>
      </c>
      <c r="I110" s="132"/>
      <c r="J110" s="133">
        <f>ROUND(I110*H110,2)</f>
        <v>0</v>
      </c>
      <c r="K110" s="129" t="s">
        <v>159</v>
      </c>
      <c r="L110" s="33"/>
      <c r="M110" s="134" t="s">
        <v>3</v>
      </c>
      <c r="N110" s="135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160</v>
      </c>
      <c r="AT110" s="138" t="s">
        <v>155</v>
      </c>
      <c r="AU110" s="138" t="s">
        <v>76</v>
      </c>
      <c r="AY110" s="18" t="s">
        <v>154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76</v>
      </c>
      <c r="BK110" s="139">
        <f>ROUND(I110*H110,2)</f>
        <v>0</v>
      </c>
      <c r="BL110" s="18" t="s">
        <v>160</v>
      </c>
      <c r="BM110" s="138" t="s">
        <v>189</v>
      </c>
    </row>
    <row r="111" spans="2:65" s="1" customFormat="1" ht="10">
      <c r="B111" s="33"/>
      <c r="D111" s="140" t="s">
        <v>162</v>
      </c>
      <c r="F111" s="141" t="s">
        <v>188</v>
      </c>
      <c r="I111" s="142"/>
      <c r="L111" s="33"/>
      <c r="M111" s="143"/>
      <c r="T111" s="54"/>
      <c r="AT111" s="18" t="s">
        <v>162</v>
      </c>
      <c r="AU111" s="18" t="s">
        <v>76</v>
      </c>
    </row>
    <row r="112" spans="2:65" s="1" customFormat="1" ht="63">
      <c r="B112" s="33"/>
      <c r="D112" s="140" t="s">
        <v>163</v>
      </c>
      <c r="F112" s="144" t="s">
        <v>181</v>
      </c>
      <c r="I112" s="142"/>
      <c r="L112" s="33"/>
      <c r="M112" s="143"/>
      <c r="T112" s="54"/>
      <c r="AT112" s="18" t="s">
        <v>163</v>
      </c>
      <c r="AU112" s="18" t="s">
        <v>76</v>
      </c>
    </row>
    <row r="113" spans="2:65" s="10" customFormat="1" ht="25.9" customHeight="1">
      <c r="B113" s="116"/>
      <c r="D113" s="117" t="s">
        <v>68</v>
      </c>
      <c r="E113" s="118" t="s">
        <v>78</v>
      </c>
      <c r="F113" s="118" t="s">
        <v>190</v>
      </c>
      <c r="I113" s="119"/>
      <c r="J113" s="120">
        <f>BK113</f>
        <v>0</v>
      </c>
      <c r="L113" s="116"/>
      <c r="M113" s="121"/>
      <c r="P113" s="122">
        <f>SUM(P114:P142)</f>
        <v>0</v>
      </c>
      <c r="R113" s="122">
        <f>SUM(R114:R142)</f>
        <v>0</v>
      </c>
      <c r="T113" s="123">
        <f>SUM(T114:T142)</f>
        <v>0</v>
      </c>
      <c r="AR113" s="117" t="s">
        <v>76</v>
      </c>
      <c r="AT113" s="124" t="s">
        <v>68</v>
      </c>
      <c r="AU113" s="124" t="s">
        <v>69</v>
      </c>
      <c r="AY113" s="117" t="s">
        <v>154</v>
      </c>
      <c r="BK113" s="125">
        <f>SUM(BK114:BK142)</f>
        <v>0</v>
      </c>
    </row>
    <row r="114" spans="2:65" s="1" customFormat="1" ht="16.5" customHeight="1">
      <c r="B114" s="126"/>
      <c r="C114" s="127" t="s">
        <v>191</v>
      </c>
      <c r="D114" s="127" t="s">
        <v>155</v>
      </c>
      <c r="E114" s="128" t="s">
        <v>192</v>
      </c>
      <c r="F114" s="129" t="s">
        <v>193</v>
      </c>
      <c r="G114" s="130" t="s">
        <v>194</v>
      </c>
      <c r="H114" s="131">
        <v>2</v>
      </c>
      <c r="I114" s="132"/>
      <c r="J114" s="133">
        <f>ROUND(I114*H114,2)</f>
        <v>0</v>
      </c>
      <c r="K114" s="129" t="s">
        <v>159</v>
      </c>
      <c r="L114" s="33"/>
      <c r="M114" s="134" t="s">
        <v>3</v>
      </c>
      <c r="N114" s="135" t="s">
        <v>40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160</v>
      </c>
      <c r="AT114" s="138" t="s">
        <v>155</v>
      </c>
      <c r="AU114" s="138" t="s">
        <v>76</v>
      </c>
      <c r="AY114" s="18" t="s">
        <v>154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76</v>
      </c>
      <c r="BK114" s="139">
        <f>ROUND(I114*H114,2)</f>
        <v>0</v>
      </c>
      <c r="BL114" s="18" t="s">
        <v>160</v>
      </c>
      <c r="BM114" s="138" t="s">
        <v>195</v>
      </c>
    </row>
    <row r="115" spans="2:65" s="1" customFormat="1" ht="10">
      <c r="B115" s="33"/>
      <c r="D115" s="140" t="s">
        <v>162</v>
      </c>
      <c r="F115" s="141" t="s">
        <v>193</v>
      </c>
      <c r="I115" s="142"/>
      <c r="L115" s="33"/>
      <c r="M115" s="143"/>
      <c r="T115" s="54"/>
      <c r="AT115" s="18" t="s">
        <v>162</v>
      </c>
      <c r="AU115" s="18" t="s">
        <v>76</v>
      </c>
    </row>
    <row r="116" spans="2:65" s="1" customFormat="1" ht="63">
      <c r="B116" s="33"/>
      <c r="D116" s="140" t="s">
        <v>163</v>
      </c>
      <c r="F116" s="144" t="s">
        <v>196</v>
      </c>
      <c r="I116" s="142"/>
      <c r="L116" s="33"/>
      <c r="M116" s="143"/>
      <c r="T116" s="54"/>
      <c r="AT116" s="18" t="s">
        <v>163</v>
      </c>
      <c r="AU116" s="18" t="s">
        <v>76</v>
      </c>
    </row>
    <row r="117" spans="2:65" s="1" customFormat="1" ht="24.15" customHeight="1">
      <c r="B117" s="126"/>
      <c r="C117" s="127" t="s">
        <v>197</v>
      </c>
      <c r="D117" s="127" t="s">
        <v>155</v>
      </c>
      <c r="E117" s="128" t="s">
        <v>198</v>
      </c>
      <c r="F117" s="129" t="s">
        <v>199</v>
      </c>
      <c r="G117" s="130" t="s">
        <v>200</v>
      </c>
      <c r="H117" s="131">
        <v>4.08</v>
      </c>
      <c r="I117" s="132"/>
      <c r="J117" s="133">
        <f>ROUND(I117*H117,2)</f>
        <v>0</v>
      </c>
      <c r="K117" s="129" t="s">
        <v>159</v>
      </c>
      <c r="L117" s="33"/>
      <c r="M117" s="134" t="s">
        <v>3</v>
      </c>
      <c r="N117" s="135" t="s">
        <v>40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160</v>
      </c>
      <c r="AT117" s="138" t="s">
        <v>155</v>
      </c>
      <c r="AU117" s="138" t="s">
        <v>76</v>
      </c>
      <c r="AY117" s="18" t="s">
        <v>154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76</v>
      </c>
      <c r="BK117" s="139">
        <f>ROUND(I117*H117,2)</f>
        <v>0</v>
      </c>
      <c r="BL117" s="18" t="s">
        <v>160</v>
      </c>
      <c r="BM117" s="138" t="s">
        <v>201</v>
      </c>
    </row>
    <row r="118" spans="2:65" s="1" customFormat="1" ht="10">
      <c r="B118" s="33"/>
      <c r="D118" s="140" t="s">
        <v>162</v>
      </c>
      <c r="F118" s="141" t="s">
        <v>199</v>
      </c>
      <c r="I118" s="142"/>
      <c r="L118" s="33"/>
      <c r="M118" s="143"/>
      <c r="T118" s="54"/>
      <c r="AT118" s="18" t="s">
        <v>162</v>
      </c>
      <c r="AU118" s="18" t="s">
        <v>76</v>
      </c>
    </row>
    <row r="119" spans="2:65" s="1" customFormat="1" ht="63">
      <c r="B119" s="33"/>
      <c r="D119" s="140" t="s">
        <v>163</v>
      </c>
      <c r="F119" s="144" t="s">
        <v>202</v>
      </c>
      <c r="I119" s="142"/>
      <c r="L119" s="33"/>
      <c r="M119" s="143"/>
      <c r="T119" s="54"/>
      <c r="AT119" s="18" t="s">
        <v>163</v>
      </c>
      <c r="AU119" s="18" t="s">
        <v>76</v>
      </c>
    </row>
    <row r="120" spans="2:65" s="1" customFormat="1" ht="24.15" customHeight="1">
      <c r="B120" s="126"/>
      <c r="C120" s="127" t="s">
        <v>203</v>
      </c>
      <c r="D120" s="127" t="s">
        <v>155</v>
      </c>
      <c r="E120" s="128" t="s">
        <v>204</v>
      </c>
      <c r="F120" s="129" t="s">
        <v>205</v>
      </c>
      <c r="G120" s="130" t="s">
        <v>200</v>
      </c>
      <c r="H120" s="131">
        <v>33.659999999999997</v>
      </c>
      <c r="I120" s="132"/>
      <c r="J120" s="133">
        <f>ROUND(I120*H120,2)</f>
        <v>0</v>
      </c>
      <c r="K120" s="129" t="s">
        <v>159</v>
      </c>
      <c r="L120" s="33"/>
      <c r="M120" s="134" t="s">
        <v>3</v>
      </c>
      <c r="N120" s="135" t="s">
        <v>40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160</v>
      </c>
      <c r="AT120" s="138" t="s">
        <v>155</v>
      </c>
      <c r="AU120" s="138" t="s">
        <v>76</v>
      </c>
      <c r="AY120" s="18" t="s">
        <v>154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76</v>
      </c>
      <c r="BK120" s="139">
        <f>ROUND(I120*H120,2)</f>
        <v>0</v>
      </c>
      <c r="BL120" s="18" t="s">
        <v>160</v>
      </c>
      <c r="BM120" s="138" t="s">
        <v>206</v>
      </c>
    </row>
    <row r="121" spans="2:65" s="1" customFormat="1" ht="10">
      <c r="B121" s="33"/>
      <c r="D121" s="140" t="s">
        <v>162</v>
      </c>
      <c r="F121" s="141" t="s">
        <v>205</v>
      </c>
      <c r="I121" s="142"/>
      <c r="L121" s="33"/>
      <c r="M121" s="143"/>
      <c r="T121" s="54"/>
      <c r="AT121" s="18" t="s">
        <v>162</v>
      </c>
      <c r="AU121" s="18" t="s">
        <v>76</v>
      </c>
    </row>
    <row r="122" spans="2:65" s="1" customFormat="1" ht="63">
      <c r="B122" s="33"/>
      <c r="D122" s="140" t="s">
        <v>163</v>
      </c>
      <c r="F122" s="144" t="s">
        <v>202</v>
      </c>
      <c r="I122" s="142"/>
      <c r="L122" s="33"/>
      <c r="M122" s="143"/>
      <c r="T122" s="54"/>
      <c r="AT122" s="18" t="s">
        <v>163</v>
      </c>
      <c r="AU122" s="18" t="s">
        <v>76</v>
      </c>
    </row>
    <row r="123" spans="2:65" s="1" customFormat="1" ht="24.15" customHeight="1">
      <c r="B123" s="126"/>
      <c r="C123" s="127" t="s">
        <v>207</v>
      </c>
      <c r="D123" s="127" t="s">
        <v>155</v>
      </c>
      <c r="E123" s="128" t="s">
        <v>208</v>
      </c>
      <c r="F123" s="129" t="s">
        <v>209</v>
      </c>
      <c r="G123" s="130" t="s">
        <v>200</v>
      </c>
      <c r="H123" s="131">
        <v>4.08</v>
      </c>
      <c r="I123" s="132"/>
      <c r="J123" s="133">
        <f>ROUND(I123*H123,2)</f>
        <v>0</v>
      </c>
      <c r="K123" s="129" t="s">
        <v>159</v>
      </c>
      <c r="L123" s="33"/>
      <c r="M123" s="134" t="s">
        <v>3</v>
      </c>
      <c r="N123" s="135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160</v>
      </c>
      <c r="AT123" s="138" t="s">
        <v>155</v>
      </c>
      <c r="AU123" s="138" t="s">
        <v>76</v>
      </c>
      <c r="AY123" s="18" t="s">
        <v>154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76</v>
      </c>
      <c r="BK123" s="139">
        <f>ROUND(I123*H123,2)</f>
        <v>0</v>
      </c>
      <c r="BL123" s="18" t="s">
        <v>160</v>
      </c>
      <c r="BM123" s="138" t="s">
        <v>210</v>
      </c>
    </row>
    <row r="124" spans="2:65" s="1" customFormat="1" ht="10">
      <c r="B124" s="33"/>
      <c r="D124" s="140" t="s">
        <v>162</v>
      </c>
      <c r="F124" s="141" t="s">
        <v>209</v>
      </c>
      <c r="I124" s="142"/>
      <c r="L124" s="33"/>
      <c r="M124" s="143"/>
      <c r="T124" s="54"/>
      <c r="AT124" s="18" t="s">
        <v>162</v>
      </c>
      <c r="AU124" s="18" t="s">
        <v>76</v>
      </c>
    </row>
    <row r="125" spans="2:65" s="1" customFormat="1" ht="117">
      <c r="B125" s="33"/>
      <c r="D125" s="140" t="s">
        <v>163</v>
      </c>
      <c r="F125" s="144" t="s">
        <v>211</v>
      </c>
      <c r="I125" s="142"/>
      <c r="L125" s="33"/>
      <c r="M125" s="143"/>
      <c r="T125" s="54"/>
      <c r="AT125" s="18" t="s">
        <v>163</v>
      </c>
      <c r="AU125" s="18" t="s">
        <v>76</v>
      </c>
    </row>
    <row r="126" spans="2:65" s="1" customFormat="1" ht="24.15" customHeight="1">
      <c r="B126" s="126"/>
      <c r="C126" s="127" t="s">
        <v>212</v>
      </c>
      <c r="D126" s="127" t="s">
        <v>155</v>
      </c>
      <c r="E126" s="128" t="s">
        <v>213</v>
      </c>
      <c r="F126" s="129" t="s">
        <v>214</v>
      </c>
      <c r="G126" s="130" t="s">
        <v>200</v>
      </c>
      <c r="H126" s="131">
        <v>4.08</v>
      </c>
      <c r="I126" s="132"/>
      <c r="J126" s="133">
        <f>ROUND(I126*H126,2)</f>
        <v>0</v>
      </c>
      <c r="K126" s="129" t="s">
        <v>159</v>
      </c>
      <c r="L126" s="33"/>
      <c r="M126" s="134" t="s">
        <v>3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160</v>
      </c>
      <c r="AT126" s="138" t="s">
        <v>155</v>
      </c>
      <c r="AU126" s="138" t="s">
        <v>76</v>
      </c>
      <c r="AY126" s="18" t="s">
        <v>154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76</v>
      </c>
      <c r="BK126" s="139">
        <f>ROUND(I126*H126,2)</f>
        <v>0</v>
      </c>
      <c r="BL126" s="18" t="s">
        <v>160</v>
      </c>
      <c r="BM126" s="138" t="s">
        <v>215</v>
      </c>
    </row>
    <row r="127" spans="2:65" s="1" customFormat="1" ht="10">
      <c r="B127" s="33"/>
      <c r="D127" s="140" t="s">
        <v>162</v>
      </c>
      <c r="F127" s="141" t="s">
        <v>214</v>
      </c>
      <c r="I127" s="142"/>
      <c r="L127" s="33"/>
      <c r="M127" s="143"/>
      <c r="T127" s="54"/>
      <c r="AT127" s="18" t="s">
        <v>162</v>
      </c>
      <c r="AU127" s="18" t="s">
        <v>76</v>
      </c>
    </row>
    <row r="128" spans="2:65" s="1" customFormat="1" ht="99">
      <c r="B128" s="33"/>
      <c r="D128" s="140" t="s">
        <v>163</v>
      </c>
      <c r="F128" s="144" t="s">
        <v>216</v>
      </c>
      <c r="I128" s="142"/>
      <c r="L128" s="33"/>
      <c r="M128" s="143"/>
      <c r="T128" s="54"/>
      <c r="AT128" s="18" t="s">
        <v>163</v>
      </c>
      <c r="AU128" s="18" t="s">
        <v>76</v>
      </c>
    </row>
    <row r="129" spans="2:65" s="1" customFormat="1" ht="18">
      <c r="B129" s="33"/>
      <c r="D129" s="140" t="s">
        <v>217</v>
      </c>
      <c r="F129" s="144" t="s">
        <v>218</v>
      </c>
      <c r="I129" s="142"/>
      <c r="L129" s="33"/>
      <c r="M129" s="143"/>
      <c r="T129" s="54"/>
      <c r="AT129" s="18" t="s">
        <v>217</v>
      </c>
      <c r="AU129" s="18" t="s">
        <v>76</v>
      </c>
    </row>
    <row r="130" spans="2:65" s="1" customFormat="1" ht="24.15" customHeight="1">
      <c r="B130" s="126"/>
      <c r="C130" s="127" t="s">
        <v>219</v>
      </c>
      <c r="D130" s="127" t="s">
        <v>155</v>
      </c>
      <c r="E130" s="128" t="s">
        <v>220</v>
      </c>
      <c r="F130" s="129" t="s">
        <v>221</v>
      </c>
      <c r="G130" s="130" t="s">
        <v>200</v>
      </c>
      <c r="H130" s="131">
        <v>33.659999999999997</v>
      </c>
      <c r="I130" s="132"/>
      <c r="J130" s="133">
        <f>ROUND(I130*H130,2)</f>
        <v>0</v>
      </c>
      <c r="K130" s="129" t="s">
        <v>159</v>
      </c>
      <c r="L130" s="33"/>
      <c r="M130" s="134" t="s">
        <v>3</v>
      </c>
      <c r="N130" s="135" t="s">
        <v>40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155</v>
      </c>
      <c r="AU130" s="138" t="s">
        <v>76</v>
      </c>
      <c r="AY130" s="18" t="s">
        <v>154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76</v>
      </c>
      <c r="BK130" s="139">
        <f>ROUND(I130*H130,2)</f>
        <v>0</v>
      </c>
      <c r="BL130" s="18" t="s">
        <v>160</v>
      </c>
      <c r="BM130" s="138" t="s">
        <v>222</v>
      </c>
    </row>
    <row r="131" spans="2:65" s="1" customFormat="1" ht="10">
      <c r="B131" s="33"/>
      <c r="D131" s="140" t="s">
        <v>162</v>
      </c>
      <c r="F131" s="141" t="s">
        <v>221</v>
      </c>
      <c r="I131" s="142"/>
      <c r="L131" s="33"/>
      <c r="M131" s="143"/>
      <c r="T131" s="54"/>
      <c r="AT131" s="18" t="s">
        <v>162</v>
      </c>
      <c r="AU131" s="18" t="s">
        <v>76</v>
      </c>
    </row>
    <row r="132" spans="2:65" s="1" customFormat="1" ht="117">
      <c r="B132" s="33"/>
      <c r="D132" s="140" t="s">
        <v>163</v>
      </c>
      <c r="F132" s="144" t="s">
        <v>211</v>
      </c>
      <c r="I132" s="142"/>
      <c r="L132" s="33"/>
      <c r="M132" s="143"/>
      <c r="T132" s="54"/>
      <c r="AT132" s="18" t="s">
        <v>163</v>
      </c>
      <c r="AU132" s="18" t="s">
        <v>76</v>
      </c>
    </row>
    <row r="133" spans="2:65" s="1" customFormat="1" ht="24.15" customHeight="1">
      <c r="B133" s="126"/>
      <c r="C133" s="127" t="s">
        <v>223</v>
      </c>
      <c r="D133" s="127" t="s">
        <v>155</v>
      </c>
      <c r="E133" s="128" t="s">
        <v>224</v>
      </c>
      <c r="F133" s="129" t="s">
        <v>225</v>
      </c>
      <c r="G133" s="130" t="s">
        <v>200</v>
      </c>
      <c r="H133" s="131">
        <v>33.659999999999997</v>
      </c>
      <c r="I133" s="132"/>
      <c r="J133" s="133">
        <f>ROUND(I133*H133,2)</f>
        <v>0</v>
      </c>
      <c r="K133" s="129" t="s">
        <v>159</v>
      </c>
      <c r="L133" s="33"/>
      <c r="M133" s="134" t="s">
        <v>3</v>
      </c>
      <c r="N133" s="135" t="s">
        <v>40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160</v>
      </c>
      <c r="AT133" s="138" t="s">
        <v>155</v>
      </c>
      <c r="AU133" s="138" t="s">
        <v>76</v>
      </c>
      <c r="AY133" s="18" t="s">
        <v>154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76</v>
      </c>
      <c r="BK133" s="139">
        <f>ROUND(I133*H133,2)</f>
        <v>0</v>
      </c>
      <c r="BL133" s="18" t="s">
        <v>160</v>
      </c>
      <c r="BM133" s="138" t="s">
        <v>226</v>
      </c>
    </row>
    <row r="134" spans="2:65" s="1" customFormat="1" ht="10">
      <c r="B134" s="33"/>
      <c r="D134" s="140" t="s">
        <v>162</v>
      </c>
      <c r="F134" s="141" t="s">
        <v>225</v>
      </c>
      <c r="I134" s="142"/>
      <c r="L134" s="33"/>
      <c r="M134" s="143"/>
      <c r="T134" s="54"/>
      <c r="AT134" s="18" t="s">
        <v>162</v>
      </c>
      <c r="AU134" s="18" t="s">
        <v>76</v>
      </c>
    </row>
    <row r="135" spans="2:65" s="1" customFormat="1" ht="99">
      <c r="B135" s="33"/>
      <c r="D135" s="140" t="s">
        <v>163</v>
      </c>
      <c r="F135" s="144" t="s">
        <v>216</v>
      </c>
      <c r="I135" s="142"/>
      <c r="L135" s="33"/>
      <c r="M135" s="143"/>
      <c r="T135" s="54"/>
      <c r="AT135" s="18" t="s">
        <v>163</v>
      </c>
      <c r="AU135" s="18" t="s">
        <v>76</v>
      </c>
    </row>
    <row r="136" spans="2:65" s="1" customFormat="1" ht="18">
      <c r="B136" s="33"/>
      <c r="D136" s="140" t="s">
        <v>217</v>
      </c>
      <c r="F136" s="144" t="s">
        <v>218</v>
      </c>
      <c r="I136" s="142"/>
      <c r="L136" s="33"/>
      <c r="M136" s="143"/>
      <c r="T136" s="54"/>
      <c r="AT136" s="18" t="s">
        <v>217</v>
      </c>
      <c r="AU136" s="18" t="s">
        <v>76</v>
      </c>
    </row>
    <row r="137" spans="2:65" s="1" customFormat="1" ht="16.5" customHeight="1">
      <c r="B137" s="126"/>
      <c r="C137" s="127" t="s">
        <v>9</v>
      </c>
      <c r="D137" s="127" t="s">
        <v>155</v>
      </c>
      <c r="E137" s="128" t="s">
        <v>227</v>
      </c>
      <c r="F137" s="129" t="s">
        <v>228</v>
      </c>
      <c r="G137" s="130" t="s">
        <v>194</v>
      </c>
      <c r="H137" s="131">
        <v>4</v>
      </c>
      <c r="I137" s="132"/>
      <c r="J137" s="133">
        <f>ROUND(I137*H137,2)</f>
        <v>0</v>
      </c>
      <c r="K137" s="129" t="s">
        <v>159</v>
      </c>
      <c r="L137" s="33"/>
      <c r="M137" s="134" t="s">
        <v>3</v>
      </c>
      <c r="N137" s="135" t="s">
        <v>40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160</v>
      </c>
      <c r="AT137" s="138" t="s">
        <v>155</v>
      </c>
      <c r="AU137" s="138" t="s">
        <v>76</v>
      </c>
      <c r="AY137" s="18" t="s">
        <v>154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76</v>
      </c>
      <c r="BK137" s="139">
        <f>ROUND(I137*H137,2)</f>
        <v>0</v>
      </c>
      <c r="BL137" s="18" t="s">
        <v>160</v>
      </c>
      <c r="BM137" s="138" t="s">
        <v>229</v>
      </c>
    </row>
    <row r="138" spans="2:65" s="1" customFormat="1" ht="10">
      <c r="B138" s="33"/>
      <c r="D138" s="140" t="s">
        <v>162</v>
      </c>
      <c r="F138" s="141" t="s">
        <v>228</v>
      </c>
      <c r="I138" s="142"/>
      <c r="L138" s="33"/>
      <c r="M138" s="143"/>
      <c r="T138" s="54"/>
      <c r="AT138" s="18" t="s">
        <v>162</v>
      </c>
      <c r="AU138" s="18" t="s">
        <v>76</v>
      </c>
    </row>
    <row r="139" spans="2:65" s="1" customFormat="1" ht="72">
      <c r="B139" s="33"/>
      <c r="D139" s="140" t="s">
        <v>163</v>
      </c>
      <c r="F139" s="144" t="s">
        <v>230</v>
      </c>
      <c r="I139" s="142"/>
      <c r="L139" s="33"/>
      <c r="M139" s="143"/>
      <c r="T139" s="54"/>
      <c r="AT139" s="18" t="s">
        <v>163</v>
      </c>
      <c r="AU139" s="18" t="s">
        <v>76</v>
      </c>
    </row>
    <row r="140" spans="2:65" s="1" customFormat="1" ht="16.5" customHeight="1">
      <c r="B140" s="126"/>
      <c r="C140" s="127" t="s">
        <v>231</v>
      </c>
      <c r="D140" s="127" t="s">
        <v>155</v>
      </c>
      <c r="E140" s="128" t="s">
        <v>232</v>
      </c>
      <c r="F140" s="129" t="s">
        <v>233</v>
      </c>
      <c r="G140" s="130" t="s">
        <v>194</v>
      </c>
      <c r="H140" s="131">
        <v>10</v>
      </c>
      <c r="I140" s="132"/>
      <c r="J140" s="133">
        <f>ROUND(I140*H140,2)</f>
        <v>0</v>
      </c>
      <c r="K140" s="129" t="s">
        <v>159</v>
      </c>
      <c r="L140" s="33"/>
      <c r="M140" s="134" t="s">
        <v>3</v>
      </c>
      <c r="N140" s="135" t="s">
        <v>40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160</v>
      </c>
      <c r="AT140" s="138" t="s">
        <v>155</v>
      </c>
      <c r="AU140" s="138" t="s">
        <v>76</v>
      </c>
      <c r="AY140" s="18" t="s">
        <v>154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76</v>
      </c>
      <c r="BK140" s="139">
        <f>ROUND(I140*H140,2)</f>
        <v>0</v>
      </c>
      <c r="BL140" s="18" t="s">
        <v>160</v>
      </c>
      <c r="BM140" s="138" t="s">
        <v>234</v>
      </c>
    </row>
    <row r="141" spans="2:65" s="1" customFormat="1" ht="10">
      <c r="B141" s="33"/>
      <c r="D141" s="140" t="s">
        <v>162</v>
      </c>
      <c r="F141" s="141" t="s">
        <v>233</v>
      </c>
      <c r="I141" s="142"/>
      <c r="L141" s="33"/>
      <c r="M141" s="143"/>
      <c r="T141" s="54"/>
      <c r="AT141" s="18" t="s">
        <v>162</v>
      </c>
      <c r="AU141" s="18" t="s">
        <v>76</v>
      </c>
    </row>
    <row r="142" spans="2:65" s="1" customFormat="1" ht="72">
      <c r="B142" s="33"/>
      <c r="D142" s="140" t="s">
        <v>163</v>
      </c>
      <c r="F142" s="144" t="s">
        <v>230</v>
      </c>
      <c r="I142" s="142"/>
      <c r="L142" s="33"/>
      <c r="M142" s="143"/>
      <c r="T142" s="54"/>
      <c r="AT142" s="18" t="s">
        <v>163</v>
      </c>
      <c r="AU142" s="18" t="s">
        <v>76</v>
      </c>
    </row>
    <row r="143" spans="2:65" s="10" customFormat="1" ht="25.9" customHeight="1">
      <c r="B143" s="116"/>
      <c r="D143" s="117" t="s">
        <v>68</v>
      </c>
      <c r="E143" s="118" t="s">
        <v>112</v>
      </c>
      <c r="F143" s="118" t="s">
        <v>235</v>
      </c>
      <c r="I143" s="119"/>
      <c r="J143" s="120">
        <f>BK143</f>
        <v>0</v>
      </c>
      <c r="L143" s="116"/>
      <c r="M143" s="121"/>
      <c r="P143" s="122">
        <f>SUM(P144:P149)</f>
        <v>0</v>
      </c>
      <c r="R143" s="122">
        <f>SUM(R144:R149)</f>
        <v>0</v>
      </c>
      <c r="T143" s="123">
        <f>SUM(T144:T149)</f>
        <v>0</v>
      </c>
      <c r="AR143" s="117" t="s">
        <v>76</v>
      </c>
      <c r="AT143" s="124" t="s">
        <v>68</v>
      </c>
      <c r="AU143" s="124" t="s">
        <v>69</v>
      </c>
      <c r="AY143" s="117" t="s">
        <v>154</v>
      </c>
      <c r="BK143" s="125">
        <f>SUM(BK144:BK149)</f>
        <v>0</v>
      </c>
    </row>
    <row r="144" spans="2:65" s="1" customFormat="1" ht="16.5" customHeight="1">
      <c r="B144" s="126"/>
      <c r="C144" s="127" t="s">
        <v>236</v>
      </c>
      <c r="D144" s="127" t="s">
        <v>155</v>
      </c>
      <c r="E144" s="128" t="s">
        <v>237</v>
      </c>
      <c r="F144" s="129" t="s">
        <v>238</v>
      </c>
      <c r="G144" s="130" t="s">
        <v>194</v>
      </c>
      <c r="H144" s="131">
        <v>4</v>
      </c>
      <c r="I144" s="132"/>
      <c r="J144" s="133">
        <f>ROUND(I144*H144,2)</f>
        <v>0</v>
      </c>
      <c r="K144" s="129" t="s">
        <v>159</v>
      </c>
      <c r="L144" s="33"/>
      <c r="M144" s="134" t="s">
        <v>3</v>
      </c>
      <c r="N144" s="135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160</v>
      </c>
      <c r="AT144" s="138" t="s">
        <v>155</v>
      </c>
      <c r="AU144" s="138" t="s">
        <v>76</v>
      </c>
      <c r="AY144" s="18" t="s">
        <v>154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76</v>
      </c>
      <c r="BK144" s="139">
        <f>ROUND(I144*H144,2)</f>
        <v>0</v>
      </c>
      <c r="BL144" s="18" t="s">
        <v>160</v>
      </c>
      <c r="BM144" s="138" t="s">
        <v>239</v>
      </c>
    </row>
    <row r="145" spans="2:65" s="1" customFormat="1" ht="10">
      <c r="B145" s="33"/>
      <c r="D145" s="140" t="s">
        <v>162</v>
      </c>
      <c r="F145" s="141" t="s">
        <v>238</v>
      </c>
      <c r="I145" s="142"/>
      <c r="L145" s="33"/>
      <c r="M145" s="143"/>
      <c r="T145" s="54"/>
      <c r="AT145" s="18" t="s">
        <v>162</v>
      </c>
      <c r="AU145" s="18" t="s">
        <v>76</v>
      </c>
    </row>
    <row r="146" spans="2:65" s="1" customFormat="1" ht="72">
      <c r="B146" s="33"/>
      <c r="D146" s="140" t="s">
        <v>163</v>
      </c>
      <c r="F146" s="144" t="s">
        <v>240</v>
      </c>
      <c r="I146" s="142"/>
      <c r="L146" s="33"/>
      <c r="M146" s="143"/>
      <c r="T146" s="54"/>
      <c r="AT146" s="18" t="s">
        <v>163</v>
      </c>
      <c r="AU146" s="18" t="s">
        <v>76</v>
      </c>
    </row>
    <row r="147" spans="2:65" s="1" customFormat="1" ht="16.5" customHeight="1">
      <c r="B147" s="126"/>
      <c r="C147" s="127" t="s">
        <v>241</v>
      </c>
      <c r="D147" s="127" t="s">
        <v>155</v>
      </c>
      <c r="E147" s="128" t="s">
        <v>242</v>
      </c>
      <c r="F147" s="129" t="s">
        <v>243</v>
      </c>
      <c r="G147" s="130" t="s">
        <v>194</v>
      </c>
      <c r="H147" s="131">
        <v>4</v>
      </c>
      <c r="I147" s="132"/>
      <c r="J147" s="133">
        <f>ROUND(I147*H147,2)</f>
        <v>0</v>
      </c>
      <c r="K147" s="129" t="s">
        <v>159</v>
      </c>
      <c r="L147" s="33"/>
      <c r="M147" s="134" t="s">
        <v>3</v>
      </c>
      <c r="N147" s="135" t="s">
        <v>40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160</v>
      </c>
      <c r="AT147" s="138" t="s">
        <v>155</v>
      </c>
      <c r="AU147" s="138" t="s">
        <v>76</v>
      </c>
      <c r="AY147" s="18" t="s">
        <v>154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76</v>
      </c>
      <c r="BK147" s="139">
        <f>ROUND(I147*H147,2)</f>
        <v>0</v>
      </c>
      <c r="BL147" s="18" t="s">
        <v>160</v>
      </c>
      <c r="BM147" s="138" t="s">
        <v>244</v>
      </c>
    </row>
    <row r="148" spans="2:65" s="1" customFormat="1" ht="10">
      <c r="B148" s="33"/>
      <c r="D148" s="140" t="s">
        <v>162</v>
      </c>
      <c r="F148" s="141" t="s">
        <v>243</v>
      </c>
      <c r="I148" s="142"/>
      <c r="L148" s="33"/>
      <c r="M148" s="143"/>
      <c r="T148" s="54"/>
      <c r="AT148" s="18" t="s">
        <v>162</v>
      </c>
      <c r="AU148" s="18" t="s">
        <v>76</v>
      </c>
    </row>
    <row r="149" spans="2:65" s="1" customFormat="1" ht="99">
      <c r="B149" s="33"/>
      <c r="D149" s="140" t="s">
        <v>163</v>
      </c>
      <c r="F149" s="144" t="s">
        <v>245</v>
      </c>
      <c r="I149" s="142"/>
      <c r="L149" s="33"/>
      <c r="M149" s="143"/>
      <c r="T149" s="54"/>
      <c r="AT149" s="18" t="s">
        <v>163</v>
      </c>
      <c r="AU149" s="18" t="s">
        <v>76</v>
      </c>
    </row>
    <row r="150" spans="2:65" s="10" customFormat="1" ht="25.9" customHeight="1">
      <c r="B150" s="116"/>
      <c r="D150" s="117" t="s">
        <v>68</v>
      </c>
      <c r="E150" s="118" t="s">
        <v>160</v>
      </c>
      <c r="F150" s="118" t="s">
        <v>246</v>
      </c>
      <c r="I150" s="119"/>
      <c r="J150" s="120">
        <f>BK150</f>
        <v>0</v>
      </c>
      <c r="L150" s="116"/>
      <c r="M150" s="121"/>
      <c r="P150" s="122">
        <f>SUM(P151:P212)</f>
        <v>0</v>
      </c>
      <c r="R150" s="122">
        <f>SUM(R151:R212)</f>
        <v>0</v>
      </c>
      <c r="T150" s="123">
        <f>SUM(T151:T212)</f>
        <v>0</v>
      </c>
      <c r="AR150" s="117" t="s">
        <v>76</v>
      </c>
      <c r="AT150" s="124" t="s">
        <v>68</v>
      </c>
      <c r="AU150" s="124" t="s">
        <v>69</v>
      </c>
      <c r="AY150" s="117" t="s">
        <v>154</v>
      </c>
      <c r="BK150" s="125">
        <f>SUM(BK151:BK212)</f>
        <v>0</v>
      </c>
    </row>
    <row r="151" spans="2:65" s="1" customFormat="1" ht="24.15" customHeight="1">
      <c r="B151" s="126"/>
      <c r="C151" s="127" t="s">
        <v>247</v>
      </c>
      <c r="D151" s="127" t="s">
        <v>155</v>
      </c>
      <c r="E151" s="128" t="s">
        <v>248</v>
      </c>
      <c r="F151" s="129" t="s">
        <v>249</v>
      </c>
      <c r="G151" s="130" t="s">
        <v>200</v>
      </c>
      <c r="H151" s="131">
        <v>1.8</v>
      </c>
      <c r="I151" s="132"/>
      <c r="J151" s="133">
        <f>ROUND(I151*H151,2)</f>
        <v>0</v>
      </c>
      <c r="K151" s="129" t="s">
        <v>159</v>
      </c>
      <c r="L151" s="33"/>
      <c r="M151" s="134" t="s">
        <v>3</v>
      </c>
      <c r="N151" s="135" t="s">
        <v>40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160</v>
      </c>
      <c r="AT151" s="138" t="s">
        <v>155</v>
      </c>
      <c r="AU151" s="138" t="s">
        <v>76</v>
      </c>
      <c r="AY151" s="18" t="s">
        <v>154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76</v>
      </c>
      <c r="BK151" s="139">
        <f>ROUND(I151*H151,2)</f>
        <v>0</v>
      </c>
      <c r="BL151" s="18" t="s">
        <v>160</v>
      </c>
      <c r="BM151" s="138" t="s">
        <v>250</v>
      </c>
    </row>
    <row r="152" spans="2:65" s="1" customFormat="1" ht="10">
      <c r="B152" s="33"/>
      <c r="D152" s="140" t="s">
        <v>162</v>
      </c>
      <c r="F152" s="141" t="s">
        <v>249</v>
      </c>
      <c r="I152" s="142"/>
      <c r="L152" s="33"/>
      <c r="M152" s="143"/>
      <c r="T152" s="54"/>
      <c r="AT152" s="18" t="s">
        <v>162</v>
      </c>
      <c r="AU152" s="18" t="s">
        <v>76</v>
      </c>
    </row>
    <row r="153" spans="2:65" s="1" customFormat="1" ht="63">
      <c r="B153" s="33"/>
      <c r="D153" s="140" t="s">
        <v>163</v>
      </c>
      <c r="F153" s="144" t="s">
        <v>202</v>
      </c>
      <c r="I153" s="142"/>
      <c r="L153" s="33"/>
      <c r="M153" s="143"/>
      <c r="T153" s="54"/>
      <c r="AT153" s="18" t="s">
        <v>163</v>
      </c>
      <c r="AU153" s="18" t="s">
        <v>76</v>
      </c>
    </row>
    <row r="154" spans="2:65" s="1" customFormat="1" ht="24.15" customHeight="1">
      <c r="B154" s="126"/>
      <c r="C154" s="127" t="s">
        <v>251</v>
      </c>
      <c r="D154" s="127" t="s">
        <v>155</v>
      </c>
      <c r="E154" s="128" t="s">
        <v>220</v>
      </c>
      <c r="F154" s="129" t="s">
        <v>221</v>
      </c>
      <c r="G154" s="130" t="s">
        <v>200</v>
      </c>
      <c r="H154" s="131">
        <v>1.8</v>
      </c>
      <c r="I154" s="132"/>
      <c r="J154" s="133">
        <f>ROUND(I154*H154,2)</f>
        <v>0</v>
      </c>
      <c r="K154" s="129" t="s">
        <v>159</v>
      </c>
      <c r="L154" s="33"/>
      <c r="M154" s="134" t="s">
        <v>3</v>
      </c>
      <c r="N154" s="135" t="s">
        <v>40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160</v>
      </c>
      <c r="AT154" s="138" t="s">
        <v>155</v>
      </c>
      <c r="AU154" s="138" t="s">
        <v>76</v>
      </c>
      <c r="AY154" s="18" t="s">
        <v>154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76</v>
      </c>
      <c r="BK154" s="139">
        <f>ROUND(I154*H154,2)</f>
        <v>0</v>
      </c>
      <c r="BL154" s="18" t="s">
        <v>160</v>
      </c>
      <c r="BM154" s="138" t="s">
        <v>252</v>
      </c>
    </row>
    <row r="155" spans="2:65" s="1" customFormat="1" ht="10">
      <c r="B155" s="33"/>
      <c r="D155" s="140" t="s">
        <v>162</v>
      </c>
      <c r="F155" s="141" t="s">
        <v>221</v>
      </c>
      <c r="I155" s="142"/>
      <c r="L155" s="33"/>
      <c r="M155" s="143"/>
      <c r="T155" s="54"/>
      <c r="AT155" s="18" t="s">
        <v>162</v>
      </c>
      <c r="AU155" s="18" t="s">
        <v>76</v>
      </c>
    </row>
    <row r="156" spans="2:65" s="1" customFormat="1" ht="117">
      <c r="B156" s="33"/>
      <c r="D156" s="140" t="s">
        <v>163</v>
      </c>
      <c r="F156" s="144" t="s">
        <v>211</v>
      </c>
      <c r="I156" s="142"/>
      <c r="L156" s="33"/>
      <c r="M156" s="143"/>
      <c r="T156" s="54"/>
      <c r="AT156" s="18" t="s">
        <v>163</v>
      </c>
      <c r="AU156" s="18" t="s">
        <v>76</v>
      </c>
    </row>
    <row r="157" spans="2:65" s="1" customFormat="1" ht="24.15" customHeight="1">
      <c r="B157" s="126"/>
      <c r="C157" s="127" t="s">
        <v>8</v>
      </c>
      <c r="D157" s="127" t="s">
        <v>155</v>
      </c>
      <c r="E157" s="128" t="s">
        <v>224</v>
      </c>
      <c r="F157" s="129" t="s">
        <v>225</v>
      </c>
      <c r="G157" s="130" t="s">
        <v>200</v>
      </c>
      <c r="H157" s="131">
        <v>1.8</v>
      </c>
      <c r="I157" s="132"/>
      <c r="J157" s="133">
        <f>ROUND(I157*H157,2)</f>
        <v>0</v>
      </c>
      <c r="K157" s="129" t="s">
        <v>159</v>
      </c>
      <c r="L157" s="33"/>
      <c r="M157" s="134" t="s">
        <v>3</v>
      </c>
      <c r="N157" s="135" t="s">
        <v>40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160</v>
      </c>
      <c r="AT157" s="138" t="s">
        <v>155</v>
      </c>
      <c r="AU157" s="138" t="s">
        <v>76</v>
      </c>
      <c r="AY157" s="18" t="s">
        <v>154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76</v>
      </c>
      <c r="BK157" s="139">
        <f>ROUND(I157*H157,2)</f>
        <v>0</v>
      </c>
      <c r="BL157" s="18" t="s">
        <v>160</v>
      </c>
      <c r="BM157" s="138" t="s">
        <v>253</v>
      </c>
    </row>
    <row r="158" spans="2:65" s="1" customFormat="1" ht="10">
      <c r="B158" s="33"/>
      <c r="D158" s="140" t="s">
        <v>162</v>
      </c>
      <c r="F158" s="141" t="s">
        <v>225</v>
      </c>
      <c r="I158" s="142"/>
      <c r="L158" s="33"/>
      <c r="M158" s="143"/>
      <c r="T158" s="54"/>
      <c r="AT158" s="18" t="s">
        <v>162</v>
      </c>
      <c r="AU158" s="18" t="s">
        <v>76</v>
      </c>
    </row>
    <row r="159" spans="2:65" s="1" customFormat="1" ht="99">
      <c r="B159" s="33"/>
      <c r="D159" s="140" t="s">
        <v>163</v>
      </c>
      <c r="F159" s="144" t="s">
        <v>216</v>
      </c>
      <c r="I159" s="142"/>
      <c r="L159" s="33"/>
      <c r="M159" s="143"/>
      <c r="T159" s="54"/>
      <c r="AT159" s="18" t="s">
        <v>163</v>
      </c>
      <c r="AU159" s="18" t="s">
        <v>76</v>
      </c>
    </row>
    <row r="160" spans="2:65" s="1" customFormat="1" ht="16.5" customHeight="1">
      <c r="B160" s="126"/>
      <c r="C160" s="127" t="s">
        <v>254</v>
      </c>
      <c r="D160" s="127" t="s">
        <v>155</v>
      </c>
      <c r="E160" s="128" t="s">
        <v>232</v>
      </c>
      <c r="F160" s="129" t="s">
        <v>233</v>
      </c>
      <c r="G160" s="130" t="s">
        <v>194</v>
      </c>
      <c r="H160" s="131">
        <v>2</v>
      </c>
      <c r="I160" s="132"/>
      <c r="J160" s="133">
        <f>ROUND(I160*H160,2)</f>
        <v>0</v>
      </c>
      <c r="K160" s="129" t="s">
        <v>159</v>
      </c>
      <c r="L160" s="33"/>
      <c r="M160" s="134" t="s">
        <v>3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160</v>
      </c>
      <c r="AT160" s="138" t="s">
        <v>155</v>
      </c>
      <c r="AU160" s="138" t="s">
        <v>76</v>
      </c>
      <c r="AY160" s="18" t="s">
        <v>154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76</v>
      </c>
      <c r="BK160" s="139">
        <f>ROUND(I160*H160,2)</f>
        <v>0</v>
      </c>
      <c r="BL160" s="18" t="s">
        <v>160</v>
      </c>
      <c r="BM160" s="138" t="s">
        <v>255</v>
      </c>
    </row>
    <row r="161" spans="2:65" s="1" customFormat="1" ht="10">
      <c r="B161" s="33"/>
      <c r="D161" s="140" t="s">
        <v>162</v>
      </c>
      <c r="F161" s="141" t="s">
        <v>233</v>
      </c>
      <c r="I161" s="142"/>
      <c r="L161" s="33"/>
      <c r="M161" s="143"/>
      <c r="T161" s="54"/>
      <c r="AT161" s="18" t="s">
        <v>162</v>
      </c>
      <c r="AU161" s="18" t="s">
        <v>76</v>
      </c>
    </row>
    <row r="162" spans="2:65" s="1" customFormat="1" ht="72">
      <c r="B162" s="33"/>
      <c r="D162" s="140" t="s">
        <v>163</v>
      </c>
      <c r="F162" s="144" t="s">
        <v>230</v>
      </c>
      <c r="I162" s="142"/>
      <c r="L162" s="33"/>
      <c r="M162" s="143"/>
      <c r="T162" s="54"/>
      <c r="AT162" s="18" t="s">
        <v>163</v>
      </c>
      <c r="AU162" s="18" t="s">
        <v>76</v>
      </c>
    </row>
    <row r="163" spans="2:65" s="1" customFormat="1" ht="16.5" customHeight="1">
      <c r="B163" s="126"/>
      <c r="C163" s="127" t="s">
        <v>256</v>
      </c>
      <c r="D163" s="127" t="s">
        <v>155</v>
      </c>
      <c r="E163" s="128" t="s">
        <v>257</v>
      </c>
      <c r="F163" s="129" t="s">
        <v>258</v>
      </c>
      <c r="G163" s="130" t="s">
        <v>194</v>
      </c>
      <c r="H163" s="131">
        <v>4</v>
      </c>
      <c r="I163" s="132"/>
      <c r="J163" s="133">
        <f>ROUND(I163*H163,2)</f>
        <v>0</v>
      </c>
      <c r="K163" s="129" t="s">
        <v>159</v>
      </c>
      <c r="L163" s="33"/>
      <c r="M163" s="134" t="s">
        <v>3</v>
      </c>
      <c r="N163" s="135" t="s">
        <v>40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160</v>
      </c>
      <c r="AT163" s="138" t="s">
        <v>155</v>
      </c>
      <c r="AU163" s="138" t="s">
        <v>76</v>
      </c>
      <c r="AY163" s="18" t="s">
        <v>154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76</v>
      </c>
      <c r="BK163" s="139">
        <f>ROUND(I163*H163,2)</f>
        <v>0</v>
      </c>
      <c r="BL163" s="18" t="s">
        <v>160</v>
      </c>
      <c r="BM163" s="138" t="s">
        <v>259</v>
      </c>
    </row>
    <row r="164" spans="2:65" s="1" customFormat="1" ht="10">
      <c r="B164" s="33"/>
      <c r="D164" s="140" t="s">
        <v>162</v>
      </c>
      <c r="F164" s="141" t="s">
        <v>258</v>
      </c>
      <c r="I164" s="142"/>
      <c r="L164" s="33"/>
      <c r="M164" s="143"/>
      <c r="T164" s="54"/>
      <c r="AT164" s="18" t="s">
        <v>162</v>
      </c>
      <c r="AU164" s="18" t="s">
        <v>76</v>
      </c>
    </row>
    <row r="165" spans="2:65" s="1" customFormat="1" ht="81">
      <c r="B165" s="33"/>
      <c r="D165" s="140" t="s">
        <v>163</v>
      </c>
      <c r="F165" s="144" t="s">
        <v>260</v>
      </c>
      <c r="I165" s="142"/>
      <c r="L165" s="33"/>
      <c r="M165" s="143"/>
      <c r="T165" s="54"/>
      <c r="AT165" s="18" t="s">
        <v>163</v>
      </c>
      <c r="AU165" s="18" t="s">
        <v>76</v>
      </c>
    </row>
    <row r="166" spans="2:65" s="1" customFormat="1" ht="16.5" customHeight="1">
      <c r="B166" s="126"/>
      <c r="C166" s="127" t="s">
        <v>261</v>
      </c>
      <c r="D166" s="127" t="s">
        <v>155</v>
      </c>
      <c r="E166" s="128" t="s">
        <v>262</v>
      </c>
      <c r="F166" s="129" t="s">
        <v>263</v>
      </c>
      <c r="G166" s="130" t="s">
        <v>194</v>
      </c>
      <c r="H166" s="131">
        <v>4</v>
      </c>
      <c r="I166" s="132"/>
      <c r="J166" s="133">
        <f>ROUND(I166*H166,2)</f>
        <v>0</v>
      </c>
      <c r="K166" s="129" t="s">
        <v>159</v>
      </c>
      <c r="L166" s="33"/>
      <c r="M166" s="134" t="s">
        <v>3</v>
      </c>
      <c r="N166" s="135" t="s">
        <v>40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160</v>
      </c>
      <c r="AT166" s="138" t="s">
        <v>155</v>
      </c>
      <c r="AU166" s="138" t="s">
        <v>76</v>
      </c>
      <c r="AY166" s="18" t="s">
        <v>154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76</v>
      </c>
      <c r="BK166" s="139">
        <f>ROUND(I166*H166,2)</f>
        <v>0</v>
      </c>
      <c r="BL166" s="18" t="s">
        <v>160</v>
      </c>
      <c r="BM166" s="138" t="s">
        <v>264</v>
      </c>
    </row>
    <row r="167" spans="2:65" s="1" customFormat="1" ht="10">
      <c r="B167" s="33"/>
      <c r="D167" s="140" t="s">
        <v>162</v>
      </c>
      <c r="F167" s="141" t="s">
        <v>263</v>
      </c>
      <c r="I167" s="142"/>
      <c r="L167" s="33"/>
      <c r="M167" s="143"/>
      <c r="T167" s="54"/>
      <c r="AT167" s="18" t="s">
        <v>162</v>
      </c>
      <c r="AU167" s="18" t="s">
        <v>76</v>
      </c>
    </row>
    <row r="168" spans="2:65" s="1" customFormat="1" ht="81">
      <c r="B168" s="33"/>
      <c r="D168" s="140" t="s">
        <v>163</v>
      </c>
      <c r="F168" s="144" t="s">
        <v>265</v>
      </c>
      <c r="I168" s="142"/>
      <c r="L168" s="33"/>
      <c r="M168" s="143"/>
      <c r="T168" s="54"/>
      <c r="AT168" s="18" t="s">
        <v>163</v>
      </c>
      <c r="AU168" s="18" t="s">
        <v>76</v>
      </c>
    </row>
    <row r="169" spans="2:65" s="1" customFormat="1" ht="16.5" customHeight="1">
      <c r="B169" s="126"/>
      <c r="C169" s="127" t="s">
        <v>266</v>
      </c>
      <c r="D169" s="127" t="s">
        <v>155</v>
      </c>
      <c r="E169" s="128" t="s">
        <v>267</v>
      </c>
      <c r="F169" s="129" t="s">
        <v>268</v>
      </c>
      <c r="G169" s="130" t="s">
        <v>194</v>
      </c>
      <c r="H169" s="131">
        <v>4</v>
      </c>
      <c r="I169" s="132"/>
      <c r="J169" s="133">
        <f>ROUND(I169*H169,2)</f>
        <v>0</v>
      </c>
      <c r="K169" s="129" t="s">
        <v>159</v>
      </c>
      <c r="L169" s="33"/>
      <c r="M169" s="134" t="s">
        <v>3</v>
      </c>
      <c r="N169" s="135" t="s">
        <v>40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160</v>
      </c>
      <c r="AT169" s="138" t="s">
        <v>155</v>
      </c>
      <c r="AU169" s="138" t="s">
        <v>76</v>
      </c>
      <c r="AY169" s="18" t="s">
        <v>154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76</v>
      </c>
      <c r="BK169" s="139">
        <f>ROUND(I169*H169,2)</f>
        <v>0</v>
      </c>
      <c r="BL169" s="18" t="s">
        <v>160</v>
      </c>
      <c r="BM169" s="138" t="s">
        <v>269</v>
      </c>
    </row>
    <row r="170" spans="2:65" s="1" customFormat="1" ht="10">
      <c r="B170" s="33"/>
      <c r="D170" s="140" t="s">
        <v>162</v>
      </c>
      <c r="F170" s="141" t="s">
        <v>268</v>
      </c>
      <c r="I170" s="142"/>
      <c r="L170" s="33"/>
      <c r="M170" s="143"/>
      <c r="T170" s="54"/>
      <c r="AT170" s="18" t="s">
        <v>162</v>
      </c>
      <c r="AU170" s="18" t="s">
        <v>76</v>
      </c>
    </row>
    <row r="171" spans="2:65" s="1" customFormat="1" ht="99">
      <c r="B171" s="33"/>
      <c r="D171" s="140" t="s">
        <v>163</v>
      </c>
      <c r="F171" s="144" t="s">
        <v>270</v>
      </c>
      <c r="I171" s="142"/>
      <c r="L171" s="33"/>
      <c r="M171" s="143"/>
      <c r="T171" s="54"/>
      <c r="AT171" s="18" t="s">
        <v>163</v>
      </c>
      <c r="AU171" s="18" t="s">
        <v>76</v>
      </c>
    </row>
    <row r="172" spans="2:65" s="1" customFormat="1" ht="16.5" customHeight="1">
      <c r="B172" s="126"/>
      <c r="C172" s="127" t="s">
        <v>271</v>
      </c>
      <c r="D172" s="127" t="s">
        <v>155</v>
      </c>
      <c r="E172" s="128" t="s">
        <v>272</v>
      </c>
      <c r="F172" s="129" t="s">
        <v>273</v>
      </c>
      <c r="G172" s="130" t="s">
        <v>194</v>
      </c>
      <c r="H172" s="131">
        <v>3</v>
      </c>
      <c r="I172" s="132"/>
      <c r="J172" s="133">
        <f>ROUND(I172*H172,2)</f>
        <v>0</v>
      </c>
      <c r="K172" s="129" t="s">
        <v>159</v>
      </c>
      <c r="L172" s="33"/>
      <c r="M172" s="134" t="s">
        <v>3</v>
      </c>
      <c r="N172" s="135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160</v>
      </c>
      <c r="AT172" s="138" t="s">
        <v>155</v>
      </c>
      <c r="AU172" s="138" t="s">
        <v>76</v>
      </c>
      <c r="AY172" s="18" t="s">
        <v>154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76</v>
      </c>
      <c r="BK172" s="139">
        <f>ROUND(I172*H172,2)</f>
        <v>0</v>
      </c>
      <c r="BL172" s="18" t="s">
        <v>160</v>
      </c>
      <c r="BM172" s="138" t="s">
        <v>274</v>
      </c>
    </row>
    <row r="173" spans="2:65" s="1" customFormat="1" ht="10">
      <c r="B173" s="33"/>
      <c r="D173" s="140" t="s">
        <v>162</v>
      </c>
      <c r="F173" s="141" t="s">
        <v>273</v>
      </c>
      <c r="I173" s="142"/>
      <c r="L173" s="33"/>
      <c r="M173" s="143"/>
      <c r="T173" s="54"/>
      <c r="AT173" s="18" t="s">
        <v>162</v>
      </c>
      <c r="AU173" s="18" t="s">
        <v>76</v>
      </c>
    </row>
    <row r="174" spans="2:65" s="1" customFormat="1" ht="81">
      <c r="B174" s="33"/>
      <c r="D174" s="140" t="s">
        <v>163</v>
      </c>
      <c r="F174" s="144" t="s">
        <v>275</v>
      </c>
      <c r="I174" s="142"/>
      <c r="L174" s="33"/>
      <c r="M174" s="143"/>
      <c r="T174" s="54"/>
      <c r="AT174" s="18" t="s">
        <v>163</v>
      </c>
      <c r="AU174" s="18" t="s">
        <v>76</v>
      </c>
    </row>
    <row r="175" spans="2:65" s="1" customFormat="1" ht="16.5" customHeight="1">
      <c r="B175" s="126"/>
      <c r="C175" s="127" t="s">
        <v>276</v>
      </c>
      <c r="D175" s="127" t="s">
        <v>155</v>
      </c>
      <c r="E175" s="128" t="s">
        <v>277</v>
      </c>
      <c r="F175" s="129" t="s">
        <v>278</v>
      </c>
      <c r="G175" s="130" t="s">
        <v>194</v>
      </c>
      <c r="H175" s="131">
        <v>3</v>
      </c>
      <c r="I175" s="132"/>
      <c r="J175" s="133">
        <f>ROUND(I175*H175,2)</f>
        <v>0</v>
      </c>
      <c r="K175" s="129" t="s">
        <v>159</v>
      </c>
      <c r="L175" s="33"/>
      <c r="M175" s="134" t="s">
        <v>3</v>
      </c>
      <c r="N175" s="135" t="s">
        <v>40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160</v>
      </c>
      <c r="AT175" s="138" t="s">
        <v>155</v>
      </c>
      <c r="AU175" s="138" t="s">
        <v>76</v>
      </c>
      <c r="AY175" s="18" t="s">
        <v>154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76</v>
      </c>
      <c r="BK175" s="139">
        <f>ROUND(I175*H175,2)</f>
        <v>0</v>
      </c>
      <c r="BL175" s="18" t="s">
        <v>160</v>
      </c>
      <c r="BM175" s="138" t="s">
        <v>279</v>
      </c>
    </row>
    <row r="176" spans="2:65" s="1" customFormat="1" ht="10">
      <c r="B176" s="33"/>
      <c r="D176" s="140" t="s">
        <v>162</v>
      </c>
      <c r="F176" s="141" t="s">
        <v>278</v>
      </c>
      <c r="I176" s="142"/>
      <c r="L176" s="33"/>
      <c r="M176" s="143"/>
      <c r="T176" s="54"/>
      <c r="AT176" s="18" t="s">
        <v>162</v>
      </c>
      <c r="AU176" s="18" t="s">
        <v>76</v>
      </c>
    </row>
    <row r="177" spans="2:65" s="1" customFormat="1" ht="99">
      <c r="B177" s="33"/>
      <c r="D177" s="140" t="s">
        <v>163</v>
      </c>
      <c r="F177" s="144" t="s">
        <v>280</v>
      </c>
      <c r="I177" s="142"/>
      <c r="L177" s="33"/>
      <c r="M177" s="143"/>
      <c r="T177" s="54"/>
      <c r="AT177" s="18" t="s">
        <v>163</v>
      </c>
      <c r="AU177" s="18" t="s">
        <v>76</v>
      </c>
    </row>
    <row r="178" spans="2:65" s="1" customFormat="1" ht="16.5" customHeight="1">
      <c r="B178" s="126"/>
      <c r="C178" s="127" t="s">
        <v>281</v>
      </c>
      <c r="D178" s="127" t="s">
        <v>155</v>
      </c>
      <c r="E178" s="128" t="s">
        <v>282</v>
      </c>
      <c r="F178" s="129" t="s">
        <v>283</v>
      </c>
      <c r="G178" s="130" t="s">
        <v>194</v>
      </c>
      <c r="H178" s="131">
        <v>3</v>
      </c>
      <c r="I178" s="132"/>
      <c r="J178" s="133">
        <f>ROUND(I178*H178,2)</f>
        <v>0</v>
      </c>
      <c r="K178" s="129" t="s">
        <v>159</v>
      </c>
      <c r="L178" s="33"/>
      <c r="M178" s="134" t="s">
        <v>3</v>
      </c>
      <c r="N178" s="135" t="s">
        <v>40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160</v>
      </c>
      <c r="AT178" s="138" t="s">
        <v>155</v>
      </c>
      <c r="AU178" s="138" t="s">
        <v>76</v>
      </c>
      <c r="AY178" s="18" t="s">
        <v>154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8" t="s">
        <v>76</v>
      </c>
      <c r="BK178" s="139">
        <f>ROUND(I178*H178,2)</f>
        <v>0</v>
      </c>
      <c r="BL178" s="18" t="s">
        <v>160</v>
      </c>
      <c r="BM178" s="138" t="s">
        <v>284</v>
      </c>
    </row>
    <row r="179" spans="2:65" s="1" customFormat="1" ht="10">
      <c r="B179" s="33"/>
      <c r="D179" s="140" t="s">
        <v>162</v>
      </c>
      <c r="F179" s="141" t="s">
        <v>283</v>
      </c>
      <c r="I179" s="142"/>
      <c r="L179" s="33"/>
      <c r="M179" s="143"/>
      <c r="T179" s="54"/>
      <c r="AT179" s="18" t="s">
        <v>162</v>
      </c>
      <c r="AU179" s="18" t="s">
        <v>76</v>
      </c>
    </row>
    <row r="180" spans="2:65" s="1" customFormat="1" ht="99">
      <c r="B180" s="33"/>
      <c r="D180" s="140" t="s">
        <v>163</v>
      </c>
      <c r="F180" s="144" t="s">
        <v>285</v>
      </c>
      <c r="I180" s="142"/>
      <c r="L180" s="33"/>
      <c r="M180" s="143"/>
      <c r="T180" s="54"/>
      <c r="AT180" s="18" t="s">
        <v>163</v>
      </c>
      <c r="AU180" s="18" t="s">
        <v>76</v>
      </c>
    </row>
    <row r="181" spans="2:65" s="1" customFormat="1" ht="16.5" customHeight="1">
      <c r="B181" s="126"/>
      <c r="C181" s="127" t="s">
        <v>286</v>
      </c>
      <c r="D181" s="127" t="s">
        <v>155</v>
      </c>
      <c r="E181" s="128" t="s">
        <v>287</v>
      </c>
      <c r="F181" s="129" t="s">
        <v>288</v>
      </c>
      <c r="G181" s="130" t="s">
        <v>194</v>
      </c>
      <c r="H181" s="131">
        <v>1</v>
      </c>
      <c r="I181" s="132"/>
      <c r="J181" s="133">
        <f>ROUND(I181*H181,2)</f>
        <v>0</v>
      </c>
      <c r="K181" s="129" t="s">
        <v>159</v>
      </c>
      <c r="L181" s="33"/>
      <c r="M181" s="134" t="s">
        <v>3</v>
      </c>
      <c r="N181" s="135" t="s">
        <v>40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160</v>
      </c>
      <c r="AT181" s="138" t="s">
        <v>155</v>
      </c>
      <c r="AU181" s="138" t="s">
        <v>76</v>
      </c>
      <c r="AY181" s="18" t="s">
        <v>154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76</v>
      </c>
      <c r="BK181" s="139">
        <f>ROUND(I181*H181,2)</f>
        <v>0</v>
      </c>
      <c r="BL181" s="18" t="s">
        <v>160</v>
      </c>
      <c r="BM181" s="138" t="s">
        <v>289</v>
      </c>
    </row>
    <row r="182" spans="2:65" s="1" customFormat="1" ht="10">
      <c r="B182" s="33"/>
      <c r="D182" s="140" t="s">
        <v>162</v>
      </c>
      <c r="F182" s="141" t="s">
        <v>288</v>
      </c>
      <c r="I182" s="142"/>
      <c r="L182" s="33"/>
      <c r="M182" s="143"/>
      <c r="T182" s="54"/>
      <c r="AT182" s="18" t="s">
        <v>162</v>
      </c>
      <c r="AU182" s="18" t="s">
        <v>76</v>
      </c>
    </row>
    <row r="183" spans="2:65" s="1" customFormat="1" ht="72">
      <c r="B183" s="33"/>
      <c r="D183" s="140" t="s">
        <v>163</v>
      </c>
      <c r="F183" s="144" t="s">
        <v>290</v>
      </c>
      <c r="I183" s="142"/>
      <c r="L183" s="33"/>
      <c r="M183" s="143"/>
      <c r="T183" s="54"/>
      <c r="AT183" s="18" t="s">
        <v>163</v>
      </c>
      <c r="AU183" s="18" t="s">
        <v>76</v>
      </c>
    </row>
    <row r="184" spans="2:65" s="1" customFormat="1" ht="16.5" customHeight="1">
      <c r="B184" s="126"/>
      <c r="C184" s="127" t="s">
        <v>291</v>
      </c>
      <c r="D184" s="127" t="s">
        <v>155</v>
      </c>
      <c r="E184" s="128" t="s">
        <v>292</v>
      </c>
      <c r="F184" s="129" t="s">
        <v>293</v>
      </c>
      <c r="G184" s="130" t="s">
        <v>194</v>
      </c>
      <c r="H184" s="131">
        <v>1</v>
      </c>
      <c r="I184" s="132"/>
      <c r="J184" s="133">
        <f>ROUND(I184*H184,2)</f>
        <v>0</v>
      </c>
      <c r="K184" s="129" t="s">
        <v>159</v>
      </c>
      <c r="L184" s="33"/>
      <c r="M184" s="134" t="s">
        <v>3</v>
      </c>
      <c r="N184" s="135" t="s">
        <v>40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160</v>
      </c>
      <c r="AT184" s="138" t="s">
        <v>155</v>
      </c>
      <c r="AU184" s="138" t="s">
        <v>76</v>
      </c>
      <c r="AY184" s="18" t="s">
        <v>154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76</v>
      </c>
      <c r="BK184" s="139">
        <f>ROUND(I184*H184,2)</f>
        <v>0</v>
      </c>
      <c r="BL184" s="18" t="s">
        <v>160</v>
      </c>
      <c r="BM184" s="138" t="s">
        <v>294</v>
      </c>
    </row>
    <row r="185" spans="2:65" s="1" customFormat="1" ht="10">
      <c r="B185" s="33"/>
      <c r="D185" s="140" t="s">
        <v>162</v>
      </c>
      <c r="F185" s="141" t="s">
        <v>293</v>
      </c>
      <c r="I185" s="142"/>
      <c r="L185" s="33"/>
      <c r="M185" s="143"/>
      <c r="T185" s="54"/>
      <c r="AT185" s="18" t="s">
        <v>162</v>
      </c>
      <c r="AU185" s="18" t="s">
        <v>76</v>
      </c>
    </row>
    <row r="186" spans="2:65" s="1" customFormat="1" ht="99">
      <c r="B186" s="33"/>
      <c r="D186" s="140" t="s">
        <v>163</v>
      </c>
      <c r="F186" s="144" t="s">
        <v>295</v>
      </c>
      <c r="I186" s="142"/>
      <c r="L186" s="33"/>
      <c r="M186" s="143"/>
      <c r="T186" s="54"/>
      <c r="AT186" s="18" t="s">
        <v>163</v>
      </c>
      <c r="AU186" s="18" t="s">
        <v>76</v>
      </c>
    </row>
    <row r="187" spans="2:65" s="1" customFormat="1" ht="16.5" customHeight="1">
      <c r="B187" s="126"/>
      <c r="C187" s="127" t="s">
        <v>296</v>
      </c>
      <c r="D187" s="127" t="s">
        <v>155</v>
      </c>
      <c r="E187" s="128" t="s">
        <v>297</v>
      </c>
      <c r="F187" s="129" t="s">
        <v>298</v>
      </c>
      <c r="G187" s="130" t="s">
        <v>194</v>
      </c>
      <c r="H187" s="131">
        <v>1</v>
      </c>
      <c r="I187" s="132"/>
      <c r="J187" s="133">
        <f>ROUND(I187*H187,2)</f>
        <v>0</v>
      </c>
      <c r="K187" s="129" t="s">
        <v>159</v>
      </c>
      <c r="L187" s="33"/>
      <c r="M187" s="134" t="s">
        <v>3</v>
      </c>
      <c r="N187" s="135" t="s">
        <v>40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160</v>
      </c>
      <c r="AT187" s="138" t="s">
        <v>155</v>
      </c>
      <c r="AU187" s="138" t="s">
        <v>76</v>
      </c>
      <c r="AY187" s="18" t="s">
        <v>154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8" t="s">
        <v>76</v>
      </c>
      <c r="BK187" s="139">
        <f>ROUND(I187*H187,2)</f>
        <v>0</v>
      </c>
      <c r="BL187" s="18" t="s">
        <v>160</v>
      </c>
      <c r="BM187" s="138" t="s">
        <v>299</v>
      </c>
    </row>
    <row r="188" spans="2:65" s="1" customFormat="1" ht="10">
      <c r="B188" s="33"/>
      <c r="D188" s="140" t="s">
        <v>162</v>
      </c>
      <c r="F188" s="141" t="s">
        <v>298</v>
      </c>
      <c r="I188" s="142"/>
      <c r="L188" s="33"/>
      <c r="M188" s="143"/>
      <c r="T188" s="54"/>
      <c r="AT188" s="18" t="s">
        <v>162</v>
      </c>
      <c r="AU188" s="18" t="s">
        <v>76</v>
      </c>
    </row>
    <row r="189" spans="2:65" s="1" customFormat="1" ht="99">
      <c r="B189" s="33"/>
      <c r="D189" s="140" t="s">
        <v>163</v>
      </c>
      <c r="F189" s="144" t="s">
        <v>300</v>
      </c>
      <c r="I189" s="142"/>
      <c r="L189" s="33"/>
      <c r="M189" s="143"/>
      <c r="T189" s="54"/>
      <c r="AT189" s="18" t="s">
        <v>163</v>
      </c>
      <c r="AU189" s="18" t="s">
        <v>76</v>
      </c>
    </row>
    <row r="190" spans="2:65" s="1" customFormat="1" ht="16.5" customHeight="1">
      <c r="B190" s="126"/>
      <c r="C190" s="127" t="s">
        <v>301</v>
      </c>
      <c r="D190" s="127" t="s">
        <v>155</v>
      </c>
      <c r="E190" s="128" t="s">
        <v>302</v>
      </c>
      <c r="F190" s="129" t="s">
        <v>303</v>
      </c>
      <c r="G190" s="130" t="s">
        <v>194</v>
      </c>
      <c r="H190" s="131">
        <v>2</v>
      </c>
      <c r="I190" s="132"/>
      <c r="J190" s="133">
        <f>ROUND(I190*H190,2)</f>
        <v>0</v>
      </c>
      <c r="K190" s="129" t="s">
        <v>159</v>
      </c>
      <c r="L190" s="33"/>
      <c r="M190" s="134" t="s">
        <v>3</v>
      </c>
      <c r="N190" s="135" t="s">
        <v>40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160</v>
      </c>
      <c r="AT190" s="138" t="s">
        <v>155</v>
      </c>
      <c r="AU190" s="138" t="s">
        <v>76</v>
      </c>
      <c r="AY190" s="18" t="s">
        <v>154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8" t="s">
        <v>76</v>
      </c>
      <c r="BK190" s="139">
        <f>ROUND(I190*H190,2)</f>
        <v>0</v>
      </c>
      <c r="BL190" s="18" t="s">
        <v>160</v>
      </c>
      <c r="BM190" s="138" t="s">
        <v>304</v>
      </c>
    </row>
    <row r="191" spans="2:65" s="1" customFormat="1" ht="10">
      <c r="B191" s="33"/>
      <c r="D191" s="140" t="s">
        <v>162</v>
      </c>
      <c r="F191" s="141" t="s">
        <v>303</v>
      </c>
      <c r="I191" s="142"/>
      <c r="L191" s="33"/>
      <c r="M191" s="143"/>
      <c r="T191" s="54"/>
      <c r="AT191" s="18" t="s">
        <v>162</v>
      </c>
      <c r="AU191" s="18" t="s">
        <v>76</v>
      </c>
    </row>
    <row r="192" spans="2:65" s="1" customFormat="1" ht="81">
      <c r="B192" s="33"/>
      <c r="D192" s="140" t="s">
        <v>163</v>
      </c>
      <c r="F192" s="144" t="s">
        <v>305</v>
      </c>
      <c r="I192" s="142"/>
      <c r="L192" s="33"/>
      <c r="M192" s="143"/>
      <c r="T192" s="54"/>
      <c r="AT192" s="18" t="s">
        <v>163</v>
      </c>
      <c r="AU192" s="18" t="s">
        <v>76</v>
      </c>
    </row>
    <row r="193" spans="2:65" s="1" customFormat="1" ht="18">
      <c r="B193" s="33"/>
      <c r="D193" s="140" t="s">
        <v>217</v>
      </c>
      <c r="F193" s="144" t="s">
        <v>306</v>
      </c>
      <c r="I193" s="142"/>
      <c r="L193" s="33"/>
      <c r="M193" s="143"/>
      <c r="T193" s="54"/>
      <c r="AT193" s="18" t="s">
        <v>217</v>
      </c>
      <c r="AU193" s="18" t="s">
        <v>76</v>
      </c>
    </row>
    <row r="194" spans="2:65" s="1" customFormat="1" ht="16.5" customHeight="1">
      <c r="B194" s="126"/>
      <c r="C194" s="127" t="s">
        <v>307</v>
      </c>
      <c r="D194" s="127" t="s">
        <v>155</v>
      </c>
      <c r="E194" s="128" t="s">
        <v>308</v>
      </c>
      <c r="F194" s="129" t="s">
        <v>309</v>
      </c>
      <c r="G194" s="130" t="s">
        <v>194</v>
      </c>
      <c r="H194" s="131">
        <v>4</v>
      </c>
      <c r="I194" s="132"/>
      <c r="J194" s="133">
        <f>ROUND(I194*H194,2)</f>
        <v>0</v>
      </c>
      <c r="K194" s="129" t="s">
        <v>159</v>
      </c>
      <c r="L194" s="33"/>
      <c r="M194" s="134" t="s">
        <v>3</v>
      </c>
      <c r="N194" s="135" t="s">
        <v>40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160</v>
      </c>
      <c r="AT194" s="138" t="s">
        <v>155</v>
      </c>
      <c r="AU194" s="138" t="s">
        <v>76</v>
      </c>
      <c r="AY194" s="18" t="s">
        <v>154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8" t="s">
        <v>76</v>
      </c>
      <c r="BK194" s="139">
        <f>ROUND(I194*H194,2)</f>
        <v>0</v>
      </c>
      <c r="BL194" s="18" t="s">
        <v>160</v>
      </c>
      <c r="BM194" s="138" t="s">
        <v>310</v>
      </c>
    </row>
    <row r="195" spans="2:65" s="1" customFormat="1" ht="10">
      <c r="B195" s="33"/>
      <c r="D195" s="140" t="s">
        <v>162</v>
      </c>
      <c r="F195" s="141" t="s">
        <v>309</v>
      </c>
      <c r="I195" s="142"/>
      <c r="L195" s="33"/>
      <c r="M195" s="143"/>
      <c r="T195" s="54"/>
      <c r="AT195" s="18" t="s">
        <v>162</v>
      </c>
      <c r="AU195" s="18" t="s">
        <v>76</v>
      </c>
    </row>
    <row r="196" spans="2:65" s="1" customFormat="1" ht="99">
      <c r="B196" s="33"/>
      <c r="D196" s="140" t="s">
        <v>163</v>
      </c>
      <c r="F196" s="144" t="s">
        <v>311</v>
      </c>
      <c r="I196" s="142"/>
      <c r="L196" s="33"/>
      <c r="M196" s="143"/>
      <c r="T196" s="54"/>
      <c r="AT196" s="18" t="s">
        <v>163</v>
      </c>
      <c r="AU196" s="18" t="s">
        <v>76</v>
      </c>
    </row>
    <row r="197" spans="2:65" s="1" customFormat="1" ht="18">
      <c r="B197" s="33"/>
      <c r="D197" s="140" t="s">
        <v>217</v>
      </c>
      <c r="F197" s="144" t="s">
        <v>312</v>
      </c>
      <c r="I197" s="142"/>
      <c r="L197" s="33"/>
      <c r="M197" s="143"/>
      <c r="T197" s="54"/>
      <c r="AT197" s="18" t="s">
        <v>217</v>
      </c>
      <c r="AU197" s="18" t="s">
        <v>76</v>
      </c>
    </row>
    <row r="198" spans="2:65" s="1" customFormat="1" ht="16.5" customHeight="1">
      <c r="B198" s="126"/>
      <c r="C198" s="127" t="s">
        <v>313</v>
      </c>
      <c r="D198" s="127" t="s">
        <v>155</v>
      </c>
      <c r="E198" s="128" t="s">
        <v>314</v>
      </c>
      <c r="F198" s="129" t="s">
        <v>315</v>
      </c>
      <c r="G198" s="130" t="s">
        <v>194</v>
      </c>
      <c r="H198" s="131">
        <v>2</v>
      </c>
      <c r="I198" s="132"/>
      <c r="J198" s="133">
        <f>ROUND(I198*H198,2)</f>
        <v>0</v>
      </c>
      <c r="K198" s="129" t="s">
        <v>159</v>
      </c>
      <c r="L198" s="33"/>
      <c r="M198" s="134" t="s">
        <v>3</v>
      </c>
      <c r="N198" s="135" t="s">
        <v>40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160</v>
      </c>
      <c r="AT198" s="138" t="s">
        <v>155</v>
      </c>
      <c r="AU198" s="138" t="s">
        <v>76</v>
      </c>
      <c r="AY198" s="18" t="s">
        <v>154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76</v>
      </c>
      <c r="BK198" s="139">
        <f>ROUND(I198*H198,2)</f>
        <v>0</v>
      </c>
      <c r="BL198" s="18" t="s">
        <v>160</v>
      </c>
      <c r="BM198" s="138" t="s">
        <v>316</v>
      </c>
    </row>
    <row r="199" spans="2:65" s="1" customFormat="1" ht="10">
      <c r="B199" s="33"/>
      <c r="D199" s="140" t="s">
        <v>162</v>
      </c>
      <c r="F199" s="141" t="s">
        <v>315</v>
      </c>
      <c r="I199" s="142"/>
      <c r="L199" s="33"/>
      <c r="M199" s="143"/>
      <c r="T199" s="54"/>
      <c r="AT199" s="18" t="s">
        <v>162</v>
      </c>
      <c r="AU199" s="18" t="s">
        <v>76</v>
      </c>
    </row>
    <row r="200" spans="2:65" s="1" customFormat="1" ht="90">
      <c r="B200" s="33"/>
      <c r="D200" s="140" t="s">
        <v>163</v>
      </c>
      <c r="F200" s="144" t="s">
        <v>317</v>
      </c>
      <c r="I200" s="142"/>
      <c r="L200" s="33"/>
      <c r="M200" s="143"/>
      <c r="T200" s="54"/>
      <c r="AT200" s="18" t="s">
        <v>163</v>
      </c>
      <c r="AU200" s="18" t="s">
        <v>76</v>
      </c>
    </row>
    <row r="201" spans="2:65" s="1" customFormat="1" ht="45">
      <c r="B201" s="33"/>
      <c r="D201" s="140" t="s">
        <v>217</v>
      </c>
      <c r="F201" s="144" t="s">
        <v>318</v>
      </c>
      <c r="I201" s="142"/>
      <c r="L201" s="33"/>
      <c r="M201" s="143"/>
      <c r="T201" s="54"/>
      <c r="AT201" s="18" t="s">
        <v>217</v>
      </c>
      <c r="AU201" s="18" t="s">
        <v>76</v>
      </c>
    </row>
    <row r="202" spans="2:65" s="1" customFormat="1" ht="16.5" customHeight="1">
      <c r="B202" s="126"/>
      <c r="C202" s="127" t="s">
        <v>319</v>
      </c>
      <c r="D202" s="127" t="s">
        <v>155</v>
      </c>
      <c r="E202" s="128" t="s">
        <v>320</v>
      </c>
      <c r="F202" s="129" t="s">
        <v>321</v>
      </c>
      <c r="G202" s="130" t="s">
        <v>194</v>
      </c>
      <c r="H202" s="131">
        <v>9</v>
      </c>
      <c r="I202" s="132"/>
      <c r="J202" s="133">
        <f>ROUND(I202*H202,2)</f>
        <v>0</v>
      </c>
      <c r="K202" s="129" t="s">
        <v>322</v>
      </c>
      <c r="L202" s="33"/>
      <c r="M202" s="134" t="s">
        <v>3</v>
      </c>
      <c r="N202" s="135" t="s">
        <v>40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160</v>
      </c>
      <c r="AT202" s="138" t="s">
        <v>155</v>
      </c>
      <c r="AU202" s="138" t="s">
        <v>76</v>
      </c>
      <c r="AY202" s="18" t="s">
        <v>154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8" t="s">
        <v>76</v>
      </c>
      <c r="BK202" s="139">
        <f>ROUND(I202*H202,2)</f>
        <v>0</v>
      </c>
      <c r="BL202" s="18" t="s">
        <v>160</v>
      </c>
      <c r="BM202" s="138" t="s">
        <v>323</v>
      </c>
    </row>
    <row r="203" spans="2:65" s="1" customFormat="1" ht="10">
      <c r="B203" s="33"/>
      <c r="D203" s="140" t="s">
        <v>162</v>
      </c>
      <c r="F203" s="141" t="s">
        <v>321</v>
      </c>
      <c r="I203" s="142"/>
      <c r="L203" s="33"/>
      <c r="M203" s="143"/>
      <c r="T203" s="54"/>
      <c r="AT203" s="18" t="s">
        <v>162</v>
      </c>
      <c r="AU203" s="18" t="s">
        <v>76</v>
      </c>
    </row>
    <row r="204" spans="2:65" s="1" customFormat="1" ht="16.5" customHeight="1">
      <c r="B204" s="126"/>
      <c r="C204" s="127" t="s">
        <v>324</v>
      </c>
      <c r="D204" s="127" t="s">
        <v>155</v>
      </c>
      <c r="E204" s="128" t="s">
        <v>325</v>
      </c>
      <c r="F204" s="129" t="s">
        <v>326</v>
      </c>
      <c r="G204" s="130" t="s">
        <v>194</v>
      </c>
      <c r="H204" s="131">
        <v>2</v>
      </c>
      <c r="I204" s="132"/>
      <c r="J204" s="133">
        <f>ROUND(I204*H204,2)</f>
        <v>0</v>
      </c>
      <c r="K204" s="129" t="s">
        <v>322</v>
      </c>
      <c r="L204" s="33"/>
      <c r="M204" s="134" t="s">
        <v>3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160</v>
      </c>
      <c r="AT204" s="138" t="s">
        <v>155</v>
      </c>
      <c r="AU204" s="138" t="s">
        <v>76</v>
      </c>
      <c r="AY204" s="18" t="s">
        <v>154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76</v>
      </c>
      <c r="BK204" s="139">
        <f>ROUND(I204*H204,2)</f>
        <v>0</v>
      </c>
      <c r="BL204" s="18" t="s">
        <v>160</v>
      </c>
      <c r="BM204" s="138" t="s">
        <v>327</v>
      </c>
    </row>
    <row r="205" spans="2:65" s="1" customFormat="1" ht="10">
      <c r="B205" s="33"/>
      <c r="D205" s="140" t="s">
        <v>162</v>
      </c>
      <c r="F205" s="141" t="s">
        <v>326</v>
      </c>
      <c r="I205" s="142"/>
      <c r="L205" s="33"/>
      <c r="M205" s="143"/>
      <c r="T205" s="54"/>
      <c r="AT205" s="18" t="s">
        <v>162</v>
      </c>
      <c r="AU205" s="18" t="s">
        <v>76</v>
      </c>
    </row>
    <row r="206" spans="2:65" s="1" customFormat="1" ht="16.5" customHeight="1">
      <c r="B206" s="126"/>
      <c r="C206" s="127" t="s">
        <v>328</v>
      </c>
      <c r="D206" s="127" t="s">
        <v>155</v>
      </c>
      <c r="E206" s="128" t="s">
        <v>329</v>
      </c>
      <c r="F206" s="129" t="s">
        <v>330</v>
      </c>
      <c r="G206" s="130" t="s">
        <v>194</v>
      </c>
      <c r="H206" s="131">
        <v>1</v>
      </c>
      <c r="I206" s="132"/>
      <c r="J206" s="133">
        <f>ROUND(I206*H206,2)</f>
        <v>0</v>
      </c>
      <c r="K206" s="129" t="s">
        <v>322</v>
      </c>
      <c r="L206" s="33"/>
      <c r="M206" s="134" t="s">
        <v>3</v>
      </c>
      <c r="N206" s="135" t="s">
        <v>40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160</v>
      </c>
      <c r="AT206" s="138" t="s">
        <v>155</v>
      </c>
      <c r="AU206" s="138" t="s">
        <v>76</v>
      </c>
      <c r="AY206" s="18" t="s">
        <v>154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8" t="s">
        <v>76</v>
      </c>
      <c r="BK206" s="139">
        <f>ROUND(I206*H206,2)</f>
        <v>0</v>
      </c>
      <c r="BL206" s="18" t="s">
        <v>160</v>
      </c>
      <c r="BM206" s="138" t="s">
        <v>331</v>
      </c>
    </row>
    <row r="207" spans="2:65" s="1" customFormat="1" ht="10">
      <c r="B207" s="33"/>
      <c r="D207" s="140" t="s">
        <v>162</v>
      </c>
      <c r="F207" s="141" t="s">
        <v>330</v>
      </c>
      <c r="I207" s="142"/>
      <c r="L207" s="33"/>
      <c r="M207" s="143"/>
      <c r="T207" s="54"/>
      <c r="AT207" s="18" t="s">
        <v>162</v>
      </c>
      <c r="AU207" s="18" t="s">
        <v>76</v>
      </c>
    </row>
    <row r="208" spans="2:65" s="1" customFormat="1" ht="27">
      <c r="B208" s="33"/>
      <c r="D208" s="140" t="s">
        <v>217</v>
      </c>
      <c r="F208" s="144" t="s">
        <v>332</v>
      </c>
      <c r="I208" s="142"/>
      <c r="L208" s="33"/>
      <c r="M208" s="143"/>
      <c r="T208" s="54"/>
      <c r="AT208" s="18" t="s">
        <v>217</v>
      </c>
      <c r="AU208" s="18" t="s">
        <v>76</v>
      </c>
    </row>
    <row r="209" spans="2:65" s="1" customFormat="1" ht="16.5" customHeight="1">
      <c r="B209" s="126"/>
      <c r="C209" s="127" t="s">
        <v>333</v>
      </c>
      <c r="D209" s="127" t="s">
        <v>155</v>
      </c>
      <c r="E209" s="128" t="s">
        <v>334</v>
      </c>
      <c r="F209" s="129" t="s">
        <v>335</v>
      </c>
      <c r="G209" s="130" t="s">
        <v>194</v>
      </c>
      <c r="H209" s="131">
        <v>9</v>
      </c>
      <c r="I209" s="132"/>
      <c r="J209" s="133">
        <f>ROUND(I209*H209,2)</f>
        <v>0</v>
      </c>
      <c r="K209" s="129" t="s">
        <v>322</v>
      </c>
      <c r="L209" s="33"/>
      <c r="M209" s="134" t="s">
        <v>3</v>
      </c>
      <c r="N209" s="135" t="s">
        <v>40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160</v>
      </c>
      <c r="AT209" s="138" t="s">
        <v>155</v>
      </c>
      <c r="AU209" s="138" t="s">
        <v>76</v>
      </c>
      <c r="AY209" s="18" t="s">
        <v>154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76</v>
      </c>
      <c r="BK209" s="139">
        <f>ROUND(I209*H209,2)</f>
        <v>0</v>
      </c>
      <c r="BL209" s="18" t="s">
        <v>160</v>
      </c>
      <c r="BM209" s="138" t="s">
        <v>336</v>
      </c>
    </row>
    <row r="210" spans="2:65" s="1" customFormat="1" ht="10">
      <c r="B210" s="33"/>
      <c r="D210" s="140" t="s">
        <v>162</v>
      </c>
      <c r="F210" s="141" t="s">
        <v>335</v>
      </c>
      <c r="I210" s="142"/>
      <c r="L210" s="33"/>
      <c r="M210" s="143"/>
      <c r="T210" s="54"/>
      <c r="AT210" s="18" t="s">
        <v>162</v>
      </c>
      <c r="AU210" s="18" t="s">
        <v>76</v>
      </c>
    </row>
    <row r="211" spans="2:65" s="1" customFormat="1" ht="16.5" customHeight="1">
      <c r="B211" s="126"/>
      <c r="C211" s="127" t="s">
        <v>337</v>
      </c>
      <c r="D211" s="127" t="s">
        <v>155</v>
      </c>
      <c r="E211" s="128" t="s">
        <v>338</v>
      </c>
      <c r="F211" s="129" t="s">
        <v>339</v>
      </c>
      <c r="G211" s="130" t="s">
        <v>194</v>
      </c>
      <c r="H211" s="131">
        <v>9</v>
      </c>
      <c r="I211" s="132"/>
      <c r="J211" s="133">
        <f>ROUND(I211*H211,2)</f>
        <v>0</v>
      </c>
      <c r="K211" s="129" t="s">
        <v>322</v>
      </c>
      <c r="L211" s="33"/>
      <c r="M211" s="134" t="s">
        <v>3</v>
      </c>
      <c r="N211" s="135" t="s">
        <v>40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160</v>
      </c>
      <c r="AT211" s="138" t="s">
        <v>155</v>
      </c>
      <c r="AU211" s="138" t="s">
        <v>76</v>
      </c>
      <c r="AY211" s="18" t="s">
        <v>154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8" t="s">
        <v>76</v>
      </c>
      <c r="BK211" s="139">
        <f>ROUND(I211*H211,2)</f>
        <v>0</v>
      </c>
      <c r="BL211" s="18" t="s">
        <v>160</v>
      </c>
      <c r="BM211" s="138" t="s">
        <v>340</v>
      </c>
    </row>
    <row r="212" spans="2:65" s="1" customFormat="1" ht="10">
      <c r="B212" s="33"/>
      <c r="D212" s="140" t="s">
        <v>162</v>
      </c>
      <c r="F212" s="141" t="s">
        <v>341</v>
      </c>
      <c r="I212" s="142"/>
      <c r="L212" s="33"/>
      <c r="M212" s="143"/>
      <c r="T212" s="54"/>
      <c r="AT212" s="18" t="s">
        <v>162</v>
      </c>
      <c r="AU212" s="18" t="s">
        <v>76</v>
      </c>
    </row>
    <row r="213" spans="2:65" s="10" customFormat="1" ht="25.9" customHeight="1">
      <c r="B213" s="116"/>
      <c r="D213" s="117" t="s">
        <v>68</v>
      </c>
      <c r="E213" s="118" t="s">
        <v>177</v>
      </c>
      <c r="F213" s="118" t="s">
        <v>342</v>
      </c>
      <c r="I213" s="119"/>
      <c r="J213" s="120">
        <f>BK213</f>
        <v>0</v>
      </c>
      <c r="L213" s="116"/>
      <c r="M213" s="121"/>
      <c r="P213" s="122">
        <f>SUM(P214:P231)</f>
        <v>0</v>
      </c>
      <c r="R213" s="122">
        <f>SUM(R214:R231)</f>
        <v>0</v>
      </c>
      <c r="T213" s="123">
        <f>SUM(T214:T231)</f>
        <v>0</v>
      </c>
      <c r="AR213" s="117" t="s">
        <v>76</v>
      </c>
      <c r="AT213" s="124" t="s">
        <v>68</v>
      </c>
      <c r="AU213" s="124" t="s">
        <v>69</v>
      </c>
      <c r="AY213" s="117" t="s">
        <v>154</v>
      </c>
      <c r="BK213" s="125">
        <f>SUM(BK214:BK231)</f>
        <v>0</v>
      </c>
    </row>
    <row r="214" spans="2:65" s="1" customFormat="1" ht="16.5" customHeight="1">
      <c r="B214" s="126"/>
      <c r="C214" s="127" t="s">
        <v>343</v>
      </c>
      <c r="D214" s="127" t="s">
        <v>155</v>
      </c>
      <c r="E214" s="128" t="s">
        <v>344</v>
      </c>
      <c r="F214" s="129" t="s">
        <v>345</v>
      </c>
      <c r="G214" s="130" t="s">
        <v>346</v>
      </c>
      <c r="H214" s="131">
        <v>20</v>
      </c>
      <c r="I214" s="132"/>
      <c r="J214" s="133">
        <f>ROUND(I214*H214,2)</f>
        <v>0</v>
      </c>
      <c r="K214" s="129" t="s">
        <v>159</v>
      </c>
      <c r="L214" s="33"/>
      <c r="M214" s="134" t="s">
        <v>3</v>
      </c>
      <c r="N214" s="135" t="s">
        <v>40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160</v>
      </c>
      <c r="AT214" s="138" t="s">
        <v>155</v>
      </c>
      <c r="AU214" s="138" t="s">
        <v>76</v>
      </c>
      <c r="AY214" s="18" t="s">
        <v>154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8" t="s">
        <v>76</v>
      </c>
      <c r="BK214" s="139">
        <f>ROUND(I214*H214,2)</f>
        <v>0</v>
      </c>
      <c r="BL214" s="18" t="s">
        <v>160</v>
      </c>
      <c r="BM214" s="138" t="s">
        <v>347</v>
      </c>
    </row>
    <row r="215" spans="2:65" s="1" customFormat="1" ht="10">
      <c r="B215" s="33"/>
      <c r="D215" s="140" t="s">
        <v>162</v>
      </c>
      <c r="F215" s="141" t="s">
        <v>345</v>
      </c>
      <c r="I215" s="142"/>
      <c r="L215" s="33"/>
      <c r="M215" s="143"/>
      <c r="T215" s="54"/>
      <c r="AT215" s="18" t="s">
        <v>162</v>
      </c>
      <c r="AU215" s="18" t="s">
        <v>76</v>
      </c>
    </row>
    <row r="216" spans="2:65" s="1" customFormat="1" ht="72">
      <c r="B216" s="33"/>
      <c r="D216" s="140" t="s">
        <v>163</v>
      </c>
      <c r="F216" s="144" t="s">
        <v>348</v>
      </c>
      <c r="I216" s="142"/>
      <c r="L216" s="33"/>
      <c r="M216" s="143"/>
      <c r="T216" s="54"/>
      <c r="AT216" s="18" t="s">
        <v>163</v>
      </c>
      <c r="AU216" s="18" t="s">
        <v>76</v>
      </c>
    </row>
    <row r="217" spans="2:65" s="1" customFormat="1" ht="16.5" customHeight="1">
      <c r="B217" s="126"/>
      <c r="C217" s="127" t="s">
        <v>349</v>
      </c>
      <c r="D217" s="127" t="s">
        <v>155</v>
      </c>
      <c r="E217" s="128" t="s">
        <v>350</v>
      </c>
      <c r="F217" s="129" t="s">
        <v>351</v>
      </c>
      <c r="G217" s="130" t="s">
        <v>346</v>
      </c>
      <c r="H217" s="131">
        <v>20</v>
      </c>
      <c r="I217" s="132"/>
      <c r="J217" s="133">
        <f>ROUND(I217*H217,2)</f>
        <v>0</v>
      </c>
      <c r="K217" s="129" t="s">
        <v>159</v>
      </c>
      <c r="L217" s="33"/>
      <c r="M217" s="134" t="s">
        <v>3</v>
      </c>
      <c r="N217" s="135" t="s">
        <v>40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160</v>
      </c>
      <c r="AT217" s="138" t="s">
        <v>155</v>
      </c>
      <c r="AU217" s="138" t="s">
        <v>76</v>
      </c>
      <c r="AY217" s="18" t="s">
        <v>154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8" t="s">
        <v>76</v>
      </c>
      <c r="BK217" s="139">
        <f>ROUND(I217*H217,2)</f>
        <v>0</v>
      </c>
      <c r="BL217" s="18" t="s">
        <v>160</v>
      </c>
      <c r="BM217" s="138" t="s">
        <v>352</v>
      </c>
    </row>
    <row r="218" spans="2:65" s="1" customFormat="1" ht="10">
      <c r="B218" s="33"/>
      <c r="D218" s="140" t="s">
        <v>162</v>
      </c>
      <c r="F218" s="141" t="s">
        <v>351</v>
      </c>
      <c r="I218" s="142"/>
      <c r="L218" s="33"/>
      <c r="M218" s="143"/>
      <c r="T218" s="54"/>
      <c r="AT218" s="18" t="s">
        <v>162</v>
      </c>
      <c r="AU218" s="18" t="s">
        <v>76</v>
      </c>
    </row>
    <row r="219" spans="2:65" s="1" customFormat="1" ht="81">
      <c r="B219" s="33"/>
      <c r="D219" s="140" t="s">
        <v>163</v>
      </c>
      <c r="F219" s="144" t="s">
        <v>353</v>
      </c>
      <c r="I219" s="142"/>
      <c r="L219" s="33"/>
      <c r="M219" s="143"/>
      <c r="T219" s="54"/>
      <c r="AT219" s="18" t="s">
        <v>163</v>
      </c>
      <c r="AU219" s="18" t="s">
        <v>76</v>
      </c>
    </row>
    <row r="220" spans="2:65" s="1" customFormat="1" ht="16.5" customHeight="1">
      <c r="B220" s="126"/>
      <c r="C220" s="127" t="s">
        <v>354</v>
      </c>
      <c r="D220" s="127" t="s">
        <v>155</v>
      </c>
      <c r="E220" s="128" t="s">
        <v>355</v>
      </c>
      <c r="F220" s="129" t="s">
        <v>356</v>
      </c>
      <c r="G220" s="130" t="s">
        <v>194</v>
      </c>
      <c r="H220" s="131">
        <v>8</v>
      </c>
      <c r="I220" s="132"/>
      <c r="J220" s="133">
        <f>ROUND(I220*H220,2)</f>
        <v>0</v>
      </c>
      <c r="K220" s="129" t="s">
        <v>159</v>
      </c>
      <c r="L220" s="33"/>
      <c r="M220" s="134" t="s">
        <v>3</v>
      </c>
      <c r="N220" s="135" t="s">
        <v>40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160</v>
      </c>
      <c r="AT220" s="138" t="s">
        <v>155</v>
      </c>
      <c r="AU220" s="138" t="s">
        <v>76</v>
      </c>
      <c r="AY220" s="18" t="s">
        <v>154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8" t="s">
        <v>76</v>
      </c>
      <c r="BK220" s="139">
        <f>ROUND(I220*H220,2)</f>
        <v>0</v>
      </c>
      <c r="BL220" s="18" t="s">
        <v>160</v>
      </c>
      <c r="BM220" s="138" t="s">
        <v>357</v>
      </c>
    </row>
    <row r="221" spans="2:65" s="1" customFormat="1" ht="10">
      <c r="B221" s="33"/>
      <c r="D221" s="140" t="s">
        <v>162</v>
      </c>
      <c r="F221" s="141" t="s">
        <v>356</v>
      </c>
      <c r="I221" s="142"/>
      <c r="L221" s="33"/>
      <c r="M221" s="143"/>
      <c r="T221" s="54"/>
      <c r="AT221" s="18" t="s">
        <v>162</v>
      </c>
      <c r="AU221" s="18" t="s">
        <v>76</v>
      </c>
    </row>
    <row r="222" spans="2:65" s="1" customFormat="1" ht="108">
      <c r="B222" s="33"/>
      <c r="D222" s="140" t="s">
        <v>163</v>
      </c>
      <c r="F222" s="144" t="s">
        <v>358</v>
      </c>
      <c r="I222" s="142"/>
      <c r="L222" s="33"/>
      <c r="M222" s="143"/>
      <c r="T222" s="54"/>
      <c r="AT222" s="18" t="s">
        <v>163</v>
      </c>
      <c r="AU222" s="18" t="s">
        <v>76</v>
      </c>
    </row>
    <row r="223" spans="2:65" s="1" customFormat="1" ht="16.5" customHeight="1">
      <c r="B223" s="126"/>
      <c r="C223" s="127" t="s">
        <v>359</v>
      </c>
      <c r="D223" s="127" t="s">
        <v>155</v>
      </c>
      <c r="E223" s="128" t="s">
        <v>360</v>
      </c>
      <c r="F223" s="129" t="s">
        <v>361</v>
      </c>
      <c r="G223" s="130" t="s">
        <v>346</v>
      </c>
      <c r="H223" s="131">
        <v>20</v>
      </c>
      <c r="I223" s="132"/>
      <c r="J223" s="133">
        <f>ROUND(I223*H223,2)</f>
        <v>0</v>
      </c>
      <c r="K223" s="129" t="s">
        <v>159</v>
      </c>
      <c r="L223" s="33"/>
      <c r="M223" s="134" t="s">
        <v>3</v>
      </c>
      <c r="N223" s="135" t="s">
        <v>40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160</v>
      </c>
      <c r="AT223" s="138" t="s">
        <v>155</v>
      </c>
      <c r="AU223" s="138" t="s">
        <v>76</v>
      </c>
      <c r="AY223" s="18" t="s">
        <v>154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8" t="s">
        <v>76</v>
      </c>
      <c r="BK223" s="139">
        <f>ROUND(I223*H223,2)</f>
        <v>0</v>
      </c>
      <c r="BL223" s="18" t="s">
        <v>160</v>
      </c>
      <c r="BM223" s="138" t="s">
        <v>362</v>
      </c>
    </row>
    <row r="224" spans="2:65" s="1" customFormat="1" ht="10">
      <c r="B224" s="33"/>
      <c r="D224" s="140" t="s">
        <v>162</v>
      </c>
      <c r="F224" s="141" t="s">
        <v>361</v>
      </c>
      <c r="I224" s="142"/>
      <c r="L224" s="33"/>
      <c r="M224" s="143"/>
      <c r="T224" s="54"/>
      <c r="AT224" s="18" t="s">
        <v>162</v>
      </c>
      <c r="AU224" s="18" t="s">
        <v>76</v>
      </c>
    </row>
    <row r="225" spans="2:65" s="1" customFormat="1" ht="72">
      <c r="B225" s="33"/>
      <c r="D225" s="140" t="s">
        <v>163</v>
      </c>
      <c r="F225" s="144" t="s">
        <v>363</v>
      </c>
      <c r="I225" s="142"/>
      <c r="L225" s="33"/>
      <c r="M225" s="143"/>
      <c r="T225" s="54"/>
      <c r="AT225" s="18" t="s">
        <v>163</v>
      </c>
      <c r="AU225" s="18" t="s">
        <v>76</v>
      </c>
    </row>
    <row r="226" spans="2:65" s="1" customFormat="1" ht="16.5" customHeight="1">
      <c r="B226" s="126"/>
      <c r="C226" s="127" t="s">
        <v>364</v>
      </c>
      <c r="D226" s="127" t="s">
        <v>155</v>
      </c>
      <c r="E226" s="128" t="s">
        <v>365</v>
      </c>
      <c r="F226" s="129" t="s">
        <v>366</v>
      </c>
      <c r="G226" s="130" t="s">
        <v>194</v>
      </c>
      <c r="H226" s="131">
        <v>1</v>
      </c>
      <c r="I226" s="132"/>
      <c r="J226" s="133">
        <f>ROUND(I226*H226,2)</f>
        <v>0</v>
      </c>
      <c r="K226" s="129" t="s">
        <v>159</v>
      </c>
      <c r="L226" s="33"/>
      <c r="M226" s="134" t="s">
        <v>3</v>
      </c>
      <c r="N226" s="135" t="s">
        <v>40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160</v>
      </c>
      <c r="AT226" s="138" t="s">
        <v>155</v>
      </c>
      <c r="AU226" s="138" t="s">
        <v>76</v>
      </c>
      <c r="AY226" s="18" t="s">
        <v>154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8" t="s">
        <v>76</v>
      </c>
      <c r="BK226" s="139">
        <f>ROUND(I226*H226,2)</f>
        <v>0</v>
      </c>
      <c r="BL226" s="18" t="s">
        <v>160</v>
      </c>
      <c r="BM226" s="138" t="s">
        <v>367</v>
      </c>
    </row>
    <row r="227" spans="2:65" s="1" customFormat="1" ht="10">
      <c r="B227" s="33"/>
      <c r="D227" s="140" t="s">
        <v>162</v>
      </c>
      <c r="F227" s="141" t="s">
        <v>366</v>
      </c>
      <c r="I227" s="142"/>
      <c r="L227" s="33"/>
      <c r="M227" s="143"/>
      <c r="T227" s="54"/>
      <c r="AT227" s="18" t="s">
        <v>162</v>
      </c>
      <c r="AU227" s="18" t="s">
        <v>76</v>
      </c>
    </row>
    <row r="228" spans="2:65" s="1" customFormat="1" ht="63">
      <c r="B228" s="33"/>
      <c r="D228" s="140" t="s">
        <v>163</v>
      </c>
      <c r="F228" s="144" t="s">
        <v>368</v>
      </c>
      <c r="I228" s="142"/>
      <c r="L228" s="33"/>
      <c r="M228" s="143"/>
      <c r="T228" s="54"/>
      <c r="AT228" s="18" t="s">
        <v>163</v>
      </c>
      <c r="AU228" s="18" t="s">
        <v>76</v>
      </c>
    </row>
    <row r="229" spans="2:65" s="1" customFormat="1" ht="16.5" customHeight="1">
      <c r="B229" s="126"/>
      <c r="C229" s="127" t="s">
        <v>369</v>
      </c>
      <c r="D229" s="127" t="s">
        <v>155</v>
      </c>
      <c r="E229" s="128" t="s">
        <v>370</v>
      </c>
      <c r="F229" s="129" t="s">
        <v>371</v>
      </c>
      <c r="G229" s="130" t="s">
        <v>346</v>
      </c>
      <c r="H229" s="131">
        <v>90</v>
      </c>
      <c r="I229" s="132"/>
      <c r="J229" s="133">
        <f>ROUND(I229*H229,2)</f>
        <v>0</v>
      </c>
      <c r="K229" s="129" t="s">
        <v>322</v>
      </c>
      <c r="L229" s="33"/>
      <c r="M229" s="134" t="s">
        <v>3</v>
      </c>
      <c r="N229" s="135" t="s">
        <v>40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160</v>
      </c>
      <c r="AT229" s="138" t="s">
        <v>155</v>
      </c>
      <c r="AU229" s="138" t="s">
        <v>76</v>
      </c>
      <c r="AY229" s="18" t="s">
        <v>154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8" t="s">
        <v>76</v>
      </c>
      <c r="BK229" s="139">
        <f>ROUND(I229*H229,2)</f>
        <v>0</v>
      </c>
      <c r="BL229" s="18" t="s">
        <v>160</v>
      </c>
      <c r="BM229" s="138" t="s">
        <v>372</v>
      </c>
    </row>
    <row r="230" spans="2:65" s="1" customFormat="1" ht="10">
      <c r="B230" s="33"/>
      <c r="D230" s="140" t="s">
        <v>162</v>
      </c>
      <c r="F230" s="141" t="s">
        <v>371</v>
      </c>
      <c r="I230" s="142"/>
      <c r="L230" s="33"/>
      <c r="M230" s="143"/>
      <c r="T230" s="54"/>
      <c r="AT230" s="18" t="s">
        <v>162</v>
      </c>
      <c r="AU230" s="18" t="s">
        <v>76</v>
      </c>
    </row>
    <row r="231" spans="2:65" s="11" customFormat="1" ht="10">
      <c r="B231" s="145"/>
      <c r="D231" s="140" t="s">
        <v>373</v>
      </c>
      <c r="E231" s="146" t="s">
        <v>3</v>
      </c>
      <c r="F231" s="147" t="s">
        <v>374</v>
      </c>
      <c r="H231" s="148">
        <v>90</v>
      </c>
      <c r="I231" s="149"/>
      <c r="L231" s="145"/>
      <c r="M231" s="150"/>
      <c r="N231" s="151"/>
      <c r="O231" s="151"/>
      <c r="P231" s="151"/>
      <c r="Q231" s="151"/>
      <c r="R231" s="151"/>
      <c r="S231" s="151"/>
      <c r="T231" s="152"/>
      <c r="AT231" s="146" t="s">
        <v>373</v>
      </c>
      <c r="AU231" s="146" t="s">
        <v>76</v>
      </c>
      <c r="AV231" s="11" t="s">
        <v>78</v>
      </c>
      <c r="AW231" s="11" t="s">
        <v>31</v>
      </c>
      <c r="AX231" s="11" t="s">
        <v>76</v>
      </c>
      <c r="AY231" s="146" t="s">
        <v>154</v>
      </c>
    </row>
    <row r="232" spans="2:65" s="1" customFormat="1" ht="7" customHeight="1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33"/>
    </row>
  </sheetData>
  <autoFilter ref="C89:K231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86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375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ROUND(J87,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ROUND((SUM(BE87:BE276)),  2)</f>
        <v>0</v>
      </c>
      <c r="I35" s="94">
        <v>0.21</v>
      </c>
      <c r="J35" s="84">
        <f>ROUND(((SUM(BE87:BE276))*I35),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ROUND((SUM(BF87:BF276)),  2)</f>
        <v>0</v>
      </c>
      <c r="I36" s="94">
        <v>0.12</v>
      </c>
      <c r="J36" s="84">
        <f>ROUND(((SUM(BF87:BF276))*I36),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ROUND((SUM(BG87:BG276)),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ROUND((SUM(BH87:BH276)),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ROUND((SUM(BI87:BI276)),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11-02-11 - ŽST Hrubá Voda, místní kabelizace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J87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376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8" customFormat="1" ht="25" customHeight="1">
      <c r="B65" s="104"/>
      <c r="D65" s="105" t="s">
        <v>377</v>
      </c>
      <c r="E65" s="106"/>
      <c r="F65" s="106"/>
      <c r="G65" s="106"/>
      <c r="H65" s="106"/>
      <c r="I65" s="106"/>
      <c r="J65" s="107">
        <f>J140</f>
        <v>0</v>
      </c>
      <c r="L65" s="104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140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27" t="str">
        <f>E7</f>
        <v>ŽST Hrubá Voda - vymístění pracoviště ŘP</v>
      </c>
      <c r="F75" s="328"/>
      <c r="G75" s="328"/>
      <c r="H75" s="328"/>
      <c r="L75" s="33"/>
    </row>
    <row r="76" spans="2:12" ht="12" customHeight="1">
      <c r="B76" s="21"/>
      <c r="C76" s="28" t="s">
        <v>127</v>
      </c>
      <c r="L76" s="21"/>
    </row>
    <row r="77" spans="2:12" s="1" customFormat="1" ht="16.5" customHeight="1">
      <c r="B77" s="33"/>
      <c r="E77" s="327" t="s">
        <v>128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129</v>
      </c>
      <c r="L78" s="33"/>
    </row>
    <row r="79" spans="2:12" s="1" customFormat="1" ht="16.5" customHeight="1">
      <c r="B79" s="33"/>
      <c r="E79" s="289" t="str">
        <f>E11</f>
        <v>PS 11-02-11 - ŽST Hrubá Voda, místní kabelizace</v>
      </c>
      <c r="F79" s="329"/>
      <c r="G79" s="329"/>
      <c r="H79" s="329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 xml:space="preserve"> </v>
      </c>
      <c r="I81" s="28" t="s">
        <v>23</v>
      </c>
      <c r="J81" s="50" t="str">
        <f>IF(J14="","",J14)</f>
        <v>30. 4. 2025</v>
      </c>
      <c r="L81" s="33"/>
    </row>
    <row r="82" spans="2:65" s="1" customFormat="1" ht="7" customHeight="1">
      <c r="B82" s="33"/>
      <c r="L82" s="33"/>
    </row>
    <row r="83" spans="2:65" s="1" customFormat="1" ht="15.15" customHeight="1">
      <c r="B83" s="33"/>
      <c r="C83" s="28" t="s">
        <v>25</v>
      </c>
      <c r="F83" s="26" t="str">
        <f>E17</f>
        <v xml:space="preserve"> </v>
      </c>
      <c r="I83" s="28" t="s">
        <v>30</v>
      </c>
      <c r="J83" s="31" t="str">
        <f>E23</f>
        <v xml:space="preserve"> </v>
      </c>
      <c r="L83" s="33"/>
    </row>
    <row r="84" spans="2:65" s="1" customFormat="1" ht="15.15" customHeight="1">
      <c r="B84" s="33"/>
      <c r="C84" s="28" t="s">
        <v>28</v>
      </c>
      <c r="F84" s="26" t="str">
        <f>IF(E20="","",E20)</f>
        <v>Vyplň údaj</v>
      </c>
      <c r="I84" s="28" t="s">
        <v>32</v>
      </c>
      <c r="J84" s="31" t="str">
        <f>E26</f>
        <v xml:space="preserve"> </v>
      </c>
      <c r="L84" s="33"/>
    </row>
    <row r="85" spans="2:65" s="1" customFormat="1" ht="10.25" customHeight="1">
      <c r="B85" s="33"/>
      <c r="L85" s="33"/>
    </row>
    <row r="86" spans="2:65" s="9" customFormat="1" ht="29.25" customHeight="1">
      <c r="B86" s="108"/>
      <c r="C86" s="109" t="s">
        <v>141</v>
      </c>
      <c r="D86" s="110" t="s">
        <v>54</v>
      </c>
      <c r="E86" s="110" t="s">
        <v>50</v>
      </c>
      <c r="F86" s="110" t="s">
        <v>51</v>
      </c>
      <c r="G86" s="110" t="s">
        <v>142</v>
      </c>
      <c r="H86" s="110" t="s">
        <v>143</v>
      </c>
      <c r="I86" s="110" t="s">
        <v>144</v>
      </c>
      <c r="J86" s="110" t="s">
        <v>133</v>
      </c>
      <c r="K86" s="111" t="s">
        <v>145</v>
      </c>
      <c r="L86" s="108"/>
      <c r="M86" s="57" t="s">
        <v>3</v>
      </c>
      <c r="N86" s="58" t="s">
        <v>39</v>
      </c>
      <c r="O86" s="58" t="s">
        <v>146</v>
      </c>
      <c r="P86" s="58" t="s">
        <v>147</v>
      </c>
      <c r="Q86" s="58" t="s">
        <v>148</v>
      </c>
      <c r="R86" s="58" t="s">
        <v>149</v>
      </c>
      <c r="S86" s="58" t="s">
        <v>150</v>
      </c>
      <c r="T86" s="59" t="s">
        <v>151</v>
      </c>
    </row>
    <row r="87" spans="2:65" s="1" customFormat="1" ht="22.75" customHeight="1">
      <c r="B87" s="33"/>
      <c r="C87" s="62" t="s">
        <v>152</v>
      </c>
      <c r="J87" s="112">
        <f>BK87</f>
        <v>0</v>
      </c>
      <c r="L87" s="33"/>
      <c r="M87" s="60"/>
      <c r="N87" s="51"/>
      <c r="O87" s="51"/>
      <c r="P87" s="113">
        <f>P88+P140</f>
        <v>0</v>
      </c>
      <c r="Q87" s="51"/>
      <c r="R87" s="113">
        <f>R88+R140</f>
        <v>0</v>
      </c>
      <c r="S87" s="51"/>
      <c r="T87" s="114">
        <f>T88+T140</f>
        <v>0</v>
      </c>
      <c r="AT87" s="18" t="s">
        <v>68</v>
      </c>
      <c r="AU87" s="18" t="s">
        <v>134</v>
      </c>
      <c r="BK87" s="115">
        <f>BK88+BK140</f>
        <v>0</v>
      </c>
    </row>
    <row r="88" spans="2:65" s="10" customFormat="1" ht="25.9" customHeight="1">
      <c r="B88" s="116"/>
      <c r="D88" s="117" t="s">
        <v>68</v>
      </c>
      <c r="E88" s="118" t="s">
        <v>378</v>
      </c>
      <c r="F88" s="118" t="s">
        <v>153</v>
      </c>
      <c r="I88" s="119"/>
      <c r="J88" s="120">
        <f>BK88</f>
        <v>0</v>
      </c>
      <c r="L88" s="116"/>
      <c r="M88" s="121"/>
      <c r="P88" s="122">
        <f>SUM(P89:P139)</f>
        <v>0</v>
      </c>
      <c r="R88" s="122">
        <f>SUM(R89:R139)</f>
        <v>0</v>
      </c>
      <c r="T88" s="123">
        <f>SUM(T89:T139)</f>
        <v>0</v>
      </c>
      <c r="AR88" s="117" t="s">
        <v>76</v>
      </c>
      <c r="AT88" s="124" t="s">
        <v>68</v>
      </c>
      <c r="AU88" s="124" t="s">
        <v>69</v>
      </c>
      <c r="AY88" s="117" t="s">
        <v>154</v>
      </c>
      <c r="BK88" s="125">
        <f>SUM(BK89:BK139)</f>
        <v>0</v>
      </c>
    </row>
    <row r="89" spans="2:65" s="1" customFormat="1" ht="16.5" customHeight="1">
      <c r="B89" s="126"/>
      <c r="C89" s="127" t="s">
        <v>76</v>
      </c>
      <c r="D89" s="127" t="s">
        <v>155</v>
      </c>
      <c r="E89" s="128" t="s">
        <v>379</v>
      </c>
      <c r="F89" s="129" t="s">
        <v>380</v>
      </c>
      <c r="G89" s="130" t="s">
        <v>158</v>
      </c>
      <c r="H89" s="131">
        <v>47.25</v>
      </c>
      <c r="I89" s="132"/>
      <c r="J89" s="133">
        <f>ROUND(I89*H89,2)</f>
        <v>0</v>
      </c>
      <c r="K89" s="129" t="s">
        <v>381</v>
      </c>
      <c r="L89" s="33"/>
      <c r="M89" s="134" t="s">
        <v>3</v>
      </c>
      <c r="N89" s="135" t="s">
        <v>40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160</v>
      </c>
      <c r="AT89" s="138" t="s">
        <v>155</v>
      </c>
      <c r="AU89" s="138" t="s">
        <v>76</v>
      </c>
      <c r="AY89" s="18" t="s">
        <v>154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76</v>
      </c>
      <c r="BK89" s="139">
        <f>ROUND(I89*H89,2)</f>
        <v>0</v>
      </c>
      <c r="BL89" s="18" t="s">
        <v>160</v>
      </c>
      <c r="BM89" s="138" t="s">
        <v>382</v>
      </c>
    </row>
    <row r="90" spans="2:65" s="1" customFormat="1" ht="10">
      <c r="B90" s="33"/>
      <c r="D90" s="140" t="s">
        <v>162</v>
      </c>
      <c r="F90" s="141" t="s">
        <v>380</v>
      </c>
      <c r="I90" s="142"/>
      <c r="L90" s="33"/>
      <c r="M90" s="143"/>
      <c r="T90" s="54"/>
      <c r="AT90" s="18" t="s">
        <v>162</v>
      </c>
      <c r="AU90" s="18" t="s">
        <v>76</v>
      </c>
    </row>
    <row r="91" spans="2:65" s="1" customFormat="1" ht="108">
      <c r="B91" s="33"/>
      <c r="D91" s="140" t="s">
        <v>217</v>
      </c>
      <c r="F91" s="144" t="s">
        <v>383</v>
      </c>
      <c r="I91" s="142"/>
      <c r="L91" s="33"/>
      <c r="M91" s="143"/>
      <c r="T91" s="54"/>
      <c r="AT91" s="18" t="s">
        <v>217</v>
      </c>
      <c r="AU91" s="18" t="s">
        <v>76</v>
      </c>
    </row>
    <row r="92" spans="2:65" s="1" customFormat="1" ht="16.5" customHeight="1">
      <c r="B92" s="126"/>
      <c r="C92" s="127" t="s">
        <v>78</v>
      </c>
      <c r="D92" s="127" t="s">
        <v>155</v>
      </c>
      <c r="E92" s="128" t="s">
        <v>173</v>
      </c>
      <c r="F92" s="129" t="s">
        <v>174</v>
      </c>
      <c r="G92" s="130" t="s">
        <v>158</v>
      </c>
      <c r="H92" s="131">
        <v>10.5</v>
      </c>
      <c r="I92" s="132"/>
      <c r="J92" s="133">
        <f>ROUND(I92*H92,2)</f>
        <v>0</v>
      </c>
      <c r="K92" s="129" t="s">
        <v>381</v>
      </c>
      <c r="L92" s="33"/>
      <c r="M92" s="134" t="s">
        <v>3</v>
      </c>
      <c r="N92" s="135" t="s">
        <v>40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160</v>
      </c>
      <c r="AT92" s="138" t="s">
        <v>155</v>
      </c>
      <c r="AU92" s="138" t="s">
        <v>76</v>
      </c>
      <c r="AY92" s="18" t="s">
        <v>154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8" t="s">
        <v>76</v>
      </c>
      <c r="BK92" s="139">
        <f>ROUND(I92*H92,2)</f>
        <v>0</v>
      </c>
      <c r="BL92" s="18" t="s">
        <v>160</v>
      </c>
      <c r="BM92" s="138" t="s">
        <v>384</v>
      </c>
    </row>
    <row r="93" spans="2:65" s="1" customFormat="1" ht="10">
      <c r="B93" s="33"/>
      <c r="D93" s="140" t="s">
        <v>162</v>
      </c>
      <c r="F93" s="141" t="s">
        <v>174</v>
      </c>
      <c r="I93" s="142"/>
      <c r="L93" s="33"/>
      <c r="M93" s="143"/>
      <c r="T93" s="54"/>
      <c r="AT93" s="18" t="s">
        <v>162</v>
      </c>
      <c r="AU93" s="18" t="s">
        <v>76</v>
      </c>
    </row>
    <row r="94" spans="2:65" s="1" customFormat="1" ht="81">
      <c r="B94" s="33"/>
      <c r="D94" s="140" t="s">
        <v>217</v>
      </c>
      <c r="F94" s="144" t="s">
        <v>385</v>
      </c>
      <c r="I94" s="142"/>
      <c r="L94" s="33"/>
      <c r="M94" s="143"/>
      <c r="T94" s="54"/>
      <c r="AT94" s="18" t="s">
        <v>217</v>
      </c>
      <c r="AU94" s="18" t="s">
        <v>76</v>
      </c>
    </row>
    <row r="95" spans="2:65" s="1" customFormat="1" ht="21.75" customHeight="1">
      <c r="B95" s="126"/>
      <c r="C95" s="127" t="s">
        <v>112</v>
      </c>
      <c r="D95" s="127" t="s">
        <v>155</v>
      </c>
      <c r="E95" s="128" t="s">
        <v>386</v>
      </c>
      <c r="F95" s="129" t="s">
        <v>387</v>
      </c>
      <c r="G95" s="130" t="s">
        <v>194</v>
      </c>
      <c r="H95" s="131">
        <v>8</v>
      </c>
      <c r="I95" s="132"/>
      <c r="J95" s="133">
        <f>ROUND(I95*H95,2)</f>
        <v>0</v>
      </c>
      <c r="K95" s="129" t="s">
        <v>381</v>
      </c>
      <c r="L95" s="33"/>
      <c r="M95" s="134" t="s">
        <v>3</v>
      </c>
      <c r="N95" s="135" t="s">
        <v>40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160</v>
      </c>
      <c r="AT95" s="138" t="s">
        <v>155</v>
      </c>
      <c r="AU95" s="138" t="s">
        <v>76</v>
      </c>
      <c r="AY95" s="18" t="s">
        <v>154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76</v>
      </c>
      <c r="BK95" s="139">
        <f>ROUND(I95*H95,2)</f>
        <v>0</v>
      </c>
      <c r="BL95" s="18" t="s">
        <v>160</v>
      </c>
      <c r="BM95" s="138" t="s">
        <v>388</v>
      </c>
    </row>
    <row r="96" spans="2:65" s="1" customFormat="1" ht="10">
      <c r="B96" s="33"/>
      <c r="D96" s="140" t="s">
        <v>162</v>
      </c>
      <c r="F96" s="141" t="s">
        <v>387</v>
      </c>
      <c r="I96" s="142"/>
      <c r="L96" s="33"/>
      <c r="M96" s="143"/>
      <c r="T96" s="54"/>
      <c r="AT96" s="18" t="s">
        <v>162</v>
      </c>
      <c r="AU96" s="18" t="s">
        <v>76</v>
      </c>
    </row>
    <row r="97" spans="2:65" s="1" customFormat="1" ht="27">
      <c r="B97" s="33"/>
      <c r="D97" s="140" t="s">
        <v>217</v>
      </c>
      <c r="F97" s="144" t="s">
        <v>389</v>
      </c>
      <c r="I97" s="142"/>
      <c r="L97" s="33"/>
      <c r="M97" s="143"/>
      <c r="T97" s="54"/>
      <c r="AT97" s="18" t="s">
        <v>217</v>
      </c>
      <c r="AU97" s="18" t="s">
        <v>76</v>
      </c>
    </row>
    <row r="98" spans="2:65" s="1" customFormat="1" ht="16.5" customHeight="1">
      <c r="B98" s="126"/>
      <c r="C98" s="127" t="s">
        <v>160</v>
      </c>
      <c r="D98" s="127" t="s">
        <v>155</v>
      </c>
      <c r="E98" s="128" t="s">
        <v>390</v>
      </c>
      <c r="F98" s="129" t="s">
        <v>391</v>
      </c>
      <c r="G98" s="130" t="s">
        <v>194</v>
      </c>
      <c r="H98" s="131">
        <v>4</v>
      </c>
      <c r="I98" s="132"/>
      <c r="J98" s="133">
        <f>ROUND(I98*H98,2)</f>
        <v>0</v>
      </c>
      <c r="K98" s="129" t="s">
        <v>381</v>
      </c>
      <c r="L98" s="33"/>
      <c r="M98" s="134" t="s">
        <v>3</v>
      </c>
      <c r="N98" s="135" t="s">
        <v>40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160</v>
      </c>
      <c r="AT98" s="138" t="s">
        <v>155</v>
      </c>
      <c r="AU98" s="138" t="s">
        <v>76</v>
      </c>
      <c r="AY98" s="18" t="s">
        <v>154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8" t="s">
        <v>76</v>
      </c>
      <c r="BK98" s="139">
        <f>ROUND(I98*H98,2)</f>
        <v>0</v>
      </c>
      <c r="BL98" s="18" t="s">
        <v>160</v>
      </c>
      <c r="BM98" s="138" t="s">
        <v>392</v>
      </c>
    </row>
    <row r="99" spans="2:65" s="1" customFormat="1" ht="10">
      <c r="B99" s="33"/>
      <c r="D99" s="140" t="s">
        <v>162</v>
      </c>
      <c r="F99" s="141" t="s">
        <v>391</v>
      </c>
      <c r="I99" s="142"/>
      <c r="L99" s="33"/>
      <c r="M99" s="143"/>
      <c r="T99" s="54"/>
      <c r="AT99" s="18" t="s">
        <v>162</v>
      </c>
      <c r="AU99" s="18" t="s">
        <v>76</v>
      </c>
    </row>
    <row r="100" spans="2:65" s="1" customFormat="1" ht="27">
      <c r="B100" s="33"/>
      <c r="D100" s="140" t="s">
        <v>217</v>
      </c>
      <c r="F100" s="144" t="s">
        <v>389</v>
      </c>
      <c r="I100" s="142"/>
      <c r="L100" s="33"/>
      <c r="M100" s="143"/>
      <c r="T100" s="54"/>
      <c r="AT100" s="18" t="s">
        <v>217</v>
      </c>
      <c r="AU100" s="18" t="s">
        <v>76</v>
      </c>
    </row>
    <row r="101" spans="2:65" s="1" customFormat="1" ht="16.5" customHeight="1">
      <c r="B101" s="126"/>
      <c r="C101" s="127" t="s">
        <v>177</v>
      </c>
      <c r="D101" s="127" t="s">
        <v>155</v>
      </c>
      <c r="E101" s="128" t="s">
        <v>178</v>
      </c>
      <c r="F101" s="129" t="s">
        <v>179</v>
      </c>
      <c r="G101" s="130" t="s">
        <v>170</v>
      </c>
      <c r="H101" s="131">
        <v>165</v>
      </c>
      <c r="I101" s="132"/>
      <c r="J101" s="133">
        <f>ROUND(I101*H101,2)</f>
        <v>0</v>
      </c>
      <c r="K101" s="129" t="s">
        <v>381</v>
      </c>
      <c r="L101" s="33"/>
      <c r="M101" s="134" t="s">
        <v>3</v>
      </c>
      <c r="N101" s="135" t="s">
        <v>40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160</v>
      </c>
      <c r="AT101" s="138" t="s">
        <v>155</v>
      </c>
      <c r="AU101" s="138" t="s">
        <v>76</v>
      </c>
      <c r="AY101" s="18" t="s">
        <v>154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8" t="s">
        <v>76</v>
      </c>
      <c r="BK101" s="139">
        <f>ROUND(I101*H101,2)</f>
        <v>0</v>
      </c>
      <c r="BL101" s="18" t="s">
        <v>160</v>
      </c>
      <c r="BM101" s="138" t="s">
        <v>393</v>
      </c>
    </row>
    <row r="102" spans="2:65" s="1" customFormat="1" ht="10">
      <c r="B102" s="33"/>
      <c r="D102" s="140" t="s">
        <v>162</v>
      </c>
      <c r="F102" s="141" t="s">
        <v>179</v>
      </c>
      <c r="I102" s="142"/>
      <c r="L102" s="33"/>
      <c r="M102" s="143"/>
      <c r="T102" s="54"/>
      <c r="AT102" s="18" t="s">
        <v>162</v>
      </c>
      <c r="AU102" s="18" t="s">
        <v>76</v>
      </c>
    </row>
    <row r="103" spans="2:65" s="1" customFormat="1" ht="18">
      <c r="B103" s="33"/>
      <c r="D103" s="140" t="s">
        <v>217</v>
      </c>
      <c r="F103" s="144" t="s">
        <v>394</v>
      </c>
      <c r="I103" s="142"/>
      <c r="L103" s="33"/>
      <c r="M103" s="143"/>
      <c r="T103" s="54"/>
      <c r="AT103" s="18" t="s">
        <v>217</v>
      </c>
      <c r="AU103" s="18" t="s">
        <v>76</v>
      </c>
    </row>
    <row r="104" spans="2:65" s="1" customFormat="1" ht="16.5" customHeight="1">
      <c r="B104" s="126"/>
      <c r="C104" s="127" t="s">
        <v>182</v>
      </c>
      <c r="D104" s="127" t="s">
        <v>155</v>
      </c>
      <c r="E104" s="128" t="s">
        <v>187</v>
      </c>
      <c r="F104" s="129" t="s">
        <v>188</v>
      </c>
      <c r="G104" s="130" t="s">
        <v>170</v>
      </c>
      <c r="H104" s="131">
        <v>30</v>
      </c>
      <c r="I104" s="132"/>
      <c r="J104" s="133">
        <f>ROUND(I104*H104,2)</f>
        <v>0</v>
      </c>
      <c r="K104" s="129" t="s">
        <v>381</v>
      </c>
      <c r="L104" s="33"/>
      <c r="M104" s="134" t="s">
        <v>3</v>
      </c>
      <c r="N104" s="135" t="s">
        <v>40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160</v>
      </c>
      <c r="AT104" s="138" t="s">
        <v>155</v>
      </c>
      <c r="AU104" s="138" t="s">
        <v>76</v>
      </c>
      <c r="AY104" s="18" t="s">
        <v>154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76</v>
      </c>
      <c r="BK104" s="139">
        <f>ROUND(I104*H104,2)</f>
        <v>0</v>
      </c>
      <c r="BL104" s="18" t="s">
        <v>160</v>
      </c>
      <c r="BM104" s="138" t="s">
        <v>395</v>
      </c>
    </row>
    <row r="105" spans="2:65" s="1" customFormat="1" ht="10">
      <c r="B105" s="33"/>
      <c r="D105" s="140" t="s">
        <v>162</v>
      </c>
      <c r="F105" s="141" t="s">
        <v>188</v>
      </c>
      <c r="I105" s="142"/>
      <c r="L105" s="33"/>
      <c r="M105" s="143"/>
      <c r="T105" s="54"/>
      <c r="AT105" s="18" t="s">
        <v>162</v>
      </c>
      <c r="AU105" s="18" t="s">
        <v>76</v>
      </c>
    </row>
    <row r="106" spans="2:65" s="1" customFormat="1" ht="18">
      <c r="B106" s="33"/>
      <c r="D106" s="140" t="s">
        <v>217</v>
      </c>
      <c r="F106" s="144" t="s">
        <v>394</v>
      </c>
      <c r="I106" s="142"/>
      <c r="L106" s="33"/>
      <c r="M106" s="143"/>
      <c r="T106" s="54"/>
      <c r="AT106" s="18" t="s">
        <v>217</v>
      </c>
      <c r="AU106" s="18" t="s">
        <v>76</v>
      </c>
    </row>
    <row r="107" spans="2:65" s="1" customFormat="1" ht="16.5" customHeight="1">
      <c r="B107" s="126"/>
      <c r="C107" s="127" t="s">
        <v>186</v>
      </c>
      <c r="D107" s="127" t="s">
        <v>155</v>
      </c>
      <c r="E107" s="128" t="s">
        <v>396</v>
      </c>
      <c r="F107" s="129" t="s">
        <v>397</v>
      </c>
      <c r="G107" s="130" t="s">
        <v>170</v>
      </c>
      <c r="H107" s="131">
        <v>165</v>
      </c>
      <c r="I107" s="132"/>
      <c r="J107" s="133">
        <f>ROUND(I107*H107,2)</f>
        <v>0</v>
      </c>
      <c r="K107" s="129" t="s">
        <v>381</v>
      </c>
      <c r="L107" s="33"/>
      <c r="M107" s="134" t="s">
        <v>3</v>
      </c>
      <c r="N107" s="135" t="s">
        <v>40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160</v>
      </c>
      <c r="AT107" s="138" t="s">
        <v>155</v>
      </c>
      <c r="AU107" s="138" t="s">
        <v>76</v>
      </c>
      <c r="AY107" s="18" t="s">
        <v>154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8" t="s">
        <v>76</v>
      </c>
      <c r="BK107" s="139">
        <f>ROUND(I107*H107,2)</f>
        <v>0</v>
      </c>
      <c r="BL107" s="18" t="s">
        <v>160</v>
      </c>
      <c r="BM107" s="138" t="s">
        <v>398</v>
      </c>
    </row>
    <row r="108" spans="2:65" s="1" customFormat="1" ht="10">
      <c r="B108" s="33"/>
      <c r="D108" s="140" t="s">
        <v>162</v>
      </c>
      <c r="F108" s="141" t="s">
        <v>397</v>
      </c>
      <c r="I108" s="142"/>
      <c r="L108" s="33"/>
      <c r="M108" s="143"/>
      <c r="T108" s="54"/>
      <c r="AT108" s="18" t="s">
        <v>162</v>
      </c>
      <c r="AU108" s="18" t="s">
        <v>76</v>
      </c>
    </row>
    <row r="109" spans="2:65" s="1" customFormat="1" ht="27">
      <c r="B109" s="33"/>
      <c r="D109" s="140" t="s">
        <v>217</v>
      </c>
      <c r="F109" s="144" t="s">
        <v>399</v>
      </c>
      <c r="I109" s="142"/>
      <c r="L109" s="33"/>
      <c r="M109" s="143"/>
      <c r="T109" s="54"/>
      <c r="AT109" s="18" t="s">
        <v>217</v>
      </c>
      <c r="AU109" s="18" t="s">
        <v>76</v>
      </c>
    </row>
    <row r="110" spans="2:65" s="1" customFormat="1" ht="21.75" customHeight="1">
      <c r="B110" s="126"/>
      <c r="C110" s="127" t="s">
        <v>197</v>
      </c>
      <c r="D110" s="127" t="s">
        <v>155</v>
      </c>
      <c r="E110" s="128" t="s">
        <v>400</v>
      </c>
      <c r="F110" s="129" t="s">
        <v>401</v>
      </c>
      <c r="G110" s="130" t="s">
        <v>194</v>
      </c>
      <c r="H110" s="131">
        <v>4</v>
      </c>
      <c r="I110" s="132"/>
      <c r="J110" s="133">
        <f>ROUND(I110*H110,2)</f>
        <v>0</v>
      </c>
      <c r="K110" s="129" t="s">
        <v>381</v>
      </c>
      <c r="L110" s="33"/>
      <c r="M110" s="134" t="s">
        <v>3</v>
      </c>
      <c r="N110" s="135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160</v>
      </c>
      <c r="AT110" s="138" t="s">
        <v>155</v>
      </c>
      <c r="AU110" s="138" t="s">
        <v>76</v>
      </c>
      <c r="AY110" s="18" t="s">
        <v>154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76</v>
      </c>
      <c r="BK110" s="139">
        <f>ROUND(I110*H110,2)</f>
        <v>0</v>
      </c>
      <c r="BL110" s="18" t="s">
        <v>160</v>
      </c>
      <c r="BM110" s="138" t="s">
        <v>402</v>
      </c>
    </row>
    <row r="111" spans="2:65" s="1" customFormat="1" ht="10">
      <c r="B111" s="33"/>
      <c r="D111" s="140" t="s">
        <v>162</v>
      </c>
      <c r="F111" s="141" t="s">
        <v>401</v>
      </c>
      <c r="I111" s="142"/>
      <c r="L111" s="33"/>
      <c r="M111" s="143"/>
      <c r="T111" s="54"/>
      <c r="AT111" s="18" t="s">
        <v>162</v>
      </c>
      <c r="AU111" s="18" t="s">
        <v>76</v>
      </c>
    </row>
    <row r="112" spans="2:65" s="1" customFormat="1" ht="45">
      <c r="B112" s="33"/>
      <c r="D112" s="140" t="s">
        <v>217</v>
      </c>
      <c r="F112" s="144" t="s">
        <v>403</v>
      </c>
      <c r="I112" s="142"/>
      <c r="L112" s="33"/>
      <c r="M112" s="143"/>
      <c r="T112" s="54"/>
      <c r="AT112" s="18" t="s">
        <v>217</v>
      </c>
      <c r="AU112" s="18" t="s">
        <v>76</v>
      </c>
    </row>
    <row r="113" spans="2:65" s="1" customFormat="1" ht="21.75" customHeight="1">
      <c r="B113" s="126"/>
      <c r="C113" s="127" t="s">
        <v>207</v>
      </c>
      <c r="D113" s="127" t="s">
        <v>155</v>
      </c>
      <c r="E113" s="128" t="s">
        <v>404</v>
      </c>
      <c r="F113" s="129" t="s">
        <v>405</v>
      </c>
      <c r="G113" s="130" t="s">
        <v>170</v>
      </c>
      <c r="H113" s="131">
        <v>165</v>
      </c>
      <c r="I113" s="132"/>
      <c r="J113" s="133">
        <f>ROUND(I113*H113,2)</f>
        <v>0</v>
      </c>
      <c r="K113" s="129" t="s">
        <v>381</v>
      </c>
      <c r="L113" s="33"/>
      <c r="M113" s="134" t="s">
        <v>3</v>
      </c>
      <c r="N113" s="135" t="s">
        <v>40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160</v>
      </c>
      <c r="AT113" s="138" t="s">
        <v>155</v>
      </c>
      <c r="AU113" s="138" t="s">
        <v>76</v>
      </c>
      <c r="AY113" s="18" t="s">
        <v>154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76</v>
      </c>
      <c r="BK113" s="139">
        <f>ROUND(I113*H113,2)</f>
        <v>0</v>
      </c>
      <c r="BL113" s="18" t="s">
        <v>160</v>
      </c>
      <c r="BM113" s="138" t="s">
        <v>406</v>
      </c>
    </row>
    <row r="114" spans="2:65" s="1" customFormat="1" ht="10">
      <c r="B114" s="33"/>
      <c r="D114" s="140" t="s">
        <v>162</v>
      </c>
      <c r="F114" s="141" t="s">
        <v>405</v>
      </c>
      <c r="I114" s="142"/>
      <c r="L114" s="33"/>
      <c r="M114" s="143"/>
      <c r="T114" s="54"/>
      <c r="AT114" s="18" t="s">
        <v>162</v>
      </c>
      <c r="AU114" s="18" t="s">
        <v>76</v>
      </c>
    </row>
    <row r="115" spans="2:65" s="1" customFormat="1" ht="27">
      <c r="B115" s="33"/>
      <c r="D115" s="140" t="s">
        <v>217</v>
      </c>
      <c r="F115" s="144" t="s">
        <v>407</v>
      </c>
      <c r="I115" s="142"/>
      <c r="L115" s="33"/>
      <c r="M115" s="143"/>
      <c r="T115" s="54"/>
      <c r="AT115" s="18" t="s">
        <v>217</v>
      </c>
      <c r="AU115" s="18" t="s">
        <v>76</v>
      </c>
    </row>
    <row r="116" spans="2:65" s="1" customFormat="1" ht="16.5" customHeight="1">
      <c r="B116" s="126"/>
      <c r="C116" s="127" t="s">
        <v>203</v>
      </c>
      <c r="D116" s="127" t="s">
        <v>155</v>
      </c>
      <c r="E116" s="128" t="s">
        <v>408</v>
      </c>
      <c r="F116" s="129" t="s">
        <v>409</v>
      </c>
      <c r="G116" s="130" t="s">
        <v>194</v>
      </c>
      <c r="H116" s="131">
        <v>2</v>
      </c>
      <c r="I116" s="132"/>
      <c r="J116" s="133">
        <f>ROUND(I116*H116,2)</f>
        <v>0</v>
      </c>
      <c r="K116" s="129" t="s">
        <v>381</v>
      </c>
      <c r="L116" s="33"/>
      <c r="M116" s="134" t="s">
        <v>3</v>
      </c>
      <c r="N116" s="135" t="s">
        <v>40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160</v>
      </c>
      <c r="AT116" s="138" t="s">
        <v>155</v>
      </c>
      <c r="AU116" s="138" t="s">
        <v>76</v>
      </c>
      <c r="AY116" s="18" t="s">
        <v>154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76</v>
      </c>
      <c r="BK116" s="139">
        <f>ROUND(I116*H116,2)</f>
        <v>0</v>
      </c>
      <c r="BL116" s="18" t="s">
        <v>160</v>
      </c>
      <c r="BM116" s="138" t="s">
        <v>410</v>
      </c>
    </row>
    <row r="117" spans="2:65" s="1" customFormat="1" ht="10">
      <c r="B117" s="33"/>
      <c r="D117" s="140" t="s">
        <v>162</v>
      </c>
      <c r="F117" s="141" t="s">
        <v>409</v>
      </c>
      <c r="I117" s="142"/>
      <c r="L117" s="33"/>
      <c r="M117" s="143"/>
      <c r="T117" s="54"/>
      <c r="AT117" s="18" t="s">
        <v>162</v>
      </c>
      <c r="AU117" s="18" t="s">
        <v>76</v>
      </c>
    </row>
    <row r="118" spans="2:65" s="1" customFormat="1" ht="27">
      <c r="B118" s="33"/>
      <c r="D118" s="140" t="s">
        <v>217</v>
      </c>
      <c r="F118" s="144" t="s">
        <v>411</v>
      </c>
      <c r="I118" s="142"/>
      <c r="L118" s="33"/>
      <c r="M118" s="143"/>
      <c r="T118" s="54"/>
      <c r="AT118" s="18" t="s">
        <v>217</v>
      </c>
      <c r="AU118" s="18" t="s">
        <v>76</v>
      </c>
    </row>
    <row r="119" spans="2:65" s="1" customFormat="1" ht="16.5" customHeight="1">
      <c r="B119" s="126"/>
      <c r="C119" s="127" t="s">
        <v>219</v>
      </c>
      <c r="D119" s="127" t="s">
        <v>155</v>
      </c>
      <c r="E119" s="128" t="s">
        <v>412</v>
      </c>
      <c r="F119" s="129" t="s">
        <v>413</v>
      </c>
      <c r="G119" s="130" t="s">
        <v>194</v>
      </c>
      <c r="H119" s="131">
        <v>2</v>
      </c>
      <c r="I119" s="132"/>
      <c r="J119" s="133">
        <f>ROUND(I119*H119,2)</f>
        <v>0</v>
      </c>
      <c r="K119" s="129" t="s">
        <v>381</v>
      </c>
      <c r="L119" s="33"/>
      <c r="M119" s="134" t="s">
        <v>3</v>
      </c>
      <c r="N119" s="135" t="s">
        <v>40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160</v>
      </c>
      <c r="AT119" s="138" t="s">
        <v>155</v>
      </c>
      <c r="AU119" s="138" t="s">
        <v>76</v>
      </c>
      <c r="AY119" s="18" t="s">
        <v>154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76</v>
      </c>
      <c r="BK119" s="139">
        <f>ROUND(I119*H119,2)</f>
        <v>0</v>
      </c>
      <c r="BL119" s="18" t="s">
        <v>160</v>
      </c>
      <c r="BM119" s="138" t="s">
        <v>414</v>
      </c>
    </row>
    <row r="120" spans="2:65" s="1" customFormat="1" ht="10">
      <c r="B120" s="33"/>
      <c r="D120" s="140" t="s">
        <v>162</v>
      </c>
      <c r="F120" s="141" t="s">
        <v>413</v>
      </c>
      <c r="I120" s="142"/>
      <c r="L120" s="33"/>
      <c r="M120" s="143"/>
      <c r="T120" s="54"/>
      <c r="AT120" s="18" t="s">
        <v>162</v>
      </c>
      <c r="AU120" s="18" t="s">
        <v>76</v>
      </c>
    </row>
    <row r="121" spans="2:65" s="1" customFormat="1" ht="27">
      <c r="B121" s="33"/>
      <c r="D121" s="140" t="s">
        <v>217</v>
      </c>
      <c r="F121" s="144" t="s">
        <v>415</v>
      </c>
      <c r="I121" s="142"/>
      <c r="L121" s="33"/>
      <c r="M121" s="143"/>
      <c r="T121" s="54"/>
      <c r="AT121" s="18" t="s">
        <v>217</v>
      </c>
      <c r="AU121" s="18" t="s">
        <v>76</v>
      </c>
    </row>
    <row r="122" spans="2:65" s="1" customFormat="1" ht="21.75" customHeight="1">
      <c r="B122" s="126"/>
      <c r="C122" s="127" t="s">
        <v>9</v>
      </c>
      <c r="D122" s="127" t="s">
        <v>155</v>
      </c>
      <c r="E122" s="128" t="s">
        <v>416</v>
      </c>
      <c r="F122" s="129" t="s">
        <v>417</v>
      </c>
      <c r="G122" s="130" t="s">
        <v>194</v>
      </c>
      <c r="H122" s="131">
        <v>8</v>
      </c>
      <c r="I122" s="132"/>
      <c r="J122" s="133">
        <f>ROUND(I122*H122,2)</f>
        <v>0</v>
      </c>
      <c r="K122" s="129" t="s">
        <v>381</v>
      </c>
      <c r="L122" s="33"/>
      <c r="M122" s="134" t="s">
        <v>3</v>
      </c>
      <c r="N122" s="135" t="s">
        <v>40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160</v>
      </c>
      <c r="AT122" s="138" t="s">
        <v>155</v>
      </c>
      <c r="AU122" s="138" t="s">
        <v>76</v>
      </c>
      <c r="AY122" s="18" t="s">
        <v>154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76</v>
      </c>
      <c r="BK122" s="139">
        <f>ROUND(I122*H122,2)</f>
        <v>0</v>
      </c>
      <c r="BL122" s="18" t="s">
        <v>160</v>
      </c>
      <c r="BM122" s="138" t="s">
        <v>418</v>
      </c>
    </row>
    <row r="123" spans="2:65" s="1" customFormat="1" ht="10">
      <c r="B123" s="33"/>
      <c r="D123" s="140" t="s">
        <v>162</v>
      </c>
      <c r="F123" s="141" t="s">
        <v>417</v>
      </c>
      <c r="I123" s="142"/>
      <c r="L123" s="33"/>
      <c r="M123" s="143"/>
      <c r="T123" s="54"/>
      <c r="AT123" s="18" t="s">
        <v>162</v>
      </c>
      <c r="AU123" s="18" t="s">
        <v>76</v>
      </c>
    </row>
    <row r="124" spans="2:65" s="1" customFormat="1" ht="27">
      <c r="B124" s="33"/>
      <c r="D124" s="140" t="s">
        <v>217</v>
      </c>
      <c r="F124" s="144" t="s">
        <v>419</v>
      </c>
      <c r="I124" s="142"/>
      <c r="L124" s="33"/>
      <c r="M124" s="143"/>
      <c r="T124" s="54"/>
      <c r="AT124" s="18" t="s">
        <v>217</v>
      </c>
      <c r="AU124" s="18" t="s">
        <v>76</v>
      </c>
    </row>
    <row r="125" spans="2:65" s="1" customFormat="1" ht="16.5" customHeight="1">
      <c r="B125" s="126"/>
      <c r="C125" s="127" t="s">
        <v>231</v>
      </c>
      <c r="D125" s="127" t="s">
        <v>155</v>
      </c>
      <c r="E125" s="128" t="s">
        <v>420</v>
      </c>
      <c r="F125" s="129" t="s">
        <v>421</v>
      </c>
      <c r="G125" s="130" t="s">
        <v>194</v>
      </c>
      <c r="H125" s="131">
        <v>2</v>
      </c>
      <c r="I125" s="132"/>
      <c r="J125" s="133">
        <f>ROUND(I125*H125,2)</f>
        <v>0</v>
      </c>
      <c r="K125" s="129" t="s">
        <v>381</v>
      </c>
      <c r="L125" s="33"/>
      <c r="M125" s="134" t="s">
        <v>3</v>
      </c>
      <c r="N125" s="135" t="s">
        <v>40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160</v>
      </c>
      <c r="AT125" s="138" t="s">
        <v>155</v>
      </c>
      <c r="AU125" s="138" t="s">
        <v>76</v>
      </c>
      <c r="AY125" s="18" t="s">
        <v>154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76</v>
      </c>
      <c r="BK125" s="139">
        <f>ROUND(I125*H125,2)</f>
        <v>0</v>
      </c>
      <c r="BL125" s="18" t="s">
        <v>160</v>
      </c>
      <c r="BM125" s="138" t="s">
        <v>422</v>
      </c>
    </row>
    <row r="126" spans="2:65" s="1" customFormat="1" ht="10">
      <c r="B126" s="33"/>
      <c r="D126" s="140" t="s">
        <v>162</v>
      </c>
      <c r="F126" s="141" t="s">
        <v>421</v>
      </c>
      <c r="I126" s="142"/>
      <c r="L126" s="33"/>
      <c r="M126" s="143"/>
      <c r="T126" s="54"/>
      <c r="AT126" s="18" t="s">
        <v>162</v>
      </c>
      <c r="AU126" s="18" t="s">
        <v>76</v>
      </c>
    </row>
    <row r="127" spans="2:65" s="1" customFormat="1" ht="27">
      <c r="B127" s="33"/>
      <c r="D127" s="140" t="s">
        <v>217</v>
      </c>
      <c r="F127" s="144" t="s">
        <v>423</v>
      </c>
      <c r="I127" s="142"/>
      <c r="L127" s="33"/>
      <c r="M127" s="143"/>
      <c r="T127" s="54"/>
      <c r="AT127" s="18" t="s">
        <v>217</v>
      </c>
      <c r="AU127" s="18" t="s">
        <v>76</v>
      </c>
    </row>
    <row r="128" spans="2:65" s="1" customFormat="1" ht="16.5" customHeight="1">
      <c r="B128" s="126"/>
      <c r="C128" s="127" t="s">
        <v>191</v>
      </c>
      <c r="D128" s="127" t="s">
        <v>155</v>
      </c>
      <c r="E128" s="128" t="s">
        <v>424</v>
      </c>
      <c r="F128" s="129" t="s">
        <v>425</v>
      </c>
      <c r="G128" s="130" t="s">
        <v>194</v>
      </c>
      <c r="H128" s="131">
        <v>4</v>
      </c>
      <c r="I128" s="132"/>
      <c r="J128" s="133">
        <f>ROUND(I128*H128,2)</f>
        <v>0</v>
      </c>
      <c r="K128" s="129" t="s">
        <v>381</v>
      </c>
      <c r="L128" s="33"/>
      <c r="M128" s="134" t="s">
        <v>3</v>
      </c>
      <c r="N128" s="135" t="s">
        <v>40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160</v>
      </c>
      <c r="AT128" s="138" t="s">
        <v>155</v>
      </c>
      <c r="AU128" s="138" t="s">
        <v>76</v>
      </c>
      <c r="AY128" s="18" t="s">
        <v>154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8" t="s">
        <v>76</v>
      </c>
      <c r="BK128" s="139">
        <f>ROUND(I128*H128,2)</f>
        <v>0</v>
      </c>
      <c r="BL128" s="18" t="s">
        <v>160</v>
      </c>
      <c r="BM128" s="138" t="s">
        <v>426</v>
      </c>
    </row>
    <row r="129" spans="2:65" s="1" customFormat="1" ht="10">
      <c r="B129" s="33"/>
      <c r="D129" s="140" t="s">
        <v>162</v>
      </c>
      <c r="F129" s="141" t="s">
        <v>425</v>
      </c>
      <c r="I129" s="142"/>
      <c r="L129" s="33"/>
      <c r="M129" s="143"/>
      <c r="T129" s="54"/>
      <c r="AT129" s="18" t="s">
        <v>162</v>
      </c>
      <c r="AU129" s="18" t="s">
        <v>76</v>
      </c>
    </row>
    <row r="130" spans="2:65" s="1" customFormat="1" ht="45">
      <c r="B130" s="33"/>
      <c r="D130" s="140" t="s">
        <v>217</v>
      </c>
      <c r="F130" s="144" t="s">
        <v>427</v>
      </c>
      <c r="I130" s="142"/>
      <c r="L130" s="33"/>
      <c r="M130" s="143"/>
      <c r="T130" s="54"/>
      <c r="AT130" s="18" t="s">
        <v>217</v>
      </c>
      <c r="AU130" s="18" t="s">
        <v>76</v>
      </c>
    </row>
    <row r="131" spans="2:65" s="1" customFormat="1" ht="16.5" customHeight="1">
      <c r="B131" s="126"/>
      <c r="C131" s="127" t="s">
        <v>212</v>
      </c>
      <c r="D131" s="127" t="s">
        <v>155</v>
      </c>
      <c r="E131" s="128" t="s">
        <v>428</v>
      </c>
      <c r="F131" s="129" t="s">
        <v>429</v>
      </c>
      <c r="G131" s="130" t="s">
        <v>194</v>
      </c>
      <c r="H131" s="131">
        <v>4</v>
      </c>
      <c r="I131" s="132"/>
      <c r="J131" s="133">
        <f>ROUND(I131*H131,2)</f>
        <v>0</v>
      </c>
      <c r="K131" s="129" t="s">
        <v>381</v>
      </c>
      <c r="L131" s="33"/>
      <c r="M131" s="134" t="s">
        <v>3</v>
      </c>
      <c r="N131" s="135" t="s">
        <v>40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160</v>
      </c>
      <c r="AT131" s="138" t="s">
        <v>155</v>
      </c>
      <c r="AU131" s="138" t="s">
        <v>76</v>
      </c>
      <c r="AY131" s="18" t="s">
        <v>154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76</v>
      </c>
      <c r="BK131" s="139">
        <f>ROUND(I131*H131,2)</f>
        <v>0</v>
      </c>
      <c r="BL131" s="18" t="s">
        <v>160</v>
      </c>
      <c r="BM131" s="138" t="s">
        <v>430</v>
      </c>
    </row>
    <row r="132" spans="2:65" s="1" customFormat="1" ht="10">
      <c r="B132" s="33"/>
      <c r="D132" s="140" t="s">
        <v>162</v>
      </c>
      <c r="F132" s="141" t="s">
        <v>429</v>
      </c>
      <c r="I132" s="142"/>
      <c r="L132" s="33"/>
      <c r="M132" s="143"/>
      <c r="T132" s="54"/>
      <c r="AT132" s="18" t="s">
        <v>162</v>
      </c>
      <c r="AU132" s="18" t="s">
        <v>76</v>
      </c>
    </row>
    <row r="133" spans="2:65" s="1" customFormat="1" ht="45">
      <c r="B133" s="33"/>
      <c r="D133" s="140" t="s">
        <v>217</v>
      </c>
      <c r="F133" s="144" t="s">
        <v>431</v>
      </c>
      <c r="I133" s="142"/>
      <c r="L133" s="33"/>
      <c r="M133" s="143"/>
      <c r="T133" s="54"/>
      <c r="AT133" s="18" t="s">
        <v>217</v>
      </c>
      <c r="AU133" s="18" t="s">
        <v>76</v>
      </c>
    </row>
    <row r="134" spans="2:65" s="1" customFormat="1" ht="16.5" customHeight="1">
      <c r="B134" s="126"/>
      <c r="C134" s="127" t="s">
        <v>223</v>
      </c>
      <c r="D134" s="127" t="s">
        <v>155</v>
      </c>
      <c r="E134" s="128" t="s">
        <v>432</v>
      </c>
      <c r="F134" s="129" t="s">
        <v>433</v>
      </c>
      <c r="G134" s="130" t="s">
        <v>170</v>
      </c>
      <c r="H134" s="131">
        <v>25</v>
      </c>
      <c r="I134" s="132"/>
      <c r="J134" s="133">
        <f>ROUND(I134*H134,2)</f>
        <v>0</v>
      </c>
      <c r="K134" s="129" t="s">
        <v>381</v>
      </c>
      <c r="L134" s="33"/>
      <c r="M134" s="134" t="s">
        <v>3</v>
      </c>
      <c r="N134" s="135" t="s">
        <v>40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160</v>
      </c>
      <c r="AT134" s="138" t="s">
        <v>155</v>
      </c>
      <c r="AU134" s="138" t="s">
        <v>76</v>
      </c>
      <c r="AY134" s="18" t="s">
        <v>154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76</v>
      </c>
      <c r="BK134" s="139">
        <f>ROUND(I134*H134,2)</f>
        <v>0</v>
      </c>
      <c r="BL134" s="18" t="s">
        <v>160</v>
      </c>
      <c r="BM134" s="138" t="s">
        <v>434</v>
      </c>
    </row>
    <row r="135" spans="2:65" s="1" customFormat="1" ht="10">
      <c r="B135" s="33"/>
      <c r="D135" s="140" t="s">
        <v>162</v>
      </c>
      <c r="F135" s="141" t="s">
        <v>433</v>
      </c>
      <c r="I135" s="142"/>
      <c r="L135" s="33"/>
      <c r="M135" s="143"/>
      <c r="T135" s="54"/>
      <c r="AT135" s="18" t="s">
        <v>162</v>
      </c>
      <c r="AU135" s="18" t="s">
        <v>76</v>
      </c>
    </row>
    <row r="136" spans="2:65" s="1" customFormat="1" ht="45">
      <c r="B136" s="33"/>
      <c r="D136" s="140" t="s">
        <v>217</v>
      </c>
      <c r="F136" s="144" t="s">
        <v>435</v>
      </c>
      <c r="I136" s="142"/>
      <c r="L136" s="33"/>
      <c r="M136" s="143"/>
      <c r="T136" s="54"/>
      <c r="AT136" s="18" t="s">
        <v>217</v>
      </c>
      <c r="AU136" s="18" t="s">
        <v>76</v>
      </c>
    </row>
    <row r="137" spans="2:65" s="1" customFormat="1" ht="16.5" customHeight="1">
      <c r="B137" s="126"/>
      <c r="C137" s="127" t="s">
        <v>241</v>
      </c>
      <c r="D137" s="127" t="s">
        <v>155</v>
      </c>
      <c r="E137" s="128" t="s">
        <v>436</v>
      </c>
      <c r="F137" s="129" t="s">
        <v>437</v>
      </c>
      <c r="G137" s="130" t="s">
        <v>170</v>
      </c>
      <c r="H137" s="131">
        <v>25</v>
      </c>
      <c r="I137" s="132"/>
      <c r="J137" s="133">
        <f>ROUND(I137*H137,2)</f>
        <v>0</v>
      </c>
      <c r="K137" s="129" t="s">
        <v>381</v>
      </c>
      <c r="L137" s="33"/>
      <c r="M137" s="134" t="s">
        <v>3</v>
      </c>
      <c r="N137" s="135" t="s">
        <v>40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160</v>
      </c>
      <c r="AT137" s="138" t="s">
        <v>155</v>
      </c>
      <c r="AU137" s="138" t="s">
        <v>76</v>
      </c>
      <c r="AY137" s="18" t="s">
        <v>154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76</v>
      </c>
      <c r="BK137" s="139">
        <f>ROUND(I137*H137,2)</f>
        <v>0</v>
      </c>
      <c r="BL137" s="18" t="s">
        <v>160</v>
      </c>
      <c r="BM137" s="138" t="s">
        <v>438</v>
      </c>
    </row>
    <row r="138" spans="2:65" s="1" customFormat="1" ht="10">
      <c r="B138" s="33"/>
      <c r="D138" s="140" t="s">
        <v>162</v>
      </c>
      <c r="F138" s="141" t="s">
        <v>439</v>
      </c>
      <c r="I138" s="142"/>
      <c r="L138" s="33"/>
      <c r="M138" s="143"/>
      <c r="T138" s="54"/>
      <c r="AT138" s="18" t="s">
        <v>162</v>
      </c>
      <c r="AU138" s="18" t="s">
        <v>76</v>
      </c>
    </row>
    <row r="139" spans="2:65" s="1" customFormat="1" ht="45">
      <c r="B139" s="33"/>
      <c r="D139" s="140" t="s">
        <v>217</v>
      </c>
      <c r="F139" s="144" t="s">
        <v>440</v>
      </c>
      <c r="I139" s="142"/>
      <c r="L139" s="33"/>
      <c r="M139" s="143"/>
      <c r="T139" s="54"/>
      <c r="AT139" s="18" t="s">
        <v>217</v>
      </c>
      <c r="AU139" s="18" t="s">
        <v>76</v>
      </c>
    </row>
    <row r="140" spans="2:65" s="10" customFormat="1" ht="25.9" customHeight="1">
      <c r="B140" s="116"/>
      <c r="D140" s="117" t="s">
        <v>68</v>
      </c>
      <c r="E140" s="118" t="s">
        <v>441</v>
      </c>
      <c r="F140" s="118" t="s">
        <v>190</v>
      </c>
      <c r="I140" s="119"/>
      <c r="J140" s="120">
        <f>BK140</f>
        <v>0</v>
      </c>
      <c r="L140" s="116"/>
      <c r="M140" s="121"/>
      <c r="P140" s="122">
        <f>SUM(P141:P276)</f>
        <v>0</v>
      </c>
      <c r="R140" s="122">
        <f>SUM(R141:R276)</f>
        <v>0</v>
      </c>
      <c r="T140" s="123">
        <f>SUM(T141:T276)</f>
        <v>0</v>
      </c>
      <c r="AR140" s="117" t="s">
        <v>76</v>
      </c>
      <c r="AT140" s="124" t="s">
        <v>68</v>
      </c>
      <c r="AU140" s="124" t="s">
        <v>69</v>
      </c>
      <c r="AY140" s="117" t="s">
        <v>154</v>
      </c>
      <c r="BK140" s="125">
        <f>SUM(BK141:BK276)</f>
        <v>0</v>
      </c>
    </row>
    <row r="141" spans="2:65" s="1" customFormat="1" ht="24.15" customHeight="1">
      <c r="B141" s="126"/>
      <c r="C141" s="127" t="s">
        <v>236</v>
      </c>
      <c r="D141" s="127" t="s">
        <v>155</v>
      </c>
      <c r="E141" s="128" t="s">
        <v>442</v>
      </c>
      <c r="F141" s="129" t="s">
        <v>443</v>
      </c>
      <c r="G141" s="130" t="s">
        <v>170</v>
      </c>
      <c r="H141" s="131">
        <v>50</v>
      </c>
      <c r="I141" s="132"/>
      <c r="J141" s="133">
        <f>ROUND(I141*H141,2)</f>
        <v>0</v>
      </c>
      <c r="K141" s="129" t="s">
        <v>381</v>
      </c>
      <c r="L141" s="33"/>
      <c r="M141" s="134" t="s">
        <v>3</v>
      </c>
      <c r="N141" s="135" t="s">
        <v>40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160</v>
      </c>
      <c r="AT141" s="138" t="s">
        <v>155</v>
      </c>
      <c r="AU141" s="138" t="s">
        <v>76</v>
      </c>
      <c r="AY141" s="18" t="s">
        <v>154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8" t="s">
        <v>76</v>
      </c>
      <c r="BK141" s="139">
        <f>ROUND(I141*H141,2)</f>
        <v>0</v>
      </c>
      <c r="BL141" s="18" t="s">
        <v>160</v>
      </c>
      <c r="BM141" s="138" t="s">
        <v>444</v>
      </c>
    </row>
    <row r="142" spans="2:65" s="1" customFormat="1" ht="18">
      <c r="B142" s="33"/>
      <c r="D142" s="140" t="s">
        <v>162</v>
      </c>
      <c r="F142" s="141" t="s">
        <v>443</v>
      </c>
      <c r="I142" s="142"/>
      <c r="L142" s="33"/>
      <c r="M142" s="143"/>
      <c r="T142" s="54"/>
      <c r="AT142" s="18" t="s">
        <v>162</v>
      </c>
      <c r="AU142" s="18" t="s">
        <v>76</v>
      </c>
    </row>
    <row r="143" spans="2:65" s="1" customFormat="1" ht="36">
      <c r="B143" s="33"/>
      <c r="D143" s="140" t="s">
        <v>217</v>
      </c>
      <c r="F143" s="144" t="s">
        <v>445</v>
      </c>
      <c r="I143" s="142"/>
      <c r="L143" s="33"/>
      <c r="M143" s="143"/>
      <c r="T143" s="54"/>
      <c r="AT143" s="18" t="s">
        <v>217</v>
      </c>
      <c r="AU143" s="18" t="s">
        <v>76</v>
      </c>
    </row>
    <row r="144" spans="2:65" s="1" customFormat="1" ht="16.5" customHeight="1">
      <c r="B144" s="126"/>
      <c r="C144" s="127" t="s">
        <v>247</v>
      </c>
      <c r="D144" s="127" t="s">
        <v>155</v>
      </c>
      <c r="E144" s="128" t="s">
        <v>446</v>
      </c>
      <c r="F144" s="129" t="s">
        <v>447</v>
      </c>
      <c r="G144" s="130" t="s">
        <v>194</v>
      </c>
      <c r="H144" s="131">
        <v>2</v>
      </c>
      <c r="I144" s="132"/>
      <c r="J144" s="133">
        <f>ROUND(I144*H144,2)</f>
        <v>0</v>
      </c>
      <c r="K144" s="129" t="s">
        <v>381</v>
      </c>
      <c r="L144" s="33"/>
      <c r="M144" s="134" t="s">
        <v>3</v>
      </c>
      <c r="N144" s="135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160</v>
      </c>
      <c r="AT144" s="138" t="s">
        <v>155</v>
      </c>
      <c r="AU144" s="138" t="s">
        <v>76</v>
      </c>
      <c r="AY144" s="18" t="s">
        <v>154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76</v>
      </c>
      <c r="BK144" s="139">
        <f>ROUND(I144*H144,2)</f>
        <v>0</v>
      </c>
      <c r="BL144" s="18" t="s">
        <v>160</v>
      </c>
      <c r="BM144" s="138" t="s">
        <v>448</v>
      </c>
    </row>
    <row r="145" spans="2:65" s="1" customFormat="1" ht="10">
      <c r="B145" s="33"/>
      <c r="D145" s="140" t="s">
        <v>162</v>
      </c>
      <c r="F145" s="141" t="s">
        <v>447</v>
      </c>
      <c r="I145" s="142"/>
      <c r="L145" s="33"/>
      <c r="M145" s="143"/>
      <c r="T145" s="54"/>
      <c r="AT145" s="18" t="s">
        <v>162</v>
      </c>
      <c r="AU145" s="18" t="s">
        <v>76</v>
      </c>
    </row>
    <row r="146" spans="2:65" s="1" customFormat="1" ht="27">
      <c r="B146" s="33"/>
      <c r="D146" s="140" t="s">
        <v>217</v>
      </c>
      <c r="F146" s="144" t="s">
        <v>449</v>
      </c>
      <c r="I146" s="142"/>
      <c r="L146" s="33"/>
      <c r="M146" s="143"/>
      <c r="T146" s="54"/>
      <c r="AT146" s="18" t="s">
        <v>217</v>
      </c>
      <c r="AU146" s="18" t="s">
        <v>76</v>
      </c>
    </row>
    <row r="147" spans="2:65" s="1" customFormat="1" ht="16.5" customHeight="1">
      <c r="B147" s="126"/>
      <c r="C147" s="127" t="s">
        <v>251</v>
      </c>
      <c r="D147" s="127" t="s">
        <v>155</v>
      </c>
      <c r="E147" s="128" t="s">
        <v>450</v>
      </c>
      <c r="F147" s="129" t="s">
        <v>451</v>
      </c>
      <c r="G147" s="130" t="s">
        <v>194</v>
      </c>
      <c r="H147" s="131">
        <v>1</v>
      </c>
      <c r="I147" s="132"/>
      <c r="J147" s="133">
        <f>ROUND(I147*H147,2)</f>
        <v>0</v>
      </c>
      <c r="K147" s="129" t="s">
        <v>381</v>
      </c>
      <c r="L147" s="33"/>
      <c r="M147" s="134" t="s">
        <v>3</v>
      </c>
      <c r="N147" s="135" t="s">
        <v>40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160</v>
      </c>
      <c r="AT147" s="138" t="s">
        <v>155</v>
      </c>
      <c r="AU147" s="138" t="s">
        <v>76</v>
      </c>
      <c r="AY147" s="18" t="s">
        <v>154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76</v>
      </c>
      <c r="BK147" s="139">
        <f>ROUND(I147*H147,2)</f>
        <v>0</v>
      </c>
      <c r="BL147" s="18" t="s">
        <v>160</v>
      </c>
      <c r="BM147" s="138" t="s">
        <v>452</v>
      </c>
    </row>
    <row r="148" spans="2:65" s="1" customFormat="1" ht="10">
      <c r="B148" s="33"/>
      <c r="D148" s="140" t="s">
        <v>162</v>
      </c>
      <c r="F148" s="141" t="s">
        <v>451</v>
      </c>
      <c r="I148" s="142"/>
      <c r="L148" s="33"/>
      <c r="M148" s="143"/>
      <c r="T148" s="54"/>
      <c r="AT148" s="18" t="s">
        <v>162</v>
      </c>
      <c r="AU148" s="18" t="s">
        <v>76</v>
      </c>
    </row>
    <row r="149" spans="2:65" s="1" customFormat="1" ht="27">
      <c r="B149" s="33"/>
      <c r="D149" s="140" t="s">
        <v>217</v>
      </c>
      <c r="F149" s="144" t="s">
        <v>453</v>
      </c>
      <c r="I149" s="142"/>
      <c r="L149" s="33"/>
      <c r="M149" s="143"/>
      <c r="T149" s="54"/>
      <c r="AT149" s="18" t="s">
        <v>217</v>
      </c>
      <c r="AU149" s="18" t="s">
        <v>76</v>
      </c>
    </row>
    <row r="150" spans="2:65" s="1" customFormat="1" ht="16.5" customHeight="1">
      <c r="B150" s="126"/>
      <c r="C150" s="127" t="s">
        <v>8</v>
      </c>
      <c r="D150" s="127" t="s">
        <v>155</v>
      </c>
      <c r="E150" s="128" t="s">
        <v>454</v>
      </c>
      <c r="F150" s="129" t="s">
        <v>455</v>
      </c>
      <c r="G150" s="130" t="s">
        <v>346</v>
      </c>
      <c r="H150" s="131">
        <v>32</v>
      </c>
      <c r="I150" s="132"/>
      <c r="J150" s="133">
        <f>ROUND(I150*H150,2)</f>
        <v>0</v>
      </c>
      <c r="K150" s="129" t="s">
        <v>381</v>
      </c>
      <c r="L150" s="33"/>
      <c r="M150" s="134" t="s">
        <v>3</v>
      </c>
      <c r="N150" s="135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160</v>
      </c>
      <c r="AT150" s="138" t="s">
        <v>155</v>
      </c>
      <c r="AU150" s="138" t="s">
        <v>76</v>
      </c>
      <c r="AY150" s="18" t="s">
        <v>154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76</v>
      </c>
      <c r="BK150" s="139">
        <f>ROUND(I150*H150,2)</f>
        <v>0</v>
      </c>
      <c r="BL150" s="18" t="s">
        <v>160</v>
      </c>
      <c r="BM150" s="138" t="s">
        <v>456</v>
      </c>
    </row>
    <row r="151" spans="2:65" s="1" customFormat="1" ht="10">
      <c r="B151" s="33"/>
      <c r="D151" s="140" t="s">
        <v>162</v>
      </c>
      <c r="F151" s="141" t="s">
        <v>455</v>
      </c>
      <c r="I151" s="142"/>
      <c r="L151" s="33"/>
      <c r="M151" s="143"/>
      <c r="T151" s="54"/>
      <c r="AT151" s="18" t="s">
        <v>162</v>
      </c>
      <c r="AU151" s="18" t="s">
        <v>76</v>
      </c>
    </row>
    <row r="152" spans="2:65" s="1" customFormat="1" ht="27">
      <c r="B152" s="33"/>
      <c r="D152" s="140" t="s">
        <v>217</v>
      </c>
      <c r="F152" s="144" t="s">
        <v>457</v>
      </c>
      <c r="I152" s="142"/>
      <c r="L152" s="33"/>
      <c r="M152" s="143"/>
      <c r="T152" s="54"/>
      <c r="AT152" s="18" t="s">
        <v>217</v>
      </c>
      <c r="AU152" s="18" t="s">
        <v>76</v>
      </c>
    </row>
    <row r="153" spans="2:65" s="1" customFormat="1" ht="16.5" customHeight="1">
      <c r="B153" s="126"/>
      <c r="C153" s="127" t="s">
        <v>254</v>
      </c>
      <c r="D153" s="127" t="s">
        <v>155</v>
      </c>
      <c r="E153" s="128" t="s">
        <v>458</v>
      </c>
      <c r="F153" s="129" t="s">
        <v>459</v>
      </c>
      <c r="G153" s="130" t="s">
        <v>346</v>
      </c>
      <c r="H153" s="131">
        <v>32</v>
      </c>
      <c r="I153" s="132"/>
      <c r="J153" s="133">
        <f>ROUND(I153*H153,2)</f>
        <v>0</v>
      </c>
      <c r="K153" s="129" t="s">
        <v>381</v>
      </c>
      <c r="L153" s="33"/>
      <c r="M153" s="134" t="s">
        <v>3</v>
      </c>
      <c r="N153" s="135" t="s">
        <v>40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160</v>
      </c>
      <c r="AT153" s="138" t="s">
        <v>155</v>
      </c>
      <c r="AU153" s="138" t="s">
        <v>76</v>
      </c>
      <c r="AY153" s="18" t="s">
        <v>154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76</v>
      </c>
      <c r="BK153" s="139">
        <f>ROUND(I153*H153,2)</f>
        <v>0</v>
      </c>
      <c r="BL153" s="18" t="s">
        <v>160</v>
      </c>
      <c r="BM153" s="138" t="s">
        <v>460</v>
      </c>
    </row>
    <row r="154" spans="2:65" s="1" customFormat="1" ht="10">
      <c r="B154" s="33"/>
      <c r="D154" s="140" t="s">
        <v>162</v>
      </c>
      <c r="F154" s="141" t="s">
        <v>459</v>
      </c>
      <c r="I154" s="142"/>
      <c r="L154" s="33"/>
      <c r="M154" s="143"/>
      <c r="T154" s="54"/>
      <c r="AT154" s="18" t="s">
        <v>162</v>
      </c>
      <c r="AU154" s="18" t="s">
        <v>76</v>
      </c>
    </row>
    <row r="155" spans="2:65" s="1" customFormat="1" ht="36">
      <c r="B155" s="33"/>
      <c r="D155" s="140" t="s">
        <v>217</v>
      </c>
      <c r="F155" s="144" t="s">
        <v>461</v>
      </c>
      <c r="I155" s="142"/>
      <c r="L155" s="33"/>
      <c r="M155" s="143"/>
      <c r="T155" s="54"/>
      <c r="AT155" s="18" t="s">
        <v>217</v>
      </c>
      <c r="AU155" s="18" t="s">
        <v>76</v>
      </c>
    </row>
    <row r="156" spans="2:65" s="1" customFormat="1" ht="16.5" customHeight="1">
      <c r="B156" s="126"/>
      <c r="C156" s="127" t="s">
        <v>286</v>
      </c>
      <c r="D156" s="127" t="s">
        <v>155</v>
      </c>
      <c r="E156" s="128" t="s">
        <v>462</v>
      </c>
      <c r="F156" s="129" t="s">
        <v>463</v>
      </c>
      <c r="G156" s="130" t="s">
        <v>346</v>
      </c>
      <c r="H156" s="131">
        <v>32</v>
      </c>
      <c r="I156" s="132"/>
      <c r="J156" s="133">
        <f>ROUND(I156*H156,2)</f>
        <v>0</v>
      </c>
      <c r="K156" s="129" t="s">
        <v>381</v>
      </c>
      <c r="L156" s="33"/>
      <c r="M156" s="134" t="s">
        <v>3</v>
      </c>
      <c r="N156" s="135" t="s">
        <v>40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160</v>
      </c>
      <c r="AT156" s="138" t="s">
        <v>155</v>
      </c>
      <c r="AU156" s="138" t="s">
        <v>76</v>
      </c>
      <c r="AY156" s="18" t="s">
        <v>154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76</v>
      </c>
      <c r="BK156" s="139">
        <f>ROUND(I156*H156,2)</f>
        <v>0</v>
      </c>
      <c r="BL156" s="18" t="s">
        <v>160</v>
      </c>
      <c r="BM156" s="138" t="s">
        <v>464</v>
      </c>
    </row>
    <row r="157" spans="2:65" s="1" customFormat="1" ht="10">
      <c r="B157" s="33"/>
      <c r="D157" s="140" t="s">
        <v>162</v>
      </c>
      <c r="F157" s="141" t="s">
        <v>463</v>
      </c>
      <c r="I157" s="142"/>
      <c r="L157" s="33"/>
      <c r="M157" s="143"/>
      <c r="T157" s="54"/>
      <c r="AT157" s="18" t="s">
        <v>162</v>
      </c>
      <c r="AU157" s="18" t="s">
        <v>76</v>
      </c>
    </row>
    <row r="158" spans="2:65" s="1" customFormat="1" ht="27">
      <c r="B158" s="33"/>
      <c r="D158" s="140" t="s">
        <v>217</v>
      </c>
      <c r="F158" s="144" t="s">
        <v>465</v>
      </c>
      <c r="I158" s="142"/>
      <c r="L158" s="33"/>
      <c r="M158" s="143"/>
      <c r="T158" s="54"/>
      <c r="AT158" s="18" t="s">
        <v>217</v>
      </c>
      <c r="AU158" s="18" t="s">
        <v>76</v>
      </c>
    </row>
    <row r="159" spans="2:65" s="1" customFormat="1" ht="16.5" customHeight="1">
      <c r="B159" s="126"/>
      <c r="C159" s="127" t="s">
        <v>291</v>
      </c>
      <c r="D159" s="127" t="s">
        <v>155</v>
      </c>
      <c r="E159" s="128" t="s">
        <v>466</v>
      </c>
      <c r="F159" s="129" t="s">
        <v>467</v>
      </c>
      <c r="G159" s="130" t="s">
        <v>346</v>
      </c>
      <c r="H159" s="131">
        <v>32</v>
      </c>
      <c r="I159" s="132"/>
      <c r="J159" s="133">
        <f>ROUND(I159*H159,2)</f>
        <v>0</v>
      </c>
      <c r="K159" s="129" t="s">
        <v>381</v>
      </c>
      <c r="L159" s="33"/>
      <c r="M159" s="134" t="s">
        <v>3</v>
      </c>
      <c r="N159" s="135" t="s">
        <v>40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160</v>
      </c>
      <c r="AT159" s="138" t="s">
        <v>155</v>
      </c>
      <c r="AU159" s="138" t="s">
        <v>76</v>
      </c>
      <c r="AY159" s="18" t="s">
        <v>154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76</v>
      </c>
      <c r="BK159" s="139">
        <f>ROUND(I159*H159,2)</f>
        <v>0</v>
      </c>
      <c r="BL159" s="18" t="s">
        <v>160</v>
      </c>
      <c r="BM159" s="138" t="s">
        <v>468</v>
      </c>
    </row>
    <row r="160" spans="2:65" s="1" customFormat="1" ht="10">
      <c r="B160" s="33"/>
      <c r="D160" s="140" t="s">
        <v>162</v>
      </c>
      <c r="F160" s="141" t="s">
        <v>467</v>
      </c>
      <c r="I160" s="142"/>
      <c r="L160" s="33"/>
      <c r="M160" s="143"/>
      <c r="T160" s="54"/>
      <c r="AT160" s="18" t="s">
        <v>162</v>
      </c>
      <c r="AU160" s="18" t="s">
        <v>76</v>
      </c>
    </row>
    <row r="161" spans="2:65" s="1" customFormat="1" ht="27">
      <c r="B161" s="33"/>
      <c r="D161" s="140" t="s">
        <v>217</v>
      </c>
      <c r="F161" s="144" t="s">
        <v>469</v>
      </c>
      <c r="I161" s="142"/>
      <c r="L161" s="33"/>
      <c r="M161" s="143"/>
      <c r="T161" s="54"/>
      <c r="AT161" s="18" t="s">
        <v>217</v>
      </c>
      <c r="AU161" s="18" t="s">
        <v>76</v>
      </c>
    </row>
    <row r="162" spans="2:65" s="1" customFormat="1" ht="16.5" customHeight="1">
      <c r="B162" s="126"/>
      <c r="C162" s="127" t="s">
        <v>296</v>
      </c>
      <c r="D162" s="127" t="s">
        <v>155</v>
      </c>
      <c r="E162" s="128" t="s">
        <v>470</v>
      </c>
      <c r="F162" s="129" t="s">
        <v>366</v>
      </c>
      <c r="G162" s="130" t="s">
        <v>194</v>
      </c>
      <c r="H162" s="131">
        <v>1</v>
      </c>
      <c r="I162" s="132"/>
      <c r="J162" s="133">
        <f>ROUND(I162*H162,2)</f>
        <v>0</v>
      </c>
      <c r="K162" s="129" t="s">
        <v>381</v>
      </c>
      <c r="L162" s="33"/>
      <c r="M162" s="134" t="s">
        <v>3</v>
      </c>
      <c r="N162" s="135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160</v>
      </c>
      <c r="AT162" s="138" t="s">
        <v>155</v>
      </c>
      <c r="AU162" s="138" t="s">
        <v>76</v>
      </c>
      <c r="AY162" s="18" t="s">
        <v>154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76</v>
      </c>
      <c r="BK162" s="139">
        <f>ROUND(I162*H162,2)</f>
        <v>0</v>
      </c>
      <c r="BL162" s="18" t="s">
        <v>160</v>
      </c>
      <c r="BM162" s="138" t="s">
        <v>471</v>
      </c>
    </row>
    <row r="163" spans="2:65" s="1" customFormat="1" ht="10">
      <c r="B163" s="33"/>
      <c r="D163" s="140" t="s">
        <v>162</v>
      </c>
      <c r="F163" s="141" t="s">
        <v>366</v>
      </c>
      <c r="I163" s="142"/>
      <c r="L163" s="33"/>
      <c r="M163" s="143"/>
      <c r="T163" s="54"/>
      <c r="AT163" s="18" t="s">
        <v>162</v>
      </c>
      <c r="AU163" s="18" t="s">
        <v>76</v>
      </c>
    </row>
    <row r="164" spans="2:65" s="1" customFormat="1" ht="27">
      <c r="B164" s="33"/>
      <c r="D164" s="140" t="s">
        <v>217</v>
      </c>
      <c r="F164" s="144" t="s">
        <v>472</v>
      </c>
      <c r="I164" s="142"/>
      <c r="L164" s="33"/>
      <c r="M164" s="143"/>
      <c r="T164" s="54"/>
      <c r="AT164" s="18" t="s">
        <v>217</v>
      </c>
      <c r="AU164" s="18" t="s">
        <v>76</v>
      </c>
    </row>
    <row r="165" spans="2:65" s="1" customFormat="1" ht="24.15" customHeight="1">
      <c r="B165" s="126"/>
      <c r="C165" s="127" t="s">
        <v>271</v>
      </c>
      <c r="D165" s="127" t="s">
        <v>155</v>
      </c>
      <c r="E165" s="128" t="s">
        <v>473</v>
      </c>
      <c r="F165" s="129" t="s">
        <v>474</v>
      </c>
      <c r="G165" s="130" t="s">
        <v>475</v>
      </c>
      <c r="H165" s="131">
        <v>0.3</v>
      </c>
      <c r="I165" s="132"/>
      <c r="J165" s="133">
        <f>ROUND(I165*H165,2)</f>
        <v>0</v>
      </c>
      <c r="K165" s="129" t="s">
        <v>381</v>
      </c>
      <c r="L165" s="33"/>
      <c r="M165" s="134" t="s">
        <v>3</v>
      </c>
      <c r="N165" s="135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160</v>
      </c>
      <c r="AT165" s="138" t="s">
        <v>155</v>
      </c>
      <c r="AU165" s="138" t="s">
        <v>76</v>
      </c>
      <c r="AY165" s="18" t="s">
        <v>154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76</v>
      </c>
      <c r="BK165" s="139">
        <f>ROUND(I165*H165,2)</f>
        <v>0</v>
      </c>
      <c r="BL165" s="18" t="s">
        <v>160</v>
      </c>
      <c r="BM165" s="138" t="s">
        <v>476</v>
      </c>
    </row>
    <row r="166" spans="2:65" s="1" customFormat="1" ht="10">
      <c r="B166" s="33"/>
      <c r="D166" s="140" t="s">
        <v>162</v>
      </c>
      <c r="F166" s="141" t="s">
        <v>474</v>
      </c>
      <c r="I166" s="142"/>
      <c r="L166" s="33"/>
      <c r="M166" s="143"/>
      <c r="T166" s="54"/>
      <c r="AT166" s="18" t="s">
        <v>162</v>
      </c>
      <c r="AU166" s="18" t="s">
        <v>76</v>
      </c>
    </row>
    <row r="167" spans="2:65" s="1" customFormat="1" ht="54">
      <c r="B167" s="33"/>
      <c r="D167" s="140" t="s">
        <v>217</v>
      </c>
      <c r="F167" s="144" t="s">
        <v>477</v>
      </c>
      <c r="I167" s="142"/>
      <c r="L167" s="33"/>
      <c r="M167" s="143"/>
      <c r="T167" s="54"/>
      <c r="AT167" s="18" t="s">
        <v>217</v>
      </c>
      <c r="AU167" s="18" t="s">
        <v>76</v>
      </c>
    </row>
    <row r="168" spans="2:65" s="1" customFormat="1" ht="16.5" customHeight="1">
      <c r="B168" s="126"/>
      <c r="C168" s="127" t="s">
        <v>276</v>
      </c>
      <c r="D168" s="127" t="s">
        <v>155</v>
      </c>
      <c r="E168" s="128" t="s">
        <v>478</v>
      </c>
      <c r="F168" s="129" t="s">
        <v>479</v>
      </c>
      <c r="G168" s="130" t="s">
        <v>170</v>
      </c>
      <c r="H168" s="131">
        <v>20</v>
      </c>
      <c r="I168" s="132"/>
      <c r="J168" s="133">
        <f>ROUND(I168*H168,2)</f>
        <v>0</v>
      </c>
      <c r="K168" s="129" t="s">
        <v>381</v>
      </c>
      <c r="L168" s="33"/>
      <c r="M168" s="134" t="s">
        <v>3</v>
      </c>
      <c r="N168" s="135" t="s">
        <v>40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160</v>
      </c>
      <c r="AT168" s="138" t="s">
        <v>155</v>
      </c>
      <c r="AU168" s="138" t="s">
        <v>76</v>
      </c>
      <c r="AY168" s="18" t="s">
        <v>154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76</v>
      </c>
      <c r="BK168" s="139">
        <f>ROUND(I168*H168,2)</f>
        <v>0</v>
      </c>
      <c r="BL168" s="18" t="s">
        <v>160</v>
      </c>
      <c r="BM168" s="138" t="s">
        <v>480</v>
      </c>
    </row>
    <row r="169" spans="2:65" s="1" customFormat="1" ht="10">
      <c r="B169" s="33"/>
      <c r="D169" s="140" t="s">
        <v>162</v>
      </c>
      <c r="F169" s="141" t="s">
        <v>479</v>
      </c>
      <c r="I169" s="142"/>
      <c r="L169" s="33"/>
      <c r="M169" s="143"/>
      <c r="T169" s="54"/>
      <c r="AT169" s="18" t="s">
        <v>162</v>
      </c>
      <c r="AU169" s="18" t="s">
        <v>76</v>
      </c>
    </row>
    <row r="170" spans="2:65" s="1" customFormat="1" ht="45">
      <c r="B170" s="33"/>
      <c r="D170" s="140" t="s">
        <v>217</v>
      </c>
      <c r="F170" s="144" t="s">
        <v>440</v>
      </c>
      <c r="I170" s="142"/>
      <c r="L170" s="33"/>
      <c r="M170" s="143"/>
      <c r="T170" s="54"/>
      <c r="AT170" s="18" t="s">
        <v>217</v>
      </c>
      <c r="AU170" s="18" t="s">
        <v>76</v>
      </c>
    </row>
    <row r="171" spans="2:65" s="1" customFormat="1" ht="16.5" customHeight="1">
      <c r="B171" s="126"/>
      <c r="C171" s="127" t="s">
        <v>281</v>
      </c>
      <c r="D171" s="127" t="s">
        <v>155</v>
      </c>
      <c r="E171" s="128" t="s">
        <v>481</v>
      </c>
      <c r="F171" s="129" t="s">
        <v>482</v>
      </c>
      <c r="G171" s="130" t="s">
        <v>170</v>
      </c>
      <c r="H171" s="131">
        <v>495</v>
      </c>
      <c r="I171" s="132"/>
      <c r="J171" s="133">
        <f>ROUND(I171*H171,2)</f>
        <v>0</v>
      </c>
      <c r="K171" s="129" t="s">
        <v>381</v>
      </c>
      <c r="L171" s="33"/>
      <c r="M171" s="134" t="s">
        <v>3</v>
      </c>
      <c r="N171" s="135" t="s">
        <v>40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160</v>
      </c>
      <c r="AT171" s="138" t="s">
        <v>155</v>
      </c>
      <c r="AU171" s="138" t="s">
        <v>76</v>
      </c>
      <c r="AY171" s="18" t="s">
        <v>154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76</v>
      </c>
      <c r="BK171" s="139">
        <f>ROUND(I171*H171,2)</f>
        <v>0</v>
      </c>
      <c r="BL171" s="18" t="s">
        <v>160</v>
      </c>
      <c r="BM171" s="138" t="s">
        <v>483</v>
      </c>
    </row>
    <row r="172" spans="2:65" s="1" customFormat="1" ht="10">
      <c r="B172" s="33"/>
      <c r="D172" s="140" t="s">
        <v>162</v>
      </c>
      <c r="F172" s="141" t="s">
        <v>482</v>
      </c>
      <c r="I172" s="142"/>
      <c r="L172" s="33"/>
      <c r="M172" s="143"/>
      <c r="T172" s="54"/>
      <c r="AT172" s="18" t="s">
        <v>162</v>
      </c>
      <c r="AU172" s="18" t="s">
        <v>76</v>
      </c>
    </row>
    <row r="173" spans="2:65" s="1" customFormat="1" ht="54">
      <c r="B173" s="33"/>
      <c r="D173" s="140" t="s">
        <v>217</v>
      </c>
      <c r="F173" s="144" t="s">
        <v>484</v>
      </c>
      <c r="I173" s="142"/>
      <c r="L173" s="33"/>
      <c r="M173" s="143"/>
      <c r="T173" s="54"/>
      <c r="AT173" s="18" t="s">
        <v>217</v>
      </c>
      <c r="AU173" s="18" t="s">
        <v>76</v>
      </c>
    </row>
    <row r="174" spans="2:65" s="1" customFormat="1" ht="16.5" customHeight="1">
      <c r="B174" s="126"/>
      <c r="C174" s="127" t="s">
        <v>256</v>
      </c>
      <c r="D174" s="127" t="s">
        <v>155</v>
      </c>
      <c r="E174" s="128" t="s">
        <v>485</v>
      </c>
      <c r="F174" s="129" t="s">
        <v>486</v>
      </c>
      <c r="G174" s="130" t="s">
        <v>170</v>
      </c>
      <c r="H174" s="131">
        <v>495</v>
      </c>
      <c r="I174" s="132"/>
      <c r="J174" s="133">
        <f>ROUND(I174*H174,2)</f>
        <v>0</v>
      </c>
      <c r="K174" s="129" t="s">
        <v>381</v>
      </c>
      <c r="L174" s="33"/>
      <c r="M174" s="134" t="s">
        <v>3</v>
      </c>
      <c r="N174" s="135" t="s">
        <v>40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160</v>
      </c>
      <c r="AT174" s="138" t="s">
        <v>155</v>
      </c>
      <c r="AU174" s="138" t="s">
        <v>76</v>
      </c>
      <c r="AY174" s="18" t="s">
        <v>154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8" t="s">
        <v>76</v>
      </c>
      <c r="BK174" s="139">
        <f>ROUND(I174*H174,2)</f>
        <v>0</v>
      </c>
      <c r="BL174" s="18" t="s">
        <v>160</v>
      </c>
      <c r="BM174" s="138" t="s">
        <v>487</v>
      </c>
    </row>
    <row r="175" spans="2:65" s="1" customFormat="1" ht="10">
      <c r="B175" s="33"/>
      <c r="D175" s="140" t="s">
        <v>162</v>
      </c>
      <c r="F175" s="141" t="s">
        <v>486</v>
      </c>
      <c r="I175" s="142"/>
      <c r="L175" s="33"/>
      <c r="M175" s="143"/>
      <c r="T175" s="54"/>
      <c r="AT175" s="18" t="s">
        <v>162</v>
      </c>
      <c r="AU175" s="18" t="s">
        <v>76</v>
      </c>
    </row>
    <row r="176" spans="2:65" s="1" customFormat="1" ht="45">
      <c r="B176" s="33"/>
      <c r="D176" s="140" t="s">
        <v>217</v>
      </c>
      <c r="F176" s="144" t="s">
        <v>440</v>
      </c>
      <c r="I176" s="142"/>
      <c r="L176" s="33"/>
      <c r="M176" s="143"/>
      <c r="T176" s="54"/>
      <c r="AT176" s="18" t="s">
        <v>217</v>
      </c>
      <c r="AU176" s="18" t="s">
        <v>76</v>
      </c>
    </row>
    <row r="177" spans="2:65" s="1" customFormat="1" ht="16.5" customHeight="1">
      <c r="B177" s="126"/>
      <c r="C177" s="127" t="s">
        <v>261</v>
      </c>
      <c r="D177" s="127" t="s">
        <v>155</v>
      </c>
      <c r="E177" s="128" t="s">
        <v>488</v>
      </c>
      <c r="F177" s="129" t="s">
        <v>489</v>
      </c>
      <c r="G177" s="130" t="s">
        <v>490</v>
      </c>
      <c r="H177" s="131">
        <v>4</v>
      </c>
      <c r="I177" s="132"/>
      <c r="J177" s="133">
        <f>ROUND(I177*H177,2)</f>
        <v>0</v>
      </c>
      <c r="K177" s="129" t="s">
        <v>381</v>
      </c>
      <c r="L177" s="33"/>
      <c r="M177" s="134" t="s">
        <v>3</v>
      </c>
      <c r="N177" s="135" t="s">
        <v>40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160</v>
      </c>
      <c r="AT177" s="138" t="s">
        <v>155</v>
      </c>
      <c r="AU177" s="138" t="s">
        <v>76</v>
      </c>
      <c r="AY177" s="18" t="s">
        <v>154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76</v>
      </c>
      <c r="BK177" s="139">
        <f>ROUND(I177*H177,2)</f>
        <v>0</v>
      </c>
      <c r="BL177" s="18" t="s">
        <v>160</v>
      </c>
      <c r="BM177" s="138" t="s">
        <v>491</v>
      </c>
    </row>
    <row r="178" spans="2:65" s="1" customFormat="1" ht="10">
      <c r="B178" s="33"/>
      <c r="D178" s="140" t="s">
        <v>162</v>
      </c>
      <c r="F178" s="141" t="s">
        <v>489</v>
      </c>
      <c r="I178" s="142"/>
      <c r="L178" s="33"/>
      <c r="M178" s="143"/>
      <c r="T178" s="54"/>
      <c r="AT178" s="18" t="s">
        <v>162</v>
      </c>
      <c r="AU178" s="18" t="s">
        <v>76</v>
      </c>
    </row>
    <row r="179" spans="2:65" s="1" customFormat="1" ht="45">
      <c r="B179" s="33"/>
      <c r="D179" s="140" t="s">
        <v>217</v>
      </c>
      <c r="F179" s="144" t="s">
        <v>492</v>
      </c>
      <c r="I179" s="142"/>
      <c r="L179" s="33"/>
      <c r="M179" s="143"/>
      <c r="T179" s="54"/>
      <c r="AT179" s="18" t="s">
        <v>217</v>
      </c>
      <c r="AU179" s="18" t="s">
        <v>76</v>
      </c>
    </row>
    <row r="180" spans="2:65" s="1" customFormat="1" ht="16.5" customHeight="1">
      <c r="B180" s="126"/>
      <c r="C180" s="127" t="s">
        <v>266</v>
      </c>
      <c r="D180" s="127" t="s">
        <v>155</v>
      </c>
      <c r="E180" s="128" t="s">
        <v>493</v>
      </c>
      <c r="F180" s="129" t="s">
        <v>494</v>
      </c>
      <c r="G180" s="130" t="s">
        <v>170</v>
      </c>
      <c r="H180" s="131">
        <v>495</v>
      </c>
      <c r="I180" s="132"/>
      <c r="J180" s="133">
        <f>ROUND(I180*H180,2)</f>
        <v>0</v>
      </c>
      <c r="K180" s="129" t="s">
        <v>381</v>
      </c>
      <c r="L180" s="33"/>
      <c r="M180" s="134" t="s">
        <v>3</v>
      </c>
      <c r="N180" s="135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160</v>
      </c>
      <c r="AT180" s="138" t="s">
        <v>155</v>
      </c>
      <c r="AU180" s="138" t="s">
        <v>76</v>
      </c>
      <c r="AY180" s="18" t="s">
        <v>154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8" t="s">
        <v>76</v>
      </c>
      <c r="BK180" s="139">
        <f>ROUND(I180*H180,2)</f>
        <v>0</v>
      </c>
      <c r="BL180" s="18" t="s">
        <v>160</v>
      </c>
      <c r="BM180" s="138" t="s">
        <v>495</v>
      </c>
    </row>
    <row r="181" spans="2:65" s="1" customFormat="1" ht="10">
      <c r="B181" s="33"/>
      <c r="D181" s="140" t="s">
        <v>162</v>
      </c>
      <c r="F181" s="141" t="s">
        <v>494</v>
      </c>
      <c r="I181" s="142"/>
      <c r="L181" s="33"/>
      <c r="M181" s="143"/>
      <c r="T181" s="54"/>
      <c r="AT181" s="18" t="s">
        <v>162</v>
      </c>
      <c r="AU181" s="18" t="s">
        <v>76</v>
      </c>
    </row>
    <row r="182" spans="2:65" s="1" customFormat="1" ht="54">
      <c r="B182" s="33"/>
      <c r="D182" s="140" t="s">
        <v>217</v>
      </c>
      <c r="F182" s="144" t="s">
        <v>496</v>
      </c>
      <c r="I182" s="142"/>
      <c r="L182" s="33"/>
      <c r="M182" s="143"/>
      <c r="T182" s="54"/>
      <c r="AT182" s="18" t="s">
        <v>217</v>
      </c>
      <c r="AU182" s="18" t="s">
        <v>76</v>
      </c>
    </row>
    <row r="183" spans="2:65" s="1" customFormat="1" ht="16.5" customHeight="1">
      <c r="B183" s="126"/>
      <c r="C183" s="127" t="s">
        <v>319</v>
      </c>
      <c r="D183" s="127" t="s">
        <v>155</v>
      </c>
      <c r="E183" s="128" t="s">
        <v>497</v>
      </c>
      <c r="F183" s="129" t="s">
        <v>498</v>
      </c>
      <c r="G183" s="130" t="s">
        <v>194</v>
      </c>
      <c r="H183" s="131">
        <v>6</v>
      </c>
      <c r="I183" s="132"/>
      <c r="J183" s="133">
        <f>ROUND(I183*H183,2)</f>
        <v>0</v>
      </c>
      <c r="K183" s="129" t="s">
        <v>381</v>
      </c>
      <c r="L183" s="33"/>
      <c r="M183" s="134" t="s">
        <v>3</v>
      </c>
      <c r="N183" s="135" t="s">
        <v>40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160</v>
      </c>
      <c r="AT183" s="138" t="s">
        <v>155</v>
      </c>
      <c r="AU183" s="138" t="s">
        <v>76</v>
      </c>
      <c r="AY183" s="18" t="s">
        <v>154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8" t="s">
        <v>76</v>
      </c>
      <c r="BK183" s="139">
        <f>ROUND(I183*H183,2)</f>
        <v>0</v>
      </c>
      <c r="BL183" s="18" t="s">
        <v>160</v>
      </c>
      <c r="BM183" s="138" t="s">
        <v>499</v>
      </c>
    </row>
    <row r="184" spans="2:65" s="1" customFormat="1" ht="10">
      <c r="B184" s="33"/>
      <c r="D184" s="140" t="s">
        <v>162</v>
      </c>
      <c r="F184" s="141" t="s">
        <v>500</v>
      </c>
      <c r="I184" s="142"/>
      <c r="L184" s="33"/>
      <c r="M184" s="143"/>
      <c r="T184" s="54"/>
      <c r="AT184" s="18" t="s">
        <v>162</v>
      </c>
      <c r="AU184" s="18" t="s">
        <v>76</v>
      </c>
    </row>
    <row r="185" spans="2:65" s="1" customFormat="1" ht="45">
      <c r="B185" s="33"/>
      <c r="D185" s="140" t="s">
        <v>217</v>
      </c>
      <c r="F185" s="144" t="s">
        <v>501</v>
      </c>
      <c r="I185" s="142"/>
      <c r="L185" s="33"/>
      <c r="M185" s="143"/>
      <c r="T185" s="54"/>
      <c r="AT185" s="18" t="s">
        <v>217</v>
      </c>
      <c r="AU185" s="18" t="s">
        <v>76</v>
      </c>
    </row>
    <row r="186" spans="2:65" s="1" customFormat="1" ht="16.5" customHeight="1">
      <c r="B186" s="126"/>
      <c r="C186" s="127" t="s">
        <v>333</v>
      </c>
      <c r="D186" s="127" t="s">
        <v>155</v>
      </c>
      <c r="E186" s="128" t="s">
        <v>502</v>
      </c>
      <c r="F186" s="129" t="s">
        <v>503</v>
      </c>
      <c r="G186" s="130" t="s">
        <v>194</v>
      </c>
      <c r="H186" s="131">
        <v>6</v>
      </c>
      <c r="I186" s="132"/>
      <c r="J186" s="133">
        <f>ROUND(I186*H186,2)</f>
        <v>0</v>
      </c>
      <c r="K186" s="129" t="s">
        <v>381</v>
      </c>
      <c r="L186" s="33"/>
      <c r="M186" s="134" t="s">
        <v>3</v>
      </c>
      <c r="N186" s="135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160</v>
      </c>
      <c r="AT186" s="138" t="s">
        <v>155</v>
      </c>
      <c r="AU186" s="138" t="s">
        <v>76</v>
      </c>
      <c r="AY186" s="18" t="s">
        <v>154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8" t="s">
        <v>76</v>
      </c>
      <c r="BK186" s="139">
        <f>ROUND(I186*H186,2)</f>
        <v>0</v>
      </c>
      <c r="BL186" s="18" t="s">
        <v>160</v>
      </c>
      <c r="BM186" s="138" t="s">
        <v>504</v>
      </c>
    </row>
    <row r="187" spans="2:65" s="1" customFormat="1" ht="10">
      <c r="B187" s="33"/>
      <c r="D187" s="140" t="s">
        <v>162</v>
      </c>
      <c r="F187" s="141" t="s">
        <v>505</v>
      </c>
      <c r="I187" s="142"/>
      <c r="L187" s="33"/>
      <c r="M187" s="143"/>
      <c r="T187" s="54"/>
      <c r="AT187" s="18" t="s">
        <v>162</v>
      </c>
      <c r="AU187" s="18" t="s">
        <v>76</v>
      </c>
    </row>
    <row r="188" spans="2:65" s="1" customFormat="1" ht="45">
      <c r="B188" s="33"/>
      <c r="D188" s="140" t="s">
        <v>217</v>
      </c>
      <c r="F188" s="144" t="s">
        <v>431</v>
      </c>
      <c r="I188" s="142"/>
      <c r="L188" s="33"/>
      <c r="M188" s="143"/>
      <c r="T188" s="54"/>
      <c r="AT188" s="18" t="s">
        <v>217</v>
      </c>
      <c r="AU188" s="18" t="s">
        <v>76</v>
      </c>
    </row>
    <row r="189" spans="2:65" s="1" customFormat="1" ht="16.5" customHeight="1">
      <c r="B189" s="126"/>
      <c r="C189" s="127" t="s">
        <v>337</v>
      </c>
      <c r="D189" s="127" t="s">
        <v>155</v>
      </c>
      <c r="E189" s="128" t="s">
        <v>506</v>
      </c>
      <c r="F189" s="129" t="s">
        <v>507</v>
      </c>
      <c r="G189" s="130" t="s">
        <v>194</v>
      </c>
      <c r="H189" s="131">
        <v>3</v>
      </c>
      <c r="I189" s="132"/>
      <c r="J189" s="133">
        <f>ROUND(I189*H189,2)</f>
        <v>0</v>
      </c>
      <c r="K189" s="129" t="s">
        <v>381</v>
      </c>
      <c r="L189" s="33"/>
      <c r="M189" s="134" t="s">
        <v>3</v>
      </c>
      <c r="N189" s="135" t="s">
        <v>40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160</v>
      </c>
      <c r="AT189" s="138" t="s">
        <v>155</v>
      </c>
      <c r="AU189" s="138" t="s">
        <v>76</v>
      </c>
      <c r="AY189" s="18" t="s">
        <v>154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8" t="s">
        <v>76</v>
      </c>
      <c r="BK189" s="139">
        <f>ROUND(I189*H189,2)</f>
        <v>0</v>
      </c>
      <c r="BL189" s="18" t="s">
        <v>160</v>
      </c>
      <c r="BM189" s="138" t="s">
        <v>508</v>
      </c>
    </row>
    <row r="190" spans="2:65" s="1" customFormat="1" ht="10">
      <c r="B190" s="33"/>
      <c r="D190" s="140" t="s">
        <v>162</v>
      </c>
      <c r="F190" s="141" t="s">
        <v>507</v>
      </c>
      <c r="I190" s="142"/>
      <c r="L190" s="33"/>
      <c r="M190" s="143"/>
      <c r="T190" s="54"/>
      <c r="AT190" s="18" t="s">
        <v>162</v>
      </c>
      <c r="AU190" s="18" t="s">
        <v>76</v>
      </c>
    </row>
    <row r="191" spans="2:65" s="1" customFormat="1" ht="45">
      <c r="B191" s="33"/>
      <c r="D191" s="140" t="s">
        <v>217</v>
      </c>
      <c r="F191" s="144" t="s">
        <v>501</v>
      </c>
      <c r="I191" s="142"/>
      <c r="L191" s="33"/>
      <c r="M191" s="143"/>
      <c r="T191" s="54"/>
      <c r="AT191" s="18" t="s">
        <v>217</v>
      </c>
      <c r="AU191" s="18" t="s">
        <v>76</v>
      </c>
    </row>
    <row r="192" spans="2:65" s="1" customFormat="1" ht="16.5" customHeight="1">
      <c r="B192" s="126"/>
      <c r="C192" s="127" t="s">
        <v>313</v>
      </c>
      <c r="D192" s="127" t="s">
        <v>155</v>
      </c>
      <c r="E192" s="128" t="s">
        <v>509</v>
      </c>
      <c r="F192" s="129" t="s">
        <v>510</v>
      </c>
      <c r="G192" s="130" t="s">
        <v>194</v>
      </c>
      <c r="H192" s="131">
        <v>3</v>
      </c>
      <c r="I192" s="132"/>
      <c r="J192" s="133">
        <f>ROUND(I192*H192,2)</f>
        <v>0</v>
      </c>
      <c r="K192" s="129" t="s">
        <v>381</v>
      </c>
      <c r="L192" s="33"/>
      <c r="M192" s="134" t="s">
        <v>3</v>
      </c>
      <c r="N192" s="135" t="s">
        <v>40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160</v>
      </c>
      <c r="AT192" s="138" t="s">
        <v>155</v>
      </c>
      <c r="AU192" s="138" t="s">
        <v>76</v>
      </c>
      <c r="AY192" s="18" t="s">
        <v>154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8" t="s">
        <v>76</v>
      </c>
      <c r="BK192" s="139">
        <f>ROUND(I192*H192,2)</f>
        <v>0</v>
      </c>
      <c r="BL192" s="18" t="s">
        <v>160</v>
      </c>
      <c r="BM192" s="138" t="s">
        <v>511</v>
      </c>
    </row>
    <row r="193" spans="2:65" s="1" customFormat="1" ht="10">
      <c r="B193" s="33"/>
      <c r="D193" s="140" t="s">
        <v>162</v>
      </c>
      <c r="F193" s="141" t="s">
        <v>510</v>
      </c>
      <c r="I193" s="142"/>
      <c r="L193" s="33"/>
      <c r="M193" s="143"/>
      <c r="T193" s="54"/>
      <c r="AT193" s="18" t="s">
        <v>162</v>
      </c>
      <c r="AU193" s="18" t="s">
        <v>76</v>
      </c>
    </row>
    <row r="194" spans="2:65" s="1" customFormat="1" ht="45">
      <c r="B194" s="33"/>
      <c r="D194" s="140" t="s">
        <v>217</v>
      </c>
      <c r="F194" s="144" t="s">
        <v>431</v>
      </c>
      <c r="I194" s="142"/>
      <c r="L194" s="33"/>
      <c r="M194" s="143"/>
      <c r="T194" s="54"/>
      <c r="AT194" s="18" t="s">
        <v>217</v>
      </c>
      <c r="AU194" s="18" t="s">
        <v>76</v>
      </c>
    </row>
    <row r="195" spans="2:65" s="1" customFormat="1" ht="16.5" customHeight="1">
      <c r="B195" s="126"/>
      <c r="C195" s="127" t="s">
        <v>301</v>
      </c>
      <c r="D195" s="127" t="s">
        <v>155</v>
      </c>
      <c r="E195" s="128" t="s">
        <v>512</v>
      </c>
      <c r="F195" s="129" t="s">
        <v>513</v>
      </c>
      <c r="G195" s="130" t="s">
        <v>194</v>
      </c>
      <c r="H195" s="131">
        <v>1</v>
      </c>
      <c r="I195" s="132"/>
      <c r="J195" s="133">
        <f>ROUND(I195*H195,2)</f>
        <v>0</v>
      </c>
      <c r="K195" s="129" t="s">
        <v>381</v>
      </c>
      <c r="L195" s="33"/>
      <c r="M195" s="134" t="s">
        <v>3</v>
      </c>
      <c r="N195" s="135" t="s">
        <v>40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160</v>
      </c>
      <c r="AT195" s="138" t="s">
        <v>155</v>
      </c>
      <c r="AU195" s="138" t="s">
        <v>76</v>
      </c>
      <c r="AY195" s="18" t="s">
        <v>154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8" t="s">
        <v>76</v>
      </c>
      <c r="BK195" s="139">
        <f>ROUND(I195*H195,2)</f>
        <v>0</v>
      </c>
      <c r="BL195" s="18" t="s">
        <v>160</v>
      </c>
      <c r="BM195" s="138" t="s">
        <v>514</v>
      </c>
    </row>
    <row r="196" spans="2:65" s="1" customFormat="1" ht="10">
      <c r="B196" s="33"/>
      <c r="D196" s="140" t="s">
        <v>162</v>
      </c>
      <c r="F196" s="141" t="s">
        <v>513</v>
      </c>
      <c r="I196" s="142"/>
      <c r="L196" s="33"/>
      <c r="M196" s="143"/>
      <c r="T196" s="54"/>
      <c r="AT196" s="18" t="s">
        <v>162</v>
      </c>
      <c r="AU196" s="18" t="s">
        <v>76</v>
      </c>
    </row>
    <row r="197" spans="2:65" s="1" customFormat="1" ht="45">
      <c r="B197" s="33"/>
      <c r="D197" s="140" t="s">
        <v>217</v>
      </c>
      <c r="F197" s="144" t="s">
        <v>427</v>
      </c>
      <c r="I197" s="142"/>
      <c r="L197" s="33"/>
      <c r="M197" s="143"/>
      <c r="T197" s="54"/>
      <c r="AT197" s="18" t="s">
        <v>217</v>
      </c>
      <c r="AU197" s="18" t="s">
        <v>76</v>
      </c>
    </row>
    <row r="198" spans="2:65" s="1" customFormat="1" ht="16.5" customHeight="1">
      <c r="B198" s="126"/>
      <c r="C198" s="127" t="s">
        <v>307</v>
      </c>
      <c r="D198" s="127" t="s">
        <v>155</v>
      </c>
      <c r="E198" s="128" t="s">
        <v>515</v>
      </c>
      <c r="F198" s="129" t="s">
        <v>516</v>
      </c>
      <c r="G198" s="130" t="s">
        <v>194</v>
      </c>
      <c r="H198" s="131">
        <v>1</v>
      </c>
      <c r="I198" s="132"/>
      <c r="J198" s="133">
        <f>ROUND(I198*H198,2)</f>
        <v>0</v>
      </c>
      <c r="K198" s="129" t="s">
        <v>381</v>
      </c>
      <c r="L198" s="33"/>
      <c r="M198" s="134" t="s">
        <v>3</v>
      </c>
      <c r="N198" s="135" t="s">
        <v>40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160</v>
      </c>
      <c r="AT198" s="138" t="s">
        <v>155</v>
      </c>
      <c r="AU198" s="138" t="s">
        <v>76</v>
      </c>
      <c r="AY198" s="18" t="s">
        <v>154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76</v>
      </c>
      <c r="BK198" s="139">
        <f>ROUND(I198*H198,2)</f>
        <v>0</v>
      </c>
      <c r="BL198" s="18" t="s">
        <v>160</v>
      </c>
      <c r="BM198" s="138" t="s">
        <v>517</v>
      </c>
    </row>
    <row r="199" spans="2:65" s="1" customFormat="1" ht="10">
      <c r="B199" s="33"/>
      <c r="D199" s="140" t="s">
        <v>162</v>
      </c>
      <c r="F199" s="141" t="s">
        <v>516</v>
      </c>
      <c r="I199" s="142"/>
      <c r="L199" s="33"/>
      <c r="M199" s="143"/>
      <c r="T199" s="54"/>
      <c r="AT199" s="18" t="s">
        <v>162</v>
      </c>
      <c r="AU199" s="18" t="s">
        <v>76</v>
      </c>
    </row>
    <row r="200" spans="2:65" s="1" customFormat="1" ht="45">
      <c r="B200" s="33"/>
      <c r="D200" s="140" t="s">
        <v>217</v>
      </c>
      <c r="F200" s="144" t="s">
        <v>431</v>
      </c>
      <c r="I200" s="142"/>
      <c r="L200" s="33"/>
      <c r="M200" s="143"/>
      <c r="T200" s="54"/>
      <c r="AT200" s="18" t="s">
        <v>217</v>
      </c>
      <c r="AU200" s="18" t="s">
        <v>76</v>
      </c>
    </row>
    <row r="201" spans="2:65" s="1" customFormat="1" ht="16.5" customHeight="1">
      <c r="B201" s="126"/>
      <c r="C201" s="127" t="s">
        <v>324</v>
      </c>
      <c r="D201" s="127" t="s">
        <v>155</v>
      </c>
      <c r="E201" s="128" t="s">
        <v>518</v>
      </c>
      <c r="F201" s="129" t="s">
        <v>519</v>
      </c>
      <c r="G201" s="130" t="s">
        <v>194</v>
      </c>
      <c r="H201" s="131">
        <v>8</v>
      </c>
      <c r="I201" s="132"/>
      <c r="J201" s="133">
        <f>ROUND(I201*H201,2)</f>
        <v>0</v>
      </c>
      <c r="K201" s="129" t="s">
        <v>381</v>
      </c>
      <c r="L201" s="33"/>
      <c r="M201" s="134" t="s">
        <v>3</v>
      </c>
      <c r="N201" s="135" t="s">
        <v>40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160</v>
      </c>
      <c r="AT201" s="138" t="s">
        <v>155</v>
      </c>
      <c r="AU201" s="138" t="s">
        <v>76</v>
      </c>
      <c r="AY201" s="18" t="s">
        <v>154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8" t="s">
        <v>76</v>
      </c>
      <c r="BK201" s="139">
        <f>ROUND(I201*H201,2)</f>
        <v>0</v>
      </c>
      <c r="BL201" s="18" t="s">
        <v>160</v>
      </c>
      <c r="BM201" s="138" t="s">
        <v>520</v>
      </c>
    </row>
    <row r="202" spans="2:65" s="1" customFormat="1" ht="10">
      <c r="B202" s="33"/>
      <c r="D202" s="140" t="s">
        <v>162</v>
      </c>
      <c r="F202" s="141" t="s">
        <v>519</v>
      </c>
      <c r="I202" s="142"/>
      <c r="L202" s="33"/>
      <c r="M202" s="143"/>
      <c r="T202" s="54"/>
      <c r="AT202" s="18" t="s">
        <v>162</v>
      </c>
      <c r="AU202" s="18" t="s">
        <v>76</v>
      </c>
    </row>
    <row r="203" spans="2:65" s="1" customFormat="1" ht="45">
      <c r="B203" s="33"/>
      <c r="D203" s="140" t="s">
        <v>217</v>
      </c>
      <c r="F203" s="144" t="s">
        <v>427</v>
      </c>
      <c r="I203" s="142"/>
      <c r="L203" s="33"/>
      <c r="M203" s="143"/>
      <c r="T203" s="54"/>
      <c r="AT203" s="18" t="s">
        <v>217</v>
      </c>
      <c r="AU203" s="18" t="s">
        <v>76</v>
      </c>
    </row>
    <row r="204" spans="2:65" s="1" customFormat="1" ht="16.5" customHeight="1">
      <c r="B204" s="126"/>
      <c r="C204" s="127" t="s">
        <v>328</v>
      </c>
      <c r="D204" s="127" t="s">
        <v>155</v>
      </c>
      <c r="E204" s="128" t="s">
        <v>521</v>
      </c>
      <c r="F204" s="129" t="s">
        <v>522</v>
      </c>
      <c r="G204" s="130" t="s">
        <v>194</v>
      </c>
      <c r="H204" s="131">
        <v>8</v>
      </c>
      <c r="I204" s="132"/>
      <c r="J204" s="133">
        <f>ROUND(I204*H204,2)</f>
        <v>0</v>
      </c>
      <c r="K204" s="129" t="s">
        <v>381</v>
      </c>
      <c r="L204" s="33"/>
      <c r="M204" s="134" t="s">
        <v>3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160</v>
      </c>
      <c r="AT204" s="138" t="s">
        <v>155</v>
      </c>
      <c r="AU204" s="138" t="s">
        <v>76</v>
      </c>
      <c r="AY204" s="18" t="s">
        <v>154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76</v>
      </c>
      <c r="BK204" s="139">
        <f>ROUND(I204*H204,2)</f>
        <v>0</v>
      </c>
      <c r="BL204" s="18" t="s">
        <v>160</v>
      </c>
      <c r="BM204" s="138" t="s">
        <v>523</v>
      </c>
    </row>
    <row r="205" spans="2:65" s="1" customFormat="1" ht="10">
      <c r="B205" s="33"/>
      <c r="D205" s="140" t="s">
        <v>162</v>
      </c>
      <c r="F205" s="141" t="s">
        <v>522</v>
      </c>
      <c r="I205" s="142"/>
      <c r="L205" s="33"/>
      <c r="M205" s="143"/>
      <c r="T205" s="54"/>
      <c r="AT205" s="18" t="s">
        <v>162</v>
      </c>
      <c r="AU205" s="18" t="s">
        <v>76</v>
      </c>
    </row>
    <row r="206" spans="2:65" s="1" customFormat="1" ht="45">
      <c r="B206" s="33"/>
      <c r="D206" s="140" t="s">
        <v>217</v>
      </c>
      <c r="F206" s="144" t="s">
        <v>431</v>
      </c>
      <c r="I206" s="142"/>
      <c r="L206" s="33"/>
      <c r="M206" s="143"/>
      <c r="T206" s="54"/>
      <c r="AT206" s="18" t="s">
        <v>217</v>
      </c>
      <c r="AU206" s="18" t="s">
        <v>76</v>
      </c>
    </row>
    <row r="207" spans="2:65" s="1" customFormat="1" ht="16.5" customHeight="1">
      <c r="B207" s="126"/>
      <c r="C207" s="127" t="s">
        <v>343</v>
      </c>
      <c r="D207" s="127" t="s">
        <v>155</v>
      </c>
      <c r="E207" s="128" t="s">
        <v>524</v>
      </c>
      <c r="F207" s="129" t="s">
        <v>525</v>
      </c>
      <c r="G207" s="130" t="s">
        <v>194</v>
      </c>
      <c r="H207" s="131">
        <v>2</v>
      </c>
      <c r="I207" s="132"/>
      <c r="J207" s="133">
        <f>ROUND(I207*H207,2)</f>
        <v>0</v>
      </c>
      <c r="K207" s="129" t="s">
        <v>381</v>
      </c>
      <c r="L207" s="33"/>
      <c r="M207" s="134" t="s">
        <v>3</v>
      </c>
      <c r="N207" s="135" t="s">
        <v>40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160</v>
      </c>
      <c r="AT207" s="138" t="s">
        <v>155</v>
      </c>
      <c r="AU207" s="138" t="s">
        <v>76</v>
      </c>
      <c r="AY207" s="18" t="s">
        <v>154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76</v>
      </c>
      <c r="BK207" s="139">
        <f>ROUND(I207*H207,2)</f>
        <v>0</v>
      </c>
      <c r="BL207" s="18" t="s">
        <v>160</v>
      </c>
      <c r="BM207" s="138" t="s">
        <v>526</v>
      </c>
    </row>
    <row r="208" spans="2:65" s="1" customFormat="1" ht="10">
      <c r="B208" s="33"/>
      <c r="D208" s="140" t="s">
        <v>162</v>
      </c>
      <c r="F208" s="141" t="s">
        <v>525</v>
      </c>
      <c r="I208" s="142"/>
      <c r="L208" s="33"/>
      <c r="M208" s="143"/>
      <c r="T208" s="54"/>
      <c r="AT208" s="18" t="s">
        <v>162</v>
      </c>
      <c r="AU208" s="18" t="s">
        <v>76</v>
      </c>
    </row>
    <row r="209" spans="2:65" s="1" customFormat="1" ht="45">
      <c r="B209" s="33"/>
      <c r="D209" s="140" t="s">
        <v>217</v>
      </c>
      <c r="F209" s="144" t="s">
        <v>427</v>
      </c>
      <c r="I209" s="142"/>
      <c r="L209" s="33"/>
      <c r="M209" s="143"/>
      <c r="T209" s="54"/>
      <c r="AT209" s="18" t="s">
        <v>217</v>
      </c>
      <c r="AU209" s="18" t="s">
        <v>76</v>
      </c>
    </row>
    <row r="210" spans="2:65" s="1" customFormat="1" ht="16.5" customHeight="1">
      <c r="B210" s="126"/>
      <c r="C210" s="127" t="s">
        <v>349</v>
      </c>
      <c r="D210" s="127" t="s">
        <v>155</v>
      </c>
      <c r="E210" s="128" t="s">
        <v>527</v>
      </c>
      <c r="F210" s="129" t="s">
        <v>528</v>
      </c>
      <c r="G210" s="130" t="s">
        <v>194</v>
      </c>
      <c r="H210" s="131">
        <v>2</v>
      </c>
      <c r="I210" s="132"/>
      <c r="J210" s="133">
        <f>ROUND(I210*H210,2)</f>
        <v>0</v>
      </c>
      <c r="K210" s="129" t="s">
        <v>381</v>
      </c>
      <c r="L210" s="33"/>
      <c r="M210" s="134" t="s">
        <v>3</v>
      </c>
      <c r="N210" s="135" t="s">
        <v>40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160</v>
      </c>
      <c r="AT210" s="138" t="s">
        <v>155</v>
      </c>
      <c r="AU210" s="138" t="s">
        <v>76</v>
      </c>
      <c r="AY210" s="18" t="s">
        <v>154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76</v>
      </c>
      <c r="BK210" s="139">
        <f>ROUND(I210*H210,2)</f>
        <v>0</v>
      </c>
      <c r="BL210" s="18" t="s">
        <v>160</v>
      </c>
      <c r="BM210" s="138" t="s">
        <v>529</v>
      </c>
    </row>
    <row r="211" spans="2:65" s="1" customFormat="1" ht="10">
      <c r="B211" s="33"/>
      <c r="D211" s="140" t="s">
        <v>162</v>
      </c>
      <c r="F211" s="141" t="s">
        <v>528</v>
      </c>
      <c r="I211" s="142"/>
      <c r="L211" s="33"/>
      <c r="M211" s="143"/>
      <c r="T211" s="54"/>
      <c r="AT211" s="18" t="s">
        <v>162</v>
      </c>
      <c r="AU211" s="18" t="s">
        <v>76</v>
      </c>
    </row>
    <row r="212" spans="2:65" s="1" customFormat="1" ht="45">
      <c r="B212" s="33"/>
      <c r="D212" s="140" t="s">
        <v>217</v>
      </c>
      <c r="F212" s="144" t="s">
        <v>431</v>
      </c>
      <c r="I212" s="142"/>
      <c r="L212" s="33"/>
      <c r="M212" s="143"/>
      <c r="T212" s="54"/>
      <c r="AT212" s="18" t="s">
        <v>217</v>
      </c>
      <c r="AU212" s="18" t="s">
        <v>76</v>
      </c>
    </row>
    <row r="213" spans="2:65" s="1" customFormat="1" ht="16.5" customHeight="1">
      <c r="B213" s="126"/>
      <c r="C213" s="127" t="s">
        <v>354</v>
      </c>
      <c r="D213" s="127" t="s">
        <v>155</v>
      </c>
      <c r="E213" s="128" t="s">
        <v>530</v>
      </c>
      <c r="F213" s="129" t="s">
        <v>531</v>
      </c>
      <c r="G213" s="130" t="s">
        <v>194</v>
      </c>
      <c r="H213" s="131">
        <v>1</v>
      </c>
      <c r="I213" s="132"/>
      <c r="J213" s="133">
        <f>ROUND(I213*H213,2)</f>
        <v>0</v>
      </c>
      <c r="K213" s="129" t="s">
        <v>381</v>
      </c>
      <c r="L213" s="33"/>
      <c r="M213" s="134" t="s">
        <v>3</v>
      </c>
      <c r="N213" s="135" t="s">
        <v>40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160</v>
      </c>
      <c r="AT213" s="138" t="s">
        <v>155</v>
      </c>
      <c r="AU213" s="138" t="s">
        <v>76</v>
      </c>
      <c r="AY213" s="18" t="s">
        <v>154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76</v>
      </c>
      <c r="BK213" s="139">
        <f>ROUND(I213*H213,2)</f>
        <v>0</v>
      </c>
      <c r="BL213" s="18" t="s">
        <v>160</v>
      </c>
      <c r="BM213" s="138" t="s">
        <v>532</v>
      </c>
    </row>
    <row r="214" spans="2:65" s="1" customFormat="1" ht="10">
      <c r="B214" s="33"/>
      <c r="D214" s="140" t="s">
        <v>162</v>
      </c>
      <c r="F214" s="141" t="s">
        <v>531</v>
      </c>
      <c r="I214" s="142"/>
      <c r="L214" s="33"/>
      <c r="M214" s="143"/>
      <c r="T214" s="54"/>
      <c r="AT214" s="18" t="s">
        <v>162</v>
      </c>
      <c r="AU214" s="18" t="s">
        <v>76</v>
      </c>
    </row>
    <row r="215" spans="2:65" s="1" customFormat="1" ht="45">
      <c r="B215" s="33"/>
      <c r="D215" s="140" t="s">
        <v>217</v>
      </c>
      <c r="F215" s="144" t="s">
        <v>427</v>
      </c>
      <c r="I215" s="142"/>
      <c r="L215" s="33"/>
      <c r="M215" s="143"/>
      <c r="T215" s="54"/>
      <c r="AT215" s="18" t="s">
        <v>217</v>
      </c>
      <c r="AU215" s="18" t="s">
        <v>76</v>
      </c>
    </row>
    <row r="216" spans="2:65" s="1" customFormat="1" ht="16.5" customHeight="1">
      <c r="B216" s="126"/>
      <c r="C216" s="127" t="s">
        <v>359</v>
      </c>
      <c r="D216" s="127" t="s">
        <v>155</v>
      </c>
      <c r="E216" s="128" t="s">
        <v>533</v>
      </c>
      <c r="F216" s="129" t="s">
        <v>534</v>
      </c>
      <c r="G216" s="130" t="s">
        <v>194</v>
      </c>
      <c r="H216" s="131">
        <v>1</v>
      </c>
      <c r="I216" s="132"/>
      <c r="J216" s="133">
        <f>ROUND(I216*H216,2)</f>
        <v>0</v>
      </c>
      <c r="K216" s="129" t="s">
        <v>381</v>
      </c>
      <c r="L216" s="33"/>
      <c r="M216" s="134" t="s">
        <v>3</v>
      </c>
      <c r="N216" s="135" t="s">
        <v>40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160</v>
      </c>
      <c r="AT216" s="138" t="s">
        <v>155</v>
      </c>
      <c r="AU216" s="138" t="s">
        <v>76</v>
      </c>
      <c r="AY216" s="18" t="s">
        <v>154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76</v>
      </c>
      <c r="BK216" s="139">
        <f>ROUND(I216*H216,2)</f>
        <v>0</v>
      </c>
      <c r="BL216" s="18" t="s">
        <v>160</v>
      </c>
      <c r="BM216" s="138" t="s">
        <v>535</v>
      </c>
    </row>
    <row r="217" spans="2:65" s="1" customFormat="1" ht="10">
      <c r="B217" s="33"/>
      <c r="D217" s="140" t="s">
        <v>162</v>
      </c>
      <c r="F217" s="141" t="s">
        <v>534</v>
      </c>
      <c r="I217" s="142"/>
      <c r="L217" s="33"/>
      <c r="M217" s="143"/>
      <c r="T217" s="54"/>
      <c r="AT217" s="18" t="s">
        <v>162</v>
      </c>
      <c r="AU217" s="18" t="s">
        <v>76</v>
      </c>
    </row>
    <row r="218" spans="2:65" s="1" customFormat="1" ht="45">
      <c r="B218" s="33"/>
      <c r="D218" s="140" t="s">
        <v>217</v>
      </c>
      <c r="F218" s="144" t="s">
        <v>431</v>
      </c>
      <c r="I218" s="142"/>
      <c r="L218" s="33"/>
      <c r="M218" s="143"/>
      <c r="T218" s="54"/>
      <c r="AT218" s="18" t="s">
        <v>217</v>
      </c>
      <c r="AU218" s="18" t="s">
        <v>76</v>
      </c>
    </row>
    <row r="219" spans="2:65" s="1" customFormat="1" ht="16.5" customHeight="1">
      <c r="B219" s="126"/>
      <c r="C219" s="127" t="s">
        <v>364</v>
      </c>
      <c r="D219" s="127" t="s">
        <v>155</v>
      </c>
      <c r="E219" s="128" t="s">
        <v>536</v>
      </c>
      <c r="F219" s="129" t="s">
        <v>537</v>
      </c>
      <c r="G219" s="130" t="s">
        <v>194</v>
      </c>
      <c r="H219" s="131">
        <v>6</v>
      </c>
      <c r="I219" s="132"/>
      <c r="J219" s="133">
        <f>ROUND(I219*H219,2)</f>
        <v>0</v>
      </c>
      <c r="K219" s="129" t="s">
        <v>381</v>
      </c>
      <c r="L219" s="33"/>
      <c r="M219" s="134" t="s">
        <v>3</v>
      </c>
      <c r="N219" s="135" t="s">
        <v>40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160</v>
      </c>
      <c r="AT219" s="138" t="s">
        <v>155</v>
      </c>
      <c r="AU219" s="138" t="s">
        <v>76</v>
      </c>
      <c r="AY219" s="18" t="s">
        <v>154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8" t="s">
        <v>76</v>
      </c>
      <c r="BK219" s="139">
        <f>ROUND(I219*H219,2)</f>
        <v>0</v>
      </c>
      <c r="BL219" s="18" t="s">
        <v>160</v>
      </c>
      <c r="BM219" s="138" t="s">
        <v>538</v>
      </c>
    </row>
    <row r="220" spans="2:65" s="1" customFormat="1" ht="10">
      <c r="B220" s="33"/>
      <c r="D220" s="140" t="s">
        <v>162</v>
      </c>
      <c r="F220" s="141" t="s">
        <v>537</v>
      </c>
      <c r="I220" s="142"/>
      <c r="L220" s="33"/>
      <c r="M220" s="143"/>
      <c r="T220" s="54"/>
      <c r="AT220" s="18" t="s">
        <v>162</v>
      </c>
      <c r="AU220" s="18" t="s">
        <v>76</v>
      </c>
    </row>
    <row r="221" spans="2:65" s="1" customFormat="1" ht="45">
      <c r="B221" s="33"/>
      <c r="D221" s="140" t="s">
        <v>217</v>
      </c>
      <c r="F221" s="144" t="s">
        <v>427</v>
      </c>
      <c r="I221" s="142"/>
      <c r="L221" s="33"/>
      <c r="M221" s="143"/>
      <c r="T221" s="54"/>
      <c r="AT221" s="18" t="s">
        <v>217</v>
      </c>
      <c r="AU221" s="18" t="s">
        <v>76</v>
      </c>
    </row>
    <row r="222" spans="2:65" s="1" customFormat="1" ht="16.5" customHeight="1">
      <c r="B222" s="126"/>
      <c r="C222" s="127" t="s">
        <v>369</v>
      </c>
      <c r="D222" s="127" t="s">
        <v>155</v>
      </c>
      <c r="E222" s="128" t="s">
        <v>539</v>
      </c>
      <c r="F222" s="129" t="s">
        <v>540</v>
      </c>
      <c r="G222" s="130" t="s">
        <v>194</v>
      </c>
      <c r="H222" s="131">
        <v>6</v>
      </c>
      <c r="I222" s="132"/>
      <c r="J222" s="133">
        <f>ROUND(I222*H222,2)</f>
        <v>0</v>
      </c>
      <c r="K222" s="129" t="s">
        <v>381</v>
      </c>
      <c r="L222" s="33"/>
      <c r="M222" s="134" t="s">
        <v>3</v>
      </c>
      <c r="N222" s="135" t="s">
        <v>40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160</v>
      </c>
      <c r="AT222" s="138" t="s">
        <v>155</v>
      </c>
      <c r="AU222" s="138" t="s">
        <v>76</v>
      </c>
      <c r="AY222" s="18" t="s">
        <v>154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8" t="s">
        <v>76</v>
      </c>
      <c r="BK222" s="139">
        <f>ROUND(I222*H222,2)</f>
        <v>0</v>
      </c>
      <c r="BL222" s="18" t="s">
        <v>160</v>
      </c>
      <c r="BM222" s="138" t="s">
        <v>541</v>
      </c>
    </row>
    <row r="223" spans="2:65" s="1" customFormat="1" ht="10">
      <c r="B223" s="33"/>
      <c r="D223" s="140" t="s">
        <v>162</v>
      </c>
      <c r="F223" s="141" t="s">
        <v>540</v>
      </c>
      <c r="I223" s="142"/>
      <c r="L223" s="33"/>
      <c r="M223" s="143"/>
      <c r="T223" s="54"/>
      <c r="AT223" s="18" t="s">
        <v>162</v>
      </c>
      <c r="AU223" s="18" t="s">
        <v>76</v>
      </c>
    </row>
    <row r="224" spans="2:65" s="1" customFormat="1" ht="45">
      <c r="B224" s="33"/>
      <c r="D224" s="140" t="s">
        <v>217</v>
      </c>
      <c r="F224" s="144" t="s">
        <v>431</v>
      </c>
      <c r="I224" s="142"/>
      <c r="L224" s="33"/>
      <c r="M224" s="143"/>
      <c r="T224" s="54"/>
      <c r="AT224" s="18" t="s">
        <v>217</v>
      </c>
      <c r="AU224" s="18" t="s">
        <v>76</v>
      </c>
    </row>
    <row r="225" spans="2:65" s="1" customFormat="1" ht="16.5" customHeight="1">
      <c r="B225" s="126"/>
      <c r="C225" s="127" t="s">
        <v>542</v>
      </c>
      <c r="D225" s="127" t="s">
        <v>155</v>
      </c>
      <c r="E225" s="128" t="s">
        <v>543</v>
      </c>
      <c r="F225" s="129" t="s">
        <v>544</v>
      </c>
      <c r="G225" s="130" t="s">
        <v>194</v>
      </c>
      <c r="H225" s="131">
        <v>30</v>
      </c>
      <c r="I225" s="132"/>
      <c r="J225" s="133">
        <f>ROUND(I225*H225,2)</f>
        <v>0</v>
      </c>
      <c r="K225" s="129" t="s">
        <v>381</v>
      </c>
      <c r="L225" s="33"/>
      <c r="M225" s="134" t="s">
        <v>3</v>
      </c>
      <c r="N225" s="135" t="s">
        <v>40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160</v>
      </c>
      <c r="AT225" s="138" t="s">
        <v>155</v>
      </c>
      <c r="AU225" s="138" t="s">
        <v>76</v>
      </c>
      <c r="AY225" s="18" t="s">
        <v>154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8" t="s">
        <v>76</v>
      </c>
      <c r="BK225" s="139">
        <f>ROUND(I225*H225,2)</f>
        <v>0</v>
      </c>
      <c r="BL225" s="18" t="s">
        <v>160</v>
      </c>
      <c r="BM225" s="138" t="s">
        <v>545</v>
      </c>
    </row>
    <row r="226" spans="2:65" s="1" customFormat="1" ht="10">
      <c r="B226" s="33"/>
      <c r="D226" s="140" t="s">
        <v>162</v>
      </c>
      <c r="F226" s="141" t="s">
        <v>544</v>
      </c>
      <c r="I226" s="142"/>
      <c r="L226" s="33"/>
      <c r="M226" s="143"/>
      <c r="T226" s="54"/>
      <c r="AT226" s="18" t="s">
        <v>162</v>
      </c>
      <c r="AU226" s="18" t="s">
        <v>76</v>
      </c>
    </row>
    <row r="227" spans="2:65" s="1" customFormat="1" ht="45">
      <c r="B227" s="33"/>
      <c r="D227" s="140" t="s">
        <v>217</v>
      </c>
      <c r="F227" s="144" t="s">
        <v>427</v>
      </c>
      <c r="I227" s="142"/>
      <c r="L227" s="33"/>
      <c r="M227" s="143"/>
      <c r="T227" s="54"/>
      <c r="AT227" s="18" t="s">
        <v>217</v>
      </c>
      <c r="AU227" s="18" t="s">
        <v>76</v>
      </c>
    </row>
    <row r="228" spans="2:65" s="1" customFormat="1" ht="16.5" customHeight="1">
      <c r="B228" s="126"/>
      <c r="C228" s="127" t="s">
        <v>546</v>
      </c>
      <c r="D228" s="127" t="s">
        <v>155</v>
      </c>
      <c r="E228" s="128" t="s">
        <v>547</v>
      </c>
      <c r="F228" s="129" t="s">
        <v>548</v>
      </c>
      <c r="G228" s="130" t="s">
        <v>194</v>
      </c>
      <c r="H228" s="131">
        <v>30</v>
      </c>
      <c r="I228" s="132"/>
      <c r="J228" s="133">
        <f>ROUND(I228*H228,2)</f>
        <v>0</v>
      </c>
      <c r="K228" s="129" t="s">
        <v>381</v>
      </c>
      <c r="L228" s="33"/>
      <c r="M228" s="134" t="s">
        <v>3</v>
      </c>
      <c r="N228" s="135" t="s">
        <v>40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160</v>
      </c>
      <c r="AT228" s="138" t="s">
        <v>155</v>
      </c>
      <c r="AU228" s="138" t="s">
        <v>76</v>
      </c>
      <c r="AY228" s="18" t="s">
        <v>154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76</v>
      </c>
      <c r="BK228" s="139">
        <f>ROUND(I228*H228,2)</f>
        <v>0</v>
      </c>
      <c r="BL228" s="18" t="s">
        <v>160</v>
      </c>
      <c r="BM228" s="138" t="s">
        <v>549</v>
      </c>
    </row>
    <row r="229" spans="2:65" s="1" customFormat="1" ht="10">
      <c r="B229" s="33"/>
      <c r="D229" s="140" t="s">
        <v>162</v>
      </c>
      <c r="F229" s="141" t="s">
        <v>548</v>
      </c>
      <c r="I229" s="142"/>
      <c r="L229" s="33"/>
      <c r="M229" s="143"/>
      <c r="T229" s="54"/>
      <c r="AT229" s="18" t="s">
        <v>162</v>
      </c>
      <c r="AU229" s="18" t="s">
        <v>76</v>
      </c>
    </row>
    <row r="230" spans="2:65" s="1" customFormat="1" ht="45">
      <c r="B230" s="33"/>
      <c r="D230" s="140" t="s">
        <v>217</v>
      </c>
      <c r="F230" s="144" t="s">
        <v>431</v>
      </c>
      <c r="I230" s="142"/>
      <c r="L230" s="33"/>
      <c r="M230" s="143"/>
      <c r="T230" s="54"/>
      <c r="AT230" s="18" t="s">
        <v>217</v>
      </c>
      <c r="AU230" s="18" t="s">
        <v>76</v>
      </c>
    </row>
    <row r="231" spans="2:65" s="1" customFormat="1" ht="16.5" customHeight="1">
      <c r="B231" s="126"/>
      <c r="C231" s="127" t="s">
        <v>550</v>
      </c>
      <c r="D231" s="127" t="s">
        <v>155</v>
      </c>
      <c r="E231" s="128" t="s">
        <v>551</v>
      </c>
      <c r="F231" s="129" t="s">
        <v>552</v>
      </c>
      <c r="G231" s="130" t="s">
        <v>194</v>
      </c>
      <c r="H231" s="131">
        <v>2</v>
      </c>
      <c r="I231" s="132"/>
      <c r="J231" s="133">
        <f>ROUND(I231*H231,2)</f>
        <v>0</v>
      </c>
      <c r="K231" s="129" t="s">
        <v>381</v>
      </c>
      <c r="L231" s="33"/>
      <c r="M231" s="134" t="s">
        <v>3</v>
      </c>
      <c r="N231" s="135" t="s">
        <v>40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160</v>
      </c>
      <c r="AT231" s="138" t="s">
        <v>155</v>
      </c>
      <c r="AU231" s="138" t="s">
        <v>76</v>
      </c>
      <c r="AY231" s="18" t="s">
        <v>154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76</v>
      </c>
      <c r="BK231" s="139">
        <f>ROUND(I231*H231,2)</f>
        <v>0</v>
      </c>
      <c r="BL231" s="18" t="s">
        <v>160</v>
      </c>
      <c r="BM231" s="138" t="s">
        <v>553</v>
      </c>
    </row>
    <row r="232" spans="2:65" s="1" customFormat="1" ht="10">
      <c r="B232" s="33"/>
      <c r="D232" s="140" t="s">
        <v>162</v>
      </c>
      <c r="F232" s="141" t="s">
        <v>552</v>
      </c>
      <c r="I232" s="142"/>
      <c r="L232" s="33"/>
      <c r="M232" s="143"/>
      <c r="T232" s="54"/>
      <c r="AT232" s="18" t="s">
        <v>162</v>
      </c>
      <c r="AU232" s="18" t="s">
        <v>76</v>
      </c>
    </row>
    <row r="233" spans="2:65" s="1" customFormat="1" ht="45">
      <c r="B233" s="33"/>
      <c r="D233" s="140" t="s">
        <v>217</v>
      </c>
      <c r="F233" s="144" t="s">
        <v>554</v>
      </c>
      <c r="I233" s="142"/>
      <c r="L233" s="33"/>
      <c r="M233" s="143"/>
      <c r="T233" s="54"/>
      <c r="AT233" s="18" t="s">
        <v>217</v>
      </c>
      <c r="AU233" s="18" t="s">
        <v>76</v>
      </c>
    </row>
    <row r="234" spans="2:65" s="1" customFormat="1" ht="16.5" customHeight="1">
      <c r="B234" s="126"/>
      <c r="C234" s="127" t="s">
        <v>555</v>
      </c>
      <c r="D234" s="127" t="s">
        <v>155</v>
      </c>
      <c r="E234" s="128" t="s">
        <v>556</v>
      </c>
      <c r="F234" s="129" t="s">
        <v>557</v>
      </c>
      <c r="G234" s="130" t="s">
        <v>194</v>
      </c>
      <c r="H234" s="131">
        <v>2</v>
      </c>
      <c r="I234" s="132"/>
      <c r="J234" s="133">
        <f>ROUND(I234*H234,2)</f>
        <v>0</v>
      </c>
      <c r="K234" s="129" t="s">
        <v>381</v>
      </c>
      <c r="L234" s="33"/>
      <c r="M234" s="134" t="s">
        <v>3</v>
      </c>
      <c r="N234" s="135" t="s">
        <v>40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160</v>
      </c>
      <c r="AT234" s="138" t="s">
        <v>155</v>
      </c>
      <c r="AU234" s="138" t="s">
        <v>76</v>
      </c>
      <c r="AY234" s="18" t="s">
        <v>154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76</v>
      </c>
      <c r="BK234" s="139">
        <f>ROUND(I234*H234,2)</f>
        <v>0</v>
      </c>
      <c r="BL234" s="18" t="s">
        <v>160</v>
      </c>
      <c r="BM234" s="138" t="s">
        <v>558</v>
      </c>
    </row>
    <row r="235" spans="2:65" s="1" customFormat="1" ht="10">
      <c r="B235" s="33"/>
      <c r="D235" s="140" t="s">
        <v>162</v>
      </c>
      <c r="F235" s="141" t="s">
        <v>557</v>
      </c>
      <c r="I235" s="142"/>
      <c r="L235" s="33"/>
      <c r="M235" s="143"/>
      <c r="T235" s="54"/>
      <c r="AT235" s="18" t="s">
        <v>162</v>
      </c>
      <c r="AU235" s="18" t="s">
        <v>76</v>
      </c>
    </row>
    <row r="236" spans="2:65" s="1" customFormat="1" ht="45">
      <c r="B236" s="33"/>
      <c r="D236" s="140" t="s">
        <v>217</v>
      </c>
      <c r="F236" s="144" t="s">
        <v>554</v>
      </c>
      <c r="I236" s="142"/>
      <c r="L236" s="33"/>
      <c r="M236" s="143"/>
      <c r="T236" s="54"/>
      <c r="AT236" s="18" t="s">
        <v>217</v>
      </c>
      <c r="AU236" s="18" t="s">
        <v>76</v>
      </c>
    </row>
    <row r="237" spans="2:65" s="1" customFormat="1" ht="16.5" customHeight="1">
      <c r="B237" s="126"/>
      <c r="C237" s="127" t="s">
        <v>559</v>
      </c>
      <c r="D237" s="127" t="s">
        <v>155</v>
      </c>
      <c r="E237" s="128" t="s">
        <v>560</v>
      </c>
      <c r="F237" s="129" t="s">
        <v>561</v>
      </c>
      <c r="G237" s="130" t="s">
        <v>194</v>
      </c>
      <c r="H237" s="131">
        <v>2</v>
      </c>
      <c r="I237" s="132"/>
      <c r="J237" s="133">
        <f>ROUND(I237*H237,2)</f>
        <v>0</v>
      </c>
      <c r="K237" s="129" t="s">
        <v>381</v>
      </c>
      <c r="L237" s="33"/>
      <c r="M237" s="134" t="s">
        <v>3</v>
      </c>
      <c r="N237" s="135" t="s">
        <v>40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160</v>
      </c>
      <c r="AT237" s="138" t="s">
        <v>155</v>
      </c>
      <c r="AU237" s="138" t="s">
        <v>76</v>
      </c>
      <c r="AY237" s="18" t="s">
        <v>154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8" t="s">
        <v>76</v>
      </c>
      <c r="BK237" s="139">
        <f>ROUND(I237*H237,2)</f>
        <v>0</v>
      </c>
      <c r="BL237" s="18" t="s">
        <v>160</v>
      </c>
      <c r="BM237" s="138" t="s">
        <v>562</v>
      </c>
    </row>
    <row r="238" spans="2:65" s="1" customFormat="1" ht="10">
      <c r="B238" s="33"/>
      <c r="D238" s="140" t="s">
        <v>162</v>
      </c>
      <c r="F238" s="141" t="s">
        <v>561</v>
      </c>
      <c r="I238" s="142"/>
      <c r="L238" s="33"/>
      <c r="M238" s="143"/>
      <c r="T238" s="54"/>
      <c r="AT238" s="18" t="s">
        <v>162</v>
      </c>
      <c r="AU238" s="18" t="s">
        <v>76</v>
      </c>
    </row>
    <row r="239" spans="2:65" s="1" customFormat="1" ht="45">
      <c r="B239" s="33"/>
      <c r="D239" s="140" t="s">
        <v>217</v>
      </c>
      <c r="F239" s="144" t="s">
        <v>554</v>
      </c>
      <c r="I239" s="142"/>
      <c r="L239" s="33"/>
      <c r="M239" s="143"/>
      <c r="T239" s="54"/>
      <c r="AT239" s="18" t="s">
        <v>217</v>
      </c>
      <c r="AU239" s="18" t="s">
        <v>76</v>
      </c>
    </row>
    <row r="240" spans="2:65" s="1" customFormat="1" ht="16.5" customHeight="1">
      <c r="B240" s="126"/>
      <c r="C240" s="127" t="s">
        <v>563</v>
      </c>
      <c r="D240" s="127" t="s">
        <v>155</v>
      </c>
      <c r="E240" s="128" t="s">
        <v>564</v>
      </c>
      <c r="F240" s="129" t="s">
        <v>565</v>
      </c>
      <c r="G240" s="130" t="s">
        <v>194</v>
      </c>
      <c r="H240" s="131">
        <v>1</v>
      </c>
      <c r="I240" s="132"/>
      <c r="J240" s="133">
        <f>ROUND(I240*H240,2)</f>
        <v>0</v>
      </c>
      <c r="K240" s="129" t="s">
        <v>381</v>
      </c>
      <c r="L240" s="33"/>
      <c r="M240" s="134" t="s">
        <v>3</v>
      </c>
      <c r="N240" s="135" t="s">
        <v>40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160</v>
      </c>
      <c r="AT240" s="138" t="s">
        <v>155</v>
      </c>
      <c r="AU240" s="138" t="s">
        <v>76</v>
      </c>
      <c r="AY240" s="18" t="s">
        <v>154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8" t="s">
        <v>76</v>
      </c>
      <c r="BK240" s="139">
        <f>ROUND(I240*H240,2)</f>
        <v>0</v>
      </c>
      <c r="BL240" s="18" t="s">
        <v>160</v>
      </c>
      <c r="BM240" s="138" t="s">
        <v>566</v>
      </c>
    </row>
    <row r="241" spans="2:65" s="1" customFormat="1" ht="10">
      <c r="B241" s="33"/>
      <c r="D241" s="140" t="s">
        <v>162</v>
      </c>
      <c r="F241" s="141" t="s">
        <v>565</v>
      </c>
      <c r="I241" s="142"/>
      <c r="L241" s="33"/>
      <c r="M241" s="143"/>
      <c r="T241" s="54"/>
      <c r="AT241" s="18" t="s">
        <v>162</v>
      </c>
      <c r="AU241" s="18" t="s">
        <v>76</v>
      </c>
    </row>
    <row r="242" spans="2:65" s="1" customFormat="1" ht="45">
      <c r="B242" s="33"/>
      <c r="D242" s="140" t="s">
        <v>217</v>
      </c>
      <c r="F242" s="144" t="s">
        <v>501</v>
      </c>
      <c r="I242" s="142"/>
      <c r="L242" s="33"/>
      <c r="M242" s="143"/>
      <c r="T242" s="54"/>
      <c r="AT242" s="18" t="s">
        <v>217</v>
      </c>
      <c r="AU242" s="18" t="s">
        <v>76</v>
      </c>
    </row>
    <row r="243" spans="2:65" s="1" customFormat="1" ht="16.5" customHeight="1">
      <c r="B243" s="126"/>
      <c r="C243" s="127" t="s">
        <v>567</v>
      </c>
      <c r="D243" s="127" t="s">
        <v>155</v>
      </c>
      <c r="E243" s="128" t="s">
        <v>568</v>
      </c>
      <c r="F243" s="129" t="s">
        <v>569</v>
      </c>
      <c r="G243" s="130" t="s">
        <v>194</v>
      </c>
      <c r="H243" s="131">
        <v>1</v>
      </c>
      <c r="I243" s="132"/>
      <c r="J243" s="133">
        <f>ROUND(I243*H243,2)</f>
        <v>0</v>
      </c>
      <c r="K243" s="129" t="s">
        <v>381</v>
      </c>
      <c r="L243" s="33"/>
      <c r="M243" s="134" t="s">
        <v>3</v>
      </c>
      <c r="N243" s="135" t="s">
        <v>40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160</v>
      </c>
      <c r="AT243" s="138" t="s">
        <v>155</v>
      </c>
      <c r="AU243" s="138" t="s">
        <v>76</v>
      </c>
      <c r="AY243" s="18" t="s">
        <v>154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8" t="s">
        <v>76</v>
      </c>
      <c r="BK243" s="139">
        <f>ROUND(I243*H243,2)</f>
        <v>0</v>
      </c>
      <c r="BL243" s="18" t="s">
        <v>160</v>
      </c>
      <c r="BM243" s="138" t="s">
        <v>570</v>
      </c>
    </row>
    <row r="244" spans="2:65" s="1" customFormat="1" ht="10">
      <c r="B244" s="33"/>
      <c r="D244" s="140" t="s">
        <v>162</v>
      </c>
      <c r="F244" s="141" t="s">
        <v>569</v>
      </c>
      <c r="I244" s="142"/>
      <c r="L244" s="33"/>
      <c r="M244" s="143"/>
      <c r="T244" s="54"/>
      <c r="AT244" s="18" t="s">
        <v>162</v>
      </c>
      <c r="AU244" s="18" t="s">
        <v>76</v>
      </c>
    </row>
    <row r="245" spans="2:65" s="1" customFormat="1" ht="45">
      <c r="B245" s="33"/>
      <c r="D245" s="140" t="s">
        <v>217</v>
      </c>
      <c r="F245" s="144" t="s">
        <v>431</v>
      </c>
      <c r="I245" s="142"/>
      <c r="L245" s="33"/>
      <c r="M245" s="143"/>
      <c r="T245" s="54"/>
      <c r="AT245" s="18" t="s">
        <v>217</v>
      </c>
      <c r="AU245" s="18" t="s">
        <v>76</v>
      </c>
    </row>
    <row r="246" spans="2:65" s="1" customFormat="1" ht="16.5" customHeight="1">
      <c r="B246" s="126"/>
      <c r="C246" s="127" t="s">
        <v>571</v>
      </c>
      <c r="D246" s="127" t="s">
        <v>155</v>
      </c>
      <c r="E246" s="128" t="s">
        <v>572</v>
      </c>
      <c r="F246" s="129" t="s">
        <v>573</v>
      </c>
      <c r="G246" s="130" t="s">
        <v>194</v>
      </c>
      <c r="H246" s="131">
        <v>2</v>
      </c>
      <c r="I246" s="132"/>
      <c r="J246" s="133">
        <f>ROUND(I246*H246,2)</f>
        <v>0</v>
      </c>
      <c r="K246" s="129" t="s">
        <v>381</v>
      </c>
      <c r="L246" s="33"/>
      <c r="M246" s="134" t="s">
        <v>3</v>
      </c>
      <c r="N246" s="135" t="s">
        <v>40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160</v>
      </c>
      <c r="AT246" s="138" t="s">
        <v>155</v>
      </c>
      <c r="AU246" s="138" t="s">
        <v>76</v>
      </c>
      <c r="AY246" s="18" t="s">
        <v>154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76</v>
      </c>
      <c r="BK246" s="139">
        <f>ROUND(I246*H246,2)</f>
        <v>0</v>
      </c>
      <c r="BL246" s="18" t="s">
        <v>160</v>
      </c>
      <c r="BM246" s="138" t="s">
        <v>574</v>
      </c>
    </row>
    <row r="247" spans="2:65" s="1" customFormat="1" ht="10">
      <c r="B247" s="33"/>
      <c r="D247" s="140" t="s">
        <v>162</v>
      </c>
      <c r="F247" s="141" t="s">
        <v>573</v>
      </c>
      <c r="I247" s="142"/>
      <c r="L247" s="33"/>
      <c r="M247" s="143"/>
      <c r="T247" s="54"/>
      <c r="AT247" s="18" t="s">
        <v>162</v>
      </c>
      <c r="AU247" s="18" t="s">
        <v>76</v>
      </c>
    </row>
    <row r="248" spans="2:65" s="1" customFormat="1" ht="36">
      <c r="B248" s="33"/>
      <c r="D248" s="140" t="s">
        <v>217</v>
      </c>
      <c r="F248" s="144" t="s">
        <v>575</v>
      </c>
      <c r="I248" s="142"/>
      <c r="L248" s="33"/>
      <c r="M248" s="143"/>
      <c r="T248" s="54"/>
      <c r="AT248" s="18" t="s">
        <v>217</v>
      </c>
      <c r="AU248" s="18" t="s">
        <v>76</v>
      </c>
    </row>
    <row r="249" spans="2:65" s="1" customFormat="1" ht="16.5" customHeight="1">
      <c r="B249" s="126"/>
      <c r="C249" s="127" t="s">
        <v>576</v>
      </c>
      <c r="D249" s="127" t="s">
        <v>155</v>
      </c>
      <c r="E249" s="128" t="s">
        <v>577</v>
      </c>
      <c r="F249" s="129" t="s">
        <v>578</v>
      </c>
      <c r="G249" s="130" t="s">
        <v>194</v>
      </c>
      <c r="H249" s="131">
        <v>2</v>
      </c>
      <c r="I249" s="132"/>
      <c r="J249" s="133">
        <f>ROUND(I249*H249,2)</f>
        <v>0</v>
      </c>
      <c r="K249" s="129" t="s">
        <v>381</v>
      </c>
      <c r="L249" s="33"/>
      <c r="M249" s="134" t="s">
        <v>3</v>
      </c>
      <c r="N249" s="135" t="s">
        <v>40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160</v>
      </c>
      <c r="AT249" s="138" t="s">
        <v>155</v>
      </c>
      <c r="AU249" s="138" t="s">
        <v>76</v>
      </c>
      <c r="AY249" s="18" t="s">
        <v>154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8" t="s">
        <v>76</v>
      </c>
      <c r="BK249" s="139">
        <f>ROUND(I249*H249,2)</f>
        <v>0</v>
      </c>
      <c r="BL249" s="18" t="s">
        <v>160</v>
      </c>
      <c r="BM249" s="138" t="s">
        <v>579</v>
      </c>
    </row>
    <row r="250" spans="2:65" s="1" customFormat="1" ht="10">
      <c r="B250" s="33"/>
      <c r="D250" s="140" t="s">
        <v>162</v>
      </c>
      <c r="F250" s="141" t="s">
        <v>578</v>
      </c>
      <c r="I250" s="142"/>
      <c r="L250" s="33"/>
      <c r="M250" s="143"/>
      <c r="T250" s="54"/>
      <c r="AT250" s="18" t="s">
        <v>162</v>
      </c>
      <c r="AU250" s="18" t="s">
        <v>76</v>
      </c>
    </row>
    <row r="251" spans="2:65" s="1" customFormat="1" ht="36">
      <c r="B251" s="33"/>
      <c r="D251" s="140" t="s">
        <v>217</v>
      </c>
      <c r="F251" s="144" t="s">
        <v>575</v>
      </c>
      <c r="I251" s="142"/>
      <c r="L251" s="33"/>
      <c r="M251" s="143"/>
      <c r="T251" s="54"/>
      <c r="AT251" s="18" t="s">
        <v>217</v>
      </c>
      <c r="AU251" s="18" t="s">
        <v>76</v>
      </c>
    </row>
    <row r="252" spans="2:65" s="1" customFormat="1" ht="24.15" customHeight="1">
      <c r="B252" s="126"/>
      <c r="C252" s="127" t="s">
        <v>580</v>
      </c>
      <c r="D252" s="127" t="s">
        <v>155</v>
      </c>
      <c r="E252" s="128" t="s">
        <v>581</v>
      </c>
      <c r="F252" s="129" t="s">
        <v>582</v>
      </c>
      <c r="G252" s="130" t="s">
        <v>194</v>
      </c>
      <c r="H252" s="131">
        <v>15</v>
      </c>
      <c r="I252" s="132"/>
      <c r="J252" s="133">
        <f>ROUND(I252*H252,2)</f>
        <v>0</v>
      </c>
      <c r="K252" s="129" t="s">
        <v>381</v>
      </c>
      <c r="L252" s="33"/>
      <c r="M252" s="134" t="s">
        <v>3</v>
      </c>
      <c r="N252" s="135" t="s">
        <v>40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160</v>
      </c>
      <c r="AT252" s="138" t="s">
        <v>155</v>
      </c>
      <c r="AU252" s="138" t="s">
        <v>76</v>
      </c>
      <c r="AY252" s="18" t="s">
        <v>154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76</v>
      </c>
      <c r="BK252" s="139">
        <f>ROUND(I252*H252,2)</f>
        <v>0</v>
      </c>
      <c r="BL252" s="18" t="s">
        <v>160</v>
      </c>
      <c r="BM252" s="138" t="s">
        <v>583</v>
      </c>
    </row>
    <row r="253" spans="2:65" s="1" customFormat="1" ht="10">
      <c r="B253" s="33"/>
      <c r="D253" s="140" t="s">
        <v>162</v>
      </c>
      <c r="F253" s="141" t="s">
        <v>582</v>
      </c>
      <c r="I253" s="142"/>
      <c r="L253" s="33"/>
      <c r="M253" s="143"/>
      <c r="T253" s="54"/>
      <c r="AT253" s="18" t="s">
        <v>162</v>
      </c>
      <c r="AU253" s="18" t="s">
        <v>76</v>
      </c>
    </row>
    <row r="254" spans="2:65" s="1" customFormat="1" ht="27">
      <c r="B254" s="33"/>
      <c r="D254" s="140" t="s">
        <v>217</v>
      </c>
      <c r="F254" s="144" t="s">
        <v>584</v>
      </c>
      <c r="I254" s="142"/>
      <c r="L254" s="33"/>
      <c r="M254" s="143"/>
      <c r="T254" s="54"/>
      <c r="AT254" s="18" t="s">
        <v>217</v>
      </c>
      <c r="AU254" s="18" t="s">
        <v>76</v>
      </c>
    </row>
    <row r="255" spans="2:65" s="1" customFormat="1" ht="24.15" customHeight="1">
      <c r="B255" s="126"/>
      <c r="C255" s="127" t="s">
        <v>585</v>
      </c>
      <c r="D255" s="127" t="s">
        <v>155</v>
      </c>
      <c r="E255" s="128" t="s">
        <v>586</v>
      </c>
      <c r="F255" s="129" t="s">
        <v>587</v>
      </c>
      <c r="G255" s="130" t="s">
        <v>490</v>
      </c>
      <c r="H255" s="131">
        <v>15</v>
      </c>
      <c r="I255" s="132"/>
      <c r="J255" s="133">
        <f>ROUND(I255*H255,2)</f>
        <v>0</v>
      </c>
      <c r="K255" s="129" t="s">
        <v>381</v>
      </c>
      <c r="L255" s="33"/>
      <c r="M255" s="134" t="s">
        <v>3</v>
      </c>
      <c r="N255" s="135" t="s">
        <v>40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160</v>
      </c>
      <c r="AT255" s="138" t="s">
        <v>155</v>
      </c>
      <c r="AU255" s="138" t="s">
        <v>76</v>
      </c>
      <c r="AY255" s="18" t="s">
        <v>154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8" t="s">
        <v>76</v>
      </c>
      <c r="BK255" s="139">
        <f>ROUND(I255*H255,2)</f>
        <v>0</v>
      </c>
      <c r="BL255" s="18" t="s">
        <v>160</v>
      </c>
      <c r="BM255" s="138" t="s">
        <v>588</v>
      </c>
    </row>
    <row r="256" spans="2:65" s="1" customFormat="1" ht="10">
      <c r="B256" s="33"/>
      <c r="D256" s="140" t="s">
        <v>162</v>
      </c>
      <c r="F256" s="141" t="s">
        <v>587</v>
      </c>
      <c r="I256" s="142"/>
      <c r="L256" s="33"/>
      <c r="M256" s="143"/>
      <c r="T256" s="54"/>
      <c r="AT256" s="18" t="s">
        <v>162</v>
      </c>
      <c r="AU256" s="18" t="s">
        <v>76</v>
      </c>
    </row>
    <row r="257" spans="2:65" s="1" customFormat="1" ht="45">
      <c r="B257" s="33"/>
      <c r="D257" s="140" t="s">
        <v>217</v>
      </c>
      <c r="F257" s="144" t="s">
        <v>492</v>
      </c>
      <c r="I257" s="142"/>
      <c r="L257" s="33"/>
      <c r="M257" s="143"/>
      <c r="T257" s="54"/>
      <c r="AT257" s="18" t="s">
        <v>217</v>
      </c>
      <c r="AU257" s="18" t="s">
        <v>76</v>
      </c>
    </row>
    <row r="258" spans="2:65" s="1" customFormat="1" ht="24.15" customHeight="1">
      <c r="B258" s="126"/>
      <c r="C258" s="127" t="s">
        <v>589</v>
      </c>
      <c r="D258" s="127" t="s">
        <v>155</v>
      </c>
      <c r="E258" s="128" t="s">
        <v>590</v>
      </c>
      <c r="F258" s="129" t="s">
        <v>591</v>
      </c>
      <c r="G258" s="130" t="s">
        <v>592</v>
      </c>
      <c r="H258" s="131">
        <v>15</v>
      </c>
      <c r="I258" s="132"/>
      <c r="J258" s="133">
        <f>ROUND(I258*H258,2)</f>
        <v>0</v>
      </c>
      <c r="K258" s="129" t="s">
        <v>381</v>
      </c>
      <c r="L258" s="33"/>
      <c r="M258" s="134" t="s">
        <v>3</v>
      </c>
      <c r="N258" s="135" t="s">
        <v>40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160</v>
      </c>
      <c r="AT258" s="138" t="s">
        <v>155</v>
      </c>
      <c r="AU258" s="138" t="s">
        <v>76</v>
      </c>
      <c r="AY258" s="18" t="s">
        <v>154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8" t="s">
        <v>76</v>
      </c>
      <c r="BK258" s="139">
        <f>ROUND(I258*H258,2)</f>
        <v>0</v>
      </c>
      <c r="BL258" s="18" t="s">
        <v>160</v>
      </c>
      <c r="BM258" s="138" t="s">
        <v>593</v>
      </c>
    </row>
    <row r="259" spans="2:65" s="1" customFormat="1" ht="10">
      <c r="B259" s="33"/>
      <c r="D259" s="140" t="s">
        <v>162</v>
      </c>
      <c r="F259" s="141" t="s">
        <v>591</v>
      </c>
      <c r="I259" s="142"/>
      <c r="L259" s="33"/>
      <c r="M259" s="143"/>
      <c r="T259" s="54"/>
      <c r="AT259" s="18" t="s">
        <v>162</v>
      </c>
      <c r="AU259" s="18" t="s">
        <v>76</v>
      </c>
    </row>
    <row r="260" spans="2:65" s="1" customFormat="1" ht="45">
      <c r="B260" s="33"/>
      <c r="D260" s="140" t="s">
        <v>217</v>
      </c>
      <c r="F260" s="144" t="s">
        <v>594</v>
      </c>
      <c r="I260" s="142"/>
      <c r="L260" s="33"/>
      <c r="M260" s="143"/>
      <c r="T260" s="54"/>
      <c r="AT260" s="18" t="s">
        <v>217</v>
      </c>
      <c r="AU260" s="18" t="s">
        <v>76</v>
      </c>
    </row>
    <row r="261" spans="2:65" s="1" customFormat="1" ht="24.15" customHeight="1">
      <c r="B261" s="126"/>
      <c r="C261" s="127" t="s">
        <v>595</v>
      </c>
      <c r="D261" s="127" t="s">
        <v>155</v>
      </c>
      <c r="E261" s="128" t="s">
        <v>596</v>
      </c>
      <c r="F261" s="129" t="s">
        <v>597</v>
      </c>
      <c r="G261" s="130" t="s">
        <v>200</v>
      </c>
      <c r="H261" s="131">
        <v>0.1</v>
      </c>
      <c r="I261" s="132"/>
      <c r="J261" s="133">
        <f>ROUND(I261*H261,2)</f>
        <v>0</v>
      </c>
      <c r="K261" s="129" t="s">
        <v>381</v>
      </c>
      <c r="L261" s="33"/>
      <c r="M261" s="134" t="s">
        <v>3</v>
      </c>
      <c r="N261" s="135" t="s">
        <v>40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160</v>
      </c>
      <c r="AT261" s="138" t="s">
        <v>155</v>
      </c>
      <c r="AU261" s="138" t="s">
        <v>76</v>
      </c>
      <c r="AY261" s="18" t="s">
        <v>154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8" t="s">
        <v>76</v>
      </c>
      <c r="BK261" s="139">
        <f>ROUND(I261*H261,2)</f>
        <v>0</v>
      </c>
      <c r="BL261" s="18" t="s">
        <v>160</v>
      </c>
      <c r="BM261" s="138" t="s">
        <v>598</v>
      </c>
    </row>
    <row r="262" spans="2:65" s="1" customFormat="1" ht="10">
      <c r="B262" s="33"/>
      <c r="D262" s="140" t="s">
        <v>162</v>
      </c>
      <c r="F262" s="141" t="s">
        <v>597</v>
      </c>
      <c r="I262" s="142"/>
      <c r="L262" s="33"/>
      <c r="M262" s="143"/>
      <c r="T262" s="54"/>
      <c r="AT262" s="18" t="s">
        <v>162</v>
      </c>
      <c r="AU262" s="18" t="s">
        <v>76</v>
      </c>
    </row>
    <row r="263" spans="2:65" s="1" customFormat="1" ht="54">
      <c r="B263" s="33"/>
      <c r="D263" s="140" t="s">
        <v>217</v>
      </c>
      <c r="F263" s="144" t="s">
        <v>599</v>
      </c>
      <c r="I263" s="142"/>
      <c r="L263" s="33"/>
      <c r="M263" s="143"/>
      <c r="T263" s="54"/>
      <c r="AT263" s="18" t="s">
        <v>217</v>
      </c>
      <c r="AU263" s="18" t="s">
        <v>76</v>
      </c>
    </row>
    <row r="264" spans="2:65" s="1" customFormat="1" ht="16.5" customHeight="1">
      <c r="B264" s="126"/>
      <c r="C264" s="127" t="s">
        <v>600</v>
      </c>
      <c r="D264" s="127" t="s">
        <v>155</v>
      </c>
      <c r="E264" s="128" t="s">
        <v>601</v>
      </c>
      <c r="F264" s="129" t="s">
        <v>602</v>
      </c>
      <c r="G264" s="130" t="s">
        <v>170</v>
      </c>
      <c r="H264" s="131">
        <v>50</v>
      </c>
      <c r="I264" s="132"/>
      <c r="J264" s="133">
        <f>ROUND(I264*H264,2)</f>
        <v>0</v>
      </c>
      <c r="K264" s="129" t="s">
        <v>381</v>
      </c>
      <c r="L264" s="33"/>
      <c r="M264" s="134" t="s">
        <v>3</v>
      </c>
      <c r="N264" s="135" t="s">
        <v>40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160</v>
      </c>
      <c r="AT264" s="138" t="s">
        <v>155</v>
      </c>
      <c r="AU264" s="138" t="s">
        <v>76</v>
      </c>
      <c r="AY264" s="18" t="s">
        <v>154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8" t="s">
        <v>76</v>
      </c>
      <c r="BK264" s="139">
        <f>ROUND(I264*H264,2)</f>
        <v>0</v>
      </c>
      <c r="BL264" s="18" t="s">
        <v>160</v>
      </c>
      <c r="BM264" s="138" t="s">
        <v>603</v>
      </c>
    </row>
    <row r="265" spans="2:65" s="1" customFormat="1" ht="10">
      <c r="B265" s="33"/>
      <c r="D265" s="140" t="s">
        <v>162</v>
      </c>
      <c r="F265" s="141" t="s">
        <v>602</v>
      </c>
      <c r="I265" s="142"/>
      <c r="L265" s="33"/>
      <c r="M265" s="143"/>
      <c r="T265" s="54"/>
      <c r="AT265" s="18" t="s">
        <v>162</v>
      </c>
      <c r="AU265" s="18" t="s">
        <v>76</v>
      </c>
    </row>
    <row r="266" spans="2:65" s="1" customFormat="1" ht="45">
      <c r="B266" s="33"/>
      <c r="D266" s="140" t="s">
        <v>217</v>
      </c>
      <c r="F266" s="144" t="s">
        <v>440</v>
      </c>
      <c r="I266" s="142"/>
      <c r="L266" s="33"/>
      <c r="M266" s="143"/>
      <c r="T266" s="54"/>
      <c r="AT266" s="18" t="s">
        <v>217</v>
      </c>
      <c r="AU266" s="18" t="s">
        <v>76</v>
      </c>
    </row>
    <row r="267" spans="2:65" s="1" customFormat="1" ht="16.5" customHeight="1">
      <c r="B267" s="126"/>
      <c r="C267" s="127" t="s">
        <v>604</v>
      </c>
      <c r="D267" s="127" t="s">
        <v>155</v>
      </c>
      <c r="E267" s="128" t="s">
        <v>605</v>
      </c>
      <c r="F267" s="129" t="s">
        <v>606</v>
      </c>
      <c r="G267" s="130" t="s">
        <v>194</v>
      </c>
      <c r="H267" s="131">
        <v>9</v>
      </c>
      <c r="I267" s="132"/>
      <c r="J267" s="133">
        <f>ROUND(I267*H267,2)</f>
        <v>0</v>
      </c>
      <c r="K267" s="129" t="s">
        <v>381</v>
      </c>
      <c r="L267" s="33"/>
      <c r="M267" s="134" t="s">
        <v>3</v>
      </c>
      <c r="N267" s="135" t="s">
        <v>40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160</v>
      </c>
      <c r="AT267" s="138" t="s">
        <v>155</v>
      </c>
      <c r="AU267" s="138" t="s">
        <v>76</v>
      </c>
      <c r="AY267" s="18" t="s">
        <v>154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8" t="s">
        <v>76</v>
      </c>
      <c r="BK267" s="139">
        <f>ROUND(I267*H267,2)</f>
        <v>0</v>
      </c>
      <c r="BL267" s="18" t="s">
        <v>160</v>
      </c>
      <c r="BM267" s="138" t="s">
        <v>607</v>
      </c>
    </row>
    <row r="268" spans="2:65" s="1" customFormat="1" ht="10">
      <c r="B268" s="33"/>
      <c r="D268" s="140" t="s">
        <v>162</v>
      </c>
      <c r="F268" s="141" t="s">
        <v>606</v>
      </c>
      <c r="I268" s="142"/>
      <c r="L268" s="33"/>
      <c r="M268" s="143"/>
      <c r="T268" s="54"/>
      <c r="AT268" s="18" t="s">
        <v>162</v>
      </c>
      <c r="AU268" s="18" t="s">
        <v>76</v>
      </c>
    </row>
    <row r="269" spans="2:65" s="1" customFormat="1" ht="45">
      <c r="B269" s="33"/>
      <c r="D269" s="140" t="s">
        <v>217</v>
      </c>
      <c r="F269" s="144" t="s">
        <v>427</v>
      </c>
      <c r="I269" s="142"/>
      <c r="L269" s="33"/>
      <c r="M269" s="143"/>
      <c r="T269" s="54"/>
      <c r="AT269" s="18" t="s">
        <v>217</v>
      </c>
      <c r="AU269" s="18" t="s">
        <v>76</v>
      </c>
    </row>
    <row r="270" spans="2:65" s="1" customFormat="1" ht="16.5" customHeight="1">
      <c r="B270" s="126"/>
      <c r="C270" s="127" t="s">
        <v>608</v>
      </c>
      <c r="D270" s="127" t="s">
        <v>155</v>
      </c>
      <c r="E270" s="128" t="s">
        <v>609</v>
      </c>
      <c r="F270" s="129" t="s">
        <v>610</v>
      </c>
      <c r="G270" s="130" t="s">
        <v>194</v>
      </c>
      <c r="H270" s="131">
        <v>9</v>
      </c>
      <c r="I270" s="132"/>
      <c r="J270" s="133">
        <f>ROUND(I270*H270,2)</f>
        <v>0</v>
      </c>
      <c r="K270" s="129" t="s">
        <v>381</v>
      </c>
      <c r="L270" s="33"/>
      <c r="M270" s="134" t="s">
        <v>3</v>
      </c>
      <c r="N270" s="135" t="s">
        <v>40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160</v>
      </c>
      <c r="AT270" s="138" t="s">
        <v>155</v>
      </c>
      <c r="AU270" s="138" t="s">
        <v>76</v>
      </c>
      <c r="AY270" s="18" t="s">
        <v>154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8" t="s">
        <v>76</v>
      </c>
      <c r="BK270" s="139">
        <f>ROUND(I270*H270,2)</f>
        <v>0</v>
      </c>
      <c r="BL270" s="18" t="s">
        <v>160</v>
      </c>
      <c r="BM270" s="138" t="s">
        <v>611</v>
      </c>
    </row>
    <row r="271" spans="2:65" s="1" customFormat="1" ht="10">
      <c r="B271" s="33"/>
      <c r="D271" s="140" t="s">
        <v>162</v>
      </c>
      <c r="F271" s="141" t="s">
        <v>610</v>
      </c>
      <c r="I271" s="142"/>
      <c r="L271" s="33"/>
      <c r="M271" s="143"/>
      <c r="T271" s="54"/>
      <c r="AT271" s="18" t="s">
        <v>162</v>
      </c>
      <c r="AU271" s="18" t="s">
        <v>76</v>
      </c>
    </row>
    <row r="272" spans="2:65" s="1" customFormat="1" ht="45">
      <c r="B272" s="33"/>
      <c r="D272" s="140" t="s">
        <v>217</v>
      </c>
      <c r="F272" s="144" t="s">
        <v>431</v>
      </c>
      <c r="I272" s="142"/>
      <c r="L272" s="33"/>
      <c r="M272" s="143"/>
      <c r="T272" s="54"/>
      <c r="AT272" s="18" t="s">
        <v>217</v>
      </c>
      <c r="AU272" s="18" t="s">
        <v>76</v>
      </c>
    </row>
    <row r="273" spans="2:65" s="1" customFormat="1" ht="16.5" customHeight="1">
      <c r="B273" s="126"/>
      <c r="C273" s="127" t="s">
        <v>612</v>
      </c>
      <c r="D273" s="127" t="s">
        <v>155</v>
      </c>
      <c r="E273" s="128" t="s">
        <v>320</v>
      </c>
      <c r="F273" s="129" t="s">
        <v>613</v>
      </c>
      <c r="G273" s="130" t="s">
        <v>194</v>
      </c>
      <c r="H273" s="131">
        <v>1</v>
      </c>
      <c r="I273" s="132"/>
      <c r="J273" s="133">
        <f>ROUND(I273*H273,2)</f>
        <v>0</v>
      </c>
      <c r="K273" s="129" t="s">
        <v>322</v>
      </c>
      <c r="L273" s="33"/>
      <c r="M273" s="134" t="s">
        <v>3</v>
      </c>
      <c r="N273" s="135" t="s">
        <v>40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160</v>
      </c>
      <c r="AT273" s="138" t="s">
        <v>155</v>
      </c>
      <c r="AU273" s="138" t="s">
        <v>76</v>
      </c>
      <c r="AY273" s="18" t="s">
        <v>154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8" t="s">
        <v>76</v>
      </c>
      <c r="BK273" s="139">
        <f>ROUND(I273*H273,2)</f>
        <v>0</v>
      </c>
      <c r="BL273" s="18" t="s">
        <v>160</v>
      </c>
      <c r="BM273" s="138" t="s">
        <v>614</v>
      </c>
    </row>
    <row r="274" spans="2:65" s="1" customFormat="1" ht="10">
      <c r="B274" s="33"/>
      <c r="D274" s="140" t="s">
        <v>162</v>
      </c>
      <c r="F274" s="141" t="s">
        <v>613</v>
      </c>
      <c r="I274" s="142"/>
      <c r="L274" s="33"/>
      <c r="M274" s="143"/>
      <c r="T274" s="54"/>
      <c r="AT274" s="18" t="s">
        <v>162</v>
      </c>
      <c r="AU274" s="18" t="s">
        <v>76</v>
      </c>
    </row>
    <row r="275" spans="2:65" s="1" customFormat="1" ht="16.5" customHeight="1">
      <c r="B275" s="126"/>
      <c r="C275" s="127" t="s">
        <v>615</v>
      </c>
      <c r="D275" s="127" t="s">
        <v>155</v>
      </c>
      <c r="E275" s="128" t="s">
        <v>325</v>
      </c>
      <c r="F275" s="129" t="s">
        <v>371</v>
      </c>
      <c r="G275" s="130" t="s">
        <v>194</v>
      </c>
      <c r="H275" s="131">
        <v>1</v>
      </c>
      <c r="I275" s="132"/>
      <c r="J275" s="133">
        <f>ROUND(I275*H275,2)</f>
        <v>0</v>
      </c>
      <c r="K275" s="129" t="s">
        <v>322</v>
      </c>
      <c r="L275" s="33"/>
      <c r="M275" s="134" t="s">
        <v>3</v>
      </c>
      <c r="N275" s="135" t="s">
        <v>40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160</v>
      </c>
      <c r="AT275" s="138" t="s">
        <v>155</v>
      </c>
      <c r="AU275" s="138" t="s">
        <v>76</v>
      </c>
      <c r="AY275" s="18" t="s">
        <v>154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8" t="s">
        <v>76</v>
      </c>
      <c r="BK275" s="139">
        <f>ROUND(I275*H275,2)</f>
        <v>0</v>
      </c>
      <c r="BL275" s="18" t="s">
        <v>160</v>
      </c>
      <c r="BM275" s="138" t="s">
        <v>616</v>
      </c>
    </row>
    <row r="276" spans="2:65" s="1" customFormat="1" ht="10">
      <c r="B276" s="33"/>
      <c r="D276" s="140" t="s">
        <v>162</v>
      </c>
      <c r="F276" s="141" t="s">
        <v>371</v>
      </c>
      <c r="I276" s="142"/>
      <c r="L276" s="33"/>
      <c r="M276" s="153"/>
      <c r="N276" s="154"/>
      <c r="O276" s="154"/>
      <c r="P276" s="154"/>
      <c r="Q276" s="154"/>
      <c r="R276" s="154"/>
      <c r="S276" s="154"/>
      <c r="T276" s="155"/>
      <c r="AT276" s="18" t="s">
        <v>162</v>
      </c>
      <c r="AU276" s="18" t="s">
        <v>76</v>
      </c>
    </row>
    <row r="277" spans="2:65" s="1" customFormat="1" ht="7" customHeight="1">
      <c r="B277" s="42"/>
      <c r="C277" s="43"/>
      <c r="D277" s="43"/>
      <c r="E277" s="43"/>
      <c r="F277" s="43"/>
      <c r="G277" s="43"/>
      <c r="H277" s="43"/>
      <c r="I277" s="43"/>
      <c r="J277" s="43"/>
      <c r="K277" s="43"/>
      <c r="L277" s="33"/>
    </row>
  </sheetData>
  <autoFilter ref="C86:K276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617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ROUND(J86,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ROUND((SUM(BE86:BE266)),  2)</f>
        <v>0</v>
      </c>
      <c r="I35" s="94">
        <v>0.21</v>
      </c>
      <c r="J35" s="84">
        <f>ROUND(((SUM(BE86:BE266))*I35),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ROUND((SUM(BF86:BF266)),  2)</f>
        <v>0</v>
      </c>
      <c r="I36" s="94">
        <v>0.12</v>
      </c>
      <c r="J36" s="84">
        <f>ROUND(((SUM(BF86:BF266))*I36),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ROUND((SUM(BG86:BG266)),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ROUND((SUM(BH86:BH266)),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ROUND((SUM(BI86:BI266)),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11-02-41 - ŽST Hrubá Voda, elektrická požární a zabezpečovací signalizace (EPS, EZS)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J86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618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140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27" t="str">
        <f>E7</f>
        <v>ŽST Hrubá Voda - vymístění pracoviště ŘP</v>
      </c>
      <c r="F74" s="328"/>
      <c r="G74" s="328"/>
      <c r="H74" s="328"/>
      <c r="L74" s="33"/>
    </row>
    <row r="75" spans="2:12" ht="12" customHeight="1">
      <c r="B75" s="21"/>
      <c r="C75" s="28" t="s">
        <v>127</v>
      </c>
      <c r="L75" s="21"/>
    </row>
    <row r="76" spans="2:12" s="1" customFormat="1" ht="16.5" customHeight="1">
      <c r="B76" s="33"/>
      <c r="E76" s="327" t="s">
        <v>128</v>
      </c>
      <c r="F76" s="329"/>
      <c r="G76" s="329"/>
      <c r="H76" s="329"/>
      <c r="L76" s="33"/>
    </row>
    <row r="77" spans="2:12" s="1" customFormat="1" ht="12" customHeight="1">
      <c r="B77" s="33"/>
      <c r="C77" s="28" t="s">
        <v>129</v>
      </c>
      <c r="L77" s="33"/>
    </row>
    <row r="78" spans="2:12" s="1" customFormat="1" ht="16.5" customHeight="1">
      <c r="B78" s="33"/>
      <c r="E78" s="289" t="str">
        <f>E11</f>
        <v>PS 11-02-41 - ŽST Hrubá Voda, elektrická požární a zabezpečovací signalizace (EPS, EZS)</v>
      </c>
      <c r="F78" s="329"/>
      <c r="G78" s="329"/>
      <c r="H78" s="329"/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 </v>
      </c>
      <c r="I80" s="28" t="s">
        <v>23</v>
      </c>
      <c r="J80" s="50" t="str">
        <f>IF(J14="","",J14)</f>
        <v>30. 4. 2025</v>
      </c>
      <c r="L80" s="33"/>
    </row>
    <row r="81" spans="2:65" s="1" customFormat="1" ht="7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E17</f>
        <v xml:space="preserve"> </v>
      </c>
      <c r="I82" s="28" t="s">
        <v>30</v>
      </c>
      <c r="J82" s="31" t="str">
        <f>E23</f>
        <v xml:space="preserve"> </v>
      </c>
      <c r="L82" s="33"/>
    </row>
    <row r="83" spans="2:65" s="1" customFormat="1" ht="15.15" customHeight="1">
      <c r="B83" s="33"/>
      <c r="C83" s="28" t="s">
        <v>28</v>
      </c>
      <c r="F83" s="26" t="str">
        <f>IF(E20="","",E20)</f>
        <v>Vyplň údaj</v>
      </c>
      <c r="I83" s="28" t="s">
        <v>32</v>
      </c>
      <c r="J83" s="31" t="str">
        <f>E26</f>
        <v xml:space="preserve"> </v>
      </c>
      <c r="L83" s="33"/>
    </row>
    <row r="84" spans="2:65" s="1" customFormat="1" ht="10.25" customHeight="1">
      <c r="B84" s="33"/>
      <c r="L84" s="33"/>
    </row>
    <row r="85" spans="2:65" s="9" customFormat="1" ht="29.25" customHeight="1">
      <c r="B85" s="108"/>
      <c r="C85" s="109" t="s">
        <v>141</v>
      </c>
      <c r="D85" s="110" t="s">
        <v>54</v>
      </c>
      <c r="E85" s="110" t="s">
        <v>50</v>
      </c>
      <c r="F85" s="110" t="s">
        <v>51</v>
      </c>
      <c r="G85" s="110" t="s">
        <v>142</v>
      </c>
      <c r="H85" s="110" t="s">
        <v>143</v>
      </c>
      <c r="I85" s="110" t="s">
        <v>144</v>
      </c>
      <c r="J85" s="110" t="s">
        <v>133</v>
      </c>
      <c r="K85" s="111" t="s">
        <v>145</v>
      </c>
      <c r="L85" s="108"/>
      <c r="M85" s="57" t="s">
        <v>3</v>
      </c>
      <c r="N85" s="58" t="s">
        <v>39</v>
      </c>
      <c r="O85" s="58" t="s">
        <v>146</v>
      </c>
      <c r="P85" s="58" t="s">
        <v>147</v>
      </c>
      <c r="Q85" s="58" t="s">
        <v>148</v>
      </c>
      <c r="R85" s="58" t="s">
        <v>149</v>
      </c>
      <c r="S85" s="58" t="s">
        <v>150</v>
      </c>
      <c r="T85" s="59" t="s">
        <v>151</v>
      </c>
    </row>
    <row r="86" spans="2:65" s="1" customFormat="1" ht="22.75" customHeight="1">
      <c r="B86" s="33"/>
      <c r="C86" s="62" t="s">
        <v>152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68</v>
      </c>
      <c r="AU86" s="18" t="s">
        <v>134</v>
      </c>
      <c r="BK86" s="115">
        <f>BK87</f>
        <v>0</v>
      </c>
    </row>
    <row r="87" spans="2:65" s="10" customFormat="1" ht="25.9" customHeight="1">
      <c r="B87" s="116"/>
      <c r="D87" s="117" t="s">
        <v>68</v>
      </c>
      <c r="E87" s="118" t="s">
        <v>619</v>
      </c>
      <c r="F87" s="118" t="s">
        <v>620</v>
      </c>
      <c r="I87" s="119"/>
      <c r="J87" s="120">
        <f>BK87</f>
        <v>0</v>
      </c>
      <c r="L87" s="116"/>
      <c r="M87" s="121"/>
      <c r="P87" s="122">
        <f>SUM(P88:P266)</f>
        <v>0</v>
      </c>
      <c r="R87" s="122">
        <f>SUM(R88:R266)</f>
        <v>0</v>
      </c>
      <c r="T87" s="123">
        <f>SUM(T88:T266)</f>
        <v>0</v>
      </c>
      <c r="AR87" s="117" t="s">
        <v>76</v>
      </c>
      <c r="AT87" s="124" t="s">
        <v>68</v>
      </c>
      <c r="AU87" s="124" t="s">
        <v>69</v>
      </c>
      <c r="AY87" s="117" t="s">
        <v>154</v>
      </c>
      <c r="BK87" s="125">
        <f>SUM(BK88:BK266)</f>
        <v>0</v>
      </c>
    </row>
    <row r="88" spans="2:65" s="1" customFormat="1" ht="16.5" customHeight="1">
      <c r="B88" s="126"/>
      <c r="C88" s="127" t="s">
        <v>76</v>
      </c>
      <c r="D88" s="127" t="s">
        <v>155</v>
      </c>
      <c r="E88" s="128" t="s">
        <v>621</v>
      </c>
      <c r="F88" s="129" t="s">
        <v>622</v>
      </c>
      <c r="G88" s="130" t="s">
        <v>194</v>
      </c>
      <c r="H88" s="131">
        <v>2</v>
      </c>
      <c r="I88" s="132"/>
      <c r="J88" s="133">
        <f>ROUND(I88*H88,2)</f>
        <v>0</v>
      </c>
      <c r="K88" s="129" t="s">
        <v>381</v>
      </c>
      <c r="L88" s="33"/>
      <c r="M88" s="134" t="s">
        <v>3</v>
      </c>
      <c r="N88" s="135" t="s">
        <v>40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160</v>
      </c>
      <c r="AT88" s="138" t="s">
        <v>155</v>
      </c>
      <c r="AU88" s="138" t="s">
        <v>76</v>
      </c>
      <c r="AY88" s="18" t="s">
        <v>154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8" t="s">
        <v>76</v>
      </c>
      <c r="BK88" s="139">
        <f>ROUND(I88*H88,2)</f>
        <v>0</v>
      </c>
      <c r="BL88" s="18" t="s">
        <v>160</v>
      </c>
      <c r="BM88" s="138" t="s">
        <v>623</v>
      </c>
    </row>
    <row r="89" spans="2:65" s="1" customFormat="1" ht="10">
      <c r="B89" s="33"/>
      <c r="D89" s="140" t="s">
        <v>162</v>
      </c>
      <c r="F89" s="141" t="s">
        <v>622</v>
      </c>
      <c r="I89" s="142"/>
      <c r="L89" s="33"/>
      <c r="M89" s="143"/>
      <c r="T89" s="54"/>
      <c r="AT89" s="18" t="s">
        <v>162</v>
      </c>
      <c r="AU89" s="18" t="s">
        <v>76</v>
      </c>
    </row>
    <row r="90" spans="2:65" s="1" customFormat="1" ht="36">
      <c r="B90" s="33"/>
      <c r="D90" s="140" t="s">
        <v>217</v>
      </c>
      <c r="F90" s="144" t="s">
        <v>624</v>
      </c>
      <c r="I90" s="142"/>
      <c r="L90" s="33"/>
      <c r="M90" s="143"/>
      <c r="T90" s="54"/>
      <c r="AT90" s="18" t="s">
        <v>217</v>
      </c>
      <c r="AU90" s="18" t="s">
        <v>76</v>
      </c>
    </row>
    <row r="91" spans="2:65" s="1" customFormat="1" ht="16.5" customHeight="1">
      <c r="B91" s="126"/>
      <c r="C91" s="127" t="s">
        <v>78</v>
      </c>
      <c r="D91" s="127" t="s">
        <v>155</v>
      </c>
      <c r="E91" s="128" t="s">
        <v>625</v>
      </c>
      <c r="F91" s="129" t="s">
        <v>626</v>
      </c>
      <c r="G91" s="130" t="s">
        <v>627</v>
      </c>
      <c r="H91" s="131">
        <v>1</v>
      </c>
      <c r="I91" s="132"/>
      <c r="J91" s="133">
        <f>ROUND(I91*H91,2)</f>
        <v>0</v>
      </c>
      <c r="K91" s="129" t="s">
        <v>381</v>
      </c>
      <c r="L91" s="33"/>
      <c r="M91" s="134" t="s">
        <v>3</v>
      </c>
      <c r="N91" s="135" t="s">
        <v>40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160</v>
      </c>
      <c r="AT91" s="138" t="s">
        <v>155</v>
      </c>
      <c r="AU91" s="138" t="s">
        <v>76</v>
      </c>
      <c r="AY91" s="18" t="s">
        <v>154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8" t="s">
        <v>76</v>
      </c>
      <c r="BK91" s="139">
        <f>ROUND(I91*H91,2)</f>
        <v>0</v>
      </c>
      <c r="BL91" s="18" t="s">
        <v>160</v>
      </c>
      <c r="BM91" s="138" t="s">
        <v>628</v>
      </c>
    </row>
    <row r="92" spans="2:65" s="1" customFormat="1" ht="10">
      <c r="B92" s="33"/>
      <c r="D92" s="140" t="s">
        <v>162</v>
      </c>
      <c r="F92" s="141" t="s">
        <v>626</v>
      </c>
      <c r="I92" s="142"/>
      <c r="L92" s="33"/>
      <c r="M92" s="143"/>
      <c r="T92" s="54"/>
      <c r="AT92" s="18" t="s">
        <v>162</v>
      </c>
      <c r="AU92" s="18" t="s">
        <v>76</v>
      </c>
    </row>
    <row r="93" spans="2:65" s="1" customFormat="1" ht="27">
      <c r="B93" s="33"/>
      <c r="D93" s="140" t="s">
        <v>217</v>
      </c>
      <c r="F93" s="144" t="s">
        <v>411</v>
      </c>
      <c r="I93" s="142"/>
      <c r="L93" s="33"/>
      <c r="M93" s="143"/>
      <c r="T93" s="54"/>
      <c r="AT93" s="18" t="s">
        <v>217</v>
      </c>
      <c r="AU93" s="18" t="s">
        <v>76</v>
      </c>
    </row>
    <row r="94" spans="2:65" s="1" customFormat="1" ht="16.5" customHeight="1">
      <c r="B94" s="126"/>
      <c r="C94" s="127" t="s">
        <v>112</v>
      </c>
      <c r="D94" s="127" t="s">
        <v>155</v>
      </c>
      <c r="E94" s="128" t="s">
        <v>629</v>
      </c>
      <c r="F94" s="129" t="s">
        <v>630</v>
      </c>
      <c r="G94" s="130" t="s">
        <v>170</v>
      </c>
      <c r="H94" s="131">
        <v>175</v>
      </c>
      <c r="I94" s="132"/>
      <c r="J94" s="133">
        <f>ROUND(I94*H94,2)</f>
        <v>0</v>
      </c>
      <c r="K94" s="129" t="s">
        <v>381</v>
      </c>
      <c r="L94" s="33"/>
      <c r="M94" s="134" t="s">
        <v>3</v>
      </c>
      <c r="N94" s="135" t="s">
        <v>40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160</v>
      </c>
      <c r="AT94" s="138" t="s">
        <v>155</v>
      </c>
      <c r="AU94" s="138" t="s">
        <v>76</v>
      </c>
      <c r="AY94" s="18" t="s">
        <v>154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8" t="s">
        <v>76</v>
      </c>
      <c r="BK94" s="139">
        <f>ROUND(I94*H94,2)</f>
        <v>0</v>
      </c>
      <c r="BL94" s="18" t="s">
        <v>160</v>
      </c>
      <c r="BM94" s="138" t="s">
        <v>631</v>
      </c>
    </row>
    <row r="95" spans="2:65" s="1" customFormat="1" ht="10">
      <c r="B95" s="33"/>
      <c r="D95" s="140" t="s">
        <v>162</v>
      </c>
      <c r="F95" s="141" t="s">
        <v>630</v>
      </c>
      <c r="I95" s="142"/>
      <c r="L95" s="33"/>
      <c r="M95" s="143"/>
      <c r="T95" s="54"/>
      <c r="AT95" s="18" t="s">
        <v>162</v>
      </c>
      <c r="AU95" s="18" t="s">
        <v>76</v>
      </c>
    </row>
    <row r="96" spans="2:65" s="1" customFormat="1" ht="27">
      <c r="B96" s="33"/>
      <c r="D96" s="140" t="s">
        <v>217</v>
      </c>
      <c r="F96" s="144" t="s">
        <v>632</v>
      </c>
      <c r="I96" s="142"/>
      <c r="L96" s="33"/>
      <c r="M96" s="143"/>
      <c r="T96" s="54"/>
      <c r="AT96" s="18" t="s">
        <v>217</v>
      </c>
      <c r="AU96" s="18" t="s">
        <v>76</v>
      </c>
    </row>
    <row r="97" spans="2:65" s="1" customFormat="1" ht="16.5" customHeight="1">
      <c r="B97" s="126"/>
      <c r="C97" s="127" t="s">
        <v>160</v>
      </c>
      <c r="D97" s="127" t="s">
        <v>155</v>
      </c>
      <c r="E97" s="128" t="s">
        <v>633</v>
      </c>
      <c r="F97" s="129" t="s">
        <v>634</v>
      </c>
      <c r="G97" s="130" t="s">
        <v>194</v>
      </c>
      <c r="H97" s="131">
        <v>2</v>
      </c>
      <c r="I97" s="132"/>
      <c r="J97" s="133">
        <f>ROUND(I97*H97,2)</f>
        <v>0</v>
      </c>
      <c r="K97" s="129" t="s">
        <v>381</v>
      </c>
      <c r="L97" s="33"/>
      <c r="M97" s="134" t="s">
        <v>3</v>
      </c>
      <c r="N97" s="135" t="s">
        <v>40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160</v>
      </c>
      <c r="AT97" s="138" t="s">
        <v>155</v>
      </c>
      <c r="AU97" s="138" t="s">
        <v>76</v>
      </c>
      <c r="AY97" s="18" t="s">
        <v>154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76</v>
      </c>
      <c r="BK97" s="139">
        <f>ROUND(I97*H97,2)</f>
        <v>0</v>
      </c>
      <c r="BL97" s="18" t="s">
        <v>160</v>
      </c>
      <c r="BM97" s="138" t="s">
        <v>635</v>
      </c>
    </row>
    <row r="98" spans="2:65" s="1" customFormat="1" ht="10">
      <c r="B98" s="33"/>
      <c r="D98" s="140" t="s">
        <v>162</v>
      </c>
      <c r="F98" s="141" t="s">
        <v>634</v>
      </c>
      <c r="I98" s="142"/>
      <c r="L98" s="33"/>
      <c r="M98" s="143"/>
      <c r="T98" s="54"/>
      <c r="AT98" s="18" t="s">
        <v>162</v>
      </c>
      <c r="AU98" s="18" t="s">
        <v>76</v>
      </c>
    </row>
    <row r="99" spans="2:65" s="1" customFormat="1" ht="27">
      <c r="B99" s="33"/>
      <c r="D99" s="140" t="s">
        <v>217</v>
      </c>
      <c r="F99" s="144" t="s">
        <v>636</v>
      </c>
      <c r="I99" s="142"/>
      <c r="L99" s="33"/>
      <c r="M99" s="143"/>
      <c r="T99" s="54"/>
      <c r="AT99" s="18" t="s">
        <v>217</v>
      </c>
      <c r="AU99" s="18" t="s">
        <v>76</v>
      </c>
    </row>
    <row r="100" spans="2:65" s="1" customFormat="1" ht="16.5" customHeight="1">
      <c r="B100" s="126"/>
      <c r="C100" s="127" t="s">
        <v>177</v>
      </c>
      <c r="D100" s="127" t="s">
        <v>155</v>
      </c>
      <c r="E100" s="128" t="s">
        <v>637</v>
      </c>
      <c r="F100" s="129" t="s">
        <v>638</v>
      </c>
      <c r="G100" s="130" t="s">
        <v>194</v>
      </c>
      <c r="H100" s="131">
        <v>2</v>
      </c>
      <c r="I100" s="132"/>
      <c r="J100" s="133">
        <f>ROUND(I100*H100,2)</f>
        <v>0</v>
      </c>
      <c r="K100" s="129" t="s">
        <v>381</v>
      </c>
      <c r="L100" s="33"/>
      <c r="M100" s="134" t="s">
        <v>3</v>
      </c>
      <c r="N100" s="135" t="s">
        <v>40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160</v>
      </c>
      <c r="AT100" s="138" t="s">
        <v>155</v>
      </c>
      <c r="AU100" s="138" t="s">
        <v>76</v>
      </c>
      <c r="AY100" s="18" t="s">
        <v>154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76</v>
      </c>
      <c r="BK100" s="139">
        <f>ROUND(I100*H100,2)</f>
        <v>0</v>
      </c>
      <c r="BL100" s="18" t="s">
        <v>160</v>
      </c>
      <c r="BM100" s="138" t="s">
        <v>639</v>
      </c>
    </row>
    <row r="101" spans="2:65" s="1" customFormat="1" ht="10">
      <c r="B101" s="33"/>
      <c r="D101" s="140" t="s">
        <v>162</v>
      </c>
      <c r="F101" s="141" t="s">
        <v>638</v>
      </c>
      <c r="I101" s="142"/>
      <c r="L101" s="33"/>
      <c r="M101" s="143"/>
      <c r="T101" s="54"/>
      <c r="AT101" s="18" t="s">
        <v>162</v>
      </c>
      <c r="AU101" s="18" t="s">
        <v>76</v>
      </c>
    </row>
    <row r="102" spans="2:65" s="1" customFormat="1" ht="27">
      <c r="B102" s="33"/>
      <c r="D102" s="140" t="s">
        <v>217</v>
      </c>
      <c r="F102" s="144" t="s">
        <v>640</v>
      </c>
      <c r="I102" s="142"/>
      <c r="L102" s="33"/>
      <c r="M102" s="143"/>
      <c r="T102" s="54"/>
      <c r="AT102" s="18" t="s">
        <v>217</v>
      </c>
      <c r="AU102" s="18" t="s">
        <v>76</v>
      </c>
    </row>
    <row r="103" spans="2:65" s="1" customFormat="1" ht="16.5" customHeight="1">
      <c r="B103" s="126"/>
      <c r="C103" s="127" t="s">
        <v>182</v>
      </c>
      <c r="D103" s="127" t="s">
        <v>155</v>
      </c>
      <c r="E103" s="128" t="s">
        <v>641</v>
      </c>
      <c r="F103" s="129" t="s">
        <v>642</v>
      </c>
      <c r="G103" s="130" t="s">
        <v>194</v>
      </c>
      <c r="H103" s="131">
        <v>1</v>
      </c>
      <c r="I103" s="132"/>
      <c r="J103" s="133">
        <f>ROUND(I103*H103,2)</f>
        <v>0</v>
      </c>
      <c r="K103" s="129" t="s">
        <v>381</v>
      </c>
      <c r="L103" s="33"/>
      <c r="M103" s="134" t="s">
        <v>3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160</v>
      </c>
      <c r="AT103" s="138" t="s">
        <v>155</v>
      </c>
      <c r="AU103" s="138" t="s">
        <v>76</v>
      </c>
      <c r="AY103" s="18" t="s">
        <v>154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76</v>
      </c>
      <c r="BK103" s="139">
        <f>ROUND(I103*H103,2)</f>
        <v>0</v>
      </c>
      <c r="BL103" s="18" t="s">
        <v>160</v>
      </c>
      <c r="BM103" s="138" t="s">
        <v>643</v>
      </c>
    </row>
    <row r="104" spans="2:65" s="1" customFormat="1" ht="10">
      <c r="B104" s="33"/>
      <c r="D104" s="140" t="s">
        <v>162</v>
      </c>
      <c r="F104" s="141" t="s">
        <v>642</v>
      </c>
      <c r="I104" s="142"/>
      <c r="L104" s="33"/>
      <c r="M104" s="143"/>
      <c r="T104" s="54"/>
      <c r="AT104" s="18" t="s">
        <v>162</v>
      </c>
      <c r="AU104" s="18" t="s">
        <v>76</v>
      </c>
    </row>
    <row r="105" spans="2:65" s="1" customFormat="1" ht="27">
      <c r="B105" s="33"/>
      <c r="D105" s="140" t="s">
        <v>217</v>
      </c>
      <c r="F105" s="144" t="s">
        <v>640</v>
      </c>
      <c r="I105" s="142"/>
      <c r="L105" s="33"/>
      <c r="M105" s="143"/>
      <c r="T105" s="54"/>
      <c r="AT105" s="18" t="s">
        <v>217</v>
      </c>
      <c r="AU105" s="18" t="s">
        <v>76</v>
      </c>
    </row>
    <row r="106" spans="2:65" s="1" customFormat="1" ht="16.5" customHeight="1">
      <c r="B106" s="126"/>
      <c r="C106" s="127" t="s">
        <v>186</v>
      </c>
      <c r="D106" s="127" t="s">
        <v>155</v>
      </c>
      <c r="E106" s="128" t="s">
        <v>344</v>
      </c>
      <c r="F106" s="129" t="s">
        <v>345</v>
      </c>
      <c r="G106" s="130" t="s">
        <v>346</v>
      </c>
      <c r="H106" s="131">
        <v>32</v>
      </c>
      <c r="I106" s="132"/>
      <c r="J106" s="133">
        <f>ROUND(I106*H106,2)</f>
        <v>0</v>
      </c>
      <c r="K106" s="129" t="s">
        <v>381</v>
      </c>
      <c r="L106" s="33"/>
      <c r="M106" s="134" t="s">
        <v>3</v>
      </c>
      <c r="N106" s="135" t="s">
        <v>40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160</v>
      </c>
      <c r="AT106" s="138" t="s">
        <v>155</v>
      </c>
      <c r="AU106" s="138" t="s">
        <v>76</v>
      </c>
      <c r="AY106" s="18" t="s">
        <v>154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76</v>
      </c>
      <c r="BK106" s="139">
        <f>ROUND(I106*H106,2)</f>
        <v>0</v>
      </c>
      <c r="BL106" s="18" t="s">
        <v>160</v>
      </c>
      <c r="BM106" s="138" t="s">
        <v>644</v>
      </c>
    </row>
    <row r="107" spans="2:65" s="1" customFormat="1" ht="10">
      <c r="B107" s="33"/>
      <c r="D107" s="140" t="s">
        <v>162</v>
      </c>
      <c r="F107" s="141" t="s">
        <v>345</v>
      </c>
      <c r="I107" s="142"/>
      <c r="L107" s="33"/>
      <c r="M107" s="143"/>
      <c r="T107" s="54"/>
      <c r="AT107" s="18" t="s">
        <v>162</v>
      </c>
      <c r="AU107" s="18" t="s">
        <v>76</v>
      </c>
    </row>
    <row r="108" spans="2:65" s="1" customFormat="1" ht="36">
      <c r="B108" s="33"/>
      <c r="D108" s="140" t="s">
        <v>217</v>
      </c>
      <c r="F108" s="144" t="s">
        <v>645</v>
      </c>
      <c r="I108" s="142"/>
      <c r="L108" s="33"/>
      <c r="M108" s="143"/>
      <c r="T108" s="54"/>
      <c r="AT108" s="18" t="s">
        <v>217</v>
      </c>
      <c r="AU108" s="18" t="s">
        <v>76</v>
      </c>
    </row>
    <row r="109" spans="2:65" s="1" customFormat="1" ht="16.5" customHeight="1">
      <c r="B109" s="126"/>
      <c r="C109" s="127" t="s">
        <v>197</v>
      </c>
      <c r="D109" s="127" t="s">
        <v>155</v>
      </c>
      <c r="E109" s="128" t="s">
        <v>350</v>
      </c>
      <c r="F109" s="129" t="s">
        <v>351</v>
      </c>
      <c r="G109" s="130" t="s">
        <v>346</v>
      </c>
      <c r="H109" s="131">
        <v>32</v>
      </c>
      <c r="I109" s="132"/>
      <c r="J109" s="133">
        <f>ROUND(I109*H109,2)</f>
        <v>0</v>
      </c>
      <c r="K109" s="129" t="s">
        <v>381</v>
      </c>
      <c r="L109" s="33"/>
      <c r="M109" s="134" t="s">
        <v>3</v>
      </c>
      <c r="N109" s="135" t="s">
        <v>40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160</v>
      </c>
      <c r="AT109" s="138" t="s">
        <v>155</v>
      </c>
      <c r="AU109" s="138" t="s">
        <v>76</v>
      </c>
      <c r="AY109" s="18" t="s">
        <v>154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76</v>
      </c>
      <c r="BK109" s="139">
        <f>ROUND(I109*H109,2)</f>
        <v>0</v>
      </c>
      <c r="BL109" s="18" t="s">
        <v>160</v>
      </c>
      <c r="BM109" s="138" t="s">
        <v>646</v>
      </c>
    </row>
    <row r="110" spans="2:65" s="1" customFormat="1" ht="10">
      <c r="B110" s="33"/>
      <c r="D110" s="140" t="s">
        <v>162</v>
      </c>
      <c r="F110" s="141" t="s">
        <v>351</v>
      </c>
      <c r="I110" s="142"/>
      <c r="L110" s="33"/>
      <c r="M110" s="143"/>
      <c r="T110" s="54"/>
      <c r="AT110" s="18" t="s">
        <v>162</v>
      </c>
      <c r="AU110" s="18" t="s">
        <v>76</v>
      </c>
    </row>
    <row r="111" spans="2:65" s="1" customFormat="1" ht="36">
      <c r="B111" s="33"/>
      <c r="D111" s="140" t="s">
        <v>217</v>
      </c>
      <c r="F111" s="144" t="s">
        <v>647</v>
      </c>
      <c r="I111" s="142"/>
      <c r="L111" s="33"/>
      <c r="M111" s="143"/>
      <c r="T111" s="54"/>
      <c r="AT111" s="18" t="s">
        <v>217</v>
      </c>
      <c r="AU111" s="18" t="s">
        <v>76</v>
      </c>
    </row>
    <row r="112" spans="2:65" s="1" customFormat="1" ht="16.5" customHeight="1">
      <c r="B112" s="126"/>
      <c r="C112" s="127" t="s">
        <v>207</v>
      </c>
      <c r="D112" s="127" t="s">
        <v>155</v>
      </c>
      <c r="E112" s="128" t="s">
        <v>365</v>
      </c>
      <c r="F112" s="129" t="s">
        <v>366</v>
      </c>
      <c r="G112" s="130" t="s">
        <v>194</v>
      </c>
      <c r="H112" s="131">
        <v>2</v>
      </c>
      <c r="I112" s="132"/>
      <c r="J112" s="133">
        <f>ROUND(I112*H112,2)</f>
        <v>0</v>
      </c>
      <c r="K112" s="129" t="s">
        <v>381</v>
      </c>
      <c r="L112" s="33"/>
      <c r="M112" s="134" t="s">
        <v>3</v>
      </c>
      <c r="N112" s="135" t="s">
        <v>40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160</v>
      </c>
      <c r="AT112" s="138" t="s">
        <v>155</v>
      </c>
      <c r="AU112" s="138" t="s">
        <v>76</v>
      </c>
      <c r="AY112" s="18" t="s">
        <v>154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76</v>
      </c>
      <c r="BK112" s="139">
        <f>ROUND(I112*H112,2)</f>
        <v>0</v>
      </c>
      <c r="BL112" s="18" t="s">
        <v>160</v>
      </c>
      <c r="BM112" s="138" t="s">
        <v>648</v>
      </c>
    </row>
    <row r="113" spans="2:65" s="1" customFormat="1" ht="10">
      <c r="B113" s="33"/>
      <c r="D113" s="140" t="s">
        <v>162</v>
      </c>
      <c r="F113" s="141" t="s">
        <v>366</v>
      </c>
      <c r="I113" s="142"/>
      <c r="L113" s="33"/>
      <c r="M113" s="143"/>
      <c r="T113" s="54"/>
      <c r="AT113" s="18" t="s">
        <v>162</v>
      </c>
      <c r="AU113" s="18" t="s">
        <v>76</v>
      </c>
    </row>
    <row r="114" spans="2:65" s="1" customFormat="1" ht="27">
      <c r="B114" s="33"/>
      <c r="D114" s="140" t="s">
        <v>217</v>
      </c>
      <c r="F114" s="144" t="s">
        <v>649</v>
      </c>
      <c r="I114" s="142"/>
      <c r="L114" s="33"/>
      <c r="M114" s="143"/>
      <c r="T114" s="54"/>
      <c r="AT114" s="18" t="s">
        <v>217</v>
      </c>
      <c r="AU114" s="18" t="s">
        <v>76</v>
      </c>
    </row>
    <row r="115" spans="2:65" s="1" customFormat="1" ht="16.5" customHeight="1">
      <c r="B115" s="126"/>
      <c r="C115" s="127" t="s">
        <v>203</v>
      </c>
      <c r="D115" s="127" t="s">
        <v>155</v>
      </c>
      <c r="E115" s="128" t="s">
        <v>650</v>
      </c>
      <c r="F115" s="129" t="s">
        <v>651</v>
      </c>
      <c r="G115" s="130" t="s">
        <v>170</v>
      </c>
      <c r="H115" s="131">
        <v>50</v>
      </c>
      <c r="I115" s="132"/>
      <c r="J115" s="133">
        <f>ROUND(I115*H115,2)</f>
        <v>0</v>
      </c>
      <c r="K115" s="129" t="s">
        <v>381</v>
      </c>
      <c r="L115" s="33"/>
      <c r="M115" s="134" t="s">
        <v>3</v>
      </c>
      <c r="N115" s="135" t="s">
        <v>40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160</v>
      </c>
      <c r="AT115" s="138" t="s">
        <v>155</v>
      </c>
      <c r="AU115" s="138" t="s">
        <v>76</v>
      </c>
      <c r="AY115" s="18" t="s">
        <v>154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76</v>
      </c>
      <c r="BK115" s="139">
        <f>ROUND(I115*H115,2)</f>
        <v>0</v>
      </c>
      <c r="BL115" s="18" t="s">
        <v>160</v>
      </c>
      <c r="BM115" s="138" t="s">
        <v>652</v>
      </c>
    </row>
    <row r="116" spans="2:65" s="1" customFormat="1" ht="10">
      <c r="B116" s="33"/>
      <c r="D116" s="140" t="s">
        <v>162</v>
      </c>
      <c r="F116" s="141" t="s">
        <v>651</v>
      </c>
      <c r="I116" s="142"/>
      <c r="L116" s="33"/>
      <c r="M116" s="143"/>
      <c r="T116" s="54"/>
      <c r="AT116" s="18" t="s">
        <v>162</v>
      </c>
      <c r="AU116" s="18" t="s">
        <v>76</v>
      </c>
    </row>
    <row r="117" spans="2:65" s="1" customFormat="1" ht="45">
      <c r="B117" s="33"/>
      <c r="D117" s="140" t="s">
        <v>217</v>
      </c>
      <c r="F117" s="144" t="s">
        <v>435</v>
      </c>
      <c r="I117" s="142"/>
      <c r="L117" s="33"/>
      <c r="M117" s="143"/>
      <c r="T117" s="54"/>
      <c r="AT117" s="18" t="s">
        <v>217</v>
      </c>
      <c r="AU117" s="18" t="s">
        <v>76</v>
      </c>
    </row>
    <row r="118" spans="2:65" s="1" customFormat="1" ht="16.5" customHeight="1">
      <c r="B118" s="126"/>
      <c r="C118" s="127" t="s">
        <v>219</v>
      </c>
      <c r="D118" s="127" t="s">
        <v>155</v>
      </c>
      <c r="E118" s="128" t="s">
        <v>653</v>
      </c>
      <c r="F118" s="129" t="s">
        <v>654</v>
      </c>
      <c r="G118" s="130" t="s">
        <v>170</v>
      </c>
      <c r="H118" s="131">
        <v>50</v>
      </c>
      <c r="I118" s="132"/>
      <c r="J118" s="133">
        <f>ROUND(I118*H118,2)</f>
        <v>0</v>
      </c>
      <c r="K118" s="129" t="s">
        <v>381</v>
      </c>
      <c r="L118" s="33"/>
      <c r="M118" s="134" t="s">
        <v>3</v>
      </c>
      <c r="N118" s="135" t="s">
        <v>40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160</v>
      </c>
      <c r="AT118" s="138" t="s">
        <v>155</v>
      </c>
      <c r="AU118" s="138" t="s">
        <v>76</v>
      </c>
      <c r="AY118" s="18" t="s">
        <v>154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76</v>
      </c>
      <c r="BK118" s="139">
        <f>ROUND(I118*H118,2)</f>
        <v>0</v>
      </c>
      <c r="BL118" s="18" t="s">
        <v>160</v>
      </c>
      <c r="BM118" s="138" t="s">
        <v>655</v>
      </c>
    </row>
    <row r="119" spans="2:65" s="1" customFormat="1" ht="10">
      <c r="B119" s="33"/>
      <c r="D119" s="140" t="s">
        <v>162</v>
      </c>
      <c r="F119" s="141" t="s">
        <v>654</v>
      </c>
      <c r="I119" s="142"/>
      <c r="L119" s="33"/>
      <c r="M119" s="143"/>
      <c r="T119" s="54"/>
      <c r="AT119" s="18" t="s">
        <v>162</v>
      </c>
      <c r="AU119" s="18" t="s">
        <v>76</v>
      </c>
    </row>
    <row r="120" spans="2:65" s="1" customFormat="1" ht="45">
      <c r="B120" s="33"/>
      <c r="D120" s="140" t="s">
        <v>217</v>
      </c>
      <c r="F120" s="144" t="s">
        <v>656</v>
      </c>
      <c r="I120" s="142"/>
      <c r="L120" s="33"/>
      <c r="M120" s="143"/>
      <c r="T120" s="54"/>
      <c r="AT120" s="18" t="s">
        <v>217</v>
      </c>
      <c r="AU120" s="18" t="s">
        <v>76</v>
      </c>
    </row>
    <row r="121" spans="2:65" s="1" customFormat="1" ht="24.15" customHeight="1">
      <c r="B121" s="126"/>
      <c r="C121" s="127" t="s">
        <v>9</v>
      </c>
      <c r="D121" s="127" t="s">
        <v>155</v>
      </c>
      <c r="E121" s="128" t="s">
        <v>657</v>
      </c>
      <c r="F121" s="129" t="s">
        <v>658</v>
      </c>
      <c r="G121" s="130" t="s">
        <v>200</v>
      </c>
      <c r="H121" s="131">
        <v>1.75</v>
      </c>
      <c r="I121" s="132"/>
      <c r="J121" s="133">
        <f>ROUND(I121*H121,2)</f>
        <v>0</v>
      </c>
      <c r="K121" s="129" t="s">
        <v>381</v>
      </c>
      <c r="L121" s="33"/>
      <c r="M121" s="134" t="s">
        <v>3</v>
      </c>
      <c r="N121" s="135" t="s">
        <v>40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160</v>
      </c>
      <c r="AT121" s="138" t="s">
        <v>155</v>
      </c>
      <c r="AU121" s="138" t="s">
        <v>76</v>
      </c>
      <c r="AY121" s="18" t="s">
        <v>154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8" t="s">
        <v>76</v>
      </c>
      <c r="BK121" s="139">
        <f>ROUND(I121*H121,2)</f>
        <v>0</v>
      </c>
      <c r="BL121" s="18" t="s">
        <v>160</v>
      </c>
      <c r="BM121" s="138" t="s">
        <v>659</v>
      </c>
    </row>
    <row r="122" spans="2:65" s="1" customFormat="1" ht="10">
      <c r="B122" s="33"/>
      <c r="D122" s="140" t="s">
        <v>162</v>
      </c>
      <c r="F122" s="141" t="s">
        <v>658</v>
      </c>
      <c r="I122" s="142"/>
      <c r="L122" s="33"/>
      <c r="M122" s="143"/>
      <c r="T122" s="54"/>
      <c r="AT122" s="18" t="s">
        <v>162</v>
      </c>
      <c r="AU122" s="18" t="s">
        <v>76</v>
      </c>
    </row>
    <row r="123" spans="2:65" s="1" customFormat="1" ht="54">
      <c r="B123" s="33"/>
      <c r="D123" s="140" t="s">
        <v>217</v>
      </c>
      <c r="F123" s="144" t="s">
        <v>599</v>
      </c>
      <c r="I123" s="142"/>
      <c r="L123" s="33"/>
      <c r="M123" s="143"/>
      <c r="T123" s="54"/>
      <c r="AT123" s="18" t="s">
        <v>217</v>
      </c>
      <c r="AU123" s="18" t="s">
        <v>76</v>
      </c>
    </row>
    <row r="124" spans="2:65" s="1" customFormat="1" ht="24.15" customHeight="1">
      <c r="B124" s="126"/>
      <c r="C124" s="127" t="s">
        <v>231</v>
      </c>
      <c r="D124" s="127" t="s">
        <v>155</v>
      </c>
      <c r="E124" s="128" t="s">
        <v>660</v>
      </c>
      <c r="F124" s="129" t="s">
        <v>661</v>
      </c>
      <c r="G124" s="130" t="s">
        <v>200</v>
      </c>
      <c r="H124" s="131">
        <v>1.75</v>
      </c>
      <c r="I124" s="132"/>
      <c r="J124" s="133">
        <f>ROUND(I124*H124,2)</f>
        <v>0</v>
      </c>
      <c r="K124" s="129" t="s">
        <v>381</v>
      </c>
      <c r="L124" s="33"/>
      <c r="M124" s="134" t="s">
        <v>3</v>
      </c>
      <c r="N124" s="135" t="s">
        <v>40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160</v>
      </c>
      <c r="AT124" s="138" t="s">
        <v>155</v>
      </c>
      <c r="AU124" s="138" t="s">
        <v>76</v>
      </c>
      <c r="AY124" s="18" t="s">
        <v>154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8" t="s">
        <v>76</v>
      </c>
      <c r="BK124" s="139">
        <f>ROUND(I124*H124,2)</f>
        <v>0</v>
      </c>
      <c r="BL124" s="18" t="s">
        <v>160</v>
      </c>
      <c r="BM124" s="138" t="s">
        <v>662</v>
      </c>
    </row>
    <row r="125" spans="2:65" s="1" customFormat="1" ht="10">
      <c r="B125" s="33"/>
      <c r="D125" s="140" t="s">
        <v>162</v>
      </c>
      <c r="F125" s="141" t="s">
        <v>661</v>
      </c>
      <c r="I125" s="142"/>
      <c r="L125" s="33"/>
      <c r="M125" s="143"/>
      <c r="T125" s="54"/>
      <c r="AT125" s="18" t="s">
        <v>162</v>
      </c>
      <c r="AU125" s="18" t="s">
        <v>76</v>
      </c>
    </row>
    <row r="126" spans="2:65" s="1" customFormat="1" ht="45">
      <c r="B126" s="33"/>
      <c r="D126" s="140" t="s">
        <v>217</v>
      </c>
      <c r="F126" s="144" t="s">
        <v>663</v>
      </c>
      <c r="I126" s="142"/>
      <c r="L126" s="33"/>
      <c r="M126" s="143"/>
      <c r="T126" s="54"/>
      <c r="AT126" s="18" t="s">
        <v>217</v>
      </c>
      <c r="AU126" s="18" t="s">
        <v>76</v>
      </c>
    </row>
    <row r="127" spans="2:65" s="1" customFormat="1" ht="24.15" customHeight="1">
      <c r="B127" s="126"/>
      <c r="C127" s="127" t="s">
        <v>191</v>
      </c>
      <c r="D127" s="127" t="s">
        <v>155</v>
      </c>
      <c r="E127" s="128" t="s">
        <v>664</v>
      </c>
      <c r="F127" s="129" t="s">
        <v>665</v>
      </c>
      <c r="G127" s="130" t="s">
        <v>200</v>
      </c>
      <c r="H127" s="131">
        <v>0.06</v>
      </c>
      <c r="I127" s="132"/>
      <c r="J127" s="133">
        <f>ROUND(I127*H127,2)</f>
        <v>0</v>
      </c>
      <c r="K127" s="129" t="s">
        <v>381</v>
      </c>
      <c r="L127" s="33"/>
      <c r="M127" s="134" t="s">
        <v>3</v>
      </c>
      <c r="N127" s="135" t="s">
        <v>40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160</v>
      </c>
      <c r="AT127" s="138" t="s">
        <v>155</v>
      </c>
      <c r="AU127" s="138" t="s">
        <v>76</v>
      </c>
      <c r="AY127" s="18" t="s">
        <v>154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76</v>
      </c>
      <c r="BK127" s="139">
        <f>ROUND(I127*H127,2)</f>
        <v>0</v>
      </c>
      <c r="BL127" s="18" t="s">
        <v>160</v>
      </c>
      <c r="BM127" s="138" t="s">
        <v>666</v>
      </c>
    </row>
    <row r="128" spans="2:65" s="1" customFormat="1" ht="18">
      <c r="B128" s="33"/>
      <c r="D128" s="140" t="s">
        <v>162</v>
      </c>
      <c r="F128" s="141" t="s">
        <v>665</v>
      </c>
      <c r="I128" s="142"/>
      <c r="L128" s="33"/>
      <c r="M128" s="143"/>
      <c r="T128" s="54"/>
      <c r="AT128" s="18" t="s">
        <v>162</v>
      </c>
      <c r="AU128" s="18" t="s">
        <v>76</v>
      </c>
    </row>
    <row r="129" spans="2:65" s="1" customFormat="1" ht="54">
      <c r="B129" s="33"/>
      <c r="D129" s="140" t="s">
        <v>217</v>
      </c>
      <c r="F129" s="144" t="s">
        <v>599</v>
      </c>
      <c r="I129" s="142"/>
      <c r="L129" s="33"/>
      <c r="M129" s="143"/>
      <c r="T129" s="54"/>
      <c r="AT129" s="18" t="s">
        <v>217</v>
      </c>
      <c r="AU129" s="18" t="s">
        <v>76</v>
      </c>
    </row>
    <row r="130" spans="2:65" s="1" customFormat="1" ht="24.15" customHeight="1">
      <c r="B130" s="126"/>
      <c r="C130" s="127" t="s">
        <v>212</v>
      </c>
      <c r="D130" s="127" t="s">
        <v>155</v>
      </c>
      <c r="E130" s="128" t="s">
        <v>667</v>
      </c>
      <c r="F130" s="129" t="s">
        <v>668</v>
      </c>
      <c r="G130" s="130" t="s">
        <v>200</v>
      </c>
      <c r="H130" s="131">
        <v>0.06</v>
      </c>
      <c r="I130" s="132"/>
      <c r="J130" s="133">
        <f>ROUND(I130*H130,2)</f>
        <v>0</v>
      </c>
      <c r="K130" s="129" t="s">
        <v>381</v>
      </c>
      <c r="L130" s="33"/>
      <c r="M130" s="134" t="s">
        <v>3</v>
      </c>
      <c r="N130" s="135" t="s">
        <v>40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155</v>
      </c>
      <c r="AU130" s="138" t="s">
        <v>76</v>
      </c>
      <c r="AY130" s="18" t="s">
        <v>154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76</v>
      </c>
      <c r="BK130" s="139">
        <f>ROUND(I130*H130,2)</f>
        <v>0</v>
      </c>
      <c r="BL130" s="18" t="s">
        <v>160</v>
      </c>
      <c r="BM130" s="138" t="s">
        <v>669</v>
      </c>
    </row>
    <row r="131" spans="2:65" s="1" customFormat="1" ht="18">
      <c r="B131" s="33"/>
      <c r="D131" s="140" t="s">
        <v>162</v>
      </c>
      <c r="F131" s="141" t="s">
        <v>668</v>
      </c>
      <c r="I131" s="142"/>
      <c r="L131" s="33"/>
      <c r="M131" s="143"/>
      <c r="T131" s="54"/>
      <c r="AT131" s="18" t="s">
        <v>162</v>
      </c>
      <c r="AU131" s="18" t="s">
        <v>76</v>
      </c>
    </row>
    <row r="132" spans="2:65" s="1" customFormat="1" ht="45">
      <c r="B132" s="33"/>
      <c r="D132" s="140" t="s">
        <v>217</v>
      </c>
      <c r="F132" s="144" t="s">
        <v>663</v>
      </c>
      <c r="I132" s="142"/>
      <c r="L132" s="33"/>
      <c r="M132" s="143"/>
      <c r="T132" s="54"/>
      <c r="AT132" s="18" t="s">
        <v>217</v>
      </c>
      <c r="AU132" s="18" t="s">
        <v>76</v>
      </c>
    </row>
    <row r="133" spans="2:65" s="1" customFormat="1" ht="16.5" customHeight="1">
      <c r="B133" s="126"/>
      <c r="C133" s="127" t="s">
        <v>223</v>
      </c>
      <c r="D133" s="127" t="s">
        <v>155</v>
      </c>
      <c r="E133" s="128" t="s">
        <v>670</v>
      </c>
      <c r="F133" s="129" t="s">
        <v>671</v>
      </c>
      <c r="G133" s="130" t="s">
        <v>194</v>
      </c>
      <c r="H133" s="131">
        <v>1</v>
      </c>
      <c r="I133" s="132"/>
      <c r="J133" s="133">
        <f>ROUND(I133*H133,2)</f>
        <v>0</v>
      </c>
      <c r="K133" s="129" t="s">
        <v>381</v>
      </c>
      <c r="L133" s="33"/>
      <c r="M133" s="134" t="s">
        <v>3</v>
      </c>
      <c r="N133" s="135" t="s">
        <v>40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160</v>
      </c>
      <c r="AT133" s="138" t="s">
        <v>155</v>
      </c>
      <c r="AU133" s="138" t="s">
        <v>76</v>
      </c>
      <c r="AY133" s="18" t="s">
        <v>154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76</v>
      </c>
      <c r="BK133" s="139">
        <f>ROUND(I133*H133,2)</f>
        <v>0</v>
      </c>
      <c r="BL133" s="18" t="s">
        <v>160</v>
      </c>
      <c r="BM133" s="138" t="s">
        <v>672</v>
      </c>
    </row>
    <row r="134" spans="2:65" s="1" customFormat="1" ht="10">
      <c r="B134" s="33"/>
      <c r="D134" s="140" t="s">
        <v>162</v>
      </c>
      <c r="F134" s="141" t="s">
        <v>671</v>
      </c>
      <c r="I134" s="142"/>
      <c r="L134" s="33"/>
      <c r="M134" s="143"/>
      <c r="T134" s="54"/>
      <c r="AT134" s="18" t="s">
        <v>162</v>
      </c>
      <c r="AU134" s="18" t="s">
        <v>76</v>
      </c>
    </row>
    <row r="135" spans="2:65" s="1" customFormat="1" ht="45">
      <c r="B135" s="33"/>
      <c r="D135" s="140" t="s">
        <v>217</v>
      </c>
      <c r="F135" s="144" t="s">
        <v>427</v>
      </c>
      <c r="I135" s="142"/>
      <c r="L135" s="33"/>
      <c r="M135" s="143"/>
      <c r="T135" s="54"/>
      <c r="AT135" s="18" t="s">
        <v>217</v>
      </c>
      <c r="AU135" s="18" t="s">
        <v>76</v>
      </c>
    </row>
    <row r="136" spans="2:65" s="1" customFormat="1" ht="16.5" customHeight="1">
      <c r="B136" s="126"/>
      <c r="C136" s="127" t="s">
        <v>241</v>
      </c>
      <c r="D136" s="127" t="s">
        <v>155</v>
      </c>
      <c r="E136" s="128" t="s">
        <v>673</v>
      </c>
      <c r="F136" s="129" t="s">
        <v>674</v>
      </c>
      <c r="G136" s="130" t="s">
        <v>194</v>
      </c>
      <c r="H136" s="131">
        <v>1</v>
      </c>
      <c r="I136" s="132"/>
      <c r="J136" s="133">
        <f>ROUND(I136*H136,2)</f>
        <v>0</v>
      </c>
      <c r="K136" s="129" t="s">
        <v>381</v>
      </c>
      <c r="L136" s="33"/>
      <c r="M136" s="134" t="s">
        <v>3</v>
      </c>
      <c r="N136" s="135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160</v>
      </c>
      <c r="AT136" s="138" t="s">
        <v>155</v>
      </c>
      <c r="AU136" s="138" t="s">
        <v>76</v>
      </c>
      <c r="AY136" s="18" t="s">
        <v>154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76</v>
      </c>
      <c r="BK136" s="139">
        <f>ROUND(I136*H136,2)</f>
        <v>0</v>
      </c>
      <c r="BL136" s="18" t="s">
        <v>160</v>
      </c>
      <c r="BM136" s="138" t="s">
        <v>675</v>
      </c>
    </row>
    <row r="137" spans="2:65" s="1" customFormat="1" ht="10">
      <c r="B137" s="33"/>
      <c r="D137" s="140" t="s">
        <v>162</v>
      </c>
      <c r="F137" s="141" t="s">
        <v>674</v>
      </c>
      <c r="I137" s="142"/>
      <c r="L137" s="33"/>
      <c r="M137" s="143"/>
      <c r="T137" s="54"/>
      <c r="AT137" s="18" t="s">
        <v>162</v>
      </c>
      <c r="AU137" s="18" t="s">
        <v>76</v>
      </c>
    </row>
    <row r="138" spans="2:65" s="1" customFormat="1" ht="54">
      <c r="B138" s="33"/>
      <c r="D138" s="140" t="s">
        <v>217</v>
      </c>
      <c r="F138" s="144" t="s">
        <v>676</v>
      </c>
      <c r="I138" s="142"/>
      <c r="L138" s="33"/>
      <c r="M138" s="143"/>
      <c r="T138" s="54"/>
      <c r="AT138" s="18" t="s">
        <v>217</v>
      </c>
      <c r="AU138" s="18" t="s">
        <v>76</v>
      </c>
    </row>
    <row r="139" spans="2:65" s="1" customFormat="1" ht="16.5" customHeight="1">
      <c r="B139" s="126"/>
      <c r="C139" s="127" t="s">
        <v>236</v>
      </c>
      <c r="D139" s="127" t="s">
        <v>155</v>
      </c>
      <c r="E139" s="128" t="s">
        <v>677</v>
      </c>
      <c r="F139" s="129" t="s">
        <v>678</v>
      </c>
      <c r="G139" s="130" t="s">
        <v>194</v>
      </c>
      <c r="H139" s="131">
        <v>1</v>
      </c>
      <c r="I139" s="132"/>
      <c r="J139" s="133">
        <f>ROUND(I139*H139,2)</f>
        <v>0</v>
      </c>
      <c r="K139" s="129" t="s">
        <v>381</v>
      </c>
      <c r="L139" s="33"/>
      <c r="M139" s="134" t="s">
        <v>3</v>
      </c>
      <c r="N139" s="135" t="s">
        <v>40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160</v>
      </c>
      <c r="AT139" s="138" t="s">
        <v>155</v>
      </c>
      <c r="AU139" s="138" t="s">
        <v>76</v>
      </c>
      <c r="AY139" s="18" t="s">
        <v>154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76</v>
      </c>
      <c r="BK139" s="139">
        <f>ROUND(I139*H139,2)</f>
        <v>0</v>
      </c>
      <c r="BL139" s="18" t="s">
        <v>160</v>
      </c>
      <c r="BM139" s="138" t="s">
        <v>679</v>
      </c>
    </row>
    <row r="140" spans="2:65" s="1" customFormat="1" ht="10">
      <c r="B140" s="33"/>
      <c r="D140" s="140" t="s">
        <v>162</v>
      </c>
      <c r="F140" s="141" t="s">
        <v>678</v>
      </c>
      <c r="I140" s="142"/>
      <c r="L140" s="33"/>
      <c r="M140" s="143"/>
      <c r="T140" s="54"/>
      <c r="AT140" s="18" t="s">
        <v>162</v>
      </c>
      <c r="AU140" s="18" t="s">
        <v>76</v>
      </c>
    </row>
    <row r="141" spans="2:65" s="1" customFormat="1" ht="45">
      <c r="B141" s="33"/>
      <c r="D141" s="140" t="s">
        <v>217</v>
      </c>
      <c r="F141" s="144" t="s">
        <v>680</v>
      </c>
      <c r="I141" s="142"/>
      <c r="L141" s="33"/>
      <c r="M141" s="143"/>
      <c r="T141" s="54"/>
      <c r="AT141" s="18" t="s">
        <v>217</v>
      </c>
      <c r="AU141" s="18" t="s">
        <v>76</v>
      </c>
    </row>
    <row r="142" spans="2:65" s="1" customFormat="1" ht="16.5" customHeight="1">
      <c r="B142" s="126"/>
      <c r="C142" s="127" t="s">
        <v>247</v>
      </c>
      <c r="D142" s="127" t="s">
        <v>155</v>
      </c>
      <c r="E142" s="128" t="s">
        <v>681</v>
      </c>
      <c r="F142" s="129" t="s">
        <v>682</v>
      </c>
      <c r="G142" s="130" t="s">
        <v>194</v>
      </c>
      <c r="H142" s="131">
        <v>1</v>
      </c>
      <c r="I142" s="132"/>
      <c r="J142" s="133">
        <f>ROUND(I142*H142,2)</f>
        <v>0</v>
      </c>
      <c r="K142" s="129" t="s">
        <v>381</v>
      </c>
      <c r="L142" s="33"/>
      <c r="M142" s="134" t="s">
        <v>3</v>
      </c>
      <c r="N142" s="135" t="s">
        <v>40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160</v>
      </c>
      <c r="AT142" s="138" t="s">
        <v>155</v>
      </c>
      <c r="AU142" s="138" t="s">
        <v>76</v>
      </c>
      <c r="AY142" s="18" t="s">
        <v>154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76</v>
      </c>
      <c r="BK142" s="139">
        <f>ROUND(I142*H142,2)</f>
        <v>0</v>
      </c>
      <c r="BL142" s="18" t="s">
        <v>160</v>
      </c>
      <c r="BM142" s="138" t="s">
        <v>683</v>
      </c>
    </row>
    <row r="143" spans="2:65" s="1" customFormat="1" ht="10">
      <c r="B143" s="33"/>
      <c r="D143" s="140" t="s">
        <v>162</v>
      </c>
      <c r="F143" s="141" t="s">
        <v>682</v>
      </c>
      <c r="I143" s="142"/>
      <c r="L143" s="33"/>
      <c r="M143" s="143"/>
      <c r="T143" s="54"/>
      <c r="AT143" s="18" t="s">
        <v>162</v>
      </c>
      <c r="AU143" s="18" t="s">
        <v>76</v>
      </c>
    </row>
    <row r="144" spans="2:65" s="1" customFormat="1" ht="63">
      <c r="B144" s="33"/>
      <c r="D144" s="140" t="s">
        <v>217</v>
      </c>
      <c r="F144" s="144" t="s">
        <v>684</v>
      </c>
      <c r="I144" s="142"/>
      <c r="L144" s="33"/>
      <c r="M144" s="143"/>
      <c r="T144" s="54"/>
      <c r="AT144" s="18" t="s">
        <v>217</v>
      </c>
      <c r="AU144" s="18" t="s">
        <v>76</v>
      </c>
    </row>
    <row r="145" spans="2:65" s="1" customFormat="1" ht="16.5" customHeight="1">
      <c r="B145" s="126"/>
      <c r="C145" s="127" t="s">
        <v>251</v>
      </c>
      <c r="D145" s="127" t="s">
        <v>155</v>
      </c>
      <c r="E145" s="128" t="s">
        <v>685</v>
      </c>
      <c r="F145" s="129" t="s">
        <v>686</v>
      </c>
      <c r="G145" s="130" t="s">
        <v>194</v>
      </c>
      <c r="H145" s="131">
        <v>1</v>
      </c>
      <c r="I145" s="132"/>
      <c r="J145" s="133">
        <f>ROUND(I145*H145,2)</f>
        <v>0</v>
      </c>
      <c r="K145" s="129" t="s">
        <v>381</v>
      </c>
      <c r="L145" s="33"/>
      <c r="M145" s="134" t="s">
        <v>3</v>
      </c>
      <c r="N145" s="135" t="s">
        <v>40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160</v>
      </c>
      <c r="AT145" s="138" t="s">
        <v>155</v>
      </c>
      <c r="AU145" s="138" t="s">
        <v>76</v>
      </c>
      <c r="AY145" s="18" t="s">
        <v>154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76</v>
      </c>
      <c r="BK145" s="139">
        <f>ROUND(I145*H145,2)</f>
        <v>0</v>
      </c>
      <c r="BL145" s="18" t="s">
        <v>160</v>
      </c>
      <c r="BM145" s="138" t="s">
        <v>687</v>
      </c>
    </row>
    <row r="146" spans="2:65" s="1" customFormat="1" ht="10">
      <c r="B146" s="33"/>
      <c r="D146" s="140" t="s">
        <v>162</v>
      </c>
      <c r="F146" s="141" t="s">
        <v>686</v>
      </c>
      <c r="I146" s="142"/>
      <c r="L146" s="33"/>
      <c r="M146" s="143"/>
      <c r="T146" s="54"/>
      <c r="AT146" s="18" t="s">
        <v>162</v>
      </c>
      <c r="AU146" s="18" t="s">
        <v>76</v>
      </c>
    </row>
    <row r="147" spans="2:65" s="1" customFormat="1" ht="45">
      <c r="B147" s="33"/>
      <c r="D147" s="140" t="s">
        <v>217</v>
      </c>
      <c r="F147" s="144" t="s">
        <v>680</v>
      </c>
      <c r="I147" s="142"/>
      <c r="L147" s="33"/>
      <c r="M147" s="143"/>
      <c r="T147" s="54"/>
      <c r="AT147" s="18" t="s">
        <v>217</v>
      </c>
      <c r="AU147" s="18" t="s">
        <v>76</v>
      </c>
    </row>
    <row r="148" spans="2:65" s="1" customFormat="1" ht="16.5" customHeight="1">
      <c r="B148" s="126"/>
      <c r="C148" s="127" t="s">
        <v>8</v>
      </c>
      <c r="D148" s="127" t="s">
        <v>155</v>
      </c>
      <c r="E148" s="128" t="s">
        <v>688</v>
      </c>
      <c r="F148" s="129" t="s">
        <v>689</v>
      </c>
      <c r="G148" s="130" t="s">
        <v>194</v>
      </c>
      <c r="H148" s="131">
        <v>1</v>
      </c>
      <c r="I148" s="132"/>
      <c r="J148" s="133">
        <f>ROUND(I148*H148,2)</f>
        <v>0</v>
      </c>
      <c r="K148" s="129" t="s">
        <v>381</v>
      </c>
      <c r="L148" s="33"/>
      <c r="M148" s="134" t="s">
        <v>3</v>
      </c>
      <c r="N148" s="135" t="s">
        <v>40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160</v>
      </c>
      <c r="AT148" s="138" t="s">
        <v>155</v>
      </c>
      <c r="AU148" s="138" t="s">
        <v>76</v>
      </c>
      <c r="AY148" s="18" t="s">
        <v>154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76</v>
      </c>
      <c r="BK148" s="139">
        <f>ROUND(I148*H148,2)</f>
        <v>0</v>
      </c>
      <c r="BL148" s="18" t="s">
        <v>160</v>
      </c>
      <c r="BM148" s="138" t="s">
        <v>690</v>
      </c>
    </row>
    <row r="149" spans="2:65" s="1" customFormat="1" ht="10">
      <c r="B149" s="33"/>
      <c r="D149" s="140" t="s">
        <v>162</v>
      </c>
      <c r="F149" s="141" t="s">
        <v>689</v>
      </c>
      <c r="I149" s="142"/>
      <c r="L149" s="33"/>
      <c r="M149" s="143"/>
      <c r="T149" s="54"/>
      <c r="AT149" s="18" t="s">
        <v>162</v>
      </c>
      <c r="AU149" s="18" t="s">
        <v>76</v>
      </c>
    </row>
    <row r="150" spans="2:65" s="1" customFormat="1" ht="45">
      <c r="B150" s="33"/>
      <c r="D150" s="140" t="s">
        <v>217</v>
      </c>
      <c r="F150" s="144" t="s">
        <v>427</v>
      </c>
      <c r="I150" s="142"/>
      <c r="L150" s="33"/>
      <c r="M150" s="143"/>
      <c r="T150" s="54"/>
      <c r="AT150" s="18" t="s">
        <v>217</v>
      </c>
      <c r="AU150" s="18" t="s">
        <v>76</v>
      </c>
    </row>
    <row r="151" spans="2:65" s="1" customFormat="1" ht="16.5" customHeight="1">
      <c r="B151" s="126"/>
      <c r="C151" s="127" t="s">
        <v>254</v>
      </c>
      <c r="D151" s="127" t="s">
        <v>155</v>
      </c>
      <c r="E151" s="128" t="s">
        <v>691</v>
      </c>
      <c r="F151" s="129" t="s">
        <v>692</v>
      </c>
      <c r="G151" s="130" t="s">
        <v>194</v>
      </c>
      <c r="H151" s="131">
        <v>1</v>
      </c>
      <c r="I151" s="132"/>
      <c r="J151" s="133">
        <f>ROUND(I151*H151,2)</f>
        <v>0</v>
      </c>
      <c r="K151" s="129" t="s">
        <v>381</v>
      </c>
      <c r="L151" s="33"/>
      <c r="M151" s="134" t="s">
        <v>3</v>
      </c>
      <c r="N151" s="135" t="s">
        <v>40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160</v>
      </c>
      <c r="AT151" s="138" t="s">
        <v>155</v>
      </c>
      <c r="AU151" s="138" t="s">
        <v>76</v>
      </c>
      <c r="AY151" s="18" t="s">
        <v>154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76</v>
      </c>
      <c r="BK151" s="139">
        <f>ROUND(I151*H151,2)</f>
        <v>0</v>
      </c>
      <c r="BL151" s="18" t="s">
        <v>160</v>
      </c>
      <c r="BM151" s="138" t="s">
        <v>693</v>
      </c>
    </row>
    <row r="152" spans="2:65" s="1" customFormat="1" ht="10">
      <c r="B152" s="33"/>
      <c r="D152" s="140" t="s">
        <v>162</v>
      </c>
      <c r="F152" s="141" t="s">
        <v>692</v>
      </c>
      <c r="I152" s="142"/>
      <c r="L152" s="33"/>
      <c r="M152" s="143"/>
      <c r="T152" s="54"/>
      <c r="AT152" s="18" t="s">
        <v>162</v>
      </c>
      <c r="AU152" s="18" t="s">
        <v>76</v>
      </c>
    </row>
    <row r="153" spans="2:65" s="1" customFormat="1" ht="45">
      <c r="B153" s="33"/>
      <c r="D153" s="140" t="s">
        <v>217</v>
      </c>
      <c r="F153" s="144" t="s">
        <v>427</v>
      </c>
      <c r="I153" s="142"/>
      <c r="L153" s="33"/>
      <c r="M153" s="143"/>
      <c r="T153" s="54"/>
      <c r="AT153" s="18" t="s">
        <v>217</v>
      </c>
      <c r="AU153" s="18" t="s">
        <v>76</v>
      </c>
    </row>
    <row r="154" spans="2:65" s="1" customFormat="1" ht="16.5" customHeight="1">
      <c r="B154" s="126"/>
      <c r="C154" s="127" t="s">
        <v>286</v>
      </c>
      <c r="D154" s="127" t="s">
        <v>155</v>
      </c>
      <c r="E154" s="128" t="s">
        <v>694</v>
      </c>
      <c r="F154" s="129" t="s">
        <v>695</v>
      </c>
      <c r="G154" s="130" t="s">
        <v>194</v>
      </c>
      <c r="H154" s="131">
        <v>1</v>
      </c>
      <c r="I154" s="132"/>
      <c r="J154" s="133">
        <f>ROUND(I154*H154,2)</f>
        <v>0</v>
      </c>
      <c r="K154" s="129" t="s">
        <v>381</v>
      </c>
      <c r="L154" s="33"/>
      <c r="M154" s="134" t="s">
        <v>3</v>
      </c>
      <c r="N154" s="135" t="s">
        <v>40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160</v>
      </c>
      <c r="AT154" s="138" t="s">
        <v>155</v>
      </c>
      <c r="AU154" s="138" t="s">
        <v>76</v>
      </c>
      <c r="AY154" s="18" t="s">
        <v>154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76</v>
      </c>
      <c r="BK154" s="139">
        <f>ROUND(I154*H154,2)</f>
        <v>0</v>
      </c>
      <c r="BL154" s="18" t="s">
        <v>160</v>
      </c>
      <c r="BM154" s="138" t="s">
        <v>696</v>
      </c>
    </row>
    <row r="155" spans="2:65" s="1" customFormat="1" ht="10">
      <c r="B155" s="33"/>
      <c r="D155" s="140" t="s">
        <v>162</v>
      </c>
      <c r="F155" s="141" t="s">
        <v>695</v>
      </c>
      <c r="I155" s="142"/>
      <c r="L155" s="33"/>
      <c r="M155" s="143"/>
      <c r="T155" s="54"/>
      <c r="AT155" s="18" t="s">
        <v>162</v>
      </c>
      <c r="AU155" s="18" t="s">
        <v>76</v>
      </c>
    </row>
    <row r="156" spans="2:65" s="1" customFormat="1" ht="45">
      <c r="B156" s="33"/>
      <c r="D156" s="140" t="s">
        <v>217</v>
      </c>
      <c r="F156" s="144" t="s">
        <v>427</v>
      </c>
      <c r="I156" s="142"/>
      <c r="L156" s="33"/>
      <c r="M156" s="143"/>
      <c r="T156" s="54"/>
      <c r="AT156" s="18" t="s">
        <v>217</v>
      </c>
      <c r="AU156" s="18" t="s">
        <v>76</v>
      </c>
    </row>
    <row r="157" spans="2:65" s="1" customFormat="1" ht="16.5" customHeight="1">
      <c r="B157" s="126"/>
      <c r="C157" s="127" t="s">
        <v>291</v>
      </c>
      <c r="D157" s="127" t="s">
        <v>155</v>
      </c>
      <c r="E157" s="128" t="s">
        <v>697</v>
      </c>
      <c r="F157" s="129" t="s">
        <v>698</v>
      </c>
      <c r="G157" s="130" t="s">
        <v>194</v>
      </c>
      <c r="H157" s="131">
        <v>1</v>
      </c>
      <c r="I157" s="132"/>
      <c r="J157" s="133">
        <f>ROUND(I157*H157,2)</f>
        <v>0</v>
      </c>
      <c r="K157" s="129" t="s">
        <v>381</v>
      </c>
      <c r="L157" s="33"/>
      <c r="M157" s="134" t="s">
        <v>3</v>
      </c>
      <c r="N157" s="135" t="s">
        <v>40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160</v>
      </c>
      <c r="AT157" s="138" t="s">
        <v>155</v>
      </c>
      <c r="AU157" s="138" t="s">
        <v>76</v>
      </c>
      <c r="AY157" s="18" t="s">
        <v>154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76</v>
      </c>
      <c r="BK157" s="139">
        <f>ROUND(I157*H157,2)</f>
        <v>0</v>
      </c>
      <c r="BL157" s="18" t="s">
        <v>160</v>
      </c>
      <c r="BM157" s="138" t="s">
        <v>699</v>
      </c>
    </row>
    <row r="158" spans="2:65" s="1" customFormat="1" ht="10">
      <c r="B158" s="33"/>
      <c r="D158" s="140" t="s">
        <v>162</v>
      </c>
      <c r="F158" s="141" t="s">
        <v>698</v>
      </c>
      <c r="I158" s="142"/>
      <c r="L158" s="33"/>
      <c r="M158" s="143"/>
      <c r="T158" s="54"/>
      <c r="AT158" s="18" t="s">
        <v>162</v>
      </c>
      <c r="AU158" s="18" t="s">
        <v>76</v>
      </c>
    </row>
    <row r="159" spans="2:65" s="1" customFormat="1" ht="45">
      <c r="B159" s="33"/>
      <c r="D159" s="140" t="s">
        <v>217</v>
      </c>
      <c r="F159" s="144" t="s">
        <v>680</v>
      </c>
      <c r="I159" s="142"/>
      <c r="L159" s="33"/>
      <c r="M159" s="143"/>
      <c r="T159" s="54"/>
      <c r="AT159" s="18" t="s">
        <v>217</v>
      </c>
      <c r="AU159" s="18" t="s">
        <v>76</v>
      </c>
    </row>
    <row r="160" spans="2:65" s="1" customFormat="1" ht="16.5" customHeight="1">
      <c r="B160" s="126"/>
      <c r="C160" s="127" t="s">
        <v>296</v>
      </c>
      <c r="D160" s="127" t="s">
        <v>155</v>
      </c>
      <c r="E160" s="128" t="s">
        <v>700</v>
      </c>
      <c r="F160" s="129" t="s">
        <v>701</v>
      </c>
      <c r="G160" s="130" t="s">
        <v>194</v>
      </c>
      <c r="H160" s="131">
        <v>1</v>
      </c>
      <c r="I160" s="132"/>
      <c r="J160" s="133">
        <f>ROUND(I160*H160,2)</f>
        <v>0</v>
      </c>
      <c r="K160" s="129" t="s">
        <v>381</v>
      </c>
      <c r="L160" s="33"/>
      <c r="M160" s="134" t="s">
        <v>3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160</v>
      </c>
      <c r="AT160" s="138" t="s">
        <v>155</v>
      </c>
      <c r="AU160" s="138" t="s">
        <v>76</v>
      </c>
      <c r="AY160" s="18" t="s">
        <v>154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76</v>
      </c>
      <c r="BK160" s="139">
        <f>ROUND(I160*H160,2)</f>
        <v>0</v>
      </c>
      <c r="BL160" s="18" t="s">
        <v>160</v>
      </c>
      <c r="BM160" s="138" t="s">
        <v>702</v>
      </c>
    </row>
    <row r="161" spans="2:65" s="1" customFormat="1" ht="10">
      <c r="B161" s="33"/>
      <c r="D161" s="140" t="s">
        <v>162</v>
      </c>
      <c r="F161" s="141" t="s">
        <v>701</v>
      </c>
      <c r="I161" s="142"/>
      <c r="L161" s="33"/>
      <c r="M161" s="143"/>
      <c r="T161" s="54"/>
      <c r="AT161" s="18" t="s">
        <v>162</v>
      </c>
      <c r="AU161" s="18" t="s">
        <v>76</v>
      </c>
    </row>
    <row r="162" spans="2:65" s="1" customFormat="1" ht="45">
      <c r="B162" s="33"/>
      <c r="D162" s="140" t="s">
        <v>217</v>
      </c>
      <c r="F162" s="144" t="s">
        <v>703</v>
      </c>
      <c r="I162" s="142"/>
      <c r="L162" s="33"/>
      <c r="M162" s="143"/>
      <c r="T162" s="54"/>
      <c r="AT162" s="18" t="s">
        <v>217</v>
      </c>
      <c r="AU162" s="18" t="s">
        <v>76</v>
      </c>
    </row>
    <row r="163" spans="2:65" s="1" customFormat="1" ht="16.5" customHeight="1">
      <c r="B163" s="126"/>
      <c r="C163" s="127" t="s">
        <v>271</v>
      </c>
      <c r="D163" s="127" t="s">
        <v>155</v>
      </c>
      <c r="E163" s="128" t="s">
        <v>704</v>
      </c>
      <c r="F163" s="129" t="s">
        <v>705</v>
      </c>
      <c r="G163" s="130" t="s">
        <v>194</v>
      </c>
      <c r="H163" s="131">
        <v>1</v>
      </c>
      <c r="I163" s="132"/>
      <c r="J163" s="133">
        <f>ROUND(I163*H163,2)</f>
        <v>0</v>
      </c>
      <c r="K163" s="129" t="s">
        <v>381</v>
      </c>
      <c r="L163" s="33"/>
      <c r="M163" s="134" t="s">
        <v>3</v>
      </c>
      <c r="N163" s="135" t="s">
        <v>40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160</v>
      </c>
      <c r="AT163" s="138" t="s">
        <v>155</v>
      </c>
      <c r="AU163" s="138" t="s">
        <v>76</v>
      </c>
      <c r="AY163" s="18" t="s">
        <v>154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76</v>
      </c>
      <c r="BK163" s="139">
        <f>ROUND(I163*H163,2)</f>
        <v>0</v>
      </c>
      <c r="BL163" s="18" t="s">
        <v>160</v>
      </c>
      <c r="BM163" s="138" t="s">
        <v>706</v>
      </c>
    </row>
    <row r="164" spans="2:65" s="1" customFormat="1" ht="10">
      <c r="B164" s="33"/>
      <c r="D164" s="140" t="s">
        <v>162</v>
      </c>
      <c r="F164" s="141" t="s">
        <v>705</v>
      </c>
      <c r="I164" s="142"/>
      <c r="L164" s="33"/>
      <c r="M164" s="143"/>
      <c r="T164" s="54"/>
      <c r="AT164" s="18" t="s">
        <v>162</v>
      </c>
      <c r="AU164" s="18" t="s">
        <v>76</v>
      </c>
    </row>
    <row r="165" spans="2:65" s="1" customFormat="1" ht="63">
      <c r="B165" s="33"/>
      <c r="D165" s="140" t="s">
        <v>217</v>
      </c>
      <c r="F165" s="144" t="s">
        <v>707</v>
      </c>
      <c r="I165" s="142"/>
      <c r="L165" s="33"/>
      <c r="M165" s="143"/>
      <c r="T165" s="54"/>
      <c r="AT165" s="18" t="s">
        <v>217</v>
      </c>
      <c r="AU165" s="18" t="s">
        <v>76</v>
      </c>
    </row>
    <row r="166" spans="2:65" s="1" customFormat="1" ht="16.5" customHeight="1">
      <c r="B166" s="126"/>
      <c r="C166" s="127" t="s">
        <v>276</v>
      </c>
      <c r="D166" s="127" t="s">
        <v>155</v>
      </c>
      <c r="E166" s="128" t="s">
        <v>708</v>
      </c>
      <c r="F166" s="129" t="s">
        <v>709</v>
      </c>
      <c r="G166" s="130" t="s">
        <v>194</v>
      </c>
      <c r="H166" s="131">
        <v>1</v>
      </c>
      <c r="I166" s="132"/>
      <c r="J166" s="133">
        <f>ROUND(I166*H166,2)</f>
        <v>0</v>
      </c>
      <c r="K166" s="129" t="s">
        <v>381</v>
      </c>
      <c r="L166" s="33"/>
      <c r="M166" s="134" t="s">
        <v>3</v>
      </c>
      <c r="N166" s="135" t="s">
        <v>40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160</v>
      </c>
      <c r="AT166" s="138" t="s">
        <v>155</v>
      </c>
      <c r="AU166" s="138" t="s">
        <v>76</v>
      </c>
      <c r="AY166" s="18" t="s">
        <v>154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76</v>
      </c>
      <c r="BK166" s="139">
        <f>ROUND(I166*H166,2)</f>
        <v>0</v>
      </c>
      <c r="BL166" s="18" t="s">
        <v>160</v>
      </c>
      <c r="BM166" s="138" t="s">
        <v>710</v>
      </c>
    </row>
    <row r="167" spans="2:65" s="1" customFormat="1" ht="10">
      <c r="B167" s="33"/>
      <c r="D167" s="140" t="s">
        <v>162</v>
      </c>
      <c r="F167" s="141" t="s">
        <v>709</v>
      </c>
      <c r="I167" s="142"/>
      <c r="L167" s="33"/>
      <c r="M167" s="143"/>
      <c r="T167" s="54"/>
      <c r="AT167" s="18" t="s">
        <v>162</v>
      </c>
      <c r="AU167" s="18" t="s">
        <v>76</v>
      </c>
    </row>
    <row r="168" spans="2:65" s="1" customFormat="1" ht="45">
      <c r="B168" s="33"/>
      <c r="D168" s="140" t="s">
        <v>217</v>
      </c>
      <c r="F168" s="144" t="s">
        <v>427</v>
      </c>
      <c r="I168" s="142"/>
      <c r="L168" s="33"/>
      <c r="M168" s="143"/>
      <c r="T168" s="54"/>
      <c r="AT168" s="18" t="s">
        <v>217</v>
      </c>
      <c r="AU168" s="18" t="s">
        <v>76</v>
      </c>
    </row>
    <row r="169" spans="2:65" s="1" customFormat="1" ht="16.5" customHeight="1">
      <c r="B169" s="126"/>
      <c r="C169" s="127" t="s">
        <v>281</v>
      </c>
      <c r="D169" s="127" t="s">
        <v>155</v>
      </c>
      <c r="E169" s="128" t="s">
        <v>711</v>
      </c>
      <c r="F169" s="129" t="s">
        <v>712</v>
      </c>
      <c r="G169" s="130" t="s">
        <v>194</v>
      </c>
      <c r="H169" s="131">
        <v>1</v>
      </c>
      <c r="I169" s="132"/>
      <c r="J169" s="133">
        <f>ROUND(I169*H169,2)</f>
        <v>0</v>
      </c>
      <c r="K169" s="129" t="s">
        <v>381</v>
      </c>
      <c r="L169" s="33"/>
      <c r="M169" s="134" t="s">
        <v>3</v>
      </c>
      <c r="N169" s="135" t="s">
        <v>40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160</v>
      </c>
      <c r="AT169" s="138" t="s">
        <v>155</v>
      </c>
      <c r="AU169" s="138" t="s">
        <v>76</v>
      </c>
      <c r="AY169" s="18" t="s">
        <v>154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76</v>
      </c>
      <c r="BK169" s="139">
        <f>ROUND(I169*H169,2)</f>
        <v>0</v>
      </c>
      <c r="BL169" s="18" t="s">
        <v>160</v>
      </c>
      <c r="BM169" s="138" t="s">
        <v>713</v>
      </c>
    </row>
    <row r="170" spans="2:65" s="1" customFormat="1" ht="10">
      <c r="B170" s="33"/>
      <c r="D170" s="140" t="s">
        <v>162</v>
      </c>
      <c r="F170" s="141" t="s">
        <v>712</v>
      </c>
      <c r="I170" s="142"/>
      <c r="L170" s="33"/>
      <c r="M170" s="143"/>
      <c r="T170" s="54"/>
      <c r="AT170" s="18" t="s">
        <v>162</v>
      </c>
      <c r="AU170" s="18" t="s">
        <v>76</v>
      </c>
    </row>
    <row r="171" spans="2:65" s="1" customFormat="1" ht="45">
      <c r="B171" s="33"/>
      <c r="D171" s="140" t="s">
        <v>217</v>
      </c>
      <c r="F171" s="144" t="s">
        <v>680</v>
      </c>
      <c r="I171" s="142"/>
      <c r="L171" s="33"/>
      <c r="M171" s="143"/>
      <c r="T171" s="54"/>
      <c r="AT171" s="18" t="s">
        <v>217</v>
      </c>
      <c r="AU171" s="18" t="s">
        <v>76</v>
      </c>
    </row>
    <row r="172" spans="2:65" s="1" customFormat="1" ht="16.5" customHeight="1">
      <c r="B172" s="126"/>
      <c r="C172" s="127" t="s">
        <v>256</v>
      </c>
      <c r="D172" s="127" t="s">
        <v>155</v>
      </c>
      <c r="E172" s="128" t="s">
        <v>714</v>
      </c>
      <c r="F172" s="129" t="s">
        <v>715</v>
      </c>
      <c r="G172" s="130" t="s">
        <v>194</v>
      </c>
      <c r="H172" s="131">
        <v>1</v>
      </c>
      <c r="I172" s="132"/>
      <c r="J172" s="133">
        <f>ROUND(I172*H172,2)</f>
        <v>0</v>
      </c>
      <c r="K172" s="129" t="s">
        <v>381</v>
      </c>
      <c r="L172" s="33"/>
      <c r="M172" s="134" t="s">
        <v>3</v>
      </c>
      <c r="N172" s="135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160</v>
      </c>
      <c r="AT172" s="138" t="s">
        <v>155</v>
      </c>
      <c r="AU172" s="138" t="s">
        <v>76</v>
      </c>
      <c r="AY172" s="18" t="s">
        <v>154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76</v>
      </c>
      <c r="BK172" s="139">
        <f>ROUND(I172*H172,2)</f>
        <v>0</v>
      </c>
      <c r="BL172" s="18" t="s">
        <v>160</v>
      </c>
      <c r="BM172" s="138" t="s">
        <v>716</v>
      </c>
    </row>
    <row r="173" spans="2:65" s="1" customFormat="1" ht="10">
      <c r="B173" s="33"/>
      <c r="D173" s="140" t="s">
        <v>162</v>
      </c>
      <c r="F173" s="141" t="s">
        <v>715</v>
      </c>
      <c r="I173" s="142"/>
      <c r="L173" s="33"/>
      <c r="M173" s="143"/>
      <c r="T173" s="54"/>
      <c r="AT173" s="18" t="s">
        <v>162</v>
      </c>
      <c r="AU173" s="18" t="s">
        <v>76</v>
      </c>
    </row>
    <row r="174" spans="2:65" s="1" customFormat="1" ht="45">
      <c r="B174" s="33"/>
      <c r="D174" s="140" t="s">
        <v>217</v>
      </c>
      <c r="F174" s="144" t="s">
        <v>427</v>
      </c>
      <c r="I174" s="142"/>
      <c r="L174" s="33"/>
      <c r="M174" s="143"/>
      <c r="T174" s="54"/>
      <c r="AT174" s="18" t="s">
        <v>217</v>
      </c>
      <c r="AU174" s="18" t="s">
        <v>76</v>
      </c>
    </row>
    <row r="175" spans="2:65" s="1" customFormat="1" ht="16.5" customHeight="1">
      <c r="B175" s="126"/>
      <c r="C175" s="127" t="s">
        <v>261</v>
      </c>
      <c r="D175" s="127" t="s">
        <v>155</v>
      </c>
      <c r="E175" s="128" t="s">
        <v>717</v>
      </c>
      <c r="F175" s="129" t="s">
        <v>718</v>
      </c>
      <c r="G175" s="130" t="s">
        <v>194</v>
      </c>
      <c r="H175" s="131">
        <v>2</v>
      </c>
      <c r="I175" s="132"/>
      <c r="J175" s="133">
        <f>ROUND(I175*H175,2)</f>
        <v>0</v>
      </c>
      <c r="K175" s="129" t="s">
        <v>381</v>
      </c>
      <c r="L175" s="33"/>
      <c r="M175" s="134" t="s">
        <v>3</v>
      </c>
      <c r="N175" s="135" t="s">
        <v>40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160</v>
      </c>
      <c r="AT175" s="138" t="s">
        <v>155</v>
      </c>
      <c r="AU175" s="138" t="s">
        <v>76</v>
      </c>
      <c r="AY175" s="18" t="s">
        <v>154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76</v>
      </c>
      <c r="BK175" s="139">
        <f>ROUND(I175*H175,2)</f>
        <v>0</v>
      </c>
      <c r="BL175" s="18" t="s">
        <v>160</v>
      </c>
      <c r="BM175" s="138" t="s">
        <v>719</v>
      </c>
    </row>
    <row r="176" spans="2:65" s="1" customFormat="1" ht="10">
      <c r="B176" s="33"/>
      <c r="D176" s="140" t="s">
        <v>162</v>
      </c>
      <c r="F176" s="141" t="s">
        <v>718</v>
      </c>
      <c r="I176" s="142"/>
      <c r="L176" s="33"/>
      <c r="M176" s="143"/>
      <c r="T176" s="54"/>
      <c r="AT176" s="18" t="s">
        <v>162</v>
      </c>
      <c r="AU176" s="18" t="s">
        <v>76</v>
      </c>
    </row>
    <row r="177" spans="2:65" s="1" customFormat="1" ht="45">
      <c r="B177" s="33"/>
      <c r="D177" s="140" t="s">
        <v>217</v>
      </c>
      <c r="F177" s="144" t="s">
        <v>427</v>
      </c>
      <c r="I177" s="142"/>
      <c r="L177" s="33"/>
      <c r="M177" s="143"/>
      <c r="T177" s="54"/>
      <c r="AT177" s="18" t="s">
        <v>217</v>
      </c>
      <c r="AU177" s="18" t="s">
        <v>76</v>
      </c>
    </row>
    <row r="178" spans="2:65" s="1" customFormat="1" ht="16.5" customHeight="1">
      <c r="B178" s="126"/>
      <c r="C178" s="127" t="s">
        <v>266</v>
      </c>
      <c r="D178" s="127" t="s">
        <v>155</v>
      </c>
      <c r="E178" s="128" t="s">
        <v>720</v>
      </c>
      <c r="F178" s="129" t="s">
        <v>721</v>
      </c>
      <c r="G178" s="130" t="s">
        <v>194</v>
      </c>
      <c r="H178" s="131">
        <v>2</v>
      </c>
      <c r="I178" s="132"/>
      <c r="J178" s="133">
        <f>ROUND(I178*H178,2)</f>
        <v>0</v>
      </c>
      <c r="K178" s="129" t="s">
        <v>381</v>
      </c>
      <c r="L178" s="33"/>
      <c r="M178" s="134" t="s">
        <v>3</v>
      </c>
      <c r="N178" s="135" t="s">
        <v>40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160</v>
      </c>
      <c r="AT178" s="138" t="s">
        <v>155</v>
      </c>
      <c r="AU178" s="138" t="s">
        <v>76</v>
      </c>
      <c r="AY178" s="18" t="s">
        <v>154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8" t="s">
        <v>76</v>
      </c>
      <c r="BK178" s="139">
        <f>ROUND(I178*H178,2)</f>
        <v>0</v>
      </c>
      <c r="BL178" s="18" t="s">
        <v>160</v>
      </c>
      <c r="BM178" s="138" t="s">
        <v>722</v>
      </c>
    </row>
    <row r="179" spans="2:65" s="1" customFormat="1" ht="10">
      <c r="B179" s="33"/>
      <c r="D179" s="140" t="s">
        <v>162</v>
      </c>
      <c r="F179" s="141" t="s">
        <v>721</v>
      </c>
      <c r="I179" s="142"/>
      <c r="L179" s="33"/>
      <c r="M179" s="143"/>
      <c r="T179" s="54"/>
      <c r="AT179" s="18" t="s">
        <v>162</v>
      </c>
      <c r="AU179" s="18" t="s">
        <v>76</v>
      </c>
    </row>
    <row r="180" spans="2:65" s="1" customFormat="1" ht="45">
      <c r="B180" s="33"/>
      <c r="D180" s="140" t="s">
        <v>217</v>
      </c>
      <c r="F180" s="144" t="s">
        <v>680</v>
      </c>
      <c r="I180" s="142"/>
      <c r="L180" s="33"/>
      <c r="M180" s="143"/>
      <c r="T180" s="54"/>
      <c r="AT180" s="18" t="s">
        <v>217</v>
      </c>
      <c r="AU180" s="18" t="s">
        <v>76</v>
      </c>
    </row>
    <row r="181" spans="2:65" s="1" customFormat="1" ht="16.5" customHeight="1">
      <c r="B181" s="126"/>
      <c r="C181" s="127" t="s">
        <v>319</v>
      </c>
      <c r="D181" s="127" t="s">
        <v>155</v>
      </c>
      <c r="E181" s="128" t="s">
        <v>723</v>
      </c>
      <c r="F181" s="129" t="s">
        <v>724</v>
      </c>
      <c r="G181" s="130" t="s">
        <v>194</v>
      </c>
      <c r="H181" s="131">
        <v>2</v>
      </c>
      <c r="I181" s="132"/>
      <c r="J181" s="133">
        <f>ROUND(I181*H181,2)</f>
        <v>0</v>
      </c>
      <c r="K181" s="129" t="s">
        <v>381</v>
      </c>
      <c r="L181" s="33"/>
      <c r="M181" s="134" t="s">
        <v>3</v>
      </c>
      <c r="N181" s="135" t="s">
        <v>40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160</v>
      </c>
      <c r="AT181" s="138" t="s">
        <v>155</v>
      </c>
      <c r="AU181" s="138" t="s">
        <v>76</v>
      </c>
      <c r="AY181" s="18" t="s">
        <v>154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76</v>
      </c>
      <c r="BK181" s="139">
        <f>ROUND(I181*H181,2)</f>
        <v>0</v>
      </c>
      <c r="BL181" s="18" t="s">
        <v>160</v>
      </c>
      <c r="BM181" s="138" t="s">
        <v>725</v>
      </c>
    </row>
    <row r="182" spans="2:65" s="1" customFormat="1" ht="10">
      <c r="B182" s="33"/>
      <c r="D182" s="140" t="s">
        <v>162</v>
      </c>
      <c r="F182" s="141" t="s">
        <v>724</v>
      </c>
      <c r="I182" s="142"/>
      <c r="L182" s="33"/>
      <c r="M182" s="143"/>
      <c r="T182" s="54"/>
      <c r="AT182" s="18" t="s">
        <v>162</v>
      </c>
      <c r="AU182" s="18" t="s">
        <v>76</v>
      </c>
    </row>
    <row r="183" spans="2:65" s="1" customFormat="1" ht="45">
      <c r="B183" s="33"/>
      <c r="D183" s="140" t="s">
        <v>217</v>
      </c>
      <c r="F183" s="144" t="s">
        <v>427</v>
      </c>
      <c r="I183" s="142"/>
      <c r="L183" s="33"/>
      <c r="M183" s="143"/>
      <c r="T183" s="54"/>
      <c r="AT183" s="18" t="s">
        <v>217</v>
      </c>
      <c r="AU183" s="18" t="s">
        <v>76</v>
      </c>
    </row>
    <row r="184" spans="2:65" s="1" customFormat="1" ht="16.5" customHeight="1">
      <c r="B184" s="126"/>
      <c r="C184" s="127" t="s">
        <v>333</v>
      </c>
      <c r="D184" s="127" t="s">
        <v>155</v>
      </c>
      <c r="E184" s="128" t="s">
        <v>726</v>
      </c>
      <c r="F184" s="129" t="s">
        <v>727</v>
      </c>
      <c r="G184" s="130" t="s">
        <v>194</v>
      </c>
      <c r="H184" s="131">
        <v>2</v>
      </c>
      <c r="I184" s="132"/>
      <c r="J184" s="133">
        <f>ROUND(I184*H184,2)</f>
        <v>0</v>
      </c>
      <c r="K184" s="129" t="s">
        <v>381</v>
      </c>
      <c r="L184" s="33"/>
      <c r="M184" s="134" t="s">
        <v>3</v>
      </c>
      <c r="N184" s="135" t="s">
        <v>40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160</v>
      </c>
      <c r="AT184" s="138" t="s">
        <v>155</v>
      </c>
      <c r="AU184" s="138" t="s">
        <v>76</v>
      </c>
      <c r="AY184" s="18" t="s">
        <v>154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76</v>
      </c>
      <c r="BK184" s="139">
        <f>ROUND(I184*H184,2)</f>
        <v>0</v>
      </c>
      <c r="BL184" s="18" t="s">
        <v>160</v>
      </c>
      <c r="BM184" s="138" t="s">
        <v>728</v>
      </c>
    </row>
    <row r="185" spans="2:65" s="1" customFormat="1" ht="10">
      <c r="B185" s="33"/>
      <c r="D185" s="140" t="s">
        <v>162</v>
      </c>
      <c r="F185" s="141" t="s">
        <v>727</v>
      </c>
      <c r="I185" s="142"/>
      <c r="L185" s="33"/>
      <c r="M185" s="143"/>
      <c r="T185" s="54"/>
      <c r="AT185" s="18" t="s">
        <v>162</v>
      </c>
      <c r="AU185" s="18" t="s">
        <v>76</v>
      </c>
    </row>
    <row r="186" spans="2:65" s="1" customFormat="1" ht="45">
      <c r="B186" s="33"/>
      <c r="D186" s="140" t="s">
        <v>217</v>
      </c>
      <c r="F186" s="144" t="s">
        <v>680</v>
      </c>
      <c r="I186" s="142"/>
      <c r="L186" s="33"/>
      <c r="M186" s="143"/>
      <c r="T186" s="54"/>
      <c r="AT186" s="18" t="s">
        <v>217</v>
      </c>
      <c r="AU186" s="18" t="s">
        <v>76</v>
      </c>
    </row>
    <row r="187" spans="2:65" s="1" customFormat="1" ht="16.5" customHeight="1">
      <c r="B187" s="126"/>
      <c r="C187" s="127" t="s">
        <v>337</v>
      </c>
      <c r="D187" s="127" t="s">
        <v>155</v>
      </c>
      <c r="E187" s="128" t="s">
        <v>729</v>
      </c>
      <c r="F187" s="129" t="s">
        <v>730</v>
      </c>
      <c r="G187" s="130" t="s">
        <v>194</v>
      </c>
      <c r="H187" s="131">
        <v>8</v>
      </c>
      <c r="I187" s="132"/>
      <c r="J187" s="133">
        <f>ROUND(I187*H187,2)</f>
        <v>0</v>
      </c>
      <c r="K187" s="129" t="s">
        <v>381</v>
      </c>
      <c r="L187" s="33"/>
      <c r="M187" s="134" t="s">
        <v>3</v>
      </c>
      <c r="N187" s="135" t="s">
        <v>40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160</v>
      </c>
      <c r="AT187" s="138" t="s">
        <v>155</v>
      </c>
      <c r="AU187" s="138" t="s">
        <v>76</v>
      </c>
      <c r="AY187" s="18" t="s">
        <v>154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8" t="s">
        <v>76</v>
      </c>
      <c r="BK187" s="139">
        <f>ROUND(I187*H187,2)</f>
        <v>0</v>
      </c>
      <c r="BL187" s="18" t="s">
        <v>160</v>
      </c>
      <c r="BM187" s="138" t="s">
        <v>731</v>
      </c>
    </row>
    <row r="188" spans="2:65" s="1" customFormat="1" ht="10">
      <c r="B188" s="33"/>
      <c r="D188" s="140" t="s">
        <v>162</v>
      </c>
      <c r="F188" s="141" t="s">
        <v>730</v>
      </c>
      <c r="I188" s="142"/>
      <c r="L188" s="33"/>
      <c r="M188" s="143"/>
      <c r="T188" s="54"/>
      <c r="AT188" s="18" t="s">
        <v>162</v>
      </c>
      <c r="AU188" s="18" t="s">
        <v>76</v>
      </c>
    </row>
    <row r="189" spans="2:65" s="1" customFormat="1" ht="45">
      <c r="B189" s="33"/>
      <c r="D189" s="140" t="s">
        <v>217</v>
      </c>
      <c r="F189" s="144" t="s">
        <v>427</v>
      </c>
      <c r="I189" s="142"/>
      <c r="L189" s="33"/>
      <c r="M189" s="143"/>
      <c r="T189" s="54"/>
      <c r="AT189" s="18" t="s">
        <v>217</v>
      </c>
      <c r="AU189" s="18" t="s">
        <v>76</v>
      </c>
    </row>
    <row r="190" spans="2:65" s="1" customFormat="1" ht="16.5" customHeight="1">
      <c r="B190" s="126"/>
      <c r="C190" s="127" t="s">
        <v>313</v>
      </c>
      <c r="D190" s="127" t="s">
        <v>155</v>
      </c>
      <c r="E190" s="128" t="s">
        <v>732</v>
      </c>
      <c r="F190" s="129" t="s">
        <v>733</v>
      </c>
      <c r="G190" s="130" t="s">
        <v>194</v>
      </c>
      <c r="H190" s="131">
        <v>8</v>
      </c>
      <c r="I190" s="132"/>
      <c r="J190" s="133">
        <f>ROUND(I190*H190,2)</f>
        <v>0</v>
      </c>
      <c r="K190" s="129" t="s">
        <v>381</v>
      </c>
      <c r="L190" s="33"/>
      <c r="M190" s="134" t="s">
        <v>3</v>
      </c>
      <c r="N190" s="135" t="s">
        <v>40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160</v>
      </c>
      <c r="AT190" s="138" t="s">
        <v>155</v>
      </c>
      <c r="AU190" s="138" t="s">
        <v>76</v>
      </c>
      <c r="AY190" s="18" t="s">
        <v>154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8" t="s">
        <v>76</v>
      </c>
      <c r="BK190" s="139">
        <f>ROUND(I190*H190,2)</f>
        <v>0</v>
      </c>
      <c r="BL190" s="18" t="s">
        <v>160</v>
      </c>
      <c r="BM190" s="138" t="s">
        <v>734</v>
      </c>
    </row>
    <row r="191" spans="2:65" s="1" customFormat="1" ht="10">
      <c r="B191" s="33"/>
      <c r="D191" s="140" t="s">
        <v>162</v>
      </c>
      <c r="F191" s="141" t="s">
        <v>733</v>
      </c>
      <c r="I191" s="142"/>
      <c r="L191" s="33"/>
      <c r="M191" s="143"/>
      <c r="T191" s="54"/>
      <c r="AT191" s="18" t="s">
        <v>162</v>
      </c>
      <c r="AU191" s="18" t="s">
        <v>76</v>
      </c>
    </row>
    <row r="192" spans="2:65" s="1" customFormat="1" ht="45">
      <c r="B192" s="33"/>
      <c r="D192" s="140" t="s">
        <v>217</v>
      </c>
      <c r="F192" s="144" t="s">
        <v>680</v>
      </c>
      <c r="I192" s="142"/>
      <c r="L192" s="33"/>
      <c r="M192" s="143"/>
      <c r="T192" s="54"/>
      <c r="AT192" s="18" t="s">
        <v>217</v>
      </c>
      <c r="AU192" s="18" t="s">
        <v>76</v>
      </c>
    </row>
    <row r="193" spans="2:65" s="1" customFormat="1" ht="16.5" customHeight="1">
      <c r="B193" s="126"/>
      <c r="C193" s="127" t="s">
        <v>301</v>
      </c>
      <c r="D193" s="127" t="s">
        <v>155</v>
      </c>
      <c r="E193" s="128" t="s">
        <v>735</v>
      </c>
      <c r="F193" s="129" t="s">
        <v>736</v>
      </c>
      <c r="G193" s="130" t="s">
        <v>194</v>
      </c>
      <c r="H193" s="131">
        <v>8</v>
      </c>
      <c r="I193" s="132"/>
      <c r="J193" s="133">
        <f>ROUND(I193*H193,2)</f>
        <v>0</v>
      </c>
      <c r="K193" s="129" t="s">
        <v>381</v>
      </c>
      <c r="L193" s="33"/>
      <c r="M193" s="134" t="s">
        <v>3</v>
      </c>
      <c r="N193" s="135" t="s">
        <v>40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160</v>
      </c>
      <c r="AT193" s="138" t="s">
        <v>155</v>
      </c>
      <c r="AU193" s="138" t="s">
        <v>76</v>
      </c>
      <c r="AY193" s="18" t="s">
        <v>154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8" t="s">
        <v>76</v>
      </c>
      <c r="BK193" s="139">
        <f>ROUND(I193*H193,2)</f>
        <v>0</v>
      </c>
      <c r="BL193" s="18" t="s">
        <v>160</v>
      </c>
      <c r="BM193" s="138" t="s">
        <v>737</v>
      </c>
    </row>
    <row r="194" spans="2:65" s="1" customFormat="1" ht="10">
      <c r="B194" s="33"/>
      <c r="D194" s="140" t="s">
        <v>162</v>
      </c>
      <c r="F194" s="141" t="s">
        <v>736</v>
      </c>
      <c r="I194" s="142"/>
      <c r="L194" s="33"/>
      <c r="M194" s="143"/>
      <c r="T194" s="54"/>
      <c r="AT194" s="18" t="s">
        <v>162</v>
      </c>
      <c r="AU194" s="18" t="s">
        <v>76</v>
      </c>
    </row>
    <row r="195" spans="2:65" s="1" customFormat="1" ht="45">
      <c r="B195" s="33"/>
      <c r="D195" s="140" t="s">
        <v>217</v>
      </c>
      <c r="F195" s="144" t="s">
        <v>427</v>
      </c>
      <c r="I195" s="142"/>
      <c r="L195" s="33"/>
      <c r="M195" s="143"/>
      <c r="T195" s="54"/>
      <c r="AT195" s="18" t="s">
        <v>217</v>
      </c>
      <c r="AU195" s="18" t="s">
        <v>76</v>
      </c>
    </row>
    <row r="196" spans="2:65" s="1" customFormat="1" ht="16.5" customHeight="1">
      <c r="B196" s="126"/>
      <c r="C196" s="127" t="s">
        <v>307</v>
      </c>
      <c r="D196" s="127" t="s">
        <v>155</v>
      </c>
      <c r="E196" s="128" t="s">
        <v>738</v>
      </c>
      <c r="F196" s="129" t="s">
        <v>739</v>
      </c>
      <c r="G196" s="130" t="s">
        <v>194</v>
      </c>
      <c r="H196" s="131">
        <v>8</v>
      </c>
      <c r="I196" s="132"/>
      <c r="J196" s="133">
        <f>ROUND(I196*H196,2)</f>
        <v>0</v>
      </c>
      <c r="K196" s="129" t="s">
        <v>381</v>
      </c>
      <c r="L196" s="33"/>
      <c r="M196" s="134" t="s">
        <v>3</v>
      </c>
      <c r="N196" s="135" t="s">
        <v>40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160</v>
      </c>
      <c r="AT196" s="138" t="s">
        <v>155</v>
      </c>
      <c r="AU196" s="138" t="s">
        <v>76</v>
      </c>
      <c r="AY196" s="18" t="s">
        <v>154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8" t="s">
        <v>76</v>
      </c>
      <c r="BK196" s="139">
        <f>ROUND(I196*H196,2)</f>
        <v>0</v>
      </c>
      <c r="BL196" s="18" t="s">
        <v>160</v>
      </c>
      <c r="BM196" s="138" t="s">
        <v>740</v>
      </c>
    </row>
    <row r="197" spans="2:65" s="1" customFormat="1" ht="10">
      <c r="B197" s="33"/>
      <c r="D197" s="140" t="s">
        <v>162</v>
      </c>
      <c r="F197" s="141" t="s">
        <v>739</v>
      </c>
      <c r="I197" s="142"/>
      <c r="L197" s="33"/>
      <c r="M197" s="143"/>
      <c r="T197" s="54"/>
      <c r="AT197" s="18" t="s">
        <v>162</v>
      </c>
      <c r="AU197" s="18" t="s">
        <v>76</v>
      </c>
    </row>
    <row r="198" spans="2:65" s="1" customFormat="1" ht="45">
      <c r="B198" s="33"/>
      <c r="D198" s="140" t="s">
        <v>217</v>
      </c>
      <c r="F198" s="144" t="s">
        <v>680</v>
      </c>
      <c r="I198" s="142"/>
      <c r="L198" s="33"/>
      <c r="M198" s="143"/>
      <c r="T198" s="54"/>
      <c r="AT198" s="18" t="s">
        <v>217</v>
      </c>
      <c r="AU198" s="18" t="s">
        <v>76</v>
      </c>
    </row>
    <row r="199" spans="2:65" s="1" customFormat="1" ht="16.5" customHeight="1">
      <c r="B199" s="126"/>
      <c r="C199" s="127" t="s">
        <v>324</v>
      </c>
      <c r="D199" s="127" t="s">
        <v>155</v>
      </c>
      <c r="E199" s="128" t="s">
        <v>741</v>
      </c>
      <c r="F199" s="129" t="s">
        <v>742</v>
      </c>
      <c r="G199" s="130" t="s">
        <v>194</v>
      </c>
      <c r="H199" s="131">
        <v>3</v>
      </c>
      <c r="I199" s="132"/>
      <c r="J199" s="133">
        <f>ROUND(I199*H199,2)</f>
        <v>0</v>
      </c>
      <c r="K199" s="129" t="s">
        <v>381</v>
      </c>
      <c r="L199" s="33"/>
      <c r="M199" s="134" t="s">
        <v>3</v>
      </c>
      <c r="N199" s="135" t="s">
        <v>40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160</v>
      </c>
      <c r="AT199" s="138" t="s">
        <v>155</v>
      </c>
      <c r="AU199" s="138" t="s">
        <v>76</v>
      </c>
      <c r="AY199" s="18" t="s">
        <v>154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8" t="s">
        <v>76</v>
      </c>
      <c r="BK199" s="139">
        <f>ROUND(I199*H199,2)</f>
        <v>0</v>
      </c>
      <c r="BL199" s="18" t="s">
        <v>160</v>
      </c>
      <c r="BM199" s="138" t="s">
        <v>743</v>
      </c>
    </row>
    <row r="200" spans="2:65" s="1" customFormat="1" ht="10">
      <c r="B200" s="33"/>
      <c r="D200" s="140" t="s">
        <v>162</v>
      </c>
      <c r="F200" s="141" t="s">
        <v>742</v>
      </c>
      <c r="I200" s="142"/>
      <c r="L200" s="33"/>
      <c r="M200" s="143"/>
      <c r="T200" s="54"/>
      <c r="AT200" s="18" t="s">
        <v>162</v>
      </c>
      <c r="AU200" s="18" t="s">
        <v>76</v>
      </c>
    </row>
    <row r="201" spans="2:65" s="1" customFormat="1" ht="45">
      <c r="B201" s="33"/>
      <c r="D201" s="140" t="s">
        <v>217</v>
      </c>
      <c r="F201" s="144" t="s">
        <v>427</v>
      </c>
      <c r="I201" s="142"/>
      <c r="L201" s="33"/>
      <c r="M201" s="143"/>
      <c r="T201" s="54"/>
      <c r="AT201" s="18" t="s">
        <v>217</v>
      </c>
      <c r="AU201" s="18" t="s">
        <v>76</v>
      </c>
    </row>
    <row r="202" spans="2:65" s="1" customFormat="1" ht="16.5" customHeight="1">
      <c r="B202" s="126"/>
      <c r="C202" s="127" t="s">
        <v>328</v>
      </c>
      <c r="D202" s="127" t="s">
        <v>155</v>
      </c>
      <c r="E202" s="128" t="s">
        <v>744</v>
      </c>
      <c r="F202" s="129" t="s">
        <v>745</v>
      </c>
      <c r="G202" s="130" t="s">
        <v>194</v>
      </c>
      <c r="H202" s="131">
        <v>3</v>
      </c>
      <c r="I202" s="132"/>
      <c r="J202" s="133">
        <f>ROUND(I202*H202,2)</f>
        <v>0</v>
      </c>
      <c r="K202" s="129" t="s">
        <v>381</v>
      </c>
      <c r="L202" s="33"/>
      <c r="M202" s="134" t="s">
        <v>3</v>
      </c>
      <c r="N202" s="135" t="s">
        <v>40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160</v>
      </c>
      <c r="AT202" s="138" t="s">
        <v>155</v>
      </c>
      <c r="AU202" s="138" t="s">
        <v>76</v>
      </c>
      <c r="AY202" s="18" t="s">
        <v>154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8" t="s">
        <v>76</v>
      </c>
      <c r="BK202" s="139">
        <f>ROUND(I202*H202,2)</f>
        <v>0</v>
      </c>
      <c r="BL202" s="18" t="s">
        <v>160</v>
      </c>
      <c r="BM202" s="138" t="s">
        <v>746</v>
      </c>
    </row>
    <row r="203" spans="2:65" s="1" customFormat="1" ht="10">
      <c r="B203" s="33"/>
      <c r="D203" s="140" t="s">
        <v>162</v>
      </c>
      <c r="F203" s="141" t="s">
        <v>745</v>
      </c>
      <c r="I203" s="142"/>
      <c r="L203" s="33"/>
      <c r="M203" s="143"/>
      <c r="T203" s="54"/>
      <c r="AT203" s="18" t="s">
        <v>162</v>
      </c>
      <c r="AU203" s="18" t="s">
        <v>76</v>
      </c>
    </row>
    <row r="204" spans="2:65" s="1" customFormat="1" ht="45">
      <c r="B204" s="33"/>
      <c r="D204" s="140" t="s">
        <v>217</v>
      </c>
      <c r="F204" s="144" t="s">
        <v>680</v>
      </c>
      <c r="I204" s="142"/>
      <c r="L204" s="33"/>
      <c r="M204" s="143"/>
      <c r="T204" s="54"/>
      <c r="AT204" s="18" t="s">
        <v>217</v>
      </c>
      <c r="AU204" s="18" t="s">
        <v>76</v>
      </c>
    </row>
    <row r="205" spans="2:65" s="1" customFormat="1" ht="16.5" customHeight="1">
      <c r="B205" s="126"/>
      <c r="C205" s="127" t="s">
        <v>343</v>
      </c>
      <c r="D205" s="127" t="s">
        <v>155</v>
      </c>
      <c r="E205" s="128" t="s">
        <v>747</v>
      </c>
      <c r="F205" s="129" t="s">
        <v>748</v>
      </c>
      <c r="G205" s="130" t="s">
        <v>194</v>
      </c>
      <c r="H205" s="131">
        <v>4</v>
      </c>
      <c r="I205" s="132"/>
      <c r="J205" s="133">
        <f>ROUND(I205*H205,2)</f>
        <v>0</v>
      </c>
      <c r="K205" s="129" t="s">
        <v>381</v>
      </c>
      <c r="L205" s="33"/>
      <c r="M205" s="134" t="s">
        <v>3</v>
      </c>
      <c r="N205" s="135" t="s">
        <v>40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160</v>
      </c>
      <c r="AT205" s="138" t="s">
        <v>155</v>
      </c>
      <c r="AU205" s="138" t="s">
        <v>76</v>
      </c>
      <c r="AY205" s="18" t="s">
        <v>154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8" t="s">
        <v>76</v>
      </c>
      <c r="BK205" s="139">
        <f>ROUND(I205*H205,2)</f>
        <v>0</v>
      </c>
      <c r="BL205" s="18" t="s">
        <v>160</v>
      </c>
      <c r="BM205" s="138" t="s">
        <v>749</v>
      </c>
    </row>
    <row r="206" spans="2:65" s="1" customFormat="1" ht="10">
      <c r="B206" s="33"/>
      <c r="D206" s="140" t="s">
        <v>162</v>
      </c>
      <c r="F206" s="141" t="s">
        <v>748</v>
      </c>
      <c r="I206" s="142"/>
      <c r="L206" s="33"/>
      <c r="M206" s="143"/>
      <c r="T206" s="54"/>
      <c r="AT206" s="18" t="s">
        <v>162</v>
      </c>
      <c r="AU206" s="18" t="s">
        <v>76</v>
      </c>
    </row>
    <row r="207" spans="2:65" s="1" customFormat="1" ht="45">
      <c r="B207" s="33"/>
      <c r="D207" s="140" t="s">
        <v>217</v>
      </c>
      <c r="F207" s="144" t="s">
        <v>427</v>
      </c>
      <c r="I207" s="142"/>
      <c r="L207" s="33"/>
      <c r="M207" s="143"/>
      <c r="T207" s="54"/>
      <c r="AT207" s="18" t="s">
        <v>217</v>
      </c>
      <c r="AU207" s="18" t="s">
        <v>76</v>
      </c>
    </row>
    <row r="208" spans="2:65" s="1" customFormat="1" ht="16.5" customHeight="1">
      <c r="B208" s="126"/>
      <c r="C208" s="127" t="s">
        <v>349</v>
      </c>
      <c r="D208" s="127" t="s">
        <v>155</v>
      </c>
      <c r="E208" s="128" t="s">
        <v>750</v>
      </c>
      <c r="F208" s="129" t="s">
        <v>751</v>
      </c>
      <c r="G208" s="130" t="s">
        <v>194</v>
      </c>
      <c r="H208" s="131">
        <v>4</v>
      </c>
      <c r="I208" s="132"/>
      <c r="J208" s="133">
        <f>ROUND(I208*H208,2)</f>
        <v>0</v>
      </c>
      <c r="K208" s="129" t="s">
        <v>381</v>
      </c>
      <c r="L208" s="33"/>
      <c r="M208" s="134" t="s">
        <v>3</v>
      </c>
      <c r="N208" s="135" t="s">
        <v>40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160</v>
      </c>
      <c r="AT208" s="138" t="s">
        <v>155</v>
      </c>
      <c r="AU208" s="138" t="s">
        <v>76</v>
      </c>
      <c r="AY208" s="18" t="s">
        <v>154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8" t="s">
        <v>76</v>
      </c>
      <c r="BK208" s="139">
        <f>ROUND(I208*H208,2)</f>
        <v>0</v>
      </c>
      <c r="BL208" s="18" t="s">
        <v>160</v>
      </c>
      <c r="BM208" s="138" t="s">
        <v>752</v>
      </c>
    </row>
    <row r="209" spans="2:65" s="1" customFormat="1" ht="10">
      <c r="B209" s="33"/>
      <c r="D209" s="140" t="s">
        <v>162</v>
      </c>
      <c r="F209" s="141" t="s">
        <v>751</v>
      </c>
      <c r="I209" s="142"/>
      <c r="L209" s="33"/>
      <c r="M209" s="143"/>
      <c r="T209" s="54"/>
      <c r="AT209" s="18" t="s">
        <v>162</v>
      </c>
      <c r="AU209" s="18" t="s">
        <v>76</v>
      </c>
    </row>
    <row r="210" spans="2:65" s="1" customFormat="1" ht="45">
      <c r="B210" s="33"/>
      <c r="D210" s="140" t="s">
        <v>217</v>
      </c>
      <c r="F210" s="144" t="s">
        <v>680</v>
      </c>
      <c r="I210" s="142"/>
      <c r="L210" s="33"/>
      <c r="M210" s="143"/>
      <c r="T210" s="54"/>
      <c r="AT210" s="18" t="s">
        <v>217</v>
      </c>
      <c r="AU210" s="18" t="s">
        <v>76</v>
      </c>
    </row>
    <row r="211" spans="2:65" s="1" customFormat="1" ht="16.5" customHeight="1">
      <c r="B211" s="126"/>
      <c r="C211" s="127" t="s">
        <v>354</v>
      </c>
      <c r="D211" s="127" t="s">
        <v>155</v>
      </c>
      <c r="E211" s="128" t="s">
        <v>753</v>
      </c>
      <c r="F211" s="129" t="s">
        <v>754</v>
      </c>
      <c r="G211" s="130" t="s">
        <v>194</v>
      </c>
      <c r="H211" s="131">
        <v>1</v>
      </c>
      <c r="I211" s="132"/>
      <c r="J211" s="133">
        <f>ROUND(I211*H211,2)</f>
        <v>0</v>
      </c>
      <c r="K211" s="129" t="s">
        <v>381</v>
      </c>
      <c r="L211" s="33"/>
      <c r="M211" s="134" t="s">
        <v>3</v>
      </c>
      <c r="N211" s="135" t="s">
        <v>40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160</v>
      </c>
      <c r="AT211" s="138" t="s">
        <v>155</v>
      </c>
      <c r="AU211" s="138" t="s">
        <v>76</v>
      </c>
      <c r="AY211" s="18" t="s">
        <v>154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8" t="s">
        <v>76</v>
      </c>
      <c r="BK211" s="139">
        <f>ROUND(I211*H211,2)</f>
        <v>0</v>
      </c>
      <c r="BL211" s="18" t="s">
        <v>160</v>
      </c>
      <c r="BM211" s="138" t="s">
        <v>755</v>
      </c>
    </row>
    <row r="212" spans="2:65" s="1" customFormat="1" ht="10">
      <c r="B212" s="33"/>
      <c r="D212" s="140" t="s">
        <v>162</v>
      </c>
      <c r="F212" s="141" t="s">
        <v>754</v>
      </c>
      <c r="I212" s="142"/>
      <c r="L212" s="33"/>
      <c r="M212" s="143"/>
      <c r="T212" s="54"/>
      <c r="AT212" s="18" t="s">
        <v>162</v>
      </c>
      <c r="AU212" s="18" t="s">
        <v>76</v>
      </c>
    </row>
    <row r="213" spans="2:65" s="1" customFormat="1" ht="45">
      <c r="B213" s="33"/>
      <c r="D213" s="140" t="s">
        <v>217</v>
      </c>
      <c r="F213" s="144" t="s">
        <v>427</v>
      </c>
      <c r="I213" s="142"/>
      <c r="L213" s="33"/>
      <c r="M213" s="143"/>
      <c r="T213" s="54"/>
      <c r="AT213" s="18" t="s">
        <v>217</v>
      </c>
      <c r="AU213" s="18" t="s">
        <v>76</v>
      </c>
    </row>
    <row r="214" spans="2:65" s="1" customFormat="1" ht="16.5" customHeight="1">
      <c r="B214" s="126"/>
      <c r="C214" s="127" t="s">
        <v>359</v>
      </c>
      <c r="D214" s="127" t="s">
        <v>155</v>
      </c>
      <c r="E214" s="128" t="s">
        <v>756</v>
      </c>
      <c r="F214" s="129" t="s">
        <v>757</v>
      </c>
      <c r="G214" s="130" t="s">
        <v>194</v>
      </c>
      <c r="H214" s="131">
        <v>1</v>
      </c>
      <c r="I214" s="132"/>
      <c r="J214" s="133">
        <f>ROUND(I214*H214,2)</f>
        <v>0</v>
      </c>
      <c r="K214" s="129" t="s">
        <v>381</v>
      </c>
      <c r="L214" s="33"/>
      <c r="M214" s="134" t="s">
        <v>3</v>
      </c>
      <c r="N214" s="135" t="s">
        <v>40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160</v>
      </c>
      <c r="AT214" s="138" t="s">
        <v>155</v>
      </c>
      <c r="AU214" s="138" t="s">
        <v>76</v>
      </c>
      <c r="AY214" s="18" t="s">
        <v>154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8" t="s">
        <v>76</v>
      </c>
      <c r="BK214" s="139">
        <f>ROUND(I214*H214,2)</f>
        <v>0</v>
      </c>
      <c r="BL214" s="18" t="s">
        <v>160</v>
      </c>
      <c r="BM214" s="138" t="s">
        <v>758</v>
      </c>
    </row>
    <row r="215" spans="2:65" s="1" customFormat="1" ht="10">
      <c r="B215" s="33"/>
      <c r="D215" s="140" t="s">
        <v>162</v>
      </c>
      <c r="F215" s="141" t="s">
        <v>759</v>
      </c>
      <c r="I215" s="142"/>
      <c r="L215" s="33"/>
      <c r="M215" s="143"/>
      <c r="T215" s="54"/>
      <c r="AT215" s="18" t="s">
        <v>162</v>
      </c>
      <c r="AU215" s="18" t="s">
        <v>76</v>
      </c>
    </row>
    <row r="216" spans="2:65" s="1" customFormat="1" ht="45">
      <c r="B216" s="33"/>
      <c r="D216" s="140" t="s">
        <v>217</v>
      </c>
      <c r="F216" s="144" t="s">
        <v>680</v>
      </c>
      <c r="I216" s="142"/>
      <c r="L216" s="33"/>
      <c r="M216" s="143"/>
      <c r="T216" s="54"/>
      <c r="AT216" s="18" t="s">
        <v>217</v>
      </c>
      <c r="AU216" s="18" t="s">
        <v>76</v>
      </c>
    </row>
    <row r="217" spans="2:65" s="1" customFormat="1" ht="16.5" customHeight="1">
      <c r="B217" s="126"/>
      <c r="C217" s="127" t="s">
        <v>364</v>
      </c>
      <c r="D217" s="127" t="s">
        <v>155</v>
      </c>
      <c r="E217" s="128" t="s">
        <v>760</v>
      </c>
      <c r="F217" s="129" t="s">
        <v>761</v>
      </c>
      <c r="G217" s="130" t="s">
        <v>194</v>
      </c>
      <c r="H217" s="131">
        <v>2</v>
      </c>
      <c r="I217" s="132"/>
      <c r="J217" s="133">
        <f>ROUND(I217*H217,2)</f>
        <v>0</v>
      </c>
      <c r="K217" s="129" t="s">
        <v>381</v>
      </c>
      <c r="L217" s="33"/>
      <c r="M217" s="134" t="s">
        <v>3</v>
      </c>
      <c r="N217" s="135" t="s">
        <v>40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160</v>
      </c>
      <c r="AT217" s="138" t="s">
        <v>155</v>
      </c>
      <c r="AU217" s="138" t="s">
        <v>76</v>
      </c>
      <c r="AY217" s="18" t="s">
        <v>154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8" t="s">
        <v>76</v>
      </c>
      <c r="BK217" s="139">
        <f>ROUND(I217*H217,2)</f>
        <v>0</v>
      </c>
      <c r="BL217" s="18" t="s">
        <v>160</v>
      </c>
      <c r="BM217" s="138" t="s">
        <v>762</v>
      </c>
    </row>
    <row r="218" spans="2:65" s="1" customFormat="1" ht="10">
      <c r="B218" s="33"/>
      <c r="D218" s="140" t="s">
        <v>162</v>
      </c>
      <c r="F218" s="141" t="s">
        <v>761</v>
      </c>
      <c r="I218" s="142"/>
      <c r="L218" s="33"/>
      <c r="M218" s="143"/>
      <c r="T218" s="54"/>
      <c r="AT218" s="18" t="s">
        <v>162</v>
      </c>
      <c r="AU218" s="18" t="s">
        <v>76</v>
      </c>
    </row>
    <row r="219" spans="2:65" s="1" customFormat="1" ht="45">
      <c r="B219" s="33"/>
      <c r="D219" s="140" t="s">
        <v>217</v>
      </c>
      <c r="F219" s="144" t="s">
        <v>427</v>
      </c>
      <c r="I219" s="142"/>
      <c r="L219" s="33"/>
      <c r="M219" s="143"/>
      <c r="T219" s="54"/>
      <c r="AT219" s="18" t="s">
        <v>217</v>
      </c>
      <c r="AU219" s="18" t="s">
        <v>76</v>
      </c>
    </row>
    <row r="220" spans="2:65" s="1" customFormat="1" ht="16.5" customHeight="1">
      <c r="B220" s="126"/>
      <c r="C220" s="127" t="s">
        <v>369</v>
      </c>
      <c r="D220" s="127" t="s">
        <v>155</v>
      </c>
      <c r="E220" s="128" t="s">
        <v>763</v>
      </c>
      <c r="F220" s="129" t="s">
        <v>764</v>
      </c>
      <c r="G220" s="130" t="s">
        <v>194</v>
      </c>
      <c r="H220" s="131">
        <v>2</v>
      </c>
      <c r="I220" s="132"/>
      <c r="J220" s="133">
        <f>ROUND(I220*H220,2)</f>
        <v>0</v>
      </c>
      <c r="K220" s="129" t="s">
        <v>381</v>
      </c>
      <c r="L220" s="33"/>
      <c r="M220" s="134" t="s">
        <v>3</v>
      </c>
      <c r="N220" s="135" t="s">
        <v>40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160</v>
      </c>
      <c r="AT220" s="138" t="s">
        <v>155</v>
      </c>
      <c r="AU220" s="138" t="s">
        <v>76</v>
      </c>
      <c r="AY220" s="18" t="s">
        <v>154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8" t="s">
        <v>76</v>
      </c>
      <c r="BK220" s="139">
        <f>ROUND(I220*H220,2)</f>
        <v>0</v>
      </c>
      <c r="BL220" s="18" t="s">
        <v>160</v>
      </c>
      <c r="BM220" s="138" t="s">
        <v>765</v>
      </c>
    </row>
    <row r="221" spans="2:65" s="1" customFormat="1" ht="10">
      <c r="B221" s="33"/>
      <c r="D221" s="140" t="s">
        <v>162</v>
      </c>
      <c r="F221" s="141" t="s">
        <v>764</v>
      </c>
      <c r="I221" s="142"/>
      <c r="L221" s="33"/>
      <c r="M221" s="143"/>
      <c r="T221" s="54"/>
      <c r="AT221" s="18" t="s">
        <v>162</v>
      </c>
      <c r="AU221" s="18" t="s">
        <v>76</v>
      </c>
    </row>
    <row r="222" spans="2:65" s="1" customFormat="1" ht="45">
      <c r="B222" s="33"/>
      <c r="D222" s="140" t="s">
        <v>217</v>
      </c>
      <c r="F222" s="144" t="s">
        <v>680</v>
      </c>
      <c r="I222" s="142"/>
      <c r="L222" s="33"/>
      <c r="M222" s="143"/>
      <c r="T222" s="54"/>
      <c r="AT222" s="18" t="s">
        <v>217</v>
      </c>
      <c r="AU222" s="18" t="s">
        <v>76</v>
      </c>
    </row>
    <row r="223" spans="2:65" s="1" customFormat="1" ht="16.5" customHeight="1">
      <c r="B223" s="126"/>
      <c r="C223" s="127" t="s">
        <v>542</v>
      </c>
      <c r="D223" s="127" t="s">
        <v>155</v>
      </c>
      <c r="E223" s="128" t="s">
        <v>766</v>
      </c>
      <c r="F223" s="129" t="s">
        <v>767</v>
      </c>
      <c r="G223" s="130" t="s">
        <v>194</v>
      </c>
      <c r="H223" s="131">
        <v>2</v>
      </c>
      <c r="I223" s="132"/>
      <c r="J223" s="133">
        <f>ROUND(I223*H223,2)</f>
        <v>0</v>
      </c>
      <c r="K223" s="129" t="s">
        <v>381</v>
      </c>
      <c r="L223" s="33"/>
      <c r="M223" s="134" t="s">
        <v>3</v>
      </c>
      <c r="N223" s="135" t="s">
        <v>40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160</v>
      </c>
      <c r="AT223" s="138" t="s">
        <v>155</v>
      </c>
      <c r="AU223" s="138" t="s">
        <v>76</v>
      </c>
      <c r="AY223" s="18" t="s">
        <v>154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8" t="s">
        <v>76</v>
      </c>
      <c r="BK223" s="139">
        <f>ROUND(I223*H223,2)</f>
        <v>0</v>
      </c>
      <c r="BL223" s="18" t="s">
        <v>160</v>
      </c>
      <c r="BM223" s="138" t="s">
        <v>768</v>
      </c>
    </row>
    <row r="224" spans="2:65" s="1" customFormat="1" ht="10">
      <c r="B224" s="33"/>
      <c r="D224" s="140" t="s">
        <v>162</v>
      </c>
      <c r="F224" s="141" t="s">
        <v>767</v>
      </c>
      <c r="I224" s="142"/>
      <c r="L224" s="33"/>
      <c r="M224" s="143"/>
      <c r="T224" s="54"/>
      <c r="AT224" s="18" t="s">
        <v>162</v>
      </c>
      <c r="AU224" s="18" t="s">
        <v>76</v>
      </c>
    </row>
    <row r="225" spans="2:65" s="1" customFormat="1" ht="45">
      <c r="B225" s="33"/>
      <c r="D225" s="140" t="s">
        <v>217</v>
      </c>
      <c r="F225" s="144" t="s">
        <v>427</v>
      </c>
      <c r="I225" s="142"/>
      <c r="L225" s="33"/>
      <c r="M225" s="143"/>
      <c r="T225" s="54"/>
      <c r="AT225" s="18" t="s">
        <v>217</v>
      </c>
      <c r="AU225" s="18" t="s">
        <v>76</v>
      </c>
    </row>
    <row r="226" spans="2:65" s="1" customFormat="1" ht="16.5" customHeight="1">
      <c r="B226" s="126"/>
      <c r="C226" s="127" t="s">
        <v>546</v>
      </c>
      <c r="D226" s="127" t="s">
        <v>155</v>
      </c>
      <c r="E226" s="128" t="s">
        <v>769</v>
      </c>
      <c r="F226" s="129" t="s">
        <v>770</v>
      </c>
      <c r="G226" s="130" t="s">
        <v>194</v>
      </c>
      <c r="H226" s="131">
        <v>2</v>
      </c>
      <c r="I226" s="132"/>
      <c r="J226" s="133">
        <f>ROUND(I226*H226,2)</f>
        <v>0</v>
      </c>
      <c r="K226" s="129" t="s">
        <v>381</v>
      </c>
      <c r="L226" s="33"/>
      <c r="M226" s="134" t="s">
        <v>3</v>
      </c>
      <c r="N226" s="135" t="s">
        <v>40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160</v>
      </c>
      <c r="AT226" s="138" t="s">
        <v>155</v>
      </c>
      <c r="AU226" s="138" t="s">
        <v>76</v>
      </c>
      <c r="AY226" s="18" t="s">
        <v>154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8" t="s">
        <v>76</v>
      </c>
      <c r="BK226" s="139">
        <f>ROUND(I226*H226,2)</f>
        <v>0</v>
      </c>
      <c r="BL226" s="18" t="s">
        <v>160</v>
      </c>
      <c r="BM226" s="138" t="s">
        <v>771</v>
      </c>
    </row>
    <row r="227" spans="2:65" s="1" customFormat="1" ht="10">
      <c r="B227" s="33"/>
      <c r="D227" s="140" t="s">
        <v>162</v>
      </c>
      <c r="F227" s="141" t="s">
        <v>770</v>
      </c>
      <c r="I227" s="142"/>
      <c r="L227" s="33"/>
      <c r="M227" s="143"/>
      <c r="T227" s="54"/>
      <c r="AT227" s="18" t="s">
        <v>162</v>
      </c>
      <c r="AU227" s="18" t="s">
        <v>76</v>
      </c>
    </row>
    <row r="228" spans="2:65" s="1" customFormat="1" ht="45">
      <c r="B228" s="33"/>
      <c r="D228" s="140" t="s">
        <v>217</v>
      </c>
      <c r="F228" s="144" t="s">
        <v>680</v>
      </c>
      <c r="I228" s="142"/>
      <c r="L228" s="33"/>
      <c r="M228" s="143"/>
      <c r="T228" s="54"/>
      <c r="AT228" s="18" t="s">
        <v>217</v>
      </c>
      <c r="AU228" s="18" t="s">
        <v>76</v>
      </c>
    </row>
    <row r="229" spans="2:65" s="1" customFormat="1" ht="21.75" customHeight="1">
      <c r="B229" s="126"/>
      <c r="C229" s="127" t="s">
        <v>550</v>
      </c>
      <c r="D229" s="127" t="s">
        <v>155</v>
      </c>
      <c r="E229" s="128" t="s">
        <v>772</v>
      </c>
      <c r="F229" s="129" t="s">
        <v>773</v>
      </c>
      <c r="G229" s="130" t="s">
        <v>194</v>
      </c>
      <c r="H229" s="131">
        <v>1</v>
      </c>
      <c r="I229" s="132"/>
      <c r="J229" s="133">
        <f>ROUND(I229*H229,2)</f>
        <v>0</v>
      </c>
      <c r="K229" s="129" t="s">
        <v>381</v>
      </c>
      <c r="L229" s="33"/>
      <c r="M229" s="134" t="s">
        <v>3</v>
      </c>
      <c r="N229" s="135" t="s">
        <v>40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160</v>
      </c>
      <c r="AT229" s="138" t="s">
        <v>155</v>
      </c>
      <c r="AU229" s="138" t="s">
        <v>76</v>
      </c>
      <c r="AY229" s="18" t="s">
        <v>154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8" t="s">
        <v>76</v>
      </c>
      <c r="BK229" s="139">
        <f>ROUND(I229*H229,2)</f>
        <v>0</v>
      </c>
      <c r="BL229" s="18" t="s">
        <v>160</v>
      </c>
      <c r="BM229" s="138" t="s">
        <v>774</v>
      </c>
    </row>
    <row r="230" spans="2:65" s="1" customFormat="1" ht="10">
      <c r="B230" s="33"/>
      <c r="D230" s="140" t="s">
        <v>162</v>
      </c>
      <c r="F230" s="141" t="s">
        <v>773</v>
      </c>
      <c r="I230" s="142"/>
      <c r="L230" s="33"/>
      <c r="M230" s="143"/>
      <c r="T230" s="54"/>
      <c r="AT230" s="18" t="s">
        <v>162</v>
      </c>
      <c r="AU230" s="18" t="s">
        <v>76</v>
      </c>
    </row>
    <row r="231" spans="2:65" s="1" customFormat="1" ht="45">
      <c r="B231" s="33"/>
      <c r="D231" s="140" t="s">
        <v>217</v>
      </c>
      <c r="F231" s="144" t="s">
        <v>427</v>
      </c>
      <c r="I231" s="142"/>
      <c r="L231" s="33"/>
      <c r="M231" s="143"/>
      <c r="T231" s="54"/>
      <c r="AT231" s="18" t="s">
        <v>217</v>
      </c>
      <c r="AU231" s="18" t="s">
        <v>76</v>
      </c>
    </row>
    <row r="232" spans="2:65" s="1" customFormat="1" ht="24.15" customHeight="1">
      <c r="B232" s="126"/>
      <c r="C232" s="127" t="s">
        <v>555</v>
      </c>
      <c r="D232" s="127" t="s">
        <v>155</v>
      </c>
      <c r="E232" s="128" t="s">
        <v>775</v>
      </c>
      <c r="F232" s="129" t="s">
        <v>776</v>
      </c>
      <c r="G232" s="130" t="s">
        <v>194</v>
      </c>
      <c r="H232" s="131">
        <v>1</v>
      </c>
      <c r="I232" s="132"/>
      <c r="J232" s="133">
        <f>ROUND(I232*H232,2)</f>
        <v>0</v>
      </c>
      <c r="K232" s="129" t="s">
        <v>381</v>
      </c>
      <c r="L232" s="33"/>
      <c r="M232" s="134" t="s">
        <v>3</v>
      </c>
      <c r="N232" s="135" t="s">
        <v>40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160</v>
      </c>
      <c r="AT232" s="138" t="s">
        <v>155</v>
      </c>
      <c r="AU232" s="138" t="s">
        <v>76</v>
      </c>
      <c r="AY232" s="18" t="s">
        <v>154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8" t="s">
        <v>76</v>
      </c>
      <c r="BK232" s="139">
        <f>ROUND(I232*H232,2)</f>
        <v>0</v>
      </c>
      <c r="BL232" s="18" t="s">
        <v>160</v>
      </c>
      <c r="BM232" s="138" t="s">
        <v>777</v>
      </c>
    </row>
    <row r="233" spans="2:65" s="1" customFormat="1" ht="10">
      <c r="B233" s="33"/>
      <c r="D233" s="140" t="s">
        <v>162</v>
      </c>
      <c r="F233" s="141" t="s">
        <v>778</v>
      </c>
      <c r="I233" s="142"/>
      <c r="L233" s="33"/>
      <c r="M233" s="143"/>
      <c r="T233" s="54"/>
      <c r="AT233" s="18" t="s">
        <v>162</v>
      </c>
      <c r="AU233" s="18" t="s">
        <v>76</v>
      </c>
    </row>
    <row r="234" spans="2:65" s="1" customFormat="1" ht="45">
      <c r="B234" s="33"/>
      <c r="D234" s="140" t="s">
        <v>217</v>
      </c>
      <c r="F234" s="144" t="s">
        <v>427</v>
      </c>
      <c r="I234" s="142"/>
      <c r="L234" s="33"/>
      <c r="M234" s="143"/>
      <c r="T234" s="54"/>
      <c r="AT234" s="18" t="s">
        <v>217</v>
      </c>
      <c r="AU234" s="18" t="s">
        <v>76</v>
      </c>
    </row>
    <row r="235" spans="2:65" s="1" customFormat="1" ht="16.5" customHeight="1">
      <c r="B235" s="126"/>
      <c r="C235" s="127" t="s">
        <v>559</v>
      </c>
      <c r="D235" s="127" t="s">
        <v>155</v>
      </c>
      <c r="E235" s="128" t="s">
        <v>779</v>
      </c>
      <c r="F235" s="129" t="s">
        <v>780</v>
      </c>
      <c r="G235" s="130" t="s">
        <v>194</v>
      </c>
      <c r="H235" s="131">
        <v>2</v>
      </c>
      <c r="I235" s="132"/>
      <c r="J235" s="133">
        <f>ROUND(I235*H235,2)</f>
        <v>0</v>
      </c>
      <c r="K235" s="129" t="s">
        <v>381</v>
      </c>
      <c r="L235" s="33"/>
      <c r="M235" s="134" t="s">
        <v>3</v>
      </c>
      <c r="N235" s="135" t="s">
        <v>40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160</v>
      </c>
      <c r="AT235" s="138" t="s">
        <v>155</v>
      </c>
      <c r="AU235" s="138" t="s">
        <v>76</v>
      </c>
      <c r="AY235" s="18" t="s">
        <v>154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8" t="s">
        <v>76</v>
      </c>
      <c r="BK235" s="139">
        <f>ROUND(I235*H235,2)</f>
        <v>0</v>
      </c>
      <c r="BL235" s="18" t="s">
        <v>160</v>
      </c>
      <c r="BM235" s="138" t="s">
        <v>781</v>
      </c>
    </row>
    <row r="236" spans="2:65" s="1" customFormat="1" ht="10">
      <c r="B236" s="33"/>
      <c r="D236" s="140" t="s">
        <v>162</v>
      </c>
      <c r="F236" s="141" t="s">
        <v>780</v>
      </c>
      <c r="I236" s="142"/>
      <c r="L236" s="33"/>
      <c r="M236" s="143"/>
      <c r="T236" s="54"/>
      <c r="AT236" s="18" t="s">
        <v>162</v>
      </c>
      <c r="AU236" s="18" t="s">
        <v>76</v>
      </c>
    </row>
    <row r="237" spans="2:65" s="1" customFormat="1" ht="45">
      <c r="B237" s="33"/>
      <c r="D237" s="140" t="s">
        <v>217</v>
      </c>
      <c r="F237" s="144" t="s">
        <v>680</v>
      </c>
      <c r="I237" s="142"/>
      <c r="L237" s="33"/>
      <c r="M237" s="143"/>
      <c r="T237" s="54"/>
      <c r="AT237" s="18" t="s">
        <v>217</v>
      </c>
      <c r="AU237" s="18" t="s">
        <v>76</v>
      </c>
    </row>
    <row r="238" spans="2:65" s="1" customFormat="1" ht="16.5" customHeight="1">
      <c r="B238" s="126"/>
      <c r="C238" s="127" t="s">
        <v>563</v>
      </c>
      <c r="D238" s="127" t="s">
        <v>155</v>
      </c>
      <c r="E238" s="128" t="s">
        <v>782</v>
      </c>
      <c r="F238" s="129" t="s">
        <v>783</v>
      </c>
      <c r="G238" s="130" t="s">
        <v>194</v>
      </c>
      <c r="H238" s="131">
        <v>2</v>
      </c>
      <c r="I238" s="132"/>
      <c r="J238" s="133">
        <f>ROUND(I238*H238,2)</f>
        <v>0</v>
      </c>
      <c r="K238" s="129" t="s">
        <v>381</v>
      </c>
      <c r="L238" s="33"/>
      <c r="M238" s="134" t="s">
        <v>3</v>
      </c>
      <c r="N238" s="135" t="s">
        <v>40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160</v>
      </c>
      <c r="AT238" s="138" t="s">
        <v>155</v>
      </c>
      <c r="AU238" s="138" t="s">
        <v>76</v>
      </c>
      <c r="AY238" s="18" t="s">
        <v>154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8" t="s">
        <v>76</v>
      </c>
      <c r="BK238" s="139">
        <f>ROUND(I238*H238,2)</f>
        <v>0</v>
      </c>
      <c r="BL238" s="18" t="s">
        <v>160</v>
      </c>
      <c r="BM238" s="138" t="s">
        <v>784</v>
      </c>
    </row>
    <row r="239" spans="2:65" s="1" customFormat="1" ht="10">
      <c r="B239" s="33"/>
      <c r="D239" s="140" t="s">
        <v>162</v>
      </c>
      <c r="F239" s="141" t="s">
        <v>783</v>
      </c>
      <c r="I239" s="142"/>
      <c r="L239" s="33"/>
      <c r="M239" s="143"/>
      <c r="T239" s="54"/>
      <c r="AT239" s="18" t="s">
        <v>162</v>
      </c>
      <c r="AU239" s="18" t="s">
        <v>76</v>
      </c>
    </row>
    <row r="240" spans="2:65" s="1" customFormat="1" ht="45">
      <c r="B240" s="33"/>
      <c r="D240" s="140" t="s">
        <v>217</v>
      </c>
      <c r="F240" s="144" t="s">
        <v>427</v>
      </c>
      <c r="I240" s="142"/>
      <c r="L240" s="33"/>
      <c r="M240" s="143"/>
      <c r="T240" s="54"/>
      <c r="AT240" s="18" t="s">
        <v>217</v>
      </c>
      <c r="AU240" s="18" t="s">
        <v>76</v>
      </c>
    </row>
    <row r="241" spans="2:65" s="1" customFormat="1" ht="16.5" customHeight="1">
      <c r="B241" s="126"/>
      <c r="C241" s="127" t="s">
        <v>567</v>
      </c>
      <c r="D241" s="127" t="s">
        <v>155</v>
      </c>
      <c r="E241" s="128" t="s">
        <v>785</v>
      </c>
      <c r="F241" s="129" t="s">
        <v>786</v>
      </c>
      <c r="G241" s="130" t="s">
        <v>194</v>
      </c>
      <c r="H241" s="131">
        <v>2</v>
      </c>
      <c r="I241" s="132"/>
      <c r="J241" s="133">
        <f>ROUND(I241*H241,2)</f>
        <v>0</v>
      </c>
      <c r="K241" s="129" t="s">
        <v>381</v>
      </c>
      <c r="L241" s="33"/>
      <c r="M241" s="134" t="s">
        <v>3</v>
      </c>
      <c r="N241" s="135" t="s">
        <v>40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160</v>
      </c>
      <c r="AT241" s="138" t="s">
        <v>155</v>
      </c>
      <c r="AU241" s="138" t="s">
        <v>76</v>
      </c>
      <c r="AY241" s="18" t="s">
        <v>154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8" t="s">
        <v>76</v>
      </c>
      <c r="BK241" s="139">
        <f>ROUND(I241*H241,2)</f>
        <v>0</v>
      </c>
      <c r="BL241" s="18" t="s">
        <v>160</v>
      </c>
      <c r="BM241" s="138" t="s">
        <v>787</v>
      </c>
    </row>
    <row r="242" spans="2:65" s="1" customFormat="1" ht="10">
      <c r="B242" s="33"/>
      <c r="D242" s="140" t="s">
        <v>162</v>
      </c>
      <c r="F242" s="141" t="s">
        <v>786</v>
      </c>
      <c r="I242" s="142"/>
      <c r="L242" s="33"/>
      <c r="M242" s="143"/>
      <c r="T242" s="54"/>
      <c r="AT242" s="18" t="s">
        <v>162</v>
      </c>
      <c r="AU242" s="18" t="s">
        <v>76</v>
      </c>
    </row>
    <row r="243" spans="2:65" s="1" customFormat="1" ht="45">
      <c r="B243" s="33"/>
      <c r="D243" s="140" t="s">
        <v>217</v>
      </c>
      <c r="F243" s="144" t="s">
        <v>680</v>
      </c>
      <c r="I243" s="142"/>
      <c r="L243" s="33"/>
      <c r="M243" s="143"/>
      <c r="T243" s="54"/>
      <c r="AT243" s="18" t="s">
        <v>217</v>
      </c>
      <c r="AU243" s="18" t="s">
        <v>76</v>
      </c>
    </row>
    <row r="244" spans="2:65" s="1" customFormat="1" ht="16.5" customHeight="1">
      <c r="B244" s="126"/>
      <c r="C244" s="127" t="s">
        <v>571</v>
      </c>
      <c r="D244" s="127" t="s">
        <v>155</v>
      </c>
      <c r="E244" s="128" t="s">
        <v>788</v>
      </c>
      <c r="F244" s="129" t="s">
        <v>789</v>
      </c>
      <c r="G244" s="130" t="s">
        <v>194</v>
      </c>
      <c r="H244" s="131">
        <v>1</v>
      </c>
      <c r="I244" s="132"/>
      <c r="J244" s="133">
        <f>ROUND(I244*H244,2)</f>
        <v>0</v>
      </c>
      <c r="K244" s="129" t="s">
        <v>381</v>
      </c>
      <c r="L244" s="33"/>
      <c r="M244" s="134" t="s">
        <v>3</v>
      </c>
      <c r="N244" s="135" t="s">
        <v>40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160</v>
      </c>
      <c r="AT244" s="138" t="s">
        <v>155</v>
      </c>
      <c r="AU244" s="138" t="s">
        <v>76</v>
      </c>
      <c r="AY244" s="18" t="s">
        <v>154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8" t="s">
        <v>76</v>
      </c>
      <c r="BK244" s="139">
        <f>ROUND(I244*H244,2)</f>
        <v>0</v>
      </c>
      <c r="BL244" s="18" t="s">
        <v>160</v>
      </c>
      <c r="BM244" s="138" t="s">
        <v>790</v>
      </c>
    </row>
    <row r="245" spans="2:65" s="1" customFormat="1" ht="10">
      <c r="B245" s="33"/>
      <c r="D245" s="140" t="s">
        <v>162</v>
      </c>
      <c r="F245" s="141" t="s">
        <v>789</v>
      </c>
      <c r="I245" s="142"/>
      <c r="L245" s="33"/>
      <c r="M245" s="143"/>
      <c r="T245" s="54"/>
      <c r="AT245" s="18" t="s">
        <v>162</v>
      </c>
      <c r="AU245" s="18" t="s">
        <v>76</v>
      </c>
    </row>
    <row r="246" spans="2:65" s="1" customFormat="1" ht="45">
      <c r="B246" s="33"/>
      <c r="D246" s="140" t="s">
        <v>217</v>
      </c>
      <c r="F246" s="144" t="s">
        <v>427</v>
      </c>
      <c r="I246" s="142"/>
      <c r="L246" s="33"/>
      <c r="M246" s="143"/>
      <c r="T246" s="54"/>
      <c r="AT246" s="18" t="s">
        <v>217</v>
      </c>
      <c r="AU246" s="18" t="s">
        <v>76</v>
      </c>
    </row>
    <row r="247" spans="2:65" s="1" customFormat="1" ht="16.5" customHeight="1">
      <c r="B247" s="126"/>
      <c r="C247" s="127" t="s">
        <v>576</v>
      </c>
      <c r="D247" s="127" t="s">
        <v>155</v>
      </c>
      <c r="E247" s="128" t="s">
        <v>791</v>
      </c>
      <c r="F247" s="129" t="s">
        <v>792</v>
      </c>
      <c r="G247" s="130" t="s">
        <v>194</v>
      </c>
      <c r="H247" s="131">
        <v>1</v>
      </c>
      <c r="I247" s="132"/>
      <c r="J247" s="133">
        <f>ROUND(I247*H247,2)</f>
        <v>0</v>
      </c>
      <c r="K247" s="129" t="s">
        <v>381</v>
      </c>
      <c r="L247" s="33"/>
      <c r="M247" s="134" t="s">
        <v>3</v>
      </c>
      <c r="N247" s="135" t="s">
        <v>40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160</v>
      </c>
      <c r="AT247" s="138" t="s">
        <v>155</v>
      </c>
      <c r="AU247" s="138" t="s">
        <v>76</v>
      </c>
      <c r="AY247" s="18" t="s">
        <v>154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8" t="s">
        <v>76</v>
      </c>
      <c r="BK247" s="139">
        <f>ROUND(I247*H247,2)</f>
        <v>0</v>
      </c>
      <c r="BL247" s="18" t="s">
        <v>160</v>
      </c>
      <c r="BM247" s="138" t="s">
        <v>793</v>
      </c>
    </row>
    <row r="248" spans="2:65" s="1" customFormat="1" ht="10">
      <c r="B248" s="33"/>
      <c r="D248" s="140" t="s">
        <v>162</v>
      </c>
      <c r="F248" s="141" t="s">
        <v>792</v>
      </c>
      <c r="I248" s="142"/>
      <c r="L248" s="33"/>
      <c r="M248" s="143"/>
      <c r="T248" s="54"/>
      <c r="AT248" s="18" t="s">
        <v>162</v>
      </c>
      <c r="AU248" s="18" t="s">
        <v>76</v>
      </c>
    </row>
    <row r="249" spans="2:65" s="1" customFormat="1" ht="45">
      <c r="B249" s="33"/>
      <c r="D249" s="140" t="s">
        <v>217</v>
      </c>
      <c r="F249" s="144" t="s">
        <v>680</v>
      </c>
      <c r="I249" s="142"/>
      <c r="L249" s="33"/>
      <c r="M249" s="143"/>
      <c r="T249" s="54"/>
      <c r="AT249" s="18" t="s">
        <v>217</v>
      </c>
      <c r="AU249" s="18" t="s">
        <v>76</v>
      </c>
    </row>
    <row r="250" spans="2:65" s="1" customFormat="1" ht="16.5" customHeight="1">
      <c r="B250" s="126"/>
      <c r="C250" s="127" t="s">
        <v>580</v>
      </c>
      <c r="D250" s="127" t="s">
        <v>155</v>
      </c>
      <c r="E250" s="128" t="s">
        <v>794</v>
      </c>
      <c r="F250" s="129" t="s">
        <v>795</v>
      </c>
      <c r="G250" s="130" t="s">
        <v>346</v>
      </c>
      <c r="H250" s="131">
        <v>16</v>
      </c>
      <c r="I250" s="132"/>
      <c r="J250" s="133">
        <f>ROUND(I250*H250,2)</f>
        <v>0</v>
      </c>
      <c r="K250" s="129" t="s">
        <v>381</v>
      </c>
      <c r="L250" s="33"/>
      <c r="M250" s="134" t="s">
        <v>3</v>
      </c>
      <c r="N250" s="135" t="s">
        <v>40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160</v>
      </c>
      <c r="AT250" s="138" t="s">
        <v>155</v>
      </c>
      <c r="AU250" s="138" t="s">
        <v>76</v>
      </c>
      <c r="AY250" s="18" t="s">
        <v>154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8" t="s">
        <v>76</v>
      </c>
      <c r="BK250" s="139">
        <f>ROUND(I250*H250,2)</f>
        <v>0</v>
      </c>
      <c r="BL250" s="18" t="s">
        <v>160</v>
      </c>
      <c r="BM250" s="138" t="s">
        <v>796</v>
      </c>
    </row>
    <row r="251" spans="2:65" s="1" customFormat="1" ht="10">
      <c r="B251" s="33"/>
      <c r="D251" s="140" t="s">
        <v>162</v>
      </c>
      <c r="F251" s="141" t="s">
        <v>795</v>
      </c>
      <c r="I251" s="142"/>
      <c r="L251" s="33"/>
      <c r="M251" s="143"/>
      <c r="T251" s="54"/>
      <c r="AT251" s="18" t="s">
        <v>162</v>
      </c>
      <c r="AU251" s="18" t="s">
        <v>76</v>
      </c>
    </row>
    <row r="252" spans="2:65" s="1" customFormat="1" ht="45">
      <c r="B252" s="33"/>
      <c r="D252" s="140" t="s">
        <v>217</v>
      </c>
      <c r="F252" s="144" t="s">
        <v>797</v>
      </c>
      <c r="I252" s="142"/>
      <c r="L252" s="33"/>
      <c r="M252" s="143"/>
      <c r="T252" s="54"/>
      <c r="AT252" s="18" t="s">
        <v>217</v>
      </c>
      <c r="AU252" s="18" t="s">
        <v>76</v>
      </c>
    </row>
    <row r="253" spans="2:65" s="1" customFormat="1" ht="16.5" customHeight="1">
      <c r="B253" s="126"/>
      <c r="C253" s="127" t="s">
        <v>585</v>
      </c>
      <c r="D253" s="127" t="s">
        <v>155</v>
      </c>
      <c r="E253" s="128" t="s">
        <v>798</v>
      </c>
      <c r="F253" s="129" t="s">
        <v>799</v>
      </c>
      <c r="G253" s="130" t="s">
        <v>194</v>
      </c>
      <c r="H253" s="131">
        <v>1</v>
      </c>
      <c r="I253" s="132"/>
      <c r="J253" s="133">
        <f>ROUND(I253*H253,2)</f>
        <v>0</v>
      </c>
      <c r="K253" s="129" t="s">
        <v>381</v>
      </c>
      <c r="L253" s="33"/>
      <c r="M253" s="134" t="s">
        <v>3</v>
      </c>
      <c r="N253" s="135" t="s">
        <v>40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160</v>
      </c>
      <c r="AT253" s="138" t="s">
        <v>155</v>
      </c>
      <c r="AU253" s="138" t="s">
        <v>76</v>
      </c>
      <c r="AY253" s="18" t="s">
        <v>154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8" t="s">
        <v>76</v>
      </c>
      <c r="BK253" s="139">
        <f>ROUND(I253*H253,2)</f>
        <v>0</v>
      </c>
      <c r="BL253" s="18" t="s">
        <v>160</v>
      </c>
      <c r="BM253" s="138" t="s">
        <v>800</v>
      </c>
    </row>
    <row r="254" spans="2:65" s="1" customFormat="1" ht="10">
      <c r="B254" s="33"/>
      <c r="D254" s="140" t="s">
        <v>162</v>
      </c>
      <c r="F254" s="141" t="s">
        <v>799</v>
      </c>
      <c r="I254" s="142"/>
      <c r="L254" s="33"/>
      <c r="M254" s="143"/>
      <c r="T254" s="54"/>
      <c r="AT254" s="18" t="s">
        <v>162</v>
      </c>
      <c r="AU254" s="18" t="s">
        <v>76</v>
      </c>
    </row>
    <row r="255" spans="2:65" s="1" customFormat="1" ht="45">
      <c r="B255" s="33"/>
      <c r="D255" s="140" t="s">
        <v>217</v>
      </c>
      <c r="F255" s="144" t="s">
        <v>801</v>
      </c>
      <c r="I255" s="142"/>
      <c r="L255" s="33"/>
      <c r="M255" s="143"/>
      <c r="T255" s="54"/>
      <c r="AT255" s="18" t="s">
        <v>217</v>
      </c>
      <c r="AU255" s="18" t="s">
        <v>76</v>
      </c>
    </row>
    <row r="256" spans="2:65" s="1" customFormat="1" ht="16.5" customHeight="1">
      <c r="B256" s="126"/>
      <c r="C256" s="127" t="s">
        <v>589</v>
      </c>
      <c r="D256" s="127" t="s">
        <v>155</v>
      </c>
      <c r="E256" s="128" t="s">
        <v>802</v>
      </c>
      <c r="F256" s="129" t="s">
        <v>803</v>
      </c>
      <c r="G256" s="130" t="s">
        <v>194</v>
      </c>
      <c r="H256" s="131">
        <v>1</v>
      </c>
      <c r="I256" s="132"/>
      <c r="J256" s="133">
        <f>ROUND(I256*H256,2)</f>
        <v>0</v>
      </c>
      <c r="K256" s="129" t="s">
        <v>381</v>
      </c>
      <c r="L256" s="33"/>
      <c r="M256" s="134" t="s">
        <v>3</v>
      </c>
      <c r="N256" s="135" t="s">
        <v>40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160</v>
      </c>
      <c r="AT256" s="138" t="s">
        <v>155</v>
      </c>
      <c r="AU256" s="138" t="s">
        <v>76</v>
      </c>
      <c r="AY256" s="18" t="s">
        <v>154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8" t="s">
        <v>76</v>
      </c>
      <c r="BK256" s="139">
        <f>ROUND(I256*H256,2)</f>
        <v>0</v>
      </c>
      <c r="BL256" s="18" t="s">
        <v>160</v>
      </c>
      <c r="BM256" s="138" t="s">
        <v>804</v>
      </c>
    </row>
    <row r="257" spans="2:65" s="1" customFormat="1" ht="10">
      <c r="B257" s="33"/>
      <c r="D257" s="140" t="s">
        <v>162</v>
      </c>
      <c r="F257" s="141" t="s">
        <v>803</v>
      </c>
      <c r="I257" s="142"/>
      <c r="L257" s="33"/>
      <c r="M257" s="143"/>
      <c r="T257" s="54"/>
      <c r="AT257" s="18" t="s">
        <v>162</v>
      </c>
      <c r="AU257" s="18" t="s">
        <v>76</v>
      </c>
    </row>
    <row r="258" spans="2:65" s="1" customFormat="1" ht="45">
      <c r="B258" s="33"/>
      <c r="D258" s="140" t="s">
        <v>217</v>
      </c>
      <c r="F258" s="144" t="s">
        <v>801</v>
      </c>
      <c r="I258" s="142"/>
      <c r="L258" s="33"/>
      <c r="M258" s="143"/>
      <c r="T258" s="54"/>
      <c r="AT258" s="18" t="s">
        <v>217</v>
      </c>
      <c r="AU258" s="18" t="s">
        <v>76</v>
      </c>
    </row>
    <row r="259" spans="2:65" s="1" customFormat="1" ht="16.5" customHeight="1">
      <c r="B259" s="126"/>
      <c r="C259" s="127" t="s">
        <v>595</v>
      </c>
      <c r="D259" s="127" t="s">
        <v>155</v>
      </c>
      <c r="E259" s="128" t="s">
        <v>805</v>
      </c>
      <c r="F259" s="129" t="s">
        <v>806</v>
      </c>
      <c r="G259" s="130" t="s">
        <v>194</v>
      </c>
      <c r="H259" s="131">
        <v>1</v>
      </c>
      <c r="I259" s="132"/>
      <c r="J259" s="133">
        <f>ROUND(I259*H259,2)</f>
        <v>0</v>
      </c>
      <c r="K259" s="129" t="s">
        <v>381</v>
      </c>
      <c r="L259" s="33"/>
      <c r="M259" s="134" t="s">
        <v>3</v>
      </c>
      <c r="N259" s="135" t="s">
        <v>40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160</v>
      </c>
      <c r="AT259" s="138" t="s">
        <v>155</v>
      </c>
      <c r="AU259" s="138" t="s">
        <v>76</v>
      </c>
      <c r="AY259" s="18" t="s">
        <v>154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8" t="s">
        <v>76</v>
      </c>
      <c r="BK259" s="139">
        <f>ROUND(I259*H259,2)</f>
        <v>0</v>
      </c>
      <c r="BL259" s="18" t="s">
        <v>160</v>
      </c>
      <c r="BM259" s="138" t="s">
        <v>807</v>
      </c>
    </row>
    <row r="260" spans="2:65" s="1" customFormat="1" ht="10">
      <c r="B260" s="33"/>
      <c r="D260" s="140" t="s">
        <v>162</v>
      </c>
      <c r="F260" s="141" t="s">
        <v>806</v>
      </c>
      <c r="I260" s="142"/>
      <c r="L260" s="33"/>
      <c r="M260" s="143"/>
      <c r="T260" s="54"/>
      <c r="AT260" s="18" t="s">
        <v>162</v>
      </c>
      <c r="AU260" s="18" t="s">
        <v>76</v>
      </c>
    </row>
    <row r="261" spans="2:65" s="1" customFormat="1" ht="45">
      <c r="B261" s="33"/>
      <c r="D261" s="140" t="s">
        <v>217</v>
      </c>
      <c r="F261" s="144" t="s">
        <v>801</v>
      </c>
      <c r="I261" s="142"/>
      <c r="L261" s="33"/>
      <c r="M261" s="143"/>
      <c r="T261" s="54"/>
      <c r="AT261" s="18" t="s">
        <v>217</v>
      </c>
      <c r="AU261" s="18" t="s">
        <v>76</v>
      </c>
    </row>
    <row r="262" spans="2:65" s="1" customFormat="1" ht="16.5" customHeight="1">
      <c r="B262" s="126"/>
      <c r="C262" s="127" t="s">
        <v>600</v>
      </c>
      <c r="D262" s="127" t="s">
        <v>155</v>
      </c>
      <c r="E262" s="128" t="s">
        <v>808</v>
      </c>
      <c r="F262" s="129" t="s">
        <v>809</v>
      </c>
      <c r="G262" s="130" t="s">
        <v>194</v>
      </c>
      <c r="H262" s="131">
        <v>1</v>
      </c>
      <c r="I262" s="132"/>
      <c r="J262" s="133">
        <f>ROUND(I262*H262,2)</f>
        <v>0</v>
      </c>
      <c r="K262" s="129" t="s">
        <v>381</v>
      </c>
      <c r="L262" s="33"/>
      <c r="M262" s="134" t="s">
        <v>3</v>
      </c>
      <c r="N262" s="135" t="s">
        <v>40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160</v>
      </c>
      <c r="AT262" s="138" t="s">
        <v>155</v>
      </c>
      <c r="AU262" s="138" t="s">
        <v>76</v>
      </c>
      <c r="AY262" s="18" t="s">
        <v>154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8" t="s">
        <v>76</v>
      </c>
      <c r="BK262" s="139">
        <f>ROUND(I262*H262,2)</f>
        <v>0</v>
      </c>
      <c r="BL262" s="18" t="s">
        <v>160</v>
      </c>
      <c r="BM262" s="138" t="s">
        <v>810</v>
      </c>
    </row>
    <row r="263" spans="2:65" s="1" customFormat="1" ht="10">
      <c r="B263" s="33"/>
      <c r="D263" s="140" t="s">
        <v>162</v>
      </c>
      <c r="F263" s="141" t="s">
        <v>809</v>
      </c>
      <c r="I263" s="142"/>
      <c r="L263" s="33"/>
      <c r="M263" s="143"/>
      <c r="T263" s="54"/>
      <c r="AT263" s="18" t="s">
        <v>162</v>
      </c>
      <c r="AU263" s="18" t="s">
        <v>76</v>
      </c>
    </row>
    <row r="264" spans="2:65" s="1" customFormat="1" ht="27">
      <c r="B264" s="33"/>
      <c r="D264" s="140" t="s">
        <v>217</v>
      </c>
      <c r="F264" s="144" t="s">
        <v>811</v>
      </c>
      <c r="I264" s="142"/>
      <c r="L264" s="33"/>
      <c r="M264" s="143"/>
      <c r="T264" s="54"/>
      <c r="AT264" s="18" t="s">
        <v>217</v>
      </c>
      <c r="AU264" s="18" t="s">
        <v>76</v>
      </c>
    </row>
    <row r="265" spans="2:65" s="1" customFormat="1" ht="16.5" customHeight="1">
      <c r="B265" s="126"/>
      <c r="C265" s="127" t="s">
        <v>604</v>
      </c>
      <c r="D265" s="127" t="s">
        <v>155</v>
      </c>
      <c r="E265" s="128" t="s">
        <v>320</v>
      </c>
      <c r="F265" s="129" t="s">
        <v>371</v>
      </c>
      <c r="G265" s="130" t="s">
        <v>194</v>
      </c>
      <c r="H265" s="131">
        <v>1</v>
      </c>
      <c r="I265" s="132"/>
      <c r="J265" s="133">
        <f>ROUND(I265*H265,2)</f>
        <v>0</v>
      </c>
      <c r="K265" s="129" t="s">
        <v>322</v>
      </c>
      <c r="L265" s="33"/>
      <c r="M265" s="134" t="s">
        <v>3</v>
      </c>
      <c r="N265" s="135" t="s">
        <v>40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160</v>
      </c>
      <c r="AT265" s="138" t="s">
        <v>155</v>
      </c>
      <c r="AU265" s="138" t="s">
        <v>76</v>
      </c>
      <c r="AY265" s="18" t="s">
        <v>154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8" t="s">
        <v>76</v>
      </c>
      <c r="BK265" s="139">
        <f>ROUND(I265*H265,2)</f>
        <v>0</v>
      </c>
      <c r="BL265" s="18" t="s">
        <v>160</v>
      </c>
      <c r="BM265" s="138" t="s">
        <v>812</v>
      </c>
    </row>
    <row r="266" spans="2:65" s="1" customFormat="1" ht="10">
      <c r="B266" s="33"/>
      <c r="D266" s="140" t="s">
        <v>162</v>
      </c>
      <c r="F266" s="141" t="s">
        <v>371</v>
      </c>
      <c r="I266" s="142"/>
      <c r="L266" s="33"/>
      <c r="M266" s="153"/>
      <c r="N266" s="154"/>
      <c r="O266" s="154"/>
      <c r="P266" s="154"/>
      <c r="Q266" s="154"/>
      <c r="R266" s="154"/>
      <c r="S266" s="154"/>
      <c r="T266" s="155"/>
      <c r="AT266" s="18" t="s">
        <v>162</v>
      </c>
      <c r="AU266" s="18" t="s">
        <v>76</v>
      </c>
    </row>
    <row r="267" spans="2:65" s="1" customFormat="1" ht="7" customHeight="1">
      <c r="B267" s="42"/>
      <c r="C267" s="43"/>
      <c r="D267" s="43"/>
      <c r="E267" s="43"/>
      <c r="F267" s="43"/>
      <c r="G267" s="43"/>
      <c r="H267" s="43"/>
      <c r="I267" s="43"/>
      <c r="J267" s="43"/>
      <c r="K267" s="43"/>
      <c r="L267" s="33"/>
    </row>
  </sheetData>
  <autoFilter ref="C85:K266" xr:uid="{00000000-0009-0000-0000-00000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1"/>
  <sheetViews>
    <sheetView showGridLines="0" tabSelected="1" topLeftCell="A124" workbookViewId="0">
      <selection activeCell="W144" sqref="W144"/>
    </sheetView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813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ROUND(J86,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ROUND((SUM(BE86:BE180)),  2)</f>
        <v>0</v>
      </c>
      <c r="I35" s="94">
        <v>0.21</v>
      </c>
      <c r="J35" s="84">
        <f>ROUND(((SUM(BE86:BE180))*I35),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ROUND((SUM(BF86:BF180)),  2)</f>
        <v>0</v>
      </c>
      <c r="I36" s="94">
        <v>0.12</v>
      </c>
      <c r="J36" s="84">
        <f>ROUND(((SUM(BF86:BF180))*I36),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ROUND((SUM(BG86:BG180)),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ROUND((SUM(BH86:BH180)),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ROUND((SUM(BI86:BI180)),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11-02-81 - ŽST Hrubá Voda, tratové radiové spojení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J86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618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140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27" t="str">
        <f>E7</f>
        <v>ŽST Hrubá Voda - vymístění pracoviště ŘP</v>
      </c>
      <c r="F74" s="328"/>
      <c r="G74" s="328"/>
      <c r="H74" s="328"/>
      <c r="L74" s="33"/>
    </row>
    <row r="75" spans="2:12" ht="12" customHeight="1">
      <c r="B75" s="21"/>
      <c r="C75" s="28" t="s">
        <v>127</v>
      </c>
      <c r="L75" s="21"/>
    </row>
    <row r="76" spans="2:12" s="1" customFormat="1" ht="16.5" customHeight="1">
      <c r="B76" s="33"/>
      <c r="E76" s="327" t="s">
        <v>128</v>
      </c>
      <c r="F76" s="329"/>
      <c r="G76" s="329"/>
      <c r="H76" s="329"/>
      <c r="L76" s="33"/>
    </row>
    <row r="77" spans="2:12" s="1" customFormat="1" ht="12" customHeight="1">
      <c r="B77" s="33"/>
      <c r="C77" s="28" t="s">
        <v>129</v>
      </c>
      <c r="L77" s="33"/>
    </row>
    <row r="78" spans="2:12" s="1" customFormat="1" ht="16.5" customHeight="1">
      <c r="B78" s="33"/>
      <c r="E78" s="289" t="str">
        <f>E11</f>
        <v>PS 11-02-81 - ŽST Hrubá Voda, tratové radiové spojení</v>
      </c>
      <c r="F78" s="329"/>
      <c r="G78" s="329"/>
      <c r="H78" s="329"/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 </v>
      </c>
      <c r="I80" s="28" t="s">
        <v>23</v>
      </c>
      <c r="J80" s="50" t="str">
        <f>IF(J14="","",J14)</f>
        <v>30. 4. 2025</v>
      </c>
      <c r="L80" s="33"/>
    </row>
    <row r="81" spans="2:65" s="1" customFormat="1" ht="7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E17</f>
        <v xml:space="preserve"> </v>
      </c>
      <c r="I82" s="28" t="s">
        <v>30</v>
      </c>
      <c r="J82" s="31" t="str">
        <f>E23</f>
        <v xml:space="preserve"> </v>
      </c>
      <c r="L82" s="33"/>
    </row>
    <row r="83" spans="2:65" s="1" customFormat="1" ht="15.15" customHeight="1">
      <c r="B83" s="33"/>
      <c r="C83" s="28" t="s">
        <v>28</v>
      </c>
      <c r="F83" s="26" t="str">
        <f>IF(E20="","",E20)</f>
        <v>Vyplň údaj</v>
      </c>
      <c r="I83" s="28" t="s">
        <v>32</v>
      </c>
      <c r="J83" s="31" t="str">
        <f>E26</f>
        <v xml:space="preserve"> </v>
      </c>
      <c r="L83" s="33"/>
    </row>
    <row r="84" spans="2:65" s="1" customFormat="1" ht="10.25" customHeight="1">
      <c r="B84" s="33"/>
      <c r="L84" s="33"/>
    </row>
    <row r="85" spans="2:65" s="9" customFormat="1" ht="29.25" customHeight="1">
      <c r="B85" s="108"/>
      <c r="C85" s="109" t="s">
        <v>141</v>
      </c>
      <c r="D85" s="110" t="s">
        <v>54</v>
      </c>
      <c r="E85" s="110" t="s">
        <v>50</v>
      </c>
      <c r="F85" s="110" t="s">
        <v>51</v>
      </c>
      <c r="G85" s="110" t="s">
        <v>142</v>
      </c>
      <c r="H85" s="110" t="s">
        <v>143</v>
      </c>
      <c r="I85" s="110" t="s">
        <v>144</v>
      </c>
      <c r="J85" s="110" t="s">
        <v>133</v>
      </c>
      <c r="K85" s="111" t="s">
        <v>145</v>
      </c>
      <c r="L85" s="108"/>
      <c r="M85" s="57" t="s">
        <v>3</v>
      </c>
      <c r="N85" s="58" t="s">
        <v>39</v>
      </c>
      <c r="O85" s="58" t="s">
        <v>146</v>
      </c>
      <c r="P85" s="58" t="s">
        <v>147</v>
      </c>
      <c r="Q85" s="58" t="s">
        <v>148</v>
      </c>
      <c r="R85" s="58" t="s">
        <v>149</v>
      </c>
      <c r="S85" s="58" t="s">
        <v>150</v>
      </c>
      <c r="T85" s="59" t="s">
        <v>151</v>
      </c>
    </row>
    <row r="86" spans="2:65" s="1" customFormat="1" ht="22.75" customHeight="1">
      <c r="B86" s="33"/>
      <c r="C86" s="62" t="s">
        <v>152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68</v>
      </c>
      <c r="AU86" s="18" t="s">
        <v>134</v>
      </c>
      <c r="BK86" s="115">
        <f>BK87</f>
        <v>0</v>
      </c>
    </row>
    <row r="87" spans="2:65" s="10" customFormat="1" ht="25.9" customHeight="1">
      <c r="B87" s="116"/>
      <c r="D87" s="117" t="s">
        <v>68</v>
      </c>
      <c r="E87" s="118" t="s">
        <v>619</v>
      </c>
      <c r="F87" s="118" t="s">
        <v>620</v>
      </c>
      <c r="I87" s="119"/>
      <c r="J87" s="120">
        <f>BK87</f>
        <v>0</v>
      </c>
      <c r="L87" s="116"/>
      <c r="M87" s="121"/>
      <c r="P87" s="122">
        <f>SUM(P88:P180)</f>
        <v>0</v>
      </c>
      <c r="R87" s="122">
        <f>SUM(R88:R180)</f>
        <v>0</v>
      </c>
      <c r="T87" s="123">
        <f>SUM(T88:T180)</f>
        <v>0</v>
      </c>
      <c r="AR87" s="117" t="s">
        <v>76</v>
      </c>
      <c r="AT87" s="124" t="s">
        <v>68</v>
      </c>
      <c r="AU87" s="124" t="s">
        <v>69</v>
      </c>
      <c r="AY87" s="117" t="s">
        <v>154</v>
      </c>
      <c r="BK87" s="125">
        <f>SUM(BK88:BK180)</f>
        <v>0</v>
      </c>
    </row>
    <row r="88" spans="2:65" s="1" customFormat="1" ht="16.5" customHeight="1">
      <c r="B88" s="126"/>
      <c r="C88" s="127" t="s">
        <v>76</v>
      </c>
      <c r="D88" s="127" t="s">
        <v>155</v>
      </c>
      <c r="E88" s="128" t="s">
        <v>814</v>
      </c>
      <c r="F88" s="129" t="s">
        <v>815</v>
      </c>
      <c r="G88" s="130" t="s">
        <v>170</v>
      </c>
      <c r="H88" s="131">
        <v>30</v>
      </c>
      <c r="I88" s="132"/>
      <c r="J88" s="133">
        <f>ROUND(I88*H88,2)</f>
        <v>0</v>
      </c>
      <c r="K88" s="129" t="s">
        <v>381</v>
      </c>
      <c r="L88" s="33"/>
      <c r="M88" s="134" t="s">
        <v>3</v>
      </c>
      <c r="N88" s="135" t="s">
        <v>40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160</v>
      </c>
      <c r="AT88" s="138" t="s">
        <v>155</v>
      </c>
      <c r="AU88" s="138" t="s">
        <v>76</v>
      </c>
      <c r="AY88" s="18" t="s">
        <v>154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8" t="s">
        <v>76</v>
      </c>
      <c r="BK88" s="139">
        <f>ROUND(I88*H88,2)</f>
        <v>0</v>
      </c>
      <c r="BL88" s="18" t="s">
        <v>160</v>
      </c>
      <c r="BM88" s="138" t="s">
        <v>78</v>
      </c>
    </row>
    <row r="89" spans="2:65" s="1" customFormat="1" ht="10">
      <c r="B89" s="33"/>
      <c r="D89" s="140" t="s">
        <v>162</v>
      </c>
      <c r="F89" s="141" t="s">
        <v>815</v>
      </c>
      <c r="I89" s="142"/>
      <c r="L89" s="33"/>
      <c r="M89" s="143"/>
      <c r="T89" s="54"/>
      <c r="AT89" s="18" t="s">
        <v>162</v>
      </c>
      <c r="AU89" s="18" t="s">
        <v>76</v>
      </c>
    </row>
    <row r="90" spans="2:65" s="1" customFormat="1" ht="27">
      <c r="B90" s="33"/>
      <c r="D90" s="140" t="s">
        <v>217</v>
      </c>
      <c r="F90" s="144" t="s">
        <v>632</v>
      </c>
      <c r="I90" s="142"/>
      <c r="L90" s="33"/>
      <c r="M90" s="143"/>
      <c r="T90" s="54"/>
      <c r="AT90" s="18" t="s">
        <v>217</v>
      </c>
      <c r="AU90" s="18" t="s">
        <v>76</v>
      </c>
    </row>
    <row r="91" spans="2:65" s="1" customFormat="1" ht="16.5" customHeight="1">
      <c r="B91" s="126"/>
      <c r="C91" s="127" t="s">
        <v>78</v>
      </c>
      <c r="D91" s="127" t="s">
        <v>155</v>
      </c>
      <c r="E91" s="128" t="s">
        <v>633</v>
      </c>
      <c r="F91" s="129" t="s">
        <v>634</v>
      </c>
      <c r="G91" s="130" t="s">
        <v>194</v>
      </c>
      <c r="H91" s="131">
        <v>4</v>
      </c>
      <c r="I91" s="132"/>
      <c r="J91" s="133">
        <f>ROUND(I91*H91,2)</f>
        <v>0</v>
      </c>
      <c r="K91" s="129" t="s">
        <v>381</v>
      </c>
      <c r="L91" s="33"/>
      <c r="M91" s="134" t="s">
        <v>3</v>
      </c>
      <c r="N91" s="135" t="s">
        <v>40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160</v>
      </c>
      <c r="AT91" s="138" t="s">
        <v>155</v>
      </c>
      <c r="AU91" s="138" t="s">
        <v>76</v>
      </c>
      <c r="AY91" s="18" t="s">
        <v>154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8" t="s">
        <v>76</v>
      </c>
      <c r="BK91" s="139">
        <f>ROUND(I91*H91,2)</f>
        <v>0</v>
      </c>
      <c r="BL91" s="18" t="s">
        <v>160</v>
      </c>
      <c r="BM91" s="138" t="s">
        <v>160</v>
      </c>
    </row>
    <row r="92" spans="2:65" s="1" customFormat="1" ht="10">
      <c r="B92" s="33"/>
      <c r="D92" s="140" t="s">
        <v>162</v>
      </c>
      <c r="F92" s="141" t="s">
        <v>634</v>
      </c>
      <c r="I92" s="142"/>
      <c r="L92" s="33"/>
      <c r="M92" s="143"/>
      <c r="T92" s="54"/>
      <c r="AT92" s="18" t="s">
        <v>162</v>
      </c>
      <c r="AU92" s="18" t="s">
        <v>76</v>
      </c>
    </row>
    <row r="93" spans="2:65" s="1" customFormat="1" ht="27">
      <c r="B93" s="33"/>
      <c r="D93" s="140" t="s">
        <v>217</v>
      </c>
      <c r="F93" s="144" t="s">
        <v>636</v>
      </c>
      <c r="I93" s="142"/>
      <c r="L93" s="33"/>
      <c r="M93" s="143"/>
      <c r="T93" s="54"/>
      <c r="AT93" s="18" t="s">
        <v>217</v>
      </c>
      <c r="AU93" s="18" t="s">
        <v>76</v>
      </c>
    </row>
    <row r="94" spans="2:65" s="1" customFormat="1" ht="16.5" customHeight="1">
      <c r="B94" s="126"/>
      <c r="C94" s="127" t="s">
        <v>112</v>
      </c>
      <c r="D94" s="127" t="s">
        <v>155</v>
      </c>
      <c r="E94" s="128" t="s">
        <v>637</v>
      </c>
      <c r="F94" s="129" t="s">
        <v>638</v>
      </c>
      <c r="G94" s="130" t="s">
        <v>194</v>
      </c>
      <c r="H94" s="131">
        <v>2</v>
      </c>
      <c r="I94" s="132"/>
      <c r="J94" s="133">
        <f>ROUND(I94*H94,2)</f>
        <v>0</v>
      </c>
      <c r="K94" s="129" t="s">
        <v>381</v>
      </c>
      <c r="L94" s="33"/>
      <c r="M94" s="134" t="s">
        <v>3</v>
      </c>
      <c r="N94" s="135" t="s">
        <v>40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160</v>
      </c>
      <c r="AT94" s="138" t="s">
        <v>155</v>
      </c>
      <c r="AU94" s="138" t="s">
        <v>76</v>
      </c>
      <c r="AY94" s="18" t="s">
        <v>154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8" t="s">
        <v>76</v>
      </c>
      <c r="BK94" s="139">
        <f>ROUND(I94*H94,2)</f>
        <v>0</v>
      </c>
      <c r="BL94" s="18" t="s">
        <v>160</v>
      </c>
      <c r="BM94" s="138" t="s">
        <v>182</v>
      </c>
    </row>
    <row r="95" spans="2:65" s="1" customFormat="1" ht="10">
      <c r="B95" s="33"/>
      <c r="D95" s="140" t="s">
        <v>162</v>
      </c>
      <c r="F95" s="141" t="s">
        <v>638</v>
      </c>
      <c r="I95" s="142"/>
      <c r="L95" s="33"/>
      <c r="M95" s="143"/>
      <c r="T95" s="54"/>
      <c r="AT95" s="18" t="s">
        <v>162</v>
      </c>
      <c r="AU95" s="18" t="s">
        <v>76</v>
      </c>
    </row>
    <row r="96" spans="2:65" s="1" customFormat="1" ht="27">
      <c r="B96" s="33"/>
      <c r="D96" s="140" t="s">
        <v>217</v>
      </c>
      <c r="F96" s="144" t="s">
        <v>640</v>
      </c>
      <c r="I96" s="142"/>
      <c r="L96" s="33"/>
      <c r="M96" s="143"/>
      <c r="T96" s="54"/>
      <c r="AT96" s="18" t="s">
        <v>217</v>
      </c>
      <c r="AU96" s="18" t="s">
        <v>76</v>
      </c>
    </row>
    <row r="97" spans="2:65" s="1" customFormat="1" ht="16.5" customHeight="1">
      <c r="B97" s="126"/>
      <c r="C97" s="127" t="s">
        <v>160</v>
      </c>
      <c r="D97" s="127" t="s">
        <v>155</v>
      </c>
      <c r="E97" s="128" t="s">
        <v>344</v>
      </c>
      <c r="F97" s="129" t="s">
        <v>345</v>
      </c>
      <c r="G97" s="130" t="s">
        <v>346</v>
      </c>
      <c r="H97" s="131">
        <v>60</v>
      </c>
      <c r="I97" s="132"/>
      <c r="J97" s="133">
        <f>ROUND(I97*H97,2)</f>
        <v>0</v>
      </c>
      <c r="K97" s="129" t="s">
        <v>381</v>
      </c>
      <c r="L97" s="33"/>
      <c r="M97" s="134" t="s">
        <v>3</v>
      </c>
      <c r="N97" s="135" t="s">
        <v>40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160</v>
      </c>
      <c r="AT97" s="138" t="s">
        <v>155</v>
      </c>
      <c r="AU97" s="138" t="s">
        <v>76</v>
      </c>
      <c r="AY97" s="18" t="s">
        <v>154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76</v>
      </c>
      <c r="BK97" s="139">
        <f>ROUND(I97*H97,2)</f>
        <v>0</v>
      </c>
      <c r="BL97" s="18" t="s">
        <v>160</v>
      </c>
      <c r="BM97" s="138" t="s">
        <v>197</v>
      </c>
    </row>
    <row r="98" spans="2:65" s="1" customFormat="1" ht="10">
      <c r="B98" s="33"/>
      <c r="D98" s="140" t="s">
        <v>162</v>
      </c>
      <c r="F98" s="141" t="s">
        <v>345</v>
      </c>
      <c r="I98" s="142"/>
      <c r="L98" s="33"/>
      <c r="M98" s="143"/>
      <c r="T98" s="54"/>
      <c r="AT98" s="18" t="s">
        <v>162</v>
      </c>
      <c r="AU98" s="18" t="s">
        <v>76</v>
      </c>
    </row>
    <row r="99" spans="2:65" s="1" customFormat="1" ht="36">
      <c r="B99" s="33"/>
      <c r="D99" s="140" t="s">
        <v>217</v>
      </c>
      <c r="F99" s="144" t="s">
        <v>645</v>
      </c>
      <c r="I99" s="142"/>
      <c r="L99" s="33"/>
      <c r="M99" s="143"/>
      <c r="T99" s="54"/>
      <c r="AT99" s="18" t="s">
        <v>217</v>
      </c>
      <c r="AU99" s="18" t="s">
        <v>76</v>
      </c>
    </row>
    <row r="100" spans="2:65" s="1" customFormat="1" ht="16.5" customHeight="1">
      <c r="B100" s="126"/>
      <c r="C100" s="127" t="s">
        <v>177</v>
      </c>
      <c r="D100" s="127" t="s">
        <v>155</v>
      </c>
      <c r="E100" s="128" t="s">
        <v>350</v>
      </c>
      <c r="F100" s="129" t="s">
        <v>351</v>
      </c>
      <c r="G100" s="130" t="s">
        <v>346</v>
      </c>
      <c r="H100" s="131">
        <v>60</v>
      </c>
      <c r="I100" s="132"/>
      <c r="J100" s="133">
        <f>ROUND(I100*H100,2)</f>
        <v>0</v>
      </c>
      <c r="K100" s="129" t="s">
        <v>381</v>
      </c>
      <c r="L100" s="33"/>
      <c r="M100" s="134" t="s">
        <v>3</v>
      </c>
      <c r="N100" s="135" t="s">
        <v>40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160</v>
      </c>
      <c r="AT100" s="138" t="s">
        <v>155</v>
      </c>
      <c r="AU100" s="138" t="s">
        <v>76</v>
      </c>
      <c r="AY100" s="18" t="s">
        <v>154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76</v>
      </c>
      <c r="BK100" s="139">
        <f>ROUND(I100*H100,2)</f>
        <v>0</v>
      </c>
      <c r="BL100" s="18" t="s">
        <v>160</v>
      </c>
      <c r="BM100" s="138" t="s">
        <v>203</v>
      </c>
    </row>
    <row r="101" spans="2:65" s="1" customFormat="1" ht="10">
      <c r="B101" s="33"/>
      <c r="D101" s="140" t="s">
        <v>162</v>
      </c>
      <c r="F101" s="141" t="s">
        <v>351</v>
      </c>
      <c r="I101" s="142"/>
      <c r="L101" s="33"/>
      <c r="M101" s="143"/>
      <c r="T101" s="54"/>
      <c r="AT101" s="18" t="s">
        <v>162</v>
      </c>
      <c r="AU101" s="18" t="s">
        <v>76</v>
      </c>
    </row>
    <row r="102" spans="2:65" s="1" customFormat="1" ht="36">
      <c r="B102" s="33"/>
      <c r="D102" s="140" t="s">
        <v>217</v>
      </c>
      <c r="F102" s="144" t="s">
        <v>647</v>
      </c>
      <c r="I102" s="142"/>
      <c r="L102" s="33"/>
      <c r="M102" s="143"/>
      <c r="T102" s="54"/>
      <c r="AT102" s="18" t="s">
        <v>217</v>
      </c>
      <c r="AU102" s="18" t="s">
        <v>76</v>
      </c>
    </row>
    <row r="103" spans="2:65" s="1" customFormat="1" ht="16.5" customHeight="1">
      <c r="B103" s="126"/>
      <c r="C103" s="127" t="s">
        <v>182</v>
      </c>
      <c r="D103" s="127" t="s">
        <v>155</v>
      </c>
      <c r="E103" s="128" t="s">
        <v>365</v>
      </c>
      <c r="F103" s="129" t="s">
        <v>366</v>
      </c>
      <c r="G103" s="130" t="s">
        <v>194</v>
      </c>
      <c r="H103" s="131">
        <v>1</v>
      </c>
      <c r="I103" s="132"/>
      <c r="J103" s="133">
        <f>ROUND(I103*H103,2)</f>
        <v>0</v>
      </c>
      <c r="K103" s="129" t="s">
        <v>381</v>
      </c>
      <c r="L103" s="33"/>
      <c r="M103" s="134" t="s">
        <v>3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160</v>
      </c>
      <c r="AT103" s="138" t="s">
        <v>155</v>
      </c>
      <c r="AU103" s="138" t="s">
        <v>76</v>
      </c>
      <c r="AY103" s="18" t="s">
        <v>154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76</v>
      </c>
      <c r="BK103" s="139">
        <f>ROUND(I103*H103,2)</f>
        <v>0</v>
      </c>
      <c r="BL103" s="18" t="s">
        <v>160</v>
      </c>
      <c r="BM103" s="138" t="s">
        <v>9</v>
      </c>
    </row>
    <row r="104" spans="2:65" s="1" customFormat="1" ht="10">
      <c r="B104" s="33"/>
      <c r="D104" s="140" t="s">
        <v>162</v>
      </c>
      <c r="F104" s="141" t="s">
        <v>366</v>
      </c>
      <c r="I104" s="142"/>
      <c r="L104" s="33"/>
      <c r="M104" s="143"/>
      <c r="T104" s="54"/>
      <c r="AT104" s="18" t="s">
        <v>162</v>
      </c>
      <c r="AU104" s="18" t="s">
        <v>76</v>
      </c>
    </row>
    <row r="105" spans="2:65" s="1" customFormat="1" ht="27">
      <c r="B105" s="33"/>
      <c r="D105" s="140" t="s">
        <v>217</v>
      </c>
      <c r="F105" s="144" t="s">
        <v>649</v>
      </c>
      <c r="I105" s="142"/>
      <c r="L105" s="33"/>
      <c r="M105" s="143"/>
      <c r="T105" s="54"/>
      <c r="AT105" s="18" t="s">
        <v>217</v>
      </c>
      <c r="AU105" s="18" t="s">
        <v>76</v>
      </c>
    </row>
    <row r="106" spans="2:65" s="1" customFormat="1" ht="16.5" customHeight="1">
      <c r="B106" s="126"/>
      <c r="C106" s="127" t="s">
        <v>186</v>
      </c>
      <c r="D106" s="127" t="s">
        <v>155</v>
      </c>
      <c r="E106" s="128" t="s">
        <v>816</v>
      </c>
      <c r="F106" s="129" t="s">
        <v>817</v>
      </c>
      <c r="G106" s="130" t="s">
        <v>194</v>
      </c>
      <c r="H106" s="131">
        <v>2</v>
      </c>
      <c r="I106" s="132"/>
      <c r="J106" s="133">
        <f>ROUND(I106*H106,2)</f>
        <v>0</v>
      </c>
      <c r="K106" s="129" t="s">
        <v>381</v>
      </c>
      <c r="L106" s="33"/>
      <c r="M106" s="134" t="s">
        <v>3</v>
      </c>
      <c r="N106" s="135" t="s">
        <v>40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160</v>
      </c>
      <c r="AT106" s="138" t="s">
        <v>155</v>
      </c>
      <c r="AU106" s="138" t="s">
        <v>76</v>
      </c>
      <c r="AY106" s="18" t="s">
        <v>154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76</v>
      </c>
      <c r="BK106" s="139">
        <f>ROUND(I106*H106,2)</f>
        <v>0</v>
      </c>
      <c r="BL106" s="18" t="s">
        <v>160</v>
      </c>
      <c r="BM106" s="138" t="s">
        <v>191</v>
      </c>
    </row>
    <row r="107" spans="2:65" s="1" customFormat="1" ht="10">
      <c r="B107" s="33"/>
      <c r="D107" s="140" t="s">
        <v>162</v>
      </c>
      <c r="F107" s="141" t="s">
        <v>817</v>
      </c>
      <c r="I107" s="142"/>
      <c r="L107" s="33"/>
      <c r="M107" s="143"/>
      <c r="T107" s="54"/>
      <c r="AT107" s="18" t="s">
        <v>162</v>
      </c>
      <c r="AU107" s="18" t="s">
        <v>76</v>
      </c>
    </row>
    <row r="108" spans="2:65" s="1" customFormat="1" ht="45">
      <c r="B108" s="33"/>
      <c r="D108" s="140" t="s">
        <v>217</v>
      </c>
      <c r="F108" s="144" t="s">
        <v>427</v>
      </c>
      <c r="I108" s="142"/>
      <c r="L108" s="33"/>
      <c r="M108" s="143"/>
      <c r="T108" s="54"/>
      <c r="AT108" s="18" t="s">
        <v>217</v>
      </c>
      <c r="AU108" s="18" t="s">
        <v>76</v>
      </c>
    </row>
    <row r="109" spans="2:65" s="1" customFormat="1" ht="16.5" customHeight="1">
      <c r="B109" s="126"/>
      <c r="C109" s="127" t="s">
        <v>197</v>
      </c>
      <c r="D109" s="127" t="s">
        <v>155</v>
      </c>
      <c r="E109" s="128" t="s">
        <v>818</v>
      </c>
      <c r="F109" s="129" t="s">
        <v>819</v>
      </c>
      <c r="G109" s="130" t="s">
        <v>194</v>
      </c>
      <c r="H109" s="131">
        <v>2</v>
      </c>
      <c r="I109" s="132"/>
      <c r="J109" s="133">
        <f>ROUND(I109*H109,2)</f>
        <v>0</v>
      </c>
      <c r="K109" s="129" t="s">
        <v>381</v>
      </c>
      <c r="L109" s="33"/>
      <c r="M109" s="134" t="s">
        <v>3</v>
      </c>
      <c r="N109" s="135" t="s">
        <v>40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160</v>
      </c>
      <c r="AT109" s="138" t="s">
        <v>155</v>
      </c>
      <c r="AU109" s="138" t="s">
        <v>76</v>
      </c>
      <c r="AY109" s="18" t="s">
        <v>154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76</v>
      </c>
      <c r="BK109" s="139">
        <f>ROUND(I109*H109,2)</f>
        <v>0</v>
      </c>
      <c r="BL109" s="18" t="s">
        <v>160</v>
      </c>
      <c r="BM109" s="138" t="s">
        <v>223</v>
      </c>
    </row>
    <row r="110" spans="2:65" s="1" customFormat="1" ht="10">
      <c r="B110" s="33"/>
      <c r="D110" s="140" t="s">
        <v>162</v>
      </c>
      <c r="F110" s="141" t="s">
        <v>819</v>
      </c>
      <c r="I110" s="142"/>
      <c r="L110" s="33"/>
      <c r="M110" s="143"/>
      <c r="T110" s="54"/>
      <c r="AT110" s="18" t="s">
        <v>162</v>
      </c>
      <c r="AU110" s="18" t="s">
        <v>76</v>
      </c>
    </row>
    <row r="111" spans="2:65" s="1" customFormat="1" ht="45">
      <c r="B111" s="33"/>
      <c r="D111" s="140" t="s">
        <v>217</v>
      </c>
      <c r="F111" s="144" t="s">
        <v>680</v>
      </c>
      <c r="I111" s="142"/>
      <c r="L111" s="33"/>
      <c r="M111" s="143"/>
      <c r="T111" s="54"/>
      <c r="AT111" s="18" t="s">
        <v>217</v>
      </c>
      <c r="AU111" s="18" t="s">
        <v>76</v>
      </c>
    </row>
    <row r="112" spans="2:65" s="1" customFormat="1" ht="16.5" customHeight="1">
      <c r="B112" s="126"/>
      <c r="C112" s="127" t="s">
        <v>207</v>
      </c>
      <c r="D112" s="127" t="s">
        <v>155</v>
      </c>
      <c r="E112" s="128" t="s">
        <v>820</v>
      </c>
      <c r="F112" s="129" t="s">
        <v>821</v>
      </c>
      <c r="G112" s="130" t="s">
        <v>194</v>
      </c>
      <c r="H112" s="131">
        <v>1</v>
      </c>
      <c r="I112" s="132"/>
      <c r="J112" s="133">
        <f>ROUND(I112*H112,2)</f>
        <v>0</v>
      </c>
      <c r="K112" s="129" t="s">
        <v>381</v>
      </c>
      <c r="L112" s="33"/>
      <c r="M112" s="134" t="s">
        <v>3</v>
      </c>
      <c r="N112" s="135" t="s">
        <v>40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160</v>
      </c>
      <c r="AT112" s="138" t="s">
        <v>155</v>
      </c>
      <c r="AU112" s="138" t="s">
        <v>76</v>
      </c>
      <c r="AY112" s="18" t="s">
        <v>154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76</v>
      </c>
      <c r="BK112" s="139">
        <f>ROUND(I112*H112,2)</f>
        <v>0</v>
      </c>
      <c r="BL112" s="18" t="s">
        <v>160</v>
      </c>
      <c r="BM112" s="138" t="s">
        <v>236</v>
      </c>
    </row>
    <row r="113" spans="2:65" s="1" customFormat="1" ht="10">
      <c r="B113" s="33"/>
      <c r="D113" s="140" t="s">
        <v>162</v>
      </c>
      <c r="F113" s="141" t="s">
        <v>821</v>
      </c>
      <c r="I113" s="142"/>
      <c r="L113" s="33"/>
      <c r="M113" s="143"/>
      <c r="T113" s="54"/>
      <c r="AT113" s="18" t="s">
        <v>162</v>
      </c>
      <c r="AU113" s="18" t="s">
        <v>76</v>
      </c>
    </row>
    <row r="114" spans="2:65" s="1" customFormat="1" ht="45">
      <c r="B114" s="33"/>
      <c r="D114" s="140" t="s">
        <v>217</v>
      </c>
      <c r="F114" s="144" t="s">
        <v>680</v>
      </c>
      <c r="I114" s="142"/>
      <c r="L114" s="33"/>
      <c r="M114" s="143"/>
      <c r="T114" s="54"/>
      <c r="AT114" s="18" t="s">
        <v>217</v>
      </c>
      <c r="AU114" s="18" t="s">
        <v>76</v>
      </c>
    </row>
    <row r="115" spans="2:65" s="1" customFormat="1" ht="16.5" customHeight="1">
      <c r="B115" s="126"/>
      <c r="C115" s="127" t="s">
        <v>203</v>
      </c>
      <c r="D115" s="127" t="s">
        <v>155</v>
      </c>
      <c r="E115" s="128" t="s">
        <v>822</v>
      </c>
      <c r="F115" s="129" t="s">
        <v>823</v>
      </c>
      <c r="G115" s="130" t="s">
        <v>194</v>
      </c>
      <c r="H115" s="131">
        <v>1</v>
      </c>
      <c r="I115" s="132"/>
      <c r="J115" s="133">
        <f>ROUND(I115*H115,2)</f>
        <v>0</v>
      </c>
      <c r="K115" s="129" t="s">
        <v>381</v>
      </c>
      <c r="L115" s="33"/>
      <c r="M115" s="134" t="s">
        <v>3</v>
      </c>
      <c r="N115" s="135" t="s">
        <v>40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160</v>
      </c>
      <c r="AT115" s="138" t="s">
        <v>155</v>
      </c>
      <c r="AU115" s="138" t="s">
        <v>76</v>
      </c>
      <c r="AY115" s="18" t="s">
        <v>154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76</v>
      </c>
      <c r="BK115" s="139">
        <f>ROUND(I115*H115,2)</f>
        <v>0</v>
      </c>
      <c r="BL115" s="18" t="s">
        <v>160</v>
      </c>
      <c r="BM115" s="138" t="s">
        <v>251</v>
      </c>
    </row>
    <row r="116" spans="2:65" s="1" customFormat="1" ht="10">
      <c r="B116" s="33"/>
      <c r="D116" s="140" t="s">
        <v>162</v>
      </c>
      <c r="F116" s="141" t="s">
        <v>823</v>
      </c>
      <c r="I116" s="142"/>
      <c r="L116" s="33"/>
      <c r="M116" s="143"/>
      <c r="T116" s="54"/>
      <c r="AT116" s="18" t="s">
        <v>162</v>
      </c>
      <c r="AU116" s="18" t="s">
        <v>76</v>
      </c>
    </row>
    <row r="117" spans="2:65" s="1" customFormat="1" ht="45">
      <c r="B117" s="33"/>
      <c r="D117" s="140" t="s">
        <v>217</v>
      </c>
      <c r="F117" s="144" t="s">
        <v>824</v>
      </c>
      <c r="I117" s="142"/>
      <c r="L117" s="33"/>
      <c r="M117" s="143"/>
      <c r="T117" s="54"/>
      <c r="AT117" s="18" t="s">
        <v>217</v>
      </c>
      <c r="AU117" s="18" t="s">
        <v>76</v>
      </c>
    </row>
    <row r="118" spans="2:65" s="1" customFormat="1" ht="16.5" customHeight="1">
      <c r="B118" s="126"/>
      <c r="C118" s="127" t="s">
        <v>219</v>
      </c>
      <c r="D118" s="127" t="s">
        <v>155</v>
      </c>
      <c r="E118" s="128" t="s">
        <v>825</v>
      </c>
      <c r="F118" s="129" t="s">
        <v>826</v>
      </c>
      <c r="G118" s="130" t="s">
        <v>194</v>
      </c>
      <c r="H118" s="131">
        <v>2</v>
      </c>
      <c r="I118" s="132"/>
      <c r="J118" s="133">
        <f>ROUND(I118*H118,2)</f>
        <v>0</v>
      </c>
      <c r="K118" s="129" t="s">
        <v>381</v>
      </c>
      <c r="L118" s="33"/>
      <c r="M118" s="134" t="s">
        <v>3</v>
      </c>
      <c r="N118" s="135" t="s">
        <v>40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160</v>
      </c>
      <c r="AT118" s="138" t="s">
        <v>155</v>
      </c>
      <c r="AU118" s="138" t="s">
        <v>76</v>
      </c>
      <c r="AY118" s="18" t="s">
        <v>154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76</v>
      </c>
      <c r="BK118" s="139">
        <f>ROUND(I118*H118,2)</f>
        <v>0</v>
      </c>
      <c r="BL118" s="18" t="s">
        <v>160</v>
      </c>
      <c r="BM118" s="138" t="s">
        <v>254</v>
      </c>
    </row>
    <row r="119" spans="2:65" s="1" customFormat="1" ht="10">
      <c r="B119" s="33"/>
      <c r="D119" s="140" t="s">
        <v>162</v>
      </c>
      <c r="F119" s="141" t="s">
        <v>826</v>
      </c>
      <c r="I119" s="142"/>
      <c r="L119" s="33"/>
      <c r="M119" s="143"/>
      <c r="T119" s="54"/>
      <c r="AT119" s="18" t="s">
        <v>162</v>
      </c>
      <c r="AU119" s="18" t="s">
        <v>76</v>
      </c>
    </row>
    <row r="120" spans="2:65" s="1" customFormat="1" ht="45">
      <c r="B120" s="33"/>
      <c r="D120" s="140" t="s">
        <v>217</v>
      </c>
      <c r="F120" s="144" t="s">
        <v>680</v>
      </c>
      <c r="I120" s="142"/>
      <c r="L120" s="33"/>
      <c r="M120" s="143"/>
      <c r="T120" s="54"/>
      <c r="AT120" s="18" t="s">
        <v>217</v>
      </c>
      <c r="AU120" s="18" t="s">
        <v>76</v>
      </c>
    </row>
    <row r="121" spans="2:65" s="1" customFormat="1" ht="16.5" customHeight="1">
      <c r="B121" s="126"/>
      <c r="C121" s="339" t="s">
        <v>9</v>
      </c>
      <c r="D121" s="339" t="s">
        <v>155</v>
      </c>
      <c r="E121" s="340" t="s">
        <v>827</v>
      </c>
      <c r="F121" s="341" t="s">
        <v>828</v>
      </c>
      <c r="G121" s="342" t="s">
        <v>194</v>
      </c>
      <c r="H121" s="343">
        <v>2</v>
      </c>
      <c r="I121" s="344"/>
      <c r="J121" s="344">
        <f>ROUND(I121*H121,2)</f>
        <v>0</v>
      </c>
      <c r="K121" s="341" t="s">
        <v>381</v>
      </c>
      <c r="L121" s="33"/>
      <c r="M121" s="134" t="s">
        <v>3</v>
      </c>
      <c r="N121" s="135" t="s">
        <v>40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160</v>
      </c>
      <c r="AT121" s="138" t="s">
        <v>155</v>
      </c>
      <c r="AU121" s="138" t="s">
        <v>76</v>
      </c>
      <c r="AY121" s="18" t="s">
        <v>154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8" t="s">
        <v>76</v>
      </c>
      <c r="BK121" s="139">
        <f>ROUND(I121*H121,2)</f>
        <v>0</v>
      </c>
      <c r="BL121" s="18" t="s">
        <v>160</v>
      </c>
      <c r="BM121" s="138" t="s">
        <v>291</v>
      </c>
    </row>
    <row r="122" spans="2:65" s="1" customFormat="1" ht="10">
      <c r="B122" s="33"/>
      <c r="C122" s="345"/>
      <c r="D122" s="346" t="s">
        <v>162</v>
      </c>
      <c r="E122" s="345"/>
      <c r="F122" s="347" t="s">
        <v>828</v>
      </c>
      <c r="G122" s="345"/>
      <c r="H122" s="345"/>
      <c r="I122" s="348"/>
      <c r="J122" s="345"/>
      <c r="K122" s="345"/>
      <c r="L122" s="33"/>
      <c r="M122" s="143"/>
      <c r="T122" s="54"/>
      <c r="AT122" s="18" t="s">
        <v>162</v>
      </c>
      <c r="AU122" s="18" t="s">
        <v>76</v>
      </c>
    </row>
    <row r="123" spans="2:65" s="1" customFormat="1" ht="45">
      <c r="B123" s="33"/>
      <c r="C123" s="345"/>
      <c r="D123" s="346" t="s">
        <v>217</v>
      </c>
      <c r="E123" s="345"/>
      <c r="F123" s="349" t="s">
        <v>824</v>
      </c>
      <c r="G123" s="345"/>
      <c r="H123" s="345"/>
      <c r="I123" s="348"/>
      <c r="J123" s="345"/>
      <c r="K123" s="345"/>
      <c r="L123" s="33"/>
      <c r="M123" s="143"/>
      <c r="T123" s="54"/>
      <c r="AT123" s="18" t="s">
        <v>217</v>
      </c>
      <c r="AU123" s="18" t="s">
        <v>76</v>
      </c>
    </row>
    <row r="124" spans="2:65" s="1" customFormat="1" ht="16.5" customHeight="1">
      <c r="B124" s="126"/>
      <c r="C124" s="127" t="s">
        <v>231</v>
      </c>
      <c r="D124" s="127" t="s">
        <v>155</v>
      </c>
      <c r="E124" s="128" t="s">
        <v>829</v>
      </c>
      <c r="F124" s="129" t="s">
        <v>830</v>
      </c>
      <c r="G124" s="130" t="s">
        <v>194</v>
      </c>
      <c r="H124" s="131">
        <v>2</v>
      </c>
      <c r="I124" s="132"/>
      <c r="J124" s="133">
        <f>ROUND(I124*H124,2)</f>
        <v>0</v>
      </c>
      <c r="K124" s="129" t="s">
        <v>381</v>
      </c>
      <c r="L124" s="33"/>
      <c r="M124" s="134" t="s">
        <v>3</v>
      </c>
      <c r="N124" s="135" t="s">
        <v>40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160</v>
      </c>
      <c r="AT124" s="138" t="s">
        <v>155</v>
      </c>
      <c r="AU124" s="138" t="s">
        <v>76</v>
      </c>
      <c r="AY124" s="18" t="s">
        <v>154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8" t="s">
        <v>76</v>
      </c>
      <c r="BK124" s="139">
        <f>ROUND(I124*H124,2)</f>
        <v>0</v>
      </c>
      <c r="BL124" s="18" t="s">
        <v>160</v>
      </c>
      <c r="BM124" s="138" t="s">
        <v>271</v>
      </c>
    </row>
    <row r="125" spans="2:65" s="1" customFormat="1" ht="10">
      <c r="B125" s="33"/>
      <c r="D125" s="140" t="s">
        <v>162</v>
      </c>
      <c r="F125" s="141" t="s">
        <v>830</v>
      </c>
      <c r="I125" s="142"/>
      <c r="L125" s="33"/>
      <c r="M125" s="143"/>
      <c r="T125" s="54"/>
      <c r="AT125" s="18" t="s">
        <v>162</v>
      </c>
      <c r="AU125" s="18" t="s">
        <v>76</v>
      </c>
    </row>
    <row r="126" spans="2:65" s="1" customFormat="1" ht="45">
      <c r="B126" s="33"/>
      <c r="D126" s="140" t="s">
        <v>217</v>
      </c>
      <c r="F126" s="144" t="s">
        <v>680</v>
      </c>
      <c r="I126" s="142"/>
      <c r="L126" s="33"/>
      <c r="M126" s="143"/>
      <c r="T126" s="54"/>
      <c r="AT126" s="18" t="s">
        <v>217</v>
      </c>
      <c r="AU126" s="18" t="s">
        <v>76</v>
      </c>
    </row>
    <row r="127" spans="2:65" s="1" customFormat="1" ht="16.5" customHeight="1">
      <c r="B127" s="126"/>
      <c r="C127" s="339" t="s">
        <v>191</v>
      </c>
      <c r="D127" s="339" t="s">
        <v>155</v>
      </c>
      <c r="E127" s="340" t="s">
        <v>831</v>
      </c>
      <c r="F127" s="341" t="s">
        <v>832</v>
      </c>
      <c r="G127" s="342" t="s">
        <v>194</v>
      </c>
      <c r="H127" s="343">
        <v>2</v>
      </c>
      <c r="I127" s="344"/>
      <c r="J127" s="344">
        <f>ROUND(I127*H127,2)</f>
        <v>0</v>
      </c>
      <c r="K127" s="341" t="s">
        <v>381</v>
      </c>
      <c r="L127" s="33"/>
      <c r="M127" s="134" t="s">
        <v>3</v>
      </c>
      <c r="N127" s="135" t="s">
        <v>40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160</v>
      </c>
      <c r="AT127" s="138" t="s">
        <v>155</v>
      </c>
      <c r="AU127" s="138" t="s">
        <v>76</v>
      </c>
      <c r="AY127" s="18" t="s">
        <v>154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76</v>
      </c>
      <c r="BK127" s="139">
        <f>ROUND(I127*H127,2)</f>
        <v>0</v>
      </c>
      <c r="BL127" s="18" t="s">
        <v>160</v>
      </c>
      <c r="BM127" s="138" t="s">
        <v>281</v>
      </c>
    </row>
    <row r="128" spans="2:65" s="1" customFormat="1" ht="10">
      <c r="B128" s="33"/>
      <c r="C128" s="345"/>
      <c r="D128" s="346" t="s">
        <v>162</v>
      </c>
      <c r="E128" s="345"/>
      <c r="F128" s="347" t="s">
        <v>832</v>
      </c>
      <c r="G128" s="345"/>
      <c r="H128" s="345"/>
      <c r="I128" s="348"/>
      <c r="J128" s="345"/>
      <c r="K128" s="345"/>
      <c r="L128" s="33"/>
      <c r="M128" s="143"/>
      <c r="T128" s="54"/>
      <c r="AT128" s="18" t="s">
        <v>162</v>
      </c>
      <c r="AU128" s="18" t="s">
        <v>76</v>
      </c>
    </row>
    <row r="129" spans="2:65" s="1" customFormat="1" ht="45">
      <c r="B129" s="33"/>
      <c r="C129" s="345"/>
      <c r="D129" s="346" t="s">
        <v>217</v>
      </c>
      <c r="E129" s="345"/>
      <c r="F129" s="349" t="s">
        <v>824</v>
      </c>
      <c r="G129" s="345"/>
      <c r="H129" s="345"/>
      <c r="I129" s="348"/>
      <c r="J129" s="345"/>
      <c r="K129" s="345"/>
      <c r="L129" s="33"/>
      <c r="M129" s="143"/>
      <c r="T129" s="54"/>
      <c r="AT129" s="18" t="s">
        <v>217</v>
      </c>
      <c r="AU129" s="18" t="s">
        <v>76</v>
      </c>
    </row>
    <row r="130" spans="2:65" s="1" customFormat="1" ht="16.5" customHeight="1">
      <c r="B130" s="126"/>
      <c r="C130" s="127" t="s">
        <v>212</v>
      </c>
      <c r="D130" s="127" t="s">
        <v>155</v>
      </c>
      <c r="E130" s="128" t="s">
        <v>833</v>
      </c>
      <c r="F130" s="129" t="s">
        <v>834</v>
      </c>
      <c r="G130" s="130" t="s">
        <v>194</v>
      </c>
      <c r="H130" s="131">
        <v>2</v>
      </c>
      <c r="I130" s="132"/>
      <c r="J130" s="133">
        <f>ROUND(I130*H130,2)</f>
        <v>0</v>
      </c>
      <c r="K130" s="129" t="s">
        <v>381</v>
      </c>
      <c r="L130" s="33"/>
      <c r="M130" s="134" t="s">
        <v>3</v>
      </c>
      <c r="N130" s="135" t="s">
        <v>40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155</v>
      </c>
      <c r="AU130" s="138" t="s">
        <v>76</v>
      </c>
      <c r="AY130" s="18" t="s">
        <v>154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76</v>
      </c>
      <c r="BK130" s="139">
        <f>ROUND(I130*H130,2)</f>
        <v>0</v>
      </c>
      <c r="BL130" s="18" t="s">
        <v>160</v>
      </c>
      <c r="BM130" s="138" t="s">
        <v>261</v>
      </c>
    </row>
    <row r="131" spans="2:65" s="1" customFormat="1" ht="10">
      <c r="B131" s="33"/>
      <c r="D131" s="140" t="s">
        <v>162</v>
      </c>
      <c r="F131" s="141" t="s">
        <v>834</v>
      </c>
      <c r="I131" s="142"/>
      <c r="L131" s="33"/>
      <c r="M131" s="143"/>
      <c r="T131" s="54"/>
      <c r="AT131" s="18" t="s">
        <v>162</v>
      </c>
      <c r="AU131" s="18" t="s">
        <v>76</v>
      </c>
    </row>
    <row r="132" spans="2:65" s="1" customFormat="1" ht="45">
      <c r="B132" s="33"/>
      <c r="D132" s="140" t="s">
        <v>217</v>
      </c>
      <c r="F132" s="144" t="s">
        <v>680</v>
      </c>
      <c r="I132" s="142"/>
      <c r="L132" s="33"/>
      <c r="M132" s="143"/>
      <c r="T132" s="54"/>
      <c r="AT132" s="18" t="s">
        <v>217</v>
      </c>
      <c r="AU132" s="18" t="s">
        <v>76</v>
      </c>
    </row>
    <row r="133" spans="2:65" s="1" customFormat="1" ht="16.5" customHeight="1">
      <c r="B133" s="126"/>
      <c r="C133" s="339" t="s">
        <v>223</v>
      </c>
      <c r="D133" s="339" t="s">
        <v>155</v>
      </c>
      <c r="E133" s="340" t="s">
        <v>835</v>
      </c>
      <c r="F133" s="341" t="s">
        <v>836</v>
      </c>
      <c r="G133" s="342" t="s">
        <v>194</v>
      </c>
      <c r="H133" s="343">
        <v>2</v>
      </c>
      <c r="I133" s="344"/>
      <c r="J133" s="344">
        <f>ROUND(I133*H133,2)</f>
        <v>0</v>
      </c>
      <c r="K133" s="341" t="s">
        <v>381</v>
      </c>
      <c r="L133" s="33"/>
      <c r="M133" s="134" t="s">
        <v>3</v>
      </c>
      <c r="N133" s="135" t="s">
        <v>40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160</v>
      </c>
      <c r="AT133" s="138" t="s">
        <v>155</v>
      </c>
      <c r="AU133" s="138" t="s">
        <v>76</v>
      </c>
      <c r="AY133" s="18" t="s">
        <v>154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76</v>
      </c>
      <c r="BK133" s="139">
        <f>ROUND(I133*H133,2)</f>
        <v>0</v>
      </c>
      <c r="BL133" s="18" t="s">
        <v>160</v>
      </c>
      <c r="BM133" s="138" t="s">
        <v>319</v>
      </c>
    </row>
    <row r="134" spans="2:65" s="1" customFormat="1" ht="10">
      <c r="B134" s="33"/>
      <c r="C134" s="345"/>
      <c r="D134" s="346" t="s">
        <v>162</v>
      </c>
      <c r="E134" s="345"/>
      <c r="F134" s="347" t="s">
        <v>836</v>
      </c>
      <c r="G134" s="345"/>
      <c r="H134" s="345"/>
      <c r="I134" s="348"/>
      <c r="J134" s="345"/>
      <c r="K134" s="345"/>
      <c r="L134" s="33"/>
      <c r="M134" s="143"/>
      <c r="T134" s="54"/>
      <c r="AT134" s="18" t="s">
        <v>162</v>
      </c>
      <c r="AU134" s="18" t="s">
        <v>76</v>
      </c>
    </row>
    <row r="135" spans="2:65" s="1" customFormat="1" ht="45">
      <c r="B135" s="33"/>
      <c r="C135" s="345"/>
      <c r="D135" s="346" t="s">
        <v>217</v>
      </c>
      <c r="E135" s="345"/>
      <c r="F135" s="349" t="s">
        <v>824</v>
      </c>
      <c r="G135" s="345"/>
      <c r="H135" s="345"/>
      <c r="I135" s="348"/>
      <c r="J135" s="345"/>
      <c r="K135" s="345"/>
      <c r="L135" s="33"/>
      <c r="M135" s="143"/>
      <c r="T135" s="54"/>
      <c r="AT135" s="18" t="s">
        <v>217</v>
      </c>
      <c r="AU135" s="18" t="s">
        <v>76</v>
      </c>
    </row>
    <row r="136" spans="2:65" s="1" customFormat="1" ht="16.5" customHeight="1">
      <c r="B136" s="126"/>
      <c r="C136" s="127" t="s">
        <v>241</v>
      </c>
      <c r="D136" s="127" t="s">
        <v>155</v>
      </c>
      <c r="E136" s="128" t="s">
        <v>837</v>
      </c>
      <c r="F136" s="129" t="s">
        <v>838</v>
      </c>
      <c r="G136" s="130" t="s">
        <v>194</v>
      </c>
      <c r="H136" s="131">
        <v>2</v>
      </c>
      <c r="I136" s="132"/>
      <c r="J136" s="133">
        <f>ROUND(I136*H136,2)</f>
        <v>0</v>
      </c>
      <c r="K136" s="129" t="s">
        <v>381</v>
      </c>
      <c r="L136" s="33"/>
      <c r="M136" s="134" t="s">
        <v>3</v>
      </c>
      <c r="N136" s="135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160</v>
      </c>
      <c r="AT136" s="138" t="s">
        <v>155</v>
      </c>
      <c r="AU136" s="138" t="s">
        <v>76</v>
      </c>
      <c r="AY136" s="18" t="s">
        <v>154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76</v>
      </c>
      <c r="BK136" s="139">
        <f>ROUND(I136*H136,2)</f>
        <v>0</v>
      </c>
      <c r="BL136" s="18" t="s">
        <v>160</v>
      </c>
      <c r="BM136" s="138" t="s">
        <v>337</v>
      </c>
    </row>
    <row r="137" spans="2:65" s="1" customFormat="1" ht="10">
      <c r="B137" s="33"/>
      <c r="D137" s="140" t="s">
        <v>162</v>
      </c>
      <c r="F137" s="141" t="s">
        <v>838</v>
      </c>
      <c r="I137" s="142"/>
      <c r="L137" s="33"/>
      <c r="M137" s="143"/>
      <c r="T137" s="54"/>
      <c r="AT137" s="18" t="s">
        <v>162</v>
      </c>
      <c r="AU137" s="18" t="s">
        <v>76</v>
      </c>
    </row>
    <row r="138" spans="2:65" s="1" customFormat="1" ht="45">
      <c r="B138" s="33"/>
      <c r="D138" s="140" t="s">
        <v>217</v>
      </c>
      <c r="F138" s="144" t="s">
        <v>680</v>
      </c>
      <c r="I138" s="142"/>
      <c r="L138" s="33"/>
      <c r="M138" s="143"/>
      <c r="T138" s="54"/>
      <c r="AT138" s="18" t="s">
        <v>217</v>
      </c>
      <c r="AU138" s="18" t="s">
        <v>76</v>
      </c>
    </row>
    <row r="139" spans="2:65" s="1" customFormat="1" ht="16.5" customHeight="1">
      <c r="B139" s="126"/>
      <c r="C139" s="339" t="s">
        <v>236</v>
      </c>
      <c r="D139" s="339" t="s">
        <v>155</v>
      </c>
      <c r="E139" s="340" t="s">
        <v>839</v>
      </c>
      <c r="F139" s="341" t="s">
        <v>840</v>
      </c>
      <c r="G139" s="342" t="s">
        <v>194</v>
      </c>
      <c r="H139" s="343">
        <v>2</v>
      </c>
      <c r="I139" s="344"/>
      <c r="J139" s="344">
        <f>ROUND(I139*H139,2)</f>
        <v>0</v>
      </c>
      <c r="K139" s="341" t="s">
        <v>381</v>
      </c>
      <c r="L139" s="33"/>
      <c r="M139" s="134" t="s">
        <v>3</v>
      </c>
      <c r="N139" s="135" t="s">
        <v>40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160</v>
      </c>
      <c r="AT139" s="138" t="s">
        <v>155</v>
      </c>
      <c r="AU139" s="138" t="s">
        <v>76</v>
      </c>
      <c r="AY139" s="18" t="s">
        <v>154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76</v>
      </c>
      <c r="BK139" s="139">
        <f>ROUND(I139*H139,2)</f>
        <v>0</v>
      </c>
      <c r="BL139" s="18" t="s">
        <v>160</v>
      </c>
      <c r="BM139" s="138" t="s">
        <v>301</v>
      </c>
    </row>
    <row r="140" spans="2:65" s="1" customFormat="1" ht="10">
      <c r="B140" s="33"/>
      <c r="C140" s="345"/>
      <c r="D140" s="346" t="s">
        <v>162</v>
      </c>
      <c r="E140" s="345"/>
      <c r="F140" s="347" t="s">
        <v>840</v>
      </c>
      <c r="G140" s="345"/>
      <c r="H140" s="345"/>
      <c r="I140" s="348"/>
      <c r="J140" s="345"/>
      <c r="K140" s="345"/>
      <c r="L140" s="33"/>
      <c r="M140" s="143"/>
      <c r="T140" s="54"/>
      <c r="AT140" s="18" t="s">
        <v>162</v>
      </c>
      <c r="AU140" s="18" t="s">
        <v>76</v>
      </c>
    </row>
    <row r="141" spans="2:65" s="1" customFormat="1" ht="45">
      <c r="B141" s="33"/>
      <c r="C141" s="345"/>
      <c r="D141" s="346" t="s">
        <v>217</v>
      </c>
      <c r="E141" s="345"/>
      <c r="F141" s="349" t="s">
        <v>824</v>
      </c>
      <c r="G141" s="345"/>
      <c r="H141" s="345"/>
      <c r="I141" s="348"/>
      <c r="J141" s="345"/>
      <c r="K141" s="345"/>
      <c r="L141" s="33"/>
      <c r="M141" s="143"/>
      <c r="T141" s="54"/>
      <c r="AT141" s="18" t="s">
        <v>217</v>
      </c>
      <c r="AU141" s="18" t="s">
        <v>76</v>
      </c>
    </row>
    <row r="142" spans="2:65" s="1" customFormat="1" ht="16.5" customHeight="1">
      <c r="B142" s="126"/>
      <c r="C142" s="127" t="s">
        <v>247</v>
      </c>
      <c r="D142" s="127" t="s">
        <v>155</v>
      </c>
      <c r="E142" s="128" t="s">
        <v>841</v>
      </c>
      <c r="F142" s="129" t="s">
        <v>842</v>
      </c>
      <c r="G142" s="130" t="s">
        <v>170</v>
      </c>
      <c r="H142" s="131">
        <v>10</v>
      </c>
      <c r="I142" s="132"/>
      <c r="J142" s="133">
        <f>ROUND(I142*H142,2)</f>
        <v>0</v>
      </c>
      <c r="K142" s="129" t="s">
        <v>381</v>
      </c>
      <c r="L142" s="33"/>
      <c r="M142" s="134" t="s">
        <v>3</v>
      </c>
      <c r="N142" s="135" t="s">
        <v>40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160</v>
      </c>
      <c r="AT142" s="138" t="s">
        <v>155</v>
      </c>
      <c r="AU142" s="138" t="s">
        <v>76</v>
      </c>
      <c r="AY142" s="18" t="s">
        <v>154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76</v>
      </c>
      <c r="BK142" s="139">
        <f>ROUND(I142*H142,2)</f>
        <v>0</v>
      </c>
      <c r="BL142" s="18" t="s">
        <v>160</v>
      </c>
      <c r="BM142" s="138" t="s">
        <v>324</v>
      </c>
    </row>
    <row r="143" spans="2:65" s="1" customFormat="1" ht="10">
      <c r="B143" s="33"/>
      <c r="D143" s="140" t="s">
        <v>162</v>
      </c>
      <c r="F143" s="141" t="s">
        <v>842</v>
      </c>
      <c r="I143" s="142"/>
      <c r="L143" s="33"/>
      <c r="M143" s="143"/>
      <c r="T143" s="54"/>
      <c r="AT143" s="18" t="s">
        <v>162</v>
      </c>
      <c r="AU143" s="18" t="s">
        <v>76</v>
      </c>
    </row>
    <row r="144" spans="2:65" s="1" customFormat="1" ht="54">
      <c r="B144" s="33"/>
      <c r="D144" s="140" t="s">
        <v>217</v>
      </c>
      <c r="F144" s="144" t="s">
        <v>484</v>
      </c>
      <c r="I144" s="142"/>
      <c r="L144" s="33"/>
      <c r="M144" s="143"/>
      <c r="T144" s="54"/>
      <c r="AT144" s="18" t="s">
        <v>217</v>
      </c>
      <c r="AU144" s="18" t="s">
        <v>76</v>
      </c>
    </row>
    <row r="145" spans="2:65" s="1" customFormat="1" ht="16.5" customHeight="1">
      <c r="B145" s="126"/>
      <c r="C145" s="127" t="s">
        <v>251</v>
      </c>
      <c r="D145" s="127" t="s">
        <v>155</v>
      </c>
      <c r="E145" s="128" t="s">
        <v>843</v>
      </c>
      <c r="F145" s="129" t="s">
        <v>844</v>
      </c>
      <c r="G145" s="130" t="s">
        <v>194</v>
      </c>
      <c r="H145" s="131">
        <v>2</v>
      </c>
      <c r="I145" s="132"/>
      <c r="J145" s="133">
        <f>ROUND(I145*H145,2)</f>
        <v>0</v>
      </c>
      <c r="K145" s="129" t="s">
        <v>381</v>
      </c>
      <c r="L145" s="33"/>
      <c r="M145" s="134" t="s">
        <v>3</v>
      </c>
      <c r="N145" s="135" t="s">
        <v>40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160</v>
      </c>
      <c r="AT145" s="138" t="s">
        <v>155</v>
      </c>
      <c r="AU145" s="138" t="s">
        <v>76</v>
      </c>
      <c r="AY145" s="18" t="s">
        <v>154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76</v>
      </c>
      <c r="BK145" s="139">
        <f>ROUND(I145*H145,2)</f>
        <v>0</v>
      </c>
      <c r="BL145" s="18" t="s">
        <v>160</v>
      </c>
      <c r="BM145" s="138" t="s">
        <v>343</v>
      </c>
    </row>
    <row r="146" spans="2:65" s="1" customFormat="1" ht="10">
      <c r="B146" s="33"/>
      <c r="D146" s="140" t="s">
        <v>162</v>
      </c>
      <c r="F146" s="141" t="s">
        <v>844</v>
      </c>
      <c r="I146" s="142"/>
      <c r="L146" s="33"/>
      <c r="M146" s="143"/>
      <c r="T146" s="54"/>
      <c r="AT146" s="18" t="s">
        <v>162</v>
      </c>
      <c r="AU146" s="18" t="s">
        <v>76</v>
      </c>
    </row>
    <row r="147" spans="2:65" s="1" customFormat="1" ht="45">
      <c r="B147" s="33"/>
      <c r="D147" s="140" t="s">
        <v>217</v>
      </c>
      <c r="F147" s="144" t="s">
        <v>427</v>
      </c>
      <c r="I147" s="142"/>
      <c r="L147" s="33"/>
      <c r="M147" s="143"/>
      <c r="T147" s="54"/>
      <c r="AT147" s="18" t="s">
        <v>217</v>
      </c>
      <c r="AU147" s="18" t="s">
        <v>76</v>
      </c>
    </row>
    <row r="148" spans="2:65" s="1" customFormat="1" ht="16.5" customHeight="1">
      <c r="B148" s="126"/>
      <c r="C148" s="127" t="s">
        <v>8</v>
      </c>
      <c r="D148" s="127" t="s">
        <v>155</v>
      </c>
      <c r="E148" s="128" t="s">
        <v>845</v>
      </c>
      <c r="F148" s="129" t="s">
        <v>846</v>
      </c>
      <c r="G148" s="130" t="s">
        <v>170</v>
      </c>
      <c r="H148" s="131">
        <v>10</v>
      </c>
      <c r="I148" s="132"/>
      <c r="J148" s="133">
        <f>ROUND(I148*H148,2)</f>
        <v>0</v>
      </c>
      <c r="K148" s="129" t="s">
        <v>381</v>
      </c>
      <c r="L148" s="33"/>
      <c r="M148" s="134" t="s">
        <v>3</v>
      </c>
      <c r="N148" s="135" t="s">
        <v>40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160</v>
      </c>
      <c r="AT148" s="138" t="s">
        <v>155</v>
      </c>
      <c r="AU148" s="138" t="s">
        <v>76</v>
      </c>
      <c r="AY148" s="18" t="s">
        <v>154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76</v>
      </c>
      <c r="BK148" s="139">
        <f>ROUND(I148*H148,2)</f>
        <v>0</v>
      </c>
      <c r="BL148" s="18" t="s">
        <v>160</v>
      </c>
      <c r="BM148" s="138" t="s">
        <v>354</v>
      </c>
    </row>
    <row r="149" spans="2:65" s="1" customFormat="1" ht="10">
      <c r="B149" s="33"/>
      <c r="D149" s="140" t="s">
        <v>162</v>
      </c>
      <c r="F149" s="141" t="s">
        <v>846</v>
      </c>
      <c r="I149" s="142"/>
      <c r="L149" s="33"/>
      <c r="M149" s="143"/>
      <c r="T149" s="54"/>
      <c r="AT149" s="18" t="s">
        <v>162</v>
      </c>
      <c r="AU149" s="18" t="s">
        <v>76</v>
      </c>
    </row>
    <row r="150" spans="2:65" s="1" customFormat="1" ht="45">
      <c r="B150" s="33"/>
      <c r="D150" s="140" t="s">
        <v>217</v>
      </c>
      <c r="F150" s="144" t="s">
        <v>440</v>
      </c>
      <c r="I150" s="142"/>
      <c r="L150" s="33"/>
      <c r="M150" s="143"/>
      <c r="T150" s="54"/>
      <c r="AT150" s="18" t="s">
        <v>217</v>
      </c>
      <c r="AU150" s="18" t="s">
        <v>76</v>
      </c>
    </row>
    <row r="151" spans="2:65" s="1" customFormat="1" ht="16.5" customHeight="1">
      <c r="B151" s="126"/>
      <c r="C151" s="127" t="s">
        <v>254</v>
      </c>
      <c r="D151" s="127" t="s">
        <v>155</v>
      </c>
      <c r="E151" s="128" t="s">
        <v>847</v>
      </c>
      <c r="F151" s="129" t="s">
        <v>848</v>
      </c>
      <c r="G151" s="130" t="s">
        <v>194</v>
      </c>
      <c r="H151" s="131">
        <v>1</v>
      </c>
      <c r="I151" s="132"/>
      <c r="J151" s="133">
        <f>ROUND(I151*H151,2)</f>
        <v>0</v>
      </c>
      <c r="K151" s="129" t="s">
        <v>381</v>
      </c>
      <c r="L151" s="33"/>
      <c r="M151" s="134" t="s">
        <v>3</v>
      </c>
      <c r="N151" s="135" t="s">
        <v>40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160</v>
      </c>
      <c r="AT151" s="138" t="s">
        <v>155</v>
      </c>
      <c r="AU151" s="138" t="s">
        <v>76</v>
      </c>
      <c r="AY151" s="18" t="s">
        <v>154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76</v>
      </c>
      <c r="BK151" s="139">
        <f>ROUND(I151*H151,2)</f>
        <v>0</v>
      </c>
      <c r="BL151" s="18" t="s">
        <v>160</v>
      </c>
      <c r="BM151" s="138" t="s">
        <v>364</v>
      </c>
    </row>
    <row r="152" spans="2:65" s="1" customFormat="1" ht="10">
      <c r="B152" s="33"/>
      <c r="D152" s="140" t="s">
        <v>162</v>
      </c>
      <c r="F152" s="141" t="s">
        <v>848</v>
      </c>
      <c r="I152" s="142"/>
      <c r="L152" s="33"/>
      <c r="M152" s="143"/>
      <c r="T152" s="54"/>
      <c r="AT152" s="18" t="s">
        <v>162</v>
      </c>
      <c r="AU152" s="18" t="s">
        <v>76</v>
      </c>
    </row>
    <row r="153" spans="2:65" s="1" customFormat="1" ht="45">
      <c r="B153" s="33"/>
      <c r="D153" s="140" t="s">
        <v>217</v>
      </c>
      <c r="F153" s="144" t="s">
        <v>680</v>
      </c>
      <c r="I153" s="142"/>
      <c r="L153" s="33"/>
      <c r="M153" s="143"/>
      <c r="T153" s="54"/>
      <c r="AT153" s="18" t="s">
        <v>217</v>
      </c>
      <c r="AU153" s="18" t="s">
        <v>76</v>
      </c>
    </row>
    <row r="154" spans="2:65" s="1" customFormat="1" ht="16.5" customHeight="1">
      <c r="B154" s="126"/>
      <c r="C154" s="127" t="s">
        <v>286</v>
      </c>
      <c r="D154" s="127" t="s">
        <v>155</v>
      </c>
      <c r="E154" s="128" t="s">
        <v>849</v>
      </c>
      <c r="F154" s="129" t="s">
        <v>850</v>
      </c>
      <c r="G154" s="130" t="s">
        <v>194</v>
      </c>
      <c r="H154" s="131">
        <v>1</v>
      </c>
      <c r="I154" s="132"/>
      <c r="J154" s="133">
        <f>ROUND(I154*H154,2)</f>
        <v>0</v>
      </c>
      <c r="K154" s="129" t="s">
        <v>381</v>
      </c>
      <c r="L154" s="33"/>
      <c r="M154" s="134" t="s">
        <v>3</v>
      </c>
      <c r="N154" s="135" t="s">
        <v>40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160</v>
      </c>
      <c r="AT154" s="138" t="s">
        <v>155</v>
      </c>
      <c r="AU154" s="138" t="s">
        <v>76</v>
      </c>
      <c r="AY154" s="18" t="s">
        <v>154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76</v>
      </c>
      <c r="BK154" s="139">
        <f>ROUND(I154*H154,2)</f>
        <v>0</v>
      </c>
      <c r="BL154" s="18" t="s">
        <v>160</v>
      </c>
      <c r="BM154" s="138" t="s">
        <v>542</v>
      </c>
    </row>
    <row r="155" spans="2:65" s="1" customFormat="1" ht="10">
      <c r="B155" s="33"/>
      <c r="D155" s="140" t="s">
        <v>162</v>
      </c>
      <c r="F155" s="141" t="s">
        <v>850</v>
      </c>
      <c r="I155" s="142"/>
      <c r="L155" s="33"/>
      <c r="M155" s="143"/>
      <c r="T155" s="54"/>
      <c r="AT155" s="18" t="s">
        <v>162</v>
      </c>
      <c r="AU155" s="18" t="s">
        <v>76</v>
      </c>
    </row>
    <row r="156" spans="2:65" s="1" customFormat="1" ht="45">
      <c r="B156" s="33"/>
      <c r="D156" s="140" t="s">
        <v>217</v>
      </c>
      <c r="F156" s="144" t="s">
        <v>824</v>
      </c>
      <c r="I156" s="142"/>
      <c r="L156" s="33"/>
      <c r="M156" s="143"/>
      <c r="T156" s="54"/>
      <c r="AT156" s="18" t="s">
        <v>217</v>
      </c>
      <c r="AU156" s="18" t="s">
        <v>76</v>
      </c>
    </row>
    <row r="157" spans="2:65" s="1" customFormat="1" ht="16.5" customHeight="1">
      <c r="B157" s="126"/>
      <c r="C157" s="127" t="s">
        <v>291</v>
      </c>
      <c r="D157" s="127" t="s">
        <v>155</v>
      </c>
      <c r="E157" s="128" t="s">
        <v>851</v>
      </c>
      <c r="F157" s="129" t="s">
        <v>852</v>
      </c>
      <c r="G157" s="130" t="s">
        <v>194</v>
      </c>
      <c r="H157" s="131">
        <v>1</v>
      </c>
      <c r="I157" s="132"/>
      <c r="J157" s="133">
        <f>ROUND(I157*H157,2)</f>
        <v>0</v>
      </c>
      <c r="K157" s="129" t="s">
        <v>381</v>
      </c>
      <c r="L157" s="33"/>
      <c r="M157" s="134" t="s">
        <v>3</v>
      </c>
      <c r="N157" s="135" t="s">
        <v>40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160</v>
      </c>
      <c r="AT157" s="138" t="s">
        <v>155</v>
      </c>
      <c r="AU157" s="138" t="s">
        <v>76</v>
      </c>
      <c r="AY157" s="18" t="s">
        <v>154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76</v>
      </c>
      <c r="BK157" s="139">
        <f>ROUND(I157*H157,2)</f>
        <v>0</v>
      </c>
      <c r="BL157" s="18" t="s">
        <v>160</v>
      </c>
      <c r="BM157" s="138" t="s">
        <v>550</v>
      </c>
    </row>
    <row r="158" spans="2:65" s="1" customFormat="1" ht="10">
      <c r="B158" s="33"/>
      <c r="D158" s="140" t="s">
        <v>162</v>
      </c>
      <c r="F158" s="141" t="s">
        <v>852</v>
      </c>
      <c r="I158" s="142"/>
      <c r="L158" s="33"/>
      <c r="M158" s="143"/>
      <c r="T158" s="54"/>
      <c r="AT158" s="18" t="s">
        <v>162</v>
      </c>
      <c r="AU158" s="18" t="s">
        <v>76</v>
      </c>
    </row>
    <row r="159" spans="2:65" s="1" customFormat="1" ht="45">
      <c r="B159" s="33"/>
      <c r="D159" s="140" t="s">
        <v>217</v>
      </c>
      <c r="F159" s="144" t="s">
        <v>680</v>
      </c>
      <c r="I159" s="142"/>
      <c r="L159" s="33"/>
      <c r="M159" s="143"/>
      <c r="T159" s="54"/>
      <c r="AT159" s="18" t="s">
        <v>217</v>
      </c>
      <c r="AU159" s="18" t="s">
        <v>76</v>
      </c>
    </row>
    <row r="160" spans="2:65" s="1" customFormat="1" ht="16.5" customHeight="1">
      <c r="B160" s="126"/>
      <c r="C160" s="127" t="s">
        <v>296</v>
      </c>
      <c r="D160" s="127" t="s">
        <v>155</v>
      </c>
      <c r="E160" s="128" t="s">
        <v>853</v>
      </c>
      <c r="F160" s="129" t="s">
        <v>854</v>
      </c>
      <c r="G160" s="130" t="s">
        <v>194</v>
      </c>
      <c r="H160" s="131">
        <v>1</v>
      </c>
      <c r="I160" s="132"/>
      <c r="J160" s="133">
        <f>ROUND(I160*H160,2)</f>
        <v>0</v>
      </c>
      <c r="K160" s="129" t="s">
        <v>381</v>
      </c>
      <c r="L160" s="33"/>
      <c r="M160" s="134" t="s">
        <v>3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160</v>
      </c>
      <c r="AT160" s="138" t="s">
        <v>155</v>
      </c>
      <c r="AU160" s="138" t="s">
        <v>76</v>
      </c>
      <c r="AY160" s="18" t="s">
        <v>154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76</v>
      </c>
      <c r="BK160" s="139">
        <f>ROUND(I160*H160,2)</f>
        <v>0</v>
      </c>
      <c r="BL160" s="18" t="s">
        <v>160</v>
      </c>
      <c r="BM160" s="138" t="s">
        <v>559</v>
      </c>
    </row>
    <row r="161" spans="2:65" s="1" customFormat="1" ht="10">
      <c r="B161" s="33"/>
      <c r="D161" s="140" t="s">
        <v>162</v>
      </c>
      <c r="F161" s="141" t="s">
        <v>854</v>
      </c>
      <c r="I161" s="142"/>
      <c r="L161" s="33"/>
      <c r="M161" s="143"/>
      <c r="T161" s="54"/>
      <c r="AT161" s="18" t="s">
        <v>162</v>
      </c>
      <c r="AU161" s="18" t="s">
        <v>76</v>
      </c>
    </row>
    <row r="162" spans="2:65" s="1" customFormat="1" ht="45">
      <c r="B162" s="33"/>
      <c r="D162" s="140" t="s">
        <v>217</v>
      </c>
      <c r="F162" s="144" t="s">
        <v>824</v>
      </c>
      <c r="I162" s="142"/>
      <c r="L162" s="33"/>
      <c r="M162" s="143"/>
      <c r="T162" s="54"/>
      <c r="AT162" s="18" t="s">
        <v>217</v>
      </c>
      <c r="AU162" s="18" t="s">
        <v>76</v>
      </c>
    </row>
    <row r="163" spans="2:65" s="1" customFormat="1" ht="16.5" customHeight="1">
      <c r="B163" s="126"/>
      <c r="C163" s="127" t="s">
        <v>271</v>
      </c>
      <c r="D163" s="127" t="s">
        <v>155</v>
      </c>
      <c r="E163" s="128" t="s">
        <v>855</v>
      </c>
      <c r="F163" s="129" t="s">
        <v>856</v>
      </c>
      <c r="G163" s="130" t="s">
        <v>194</v>
      </c>
      <c r="H163" s="131">
        <v>1</v>
      </c>
      <c r="I163" s="132"/>
      <c r="J163" s="133">
        <f>ROUND(I163*H163,2)</f>
        <v>0</v>
      </c>
      <c r="K163" s="129" t="s">
        <v>381</v>
      </c>
      <c r="L163" s="33"/>
      <c r="M163" s="134" t="s">
        <v>3</v>
      </c>
      <c r="N163" s="135" t="s">
        <v>40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160</v>
      </c>
      <c r="AT163" s="138" t="s">
        <v>155</v>
      </c>
      <c r="AU163" s="138" t="s">
        <v>76</v>
      </c>
      <c r="AY163" s="18" t="s">
        <v>154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76</v>
      </c>
      <c r="BK163" s="139">
        <f>ROUND(I163*H163,2)</f>
        <v>0</v>
      </c>
      <c r="BL163" s="18" t="s">
        <v>160</v>
      </c>
      <c r="BM163" s="138" t="s">
        <v>567</v>
      </c>
    </row>
    <row r="164" spans="2:65" s="1" customFormat="1" ht="10">
      <c r="B164" s="33"/>
      <c r="D164" s="140" t="s">
        <v>162</v>
      </c>
      <c r="F164" s="141" t="s">
        <v>856</v>
      </c>
      <c r="I164" s="142"/>
      <c r="L164" s="33"/>
      <c r="M164" s="143"/>
      <c r="T164" s="54"/>
      <c r="AT164" s="18" t="s">
        <v>162</v>
      </c>
      <c r="AU164" s="18" t="s">
        <v>76</v>
      </c>
    </row>
    <row r="165" spans="2:65" s="1" customFormat="1" ht="45">
      <c r="B165" s="33"/>
      <c r="D165" s="140" t="s">
        <v>217</v>
      </c>
      <c r="F165" s="144" t="s">
        <v>680</v>
      </c>
      <c r="I165" s="142"/>
      <c r="L165" s="33"/>
      <c r="M165" s="143"/>
      <c r="T165" s="54"/>
      <c r="AT165" s="18" t="s">
        <v>217</v>
      </c>
      <c r="AU165" s="18" t="s">
        <v>76</v>
      </c>
    </row>
    <row r="166" spans="2:65" s="1" customFormat="1" ht="16.5" customHeight="1">
      <c r="B166" s="126"/>
      <c r="C166" s="127" t="s">
        <v>276</v>
      </c>
      <c r="D166" s="127" t="s">
        <v>155</v>
      </c>
      <c r="E166" s="128" t="s">
        <v>857</v>
      </c>
      <c r="F166" s="129" t="s">
        <v>858</v>
      </c>
      <c r="G166" s="130" t="s">
        <v>194</v>
      </c>
      <c r="H166" s="131">
        <v>1</v>
      </c>
      <c r="I166" s="132"/>
      <c r="J166" s="133">
        <f>ROUND(I166*H166,2)</f>
        <v>0</v>
      </c>
      <c r="K166" s="129" t="s">
        <v>381</v>
      </c>
      <c r="L166" s="33"/>
      <c r="M166" s="134" t="s">
        <v>3</v>
      </c>
      <c r="N166" s="135" t="s">
        <v>40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160</v>
      </c>
      <c r="AT166" s="138" t="s">
        <v>155</v>
      </c>
      <c r="AU166" s="138" t="s">
        <v>76</v>
      </c>
      <c r="AY166" s="18" t="s">
        <v>154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76</v>
      </c>
      <c r="BK166" s="139">
        <f>ROUND(I166*H166,2)</f>
        <v>0</v>
      </c>
      <c r="BL166" s="18" t="s">
        <v>160</v>
      </c>
      <c r="BM166" s="138" t="s">
        <v>576</v>
      </c>
    </row>
    <row r="167" spans="2:65" s="1" customFormat="1" ht="10">
      <c r="B167" s="33"/>
      <c r="D167" s="140" t="s">
        <v>162</v>
      </c>
      <c r="F167" s="141" t="s">
        <v>858</v>
      </c>
      <c r="I167" s="142"/>
      <c r="L167" s="33"/>
      <c r="M167" s="143"/>
      <c r="T167" s="54"/>
      <c r="AT167" s="18" t="s">
        <v>162</v>
      </c>
      <c r="AU167" s="18" t="s">
        <v>76</v>
      </c>
    </row>
    <row r="168" spans="2:65" s="1" customFormat="1" ht="45">
      <c r="B168" s="33"/>
      <c r="D168" s="140" t="s">
        <v>217</v>
      </c>
      <c r="F168" s="144" t="s">
        <v>824</v>
      </c>
      <c r="I168" s="142"/>
      <c r="L168" s="33"/>
      <c r="M168" s="143"/>
      <c r="T168" s="54"/>
      <c r="AT168" s="18" t="s">
        <v>217</v>
      </c>
      <c r="AU168" s="18" t="s">
        <v>76</v>
      </c>
    </row>
    <row r="169" spans="2:65" s="1" customFormat="1" ht="16.5" customHeight="1">
      <c r="B169" s="126"/>
      <c r="C169" s="127" t="s">
        <v>281</v>
      </c>
      <c r="D169" s="127" t="s">
        <v>155</v>
      </c>
      <c r="E169" s="128" t="s">
        <v>859</v>
      </c>
      <c r="F169" s="129" t="s">
        <v>860</v>
      </c>
      <c r="G169" s="130" t="s">
        <v>194</v>
      </c>
      <c r="H169" s="131">
        <v>1</v>
      </c>
      <c r="I169" s="132"/>
      <c r="J169" s="133">
        <f>ROUND(I169*H169,2)</f>
        <v>0</v>
      </c>
      <c r="K169" s="129" t="s">
        <v>381</v>
      </c>
      <c r="L169" s="33"/>
      <c r="M169" s="134" t="s">
        <v>3</v>
      </c>
      <c r="N169" s="135" t="s">
        <v>40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160</v>
      </c>
      <c r="AT169" s="138" t="s">
        <v>155</v>
      </c>
      <c r="AU169" s="138" t="s">
        <v>76</v>
      </c>
      <c r="AY169" s="18" t="s">
        <v>154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76</v>
      </c>
      <c r="BK169" s="139">
        <f>ROUND(I169*H169,2)</f>
        <v>0</v>
      </c>
      <c r="BL169" s="18" t="s">
        <v>160</v>
      </c>
      <c r="BM169" s="138" t="s">
        <v>585</v>
      </c>
    </row>
    <row r="170" spans="2:65" s="1" customFormat="1" ht="10">
      <c r="B170" s="33"/>
      <c r="D170" s="140" t="s">
        <v>162</v>
      </c>
      <c r="F170" s="141" t="s">
        <v>860</v>
      </c>
      <c r="I170" s="142"/>
      <c r="L170" s="33"/>
      <c r="M170" s="143"/>
      <c r="T170" s="54"/>
      <c r="AT170" s="18" t="s">
        <v>162</v>
      </c>
      <c r="AU170" s="18" t="s">
        <v>76</v>
      </c>
    </row>
    <row r="171" spans="2:65" s="1" customFormat="1" ht="45">
      <c r="B171" s="33"/>
      <c r="D171" s="140" t="s">
        <v>217</v>
      </c>
      <c r="F171" s="144" t="s">
        <v>427</v>
      </c>
      <c r="I171" s="142"/>
      <c r="L171" s="33"/>
      <c r="M171" s="143"/>
      <c r="T171" s="54"/>
      <c r="AT171" s="18" t="s">
        <v>217</v>
      </c>
      <c r="AU171" s="18" t="s">
        <v>76</v>
      </c>
    </row>
    <row r="172" spans="2:65" s="1" customFormat="1" ht="16.5" customHeight="1">
      <c r="B172" s="126"/>
      <c r="C172" s="127" t="s">
        <v>256</v>
      </c>
      <c r="D172" s="127" t="s">
        <v>155</v>
      </c>
      <c r="E172" s="128" t="s">
        <v>861</v>
      </c>
      <c r="F172" s="129" t="s">
        <v>862</v>
      </c>
      <c r="G172" s="130" t="s">
        <v>194</v>
      </c>
      <c r="H172" s="131">
        <v>1</v>
      </c>
      <c r="I172" s="132"/>
      <c r="J172" s="133">
        <f>ROUND(I172*H172,2)</f>
        <v>0</v>
      </c>
      <c r="K172" s="129" t="s">
        <v>381</v>
      </c>
      <c r="L172" s="33"/>
      <c r="M172" s="134" t="s">
        <v>3</v>
      </c>
      <c r="N172" s="135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160</v>
      </c>
      <c r="AT172" s="138" t="s">
        <v>155</v>
      </c>
      <c r="AU172" s="138" t="s">
        <v>76</v>
      </c>
      <c r="AY172" s="18" t="s">
        <v>154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76</v>
      </c>
      <c r="BK172" s="139">
        <f>ROUND(I172*H172,2)</f>
        <v>0</v>
      </c>
      <c r="BL172" s="18" t="s">
        <v>160</v>
      </c>
      <c r="BM172" s="138" t="s">
        <v>595</v>
      </c>
    </row>
    <row r="173" spans="2:65" s="1" customFormat="1" ht="10">
      <c r="B173" s="33"/>
      <c r="D173" s="140" t="s">
        <v>162</v>
      </c>
      <c r="F173" s="141" t="s">
        <v>862</v>
      </c>
      <c r="I173" s="142"/>
      <c r="L173" s="33"/>
      <c r="M173" s="143"/>
      <c r="T173" s="54"/>
      <c r="AT173" s="18" t="s">
        <v>162</v>
      </c>
      <c r="AU173" s="18" t="s">
        <v>76</v>
      </c>
    </row>
    <row r="174" spans="2:65" s="1" customFormat="1" ht="45">
      <c r="B174" s="33"/>
      <c r="D174" s="140" t="s">
        <v>217</v>
      </c>
      <c r="F174" s="144" t="s">
        <v>680</v>
      </c>
      <c r="I174" s="142"/>
      <c r="L174" s="33"/>
      <c r="M174" s="143"/>
      <c r="T174" s="54"/>
      <c r="AT174" s="18" t="s">
        <v>217</v>
      </c>
      <c r="AU174" s="18" t="s">
        <v>76</v>
      </c>
    </row>
    <row r="175" spans="2:65" s="1" customFormat="1" ht="16.5" customHeight="1">
      <c r="B175" s="126"/>
      <c r="C175" s="127" t="s">
        <v>261</v>
      </c>
      <c r="D175" s="127" t="s">
        <v>155</v>
      </c>
      <c r="E175" s="128" t="s">
        <v>320</v>
      </c>
      <c r="F175" s="129" t="s">
        <v>863</v>
      </c>
      <c r="G175" s="130" t="s">
        <v>194</v>
      </c>
      <c r="H175" s="131">
        <v>2</v>
      </c>
      <c r="I175" s="132"/>
      <c r="J175" s="133">
        <f>ROUND(I175*H175,2)</f>
        <v>0</v>
      </c>
      <c r="K175" s="129" t="s">
        <v>864</v>
      </c>
      <c r="L175" s="33"/>
      <c r="M175" s="134" t="s">
        <v>3</v>
      </c>
      <c r="N175" s="135" t="s">
        <v>40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160</v>
      </c>
      <c r="AT175" s="138" t="s">
        <v>155</v>
      </c>
      <c r="AU175" s="138" t="s">
        <v>76</v>
      </c>
      <c r="AY175" s="18" t="s">
        <v>154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76</v>
      </c>
      <c r="BK175" s="139">
        <f>ROUND(I175*H175,2)</f>
        <v>0</v>
      </c>
      <c r="BL175" s="18" t="s">
        <v>160</v>
      </c>
      <c r="BM175" s="138" t="s">
        <v>604</v>
      </c>
    </row>
    <row r="176" spans="2:65" s="1" customFormat="1" ht="10">
      <c r="B176" s="33"/>
      <c r="D176" s="140" t="s">
        <v>162</v>
      </c>
      <c r="F176" s="141" t="s">
        <v>863</v>
      </c>
      <c r="I176" s="142"/>
      <c r="L176" s="33"/>
      <c r="M176" s="143"/>
      <c r="T176" s="54"/>
      <c r="AT176" s="18" t="s">
        <v>162</v>
      </c>
      <c r="AU176" s="18" t="s">
        <v>76</v>
      </c>
    </row>
    <row r="177" spans="2:65" s="1" customFormat="1" ht="16.5" customHeight="1">
      <c r="B177" s="126"/>
      <c r="C177" s="127" t="s">
        <v>266</v>
      </c>
      <c r="D177" s="127" t="s">
        <v>155</v>
      </c>
      <c r="E177" s="128" t="s">
        <v>325</v>
      </c>
      <c r="F177" s="129" t="s">
        <v>865</v>
      </c>
      <c r="G177" s="130" t="s">
        <v>866</v>
      </c>
      <c r="H177" s="131">
        <v>1</v>
      </c>
      <c r="I177" s="132"/>
      <c r="J177" s="133">
        <f>ROUND(I177*H177,2)</f>
        <v>0</v>
      </c>
      <c r="K177" s="129" t="s">
        <v>864</v>
      </c>
      <c r="L177" s="33"/>
      <c r="M177" s="134" t="s">
        <v>3</v>
      </c>
      <c r="N177" s="135" t="s">
        <v>40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160</v>
      </c>
      <c r="AT177" s="138" t="s">
        <v>155</v>
      </c>
      <c r="AU177" s="138" t="s">
        <v>76</v>
      </c>
      <c r="AY177" s="18" t="s">
        <v>154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76</v>
      </c>
      <c r="BK177" s="139">
        <f>ROUND(I177*H177,2)</f>
        <v>0</v>
      </c>
      <c r="BL177" s="18" t="s">
        <v>160</v>
      </c>
      <c r="BM177" s="138" t="s">
        <v>612</v>
      </c>
    </row>
    <row r="178" spans="2:65" s="1" customFormat="1" ht="10">
      <c r="B178" s="33"/>
      <c r="D178" s="140" t="s">
        <v>162</v>
      </c>
      <c r="F178" s="141" t="s">
        <v>865</v>
      </c>
      <c r="I178" s="142"/>
      <c r="L178" s="33"/>
      <c r="M178" s="143"/>
      <c r="T178" s="54"/>
      <c r="AT178" s="18" t="s">
        <v>162</v>
      </c>
      <c r="AU178" s="18" t="s">
        <v>76</v>
      </c>
    </row>
    <row r="179" spans="2:65" s="1" customFormat="1" ht="16.5" customHeight="1">
      <c r="B179" s="126"/>
      <c r="C179" s="127" t="s">
        <v>319</v>
      </c>
      <c r="D179" s="127" t="s">
        <v>155</v>
      </c>
      <c r="E179" s="128" t="s">
        <v>329</v>
      </c>
      <c r="F179" s="129" t="s">
        <v>371</v>
      </c>
      <c r="G179" s="130" t="s">
        <v>194</v>
      </c>
      <c r="H179" s="131">
        <v>1</v>
      </c>
      <c r="I179" s="132"/>
      <c r="J179" s="133">
        <f>ROUND(I179*H179,2)</f>
        <v>0</v>
      </c>
      <c r="K179" s="129" t="s">
        <v>864</v>
      </c>
      <c r="L179" s="33"/>
      <c r="M179" s="134" t="s">
        <v>3</v>
      </c>
      <c r="N179" s="135" t="s">
        <v>40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160</v>
      </c>
      <c r="AT179" s="138" t="s">
        <v>155</v>
      </c>
      <c r="AU179" s="138" t="s">
        <v>76</v>
      </c>
      <c r="AY179" s="18" t="s">
        <v>154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8" t="s">
        <v>76</v>
      </c>
      <c r="BK179" s="139">
        <f>ROUND(I179*H179,2)</f>
        <v>0</v>
      </c>
      <c r="BL179" s="18" t="s">
        <v>160</v>
      </c>
      <c r="BM179" s="138" t="s">
        <v>867</v>
      </c>
    </row>
    <row r="180" spans="2:65" s="1" customFormat="1" ht="10">
      <c r="B180" s="33"/>
      <c r="D180" s="140" t="s">
        <v>162</v>
      </c>
      <c r="F180" s="141" t="s">
        <v>371</v>
      </c>
      <c r="I180" s="142"/>
      <c r="L180" s="33"/>
      <c r="M180" s="153"/>
      <c r="N180" s="154"/>
      <c r="O180" s="154"/>
      <c r="P180" s="154"/>
      <c r="Q180" s="154"/>
      <c r="R180" s="154"/>
      <c r="S180" s="154"/>
      <c r="T180" s="155"/>
      <c r="AT180" s="18" t="s">
        <v>162</v>
      </c>
      <c r="AU180" s="18" t="s">
        <v>76</v>
      </c>
    </row>
    <row r="181" spans="2:65" s="1" customFormat="1" ht="7" customHeight="1"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33"/>
    </row>
  </sheetData>
  <autoFilter ref="C85:K180" xr:uid="{00000000-0009-0000-0000-00000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868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ROUND(J87,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ROUND((SUM(BE87:BE262)),  2)</f>
        <v>0</v>
      </c>
      <c r="I35" s="94">
        <v>0.21</v>
      </c>
      <c r="J35" s="84">
        <f>ROUND(((SUM(BE87:BE262))*I35),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ROUND((SUM(BF87:BF262)),  2)</f>
        <v>0</v>
      </c>
      <c r="I36" s="94">
        <v>0.12</v>
      </c>
      <c r="J36" s="84">
        <f>ROUND(((SUM(BF87:BF262))*I36),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ROUND((SUM(BG87:BG262)),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ROUND((SUM(BH87:BH262)),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ROUND((SUM(BI87:BI262)),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11-02-91 - ŽST Hrubá Voda, jiné sdělovací zařízení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J87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376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8" customFormat="1" ht="25" customHeight="1">
      <c r="B65" s="104"/>
      <c r="D65" s="105" t="s">
        <v>618</v>
      </c>
      <c r="E65" s="106"/>
      <c r="F65" s="106"/>
      <c r="G65" s="106"/>
      <c r="H65" s="106"/>
      <c r="I65" s="106"/>
      <c r="J65" s="107">
        <f>J95</f>
        <v>0</v>
      </c>
      <c r="L65" s="104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140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27" t="str">
        <f>E7</f>
        <v>ŽST Hrubá Voda - vymístění pracoviště ŘP</v>
      </c>
      <c r="F75" s="328"/>
      <c r="G75" s="328"/>
      <c r="H75" s="328"/>
      <c r="L75" s="33"/>
    </row>
    <row r="76" spans="2:12" ht="12" customHeight="1">
      <c r="B76" s="21"/>
      <c r="C76" s="28" t="s">
        <v>127</v>
      </c>
      <c r="L76" s="21"/>
    </row>
    <row r="77" spans="2:12" s="1" customFormat="1" ht="16.5" customHeight="1">
      <c r="B77" s="33"/>
      <c r="E77" s="327" t="s">
        <v>128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129</v>
      </c>
      <c r="L78" s="33"/>
    </row>
    <row r="79" spans="2:12" s="1" customFormat="1" ht="16.5" customHeight="1">
      <c r="B79" s="33"/>
      <c r="E79" s="289" t="str">
        <f>E11</f>
        <v>PS 11-02-91 - ŽST Hrubá Voda, jiné sdělovací zařízení</v>
      </c>
      <c r="F79" s="329"/>
      <c r="G79" s="329"/>
      <c r="H79" s="329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 xml:space="preserve"> </v>
      </c>
      <c r="I81" s="28" t="s">
        <v>23</v>
      </c>
      <c r="J81" s="50" t="str">
        <f>IF(J14="","",J14)</f>
        <v>30. 4. 2025</v>
      </c>
      <c r="L81" s="33"/>
    </row>
    <row r="82" spans="2:65" s="1" customFormat="1" ht="7" customHeight="1">
      <c r="B82" s="33"/>
      <c r="L82" s="33"/>
    </row>
    <row r="83" spans="2:65" s="1" customFormat="1" ht="15.15" customHeight="1">
      <c r="B83" s="33"/>
      <c r="C83" s="28" t="s">
        <v>25</v>
      </c>
      <c r="F83" s="26" t="str">
        <f>E17</f>
        <v xml:space="preserve"> </v>
      </c>
      <c r="I83" s="28" t="s">
        <v>30</v>
      </c>
      <c r="J83" s="31" t="str">
        <f>E23</f>
        <v xml:space="preserve"> </v>
      </c>
      <c r="L83" s="33"/>
    </row>
    <row r="84" spans="2:65" s="1" customFormat="1" ht="15.15" customHeight="1">
      <c r="B84" s="33"/>
      <c r="C84" s="28" t="s">
        <v>28</v>
      </c>
      <c r="F84" s="26" t="str">
        <f>IF(E20="","",E20)</f>
        <v>Vyplň údaj</v>
      </c>
      <c r="I84" s="28" t="s">
        <v>32</v>
      </c>
      <c r="J84" s="31" t="str">
        <f>E26</f>
        <v xml:space="preserve"> </v>
      </c>
      <c r="L84" s="33"/>
    </row>
    <row r="85" spans="2:65" s="1" customFormat="1" ht="10.25" customHeight="1">
      <c r="B85" s="33"/>
      <c r="L85" s="33"/>
    </row>
    <row r="86" spans="2:65" s="9" customFormat="1" ht="29.25" customHeight="1">
      <c r="B86" s="108"/>
      <c r="C86" s="109" t="s">
        <v>141</v>
      </c>
      <c r="D86" s="110" t="s">
        <v>54</v>
      </c>
      <c r="E86" s="110" t="s">
        <v>50</v>
      </c>
      <c r="F86" s="110" t="s">
        <v>51</v>
      </c>
      <c r="G86" s="110" t="s">
        <v>142</v>
      </c>
      <c r="H86" s="110" t="s">
        <v>143</v>
      </c>
      <c r="I86" s="110" t="s">
        <v>144</v>
      </c>
      <c r="J86" s="110" t="s">
        <v>133</v>
      </c>
      <c r="K86" s="111" t="s">
        <v>145</v>
      </c>
      <c r="L86" s="108"/>
      <c r="M86" s="57" t="s">
        <v>3</v>
      </c>
      <c r="N86" s="58" t="s">
        <v>39</v>
      </c>
      <c r="O86" s="58" t="s">
        <v>146</v>
      </c>
      <c r="P86" s="58" t="s">
        <v>147</v>
      </c>
      <c r="Q86" s="58" t="s">
        <v>148</v>
      </c>
      <c r="R86" s="58" t="s">
        <v>149</v>
      </c>
      <c r="S86" s="58" t="s">
        <v>150</v>
      </c>
      <c r="T86" s="59" t="s">
        <v>151</v>
      </c>
    </row>
    <row r="87" spans="2:65" s="1" customFormat="1" ht="22.75" customHeight="1">
      <c r="B87" s="33"/>
      <c r="C87" s="62" t="s">
        <v>152</v>
      </c>
      <c r="J87" s="112">
        <f>BK87</f>
        <v>0</v>
      </c>
      <c r="L87" s="33"/>
      <c r="M87" s="60"/>
      <c r="N87" s="51"/>
      <c r="O87" s="51"/>
      <c r="P87" s="113">
        <f>P88+P95</f>
        <v>0</v>
      </c>
      <c r="Q87" s="51"/>
      <c r="R87" s="113">
        <f>R88+R95</f>
        <v>0</v>
      </c>
      <c r="S87" s="51"/>
      <c r="T87" s="114">
        <f>T88+T95</f>
        <v>0</v>
      </c>
      <c r="AT87" s="18" t="s">
        <v>68</v>
      </c>
      <c r="AU87" s="18" t="s">
        <v>134</v>
      </c>
      <c r="BK87" s="115">
        <f>BK88+BK95</f>
        <v>0</v>
      </c>
    </row>
    <row r="88" spans="2:65" s="10" customFormat="1" ht="25.9" customHeight="1">
      <c r="B88" s="116"/>
      <c r="D88" s="117" t="s">
        <v>68</v>
      </c>
      <c r="E88" s="118" t="s">
        <v>378</v>
      </c>
      <c r="F88" s="118" t="s">
        <v>153</v>
      </c>
      <c r="I88" s="119"/>
      <c r="J88" s="120">
        <f>BK88</f>
        <v>0</v>
      </c>
      <c r="L88" s="116"/>
      <c r="M88" s="121"/>
      <c r="P88" s="122">
        <f>SUM(P89:P94)</f>
        <v>0</v>
      </c>
      <c r="R88" s="122">
        <f>SUM(R89:R94)</f>
        <v>0</v>
      </c>
      <c r="T88" s="123">
        <f>SUM(T89:T94)</f>
        <v>0</v>
      </c>
      <c r="AR88" s="117" t="s">
        <v>76</v>
      </c>
      <c r="AT88" s="124" t="s">
        <v>68</v>
      </c>
      <c r="AU88" s="124" t="s">
        <v>69</v>
      </c>
      <c r="AY88" s="117" t="s">
        <v>154</v>
      </c>
      <c r="BK88" s="125">
        <f>SUM(BK89:BK94)</f>
        <v>0</v>
      </c>
    </row>
    <row r="89" spans="2:65" s="1" customFormat="1" ht="16.5" customHeight="1">
      <c r="B89" s="126"/>
      <c r="C89" s="127" t="s">
        <v>76</v>
      </c>
      <c r="D89" s="127" t="s">
        <v>155</v>
      </c>
      <c r="E89" s="128" t="s">
        <v>869</v>
      </c>
      <c r="F89" s="129" t="s">
        <v>870</v>
      </c>
      <c r="G89" s="130" t="s">
        <v>158</v>
      </c>
      <c r="H89" s="131">
        <v>1</v>
      </c>
      <c r="I89" s="132"/>
      <c r="J89" s="133">
        <f>ROUND(I89*H89,2)</f>
        <v>0</v>
      </c>
      <c r="K89" s="129" t="s">
        <v>381</v>
      </c>
      <c r="L89" s="33"/>
      <c r="M89" s="134" t="s">
        <v>3</v>
      </c>
      <c r="N89" s="135" t="s">
        <v>40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160</v>
      </c>
      <c r="AT89" s="138" t="s">
        <v>155</v>
      </c>
      <c r="AU89" s="138" t="s">
        <v>76</v>
      </c>
      <c r="AY89" s="18" t="s">
        <v>154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76</v>
      </c>
      <c r="BK89" s="139">
        <f>ROUND(I89*H89,2)</f>
        <v>0</v>
      </c>
      <c r="BL89" s="18" t="s">
        <v>160</v>
      </c>
      <c r="BM89" s="138" t="s">
        <v>871</v>
      </c>
    </row>
    <row r="90" spans="2:65" s="1" customFormat="1" ht="10">
      <c r="B90" s="33"/>
      <c r="D90" s="140" t="s">
        <v>162</v>
      </c>
      <c r="F90" s="141" t="s">
        <v>870</v>
      </c>
      <c r="I90" s="142"/>
      <c r="L90" s="33"/>
      <c r="M90" s="143"/>
      <c r="T90" s="54"/>
      <c r="AT90" s="18" t="s">
        <v>162</v>
      </c>
      <c r="AU90" s="18" t="s">
        <v>76</v>
      </c>
    </row>
    <row r="91" spans="2:65" s="1" customFormat="1" ht="108">
      <c r="B91" s="33"/>
      <c r="D91" s="140" t="s">
        <v>217</v>
      </c>
      <c r="F91" s="144" t="s">
        <v>383</v>
      </c>
      <c r="I91" s="142"/>
      <c r="L91" s="33"/>
      <c r="M91" s="143"/>
      <c r="T91" s="54"/>
      <c r="AT91" s="18" t="s">
        <v>217</v>
      </c>
      <c r="AU91" s="18" t="s">
        <v>76</v>
      </c>
    </row>
    <row r="92" spans="2:65" s="1" customFormat="1" ht="16.5" customHeight="1">
      <c r="B92" s="126"/>
      <c r="C92" s="127" t="s">
        <v>78</v>
      </c>
      <c r="D92" s="127" t="s">
        <v>155</v>
      </c>
      <c r="E92" s="128" t="s">
        <v>872</v>
      </c>
      <c r="F92" s="129" t="s">
        <v>873</v>
      </c>
      <c r="G92" s="130" t="s">
        <v>158</v>
      </c>
      <c r="H92" s="131">
        <v>0.5</v>
      </c>
      <c r="I92" s="132"/>
      <c r="J92" s="133">
        <f>ROUND(I92*H92,2)</f>
        <v>0</v>
      </c>
      <c r="K92" s="129" t="s">
        <v>381</v>
      </c>
      <c r="L92" s="33"/>
      <c r="M92" s="134" t="s">
        <v>3</v>
      </c>
      <c r="N92" s="135" t="s">
        <v>40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160</v>
      </c>
      <c r="AT92" s="138" t="s">
        <v>155</v>
      </c>
      <c r="AU92" s="138" t="s">
        <v>76</v>
      </c>
      <c r="AY92" s="18" t="s">
        <v>154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8" t="s">
        <v>76</v>
      </c>
      <c r="BK92" s="139">
        <f>ROUND(I92*H92,2)</f>
        <v>0</v>
      </c>
      <c r="BL92" s="18" t="s">
        <v>160</v>
      </c>
      <c r="BM92" s="138" t="s">
        <v>874</v>
      </c>
    </row>
    <row r="93" spans="2:65" s="1" customFormat="1" ht="10">
      <c r="B93" s="33"/>
      <c r="D93" s="140" t="s">
        <v>162</v>
      </c>
      <c r="F93" s="141" t="s">
        <v>873</v>
      </c>
      <c r="I93" s="142"/>
      <c r="L93" s="33"/>
      <c r="M93" s="143"/>
      <c r="T93" s="54"/>
      <c r="AT93" s="18" t="s">
        <v>162</v>
      </c>
      <c r="AU93" s="18" t="s">
        <v>76</v>
      </c>
    </row>
    <row r="94" spans="2:65" s="1" customFormat="1" ht="126">
      <c r="B94" s="33"/>
      <c r="D94" s="140" t="s">
        <v>217</v>
      </c>
      <c r="F94" s="144" t="s">
        <v>875</v>
      </c>
      <c r="I94" s="142"/>
      <c r="L94" s="33"/>
      <c r="M94" s="143"/>
      <c r="T94" s="54"/>
      <c r="AT94" s="18" t="s">
        <v>217</v>
      </c>
      <c r="AU94" s="18" t="s">
        <v>76</v>
      </c>
    </row>
    <row r="95" spans="2:65" s="10" customFormat="1" ht="25.9" customHeight="1">
      <c r="B95" s="116"/>
      <c r="D95" s="117" t="s">
        <v>68</v>
      </c>
      <c r="E95" s="118" t="s">
        <v>619</v>
      </c>
      <c r="F95" s="118" t="s">
        <v>620</v>
      </c>
      <c r="I95" s="119"/>
      <c r="J95" s="120">
        <f>BK95</f>
        <v>0</v>
      </c>
      <c r="L95" s="116"/>
      <c r="M95" s="121"/>
      <c r="P95" s="122">
        <f>SUM(P96:P262)</f>
        <v>0</v>
      </c>
      <c r="R95" s="122">
        <f>SUM(R96:R262)</f>
        <v>0</v>
      </c>
      <c r="T95" s="123">
        <f>SUM(T96:T262)</f>
        <v>0</v>
      </c>
      <c r="AR95" s="117" t="s">
        <v>76</v>
      </c>
      <c r="AT95" s="124" t="s">
        <v>68</v>
      </c>
      <c r="AU95" s="124" t="s">
        <v>69</v>
      </c>
      <c r="AY95" s="117" t="s">
        <v>154</v>
      </c>
      <c r="BK95" s="125">
        <f>SUM(BK96:BK262)</f>
        <v>0</v>
      </c>
    </row>
    <row r="96" spans="2:65" s="1" customFormat="1" ht="16.5" customHeight="1">
      <c r="B96" s="126"/>
      <c r="C96" s="127" t="s">
        <v>112</v>
      </c>
      <c r="D96" s="127" t="s">
        <v>155</v>
      </c>
      <c r="E96" s="128" t="s">
        <v>637</v>
      </c>
      <c r="F96" s="129" t="s">
        <v>638</v>
      </c>
      <c r="G96" s="130" t="s">
        <v>194</v>
      </c>
      <c r="H96" s="131">
        <v>7</v>
      </c>
      <c r="I96" s="132"/>
      <c r="J96" s="133">
        <f>ROUND(I96*H96,2)</f>
        <v>0</v>
      </c>
      <c r="K96" s="129" t="s">
        <v>381</v>
      </c>
      <c r="L96" s="33"/>
      <c r="M96" s="134" t="s">
        <v>3</v>
      </c>
      <c r="N96" s="135" t="s">
        <v>40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160</v>
      </c>
      <c r="AT96" s="138" t="s">
        <v>155</v>
      </c>
      <c r="AU96" s="138" t="s">
        <v>76</v>
      </c>
      <c r="AY96" s="18" t="s">
        <v>154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76</v>
      </c>
      <c r="BK96" s="139">
        <f>ROUND(I96*H96,2)</f>
        <v>0</v>
      </c>
      <c r="BL96" s="18" t="s">
        <v>160</v>
      </c>
      <c r="BM96" s="138" t="s">
        <v>876</v>
      </c>
    </row>
    <row r="97" spans="2:65" s="1" customFormat="1" ht="10">
      <c r="B97" s="33"/>
      <c r="D97" s="140" t="s">
        <v>162</v>
      </c>
      <c r="F97" s="141" t="s">
        <v>638</v>
      </c>
      <c r="I97" s="142"/>
      <c r="L97" s="33"/>
      <c r="M97" s="143"/>
      <c r="T97" s="54"/>
      <c r="AT97" s="18" t="s">
        <v>162</v>
      </c>
      <c r="AU97" s="18" t="s">
        <v>76</v>
      </c>
    </row>
    <row r="98" spans="2:65" s="1" customFormat="1" ht="27">
      <c r="B98" s="33"/>
      <c r="D98" s="140" t="s">
        <v>217</v>
      </c>
      <c r="F98" s="144" t="s">
        <v>640</v>
      </c>
      <c r="I98" s="142"/>
      <c r="L98" s="33"/>
      <c r="M98" s="143"/>
      <c r="T98" s="54"/>
      <c r="AT98" s="18" t="s">
        <v>217</v>
      </c>
      <c r="AU98" s="18" t="s">
        <v>76</v>
      </c>
    </row>
    <row r="99" spans="2:65" s="1" customFormat="1" ht="16.5" customHeight="1">
      <c r="B99" s="126"/>
      <c r="C99" s="127" t="s">
        <v>160</v>
      </c>
      <c r="D99" s="127" t="s">
        <v>155</v>
      </c>
      <c r="E99" s="128" t="s">
        <v>877</v>
      </c>
      <c r="F99" s="129" t="s">
        <v>878</v>
      </c>
      <c r="G99" s="130" t="s">
        <v>194</v>
      </c>
      <c r="H99" s="131">
        <v>2</v>
      </c>
      <c r="I99" s="132"/>
      <c r="J99" s="133">
        <f>ROUND(I99*H99,2)</f>
        <v>0</v>
      </c>
      <c r="K99" s="129" t="s">
        <v>381</v>
      </c>
      <c r="L99" s="33"/>
      <c r="M99" s="134" t="s">
        <v>3</v>
      </c>
      <c r="N99" s="135" t="s">
        <v>40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160</v>
      </c>
      <c r="AT99" s="138" t="s">
        <v>155</v>
      </c>
      <c r="AU99" s="138" t="s">
        <v>76</v>
      </c>
      <c r="AY99" s="18" t="s">
        <v>154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76</v>
      </c>
      <c r="BK99" s="139">
        <f>ROUND(I99*H99,2)</f>
        <v>0</v>
      </c>
      <c r="BL99" s="18" t="s">
        <v>160</v>
      </c>
      <c r="BM99" s="138" t="s">
        <v>879</v>
      </c>
    </row>
    <row r="100" spans="2:65" s="1" customFormat="1" ht="10">
      <c r="B100" s="33"/>
      <c r="D100" s="140" t="s">
        <v>162</v>
      </c>
      <c r="F100" s="141" t="s">
        <v>878</v>
      </c>
      <c r="I100" s="142"/>
      <c r="L100" s="33"/>
      <c r="M100" s="143"/>
      <c r="T100" s="54"/>
      <c r="AT100" s="18" t="s">
        <v>162</v>
      </c>
      <c r="AU100" s="18" t="s">
        <v>76</v>
      </c>
    </row>
    <row r="101" spans="2:65" s="1" customFormat="1" ht="27">
      <c r="B101" s="33"/>
      <c r="D101" s="140" t="s">
        <v>217</v>
      </c>
      <c r="F101" s="144" t="s">
        <v>640</v>
      </c>
      <c r="I101" s="142"/>
      <c r="L101" s="33"/>
      <c r="M101" s="143"/>
      <c r="T101" s="54"/>
      <c r="AT101" s="18" t="s">
        <v>217</v>
      </c>
      <c r="AU101" s="18" t="s">
        <v>76</v>
      </c>
    </row>
    <row r="102" spans="2:65" s="1" customFormat="1" ht="16.5" customHeight="1">
      <c r="B102" s="126"/>
      <c r="C102" s="127" t="s">
        <v>177</v>
      </c>
      <c r="D102" s="127" t="s">
        <v>155</v>
      </c>
      <c r="E102" s="128" t="s">
        <v>344</v>
      </c>
      <c r="F102" s="129" t="s">
        <v>345</v>
      </c>
      <c r="G102" s="130" t="s">
        <v>346</v>
      </c>
      <c r="H102" s="131">
        <v>40</v>
      </c>
      <c r="I102" s="132"/>
      <c r="J102" s="133">
        <f>ROUND(I102*H102,2)</f>
        <v>0</v>
      </c>
      <c r="K102" s="129" t="s">
        <v>381</v>
      </c>
      <c r="L102" s="33"/>
      <c r="M102" s="134" t="s">
        <v>3</v>
      </c>
      <c r="N102" s="135" t="s">
        <v>40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160</v>
      </c>
      <c r="AT102" s="138" t="s">
        <v>155</v>
      </c>
      <c r="AU102" s="138" t="s">
        <v>76</v>
      </c>
      <c r="AY102" s="18" t="s">
        <v>154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76</v>
      </c>
      <c r="BK102" s="139">
        <f>ROUND(I102*H102,2)</f>
        <v>0</v>
      </c>
      <c r="BL102" s="18" t="s">
        <v>160</v>
      </c>
      <c r="BM102" s="138" t="s">
        <v>880</v>
      </c>
    </row>
    <row r="103" spans="2:65" s="1" customFormat="1" ht="10">
      <c r="B103" s="33"/>
      <c r="D103" s="140" t="s">
        <v>162</v>
      </c>
      <c r="F103" s="141" t="s">
        <v>345</v>
      </c>
      <c r="I103" s="142"/>
      <c r="L103" s="33"/>
      <c r="M103" s="143"/>
      <c r="T103" s="54"/>
      <c r="AT103" s="18" t="s">
        <v>162</v>
      </c>
      <c r="AU103" s="18" t="s">
        <v>76</v>
      </c>
    </row>
    <row r="104" spans="2:65" s="1" customFormat="1" ht="36">
      <c r="B104" s="33"/>
      <c r="D104" s="140" t="s">
        <v>217</v>
      </c>
      <c r="F104" s="144" t="s">
        <v>645</v>
      </c>
      <c r="I104" s="142"/>
      <c r="L104" s="33"/>
      <c r="M104" s="143"/>
      <c r="T104" s="54"/>
      <c r="AT104" s="18" t="s">
        <v>217</v>
      </c>
      <c r="AU104" s="18" t="s">
        <v>76</v>
      </c>
    </row>
    <row r="105" spans="2:65" s="1" customFormat="1" ht="16.5" customHeight="1">
      <c r="B105" s="126"/>
      <c r="C105" s="127" t="s">
        <v>182</v>
      </c>
      <c r="D105" s="127" t="s">
        <v>155</v>
      </c>
      <c r="E105" s="128" t="s">
        <v>350</v>
      </c>
      <c r="F105" s="129" t="s">
        <v>351</v>
      </c>
      <c r="G105" s="130" t="s">
        <v>346</v>
      </c>
      <c r="H105" s="131">
        <v>40</v>
      </c>
      <c r="I105" s="132"/>
      <c r="J105" s="133">
        <f>ROUND(I105*H105,2)</f>
        <v>0</v>
      </c>
      <c r="K105" s="129" t="s">
        <v>381</v>
      </c>
      <c r="L105" s="33"/>
      <c r="M105" s="134" t="s">
        <v>3</v>
      </c>
      <c r="N105" s="135" t="s">
        <v>40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160</v>
      </c>
      <c r="AT105" s="138" t="s">
        <v>155</v>
      </c>
      <c r="AU105" s="138" t="s">
        <v>76</v>
      </c>
      <c r="AY105" s="18" t="s">
        <v>154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76</v>
      </c>
      <c r="BK105" s="139">
        <f>ROUND(I105*H105,2)</f>
        <v>0</v>
      </c>
      <c r="BL105" s="18" t="s">
        <v>160</v>
      </c>
      <c r="BM105" s="138" t="s">
        <v>881</v>
      </c>
    </row>
    <row r="106" spans="2:65" s="1" customFormat="1" ht="10">
      <c r="B106" s="33"/>
      <c r="D106" s="140" t="s">
        <v>162</v>
      </c>
      <c r="F106" s="141" t="s">
        <v>351</v>
      </c>
      <c r="I106" s="142"/>
      <c r="L106" s="33"/>
      <c r="M106" s="143"/>
      <c r="T106" s="54"/>
      <c r="AT106" s="18" t="s">
        <v>162</v>
      </c>
      <c r="AU106" s="18" t="s">
        <v>76</v>
      </c>
    </row>
    <row r="107" spans="2:65" s="1" customFormat="1" ht="36">
      <c r="B107" s="33"/>
      <c r="D107" s="140" t="s">
        <v>217</v>
      </c>
      <c r="F107" s="144" t="s">
        <v>647</v>
      </c>
      <c r="I107" s="142"/>
      <c r="L107" s="33"/>
      <c r="M107" s="143"/>
      <c r="T107" s="54"/>
      <c r="AT107" s="18" t="s">
        <v>217</v>
      </c>
      <c r="AU107" s="18" t="s">
        <v>76</v>
      </c>
    </row>
    <row r="108" spans="2:65" s="1" customFormat="1" ht="16.5" customHeight="1">
      <c r="B108" s="126"/>
      <c r="C108" s="127" t="s">
        <v>186</v>
      </c>
      <c r="D108" s="127" t="s">
        <v>155</v>
      </c>
      <c r="E108" s="128" t="s">
        <v>365</v>
      </c>
      <c r="F108" s="129" t="s">
        <v>366</v>
      </c>
      <c r="G108" s="130" t="s">
        <v>194</v>
      </c>
      <c r="H108" s="131">
        <v>1</v>
      </c>
      <c r="I108" s="132"/>
      <c r="J108" s="133">
        <f>ROUND(I108*H108,2)</f>
        <v>0</v>
      </c>
      <c r="K108" s="129" t="s">
        <v>381</v>
      </c>
      <c r="L108" s="33"/>
      <c r="M108" s="134" t="s">
        <v>3</v>
      </c>
      <c r="N108" s="135" t="s">
        <v>40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160</v>
      </c>
      <c r="AT108" s="138" t="s">
        <v>155</v>
      </c>
      <c r="AU108" s="138" t="s">
        <v>76</v>
      </c>
      <c r="AY108" s="18" t="s">
        <v>154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76</v>
      </c>
      <c r="BK108" s="139">
        <f>ROUND(I108*H108,2)</f>
        <v>0</v>
      </c>
      <c r="BL108" s="18" t="s">
        <v>160</v>
      </c>
      <c r="BM108" s="138" t="s">
        <v>882</v>
      </c>
    </row>
    <row r="109" spans="2:65" s="1" customFormat="1" ht="10">
      <c r="B109" s="33"/>
      <c r="D109" s="140" t="s">
        <v>162</v>
      </c>
      <c r="F109" s="141" t="s">
        <v>366</v>
      </c>
      <c r="I109" s="142"/>
      <c r="L109" s="33"/>
      <c r="M109" s="143"/>
      <c r="T109" s="54"/>
      <c r="AT109" s="18" t="s">
        <v>162</v>
      </c>
      <c r="AU109" s="18" t="s">
        <v>76</v>
      </c>
    </row>
    <row r="110" spans="2:65" s="1" customFormat="1" ht="27">
      <c r="B110" s="33"/>
      <c r="D110" s="140" t="s">
        <v>217</v>
      </c>
      <c r="F110" s="144" t="s">
        <v>649</v>
      </c>
      <c r="I110" s="142"/>
      <c r="L110" s="33"/>
      <c r="M110" s="143"/>
      <c r="T110" s="54"/>
      <c r="AT110" s="18" t="s">
        <v>217</v>
      </c>
      <c r="AU110" s="18" t="s">
        <v>76</v>
      </c>
    </row>
    <row r="111" spans="2:65" s="1" customFormat="1" ht="24.15" customHeight="1">
      <c r="B111" s="126"/>
      <c r="C111" s="127" t="s">
        <v>197</v>
      </c>
      <c r="D111" s="127" t="s">
        <v>155</v>
      </c>
      <c r="E111" s="128" t="s">
        <v>657</v>
      </c>
      <c r="F111" s="129" t="s">
        <v>658</v>
      </c>
      <c r="G111" s="130" t="s">
        <v>200</v>
      </c>
      <c r="H111" s="131">
        <v>0.5</v>
      </c>
      <c r="I111" s="132"/>
      <c r="J111" s="133">
        <f>ROUND(I111*H111,2)</f>
        <v>0</v>
      </c>
      <c r="K111" s="129" t="s">
        <v>381</v>
      </c>
      <c r="L111" s="33"/>
      <c r="M111" s="134" t="s">
        <v>3</v>
      </c>
      <c r="N111" s="135" t="s">
        <v>40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160</v>
      </c>
      <c r="AT111" s="138" t="s">
        <v>155</v>
      </c>
      <c r="AU111" s="138" t="s">
        <v>76</v>
      </c>
      <c r="AY111" s="18" t="s">
        <v>154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76</v>
      </c>
      <c r="BK111" s="139">
        <f>ROUND(I111*H111,2)</f>
        <v>0</v>
      </c>
      <c r="BL111" s="18" t="s">
        <v>160</v>
      </c>
      <c r="BM111" s="138" t="s">
        <v>883</v>
      </c>
    </row>
    <row r="112" spans="2:65" s="1" customFormat="1" ht="10">
      <c r="B112" s="33"/>
      <c r="D112" s="140" t="s">
        <v>162</v>
      </c>
      <c r="F112" s="141" t="s">
        <v>658</v>
      </c>
      <c r="I112" s="142"/>
      <c r="L112" s="33"/>
      <c r="M112" s="143"/>
      <c r="T112" s="54"/>
      <c r="AT112" s="18" t="s">
        <v>162</v>
      </c>
      <c r="AU112" s="18" t="s">
        <v>76</v>
      </c>
    </row>
    <row r="113" spans="2:65" s="1" customFormat="1" ht="54">
      <c r="B113" s="33"/>
      <c r="D113" s="140" t="s">
        <v>217</v>
      </c>
      <c r="F113" s="144" t="s">
        <v>599</v>
      </c>
      <c r="I113" s="142"/>
      <c r="L113" s="33"/>
      <c r="M113" s="143"/>
      <c r="T113" s="54"/>
      <c r="AT113" s="18" t="s">
        <v>217</v>
      </c>
      <c r="AU113" s="18" t="s">
        <v>76</v>
      </c>
    </row>
    <row r="114" spans="2:65" s="1" customFormat="1" ht="24.15" customHeight="1">
      <c r="B114" s="126"/>
      <c r="C114" s="127" t="s">
        <v>207</v>
      </c>
      <c r="D114" s="127" t="s">
        <v>155</v>
      </c>
      <c r="E114" s="128" t="s">
        <v>660</v>
      </c>
      <c r="F114" s="129" t="s">
        <v>661</v>
      </c>
      <c r="G114" s="130" t="s">
        <v>200</v>
      </c>
      <c r="H114" s="131">
        <v>0.5</v>
      </c>
      <c r="I114" s="132"/>
      <c r="J114" s="133">
        <f>ROUND(I114*H114,2)</f>
        <v>0</v>
      </c>
      <c r="K114" s="129" t="s">
        <v>381</v>
      </c>
      <c r="L114" s="33"/>
      <c r="M114" s="134" t="s">
        <v>3</v>
      </c>
      <c r="N114" s="135" t="s">
        <v>40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160</v>
      </c>
      <c r="AT114" s="138" t="s">
        <v>155</v>
      </c>
      <c r="AU114" s="138" t="s">
        <v>76</v>
      </c>
      <c r="AY114" s="18" t="s">
        <v>154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76</v>
      </c>
      <c r="BK114" s="139">
        <f>ROUND(I114*H114,2)</f>
        <v>0</v>
      </c>
      <c r="BL114" s="18" t="s">
        <v>160</v>
      </c>
      <c r="BM114" s="138" t="s">
        <v>884</v>
      </c>
    </row>
    <row r="115" spans="2:65" s="1" customFormat="1" ht="10">
      <c r="B115" s="33"/>
      <c r="D115" s="140" t="s">
        <v>162</v>
      </c>
      <c r="F115" s="141" t="s">
        <v>661</v>
      </c>
      <c r="I115" s="142"/>
      <c r="L115" s="33"/>
      <c r="M115" s="143"/>
      <c r="T115" s="54"/>
      <c r="AT115" s="18" t="s">
        <v>162</v>
      </c>
      <c r="AU115" s="18" t="s">
        <v>76</v>
      </c>
    </row>
    <row r="116" spans="2:65" s="1" customFormat="1" ht="45">
      <c r="B116" s="33"/>
      <c r="D116" s="140" t="s">
        <v>217</v>
      </c>
      <c r="F116" s="144" t="s">
        <v>663</v>
      </c>
      <c r="I116" s="142"/>
      <c r="L116" s="33"/>
      <c r="M116" s="143"/>
      <c r="T116" s="54"/>
      <c r="AT116" s="18" t="s">
        <v>217</v>
      </c>
      <c r="AU116" s="18" t="s">
        <v>76</v>
      </c>
    </row>
    <row r="117" spans="2:65" s="1" customFormat="1" ht="16.5" customHeight="1">
      <c r="B117" s="126"/>
      <c r="C117" s="127" t="s">
        <v>203</v>
      </c>
      <c r="D117" s="127" t="s">
        <v>155</v>
      </c>
      <c r="E117" s="128" t="s">
        <v>885</v>
      </c>
      <c r="F117" s="129" t="s">
        <v>886</v>
      </c>
      <c r="G117" s="130" t="s">
        <v>194</v>
      </c>
      <c r="H117" s="131">
        <v>13</v>
      </c>
      <c r="I117" s="132"/>
      <c r="J117" s="133">
        <f>ROUND(I117*H117,2)</f>
        <v>0</v>
      </c>
      <c r="K117" s="129" t="s">
        <v>381</v>
      </c>
      <c r="L117" s="33"/>
      <c r="M117" s="134" t="s">
        <v>3</v>
      </c>
      <c r="N117" s="135" t="s">
        <v>40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160</v>
      </c>
      <c r="AT117" s="138" t="s">
        <v>155</v>
      </c>
      <c r="AU117" s="138" t="s">
        <v>76</v>
      </c>
      <c r="AY117" s="18" t="s">
        <v>154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76</v>
      </c>
      <c r="BK117" s="139">
        <f>ROUND(I117*H117,2)</f>
        <v>0</v>
      </c>
      <c r="BL117" s="18" t="s">
        <v>160</v>
      </c>
      <c r="BM117" s="138" t="s">
        <v>887</v>
      </c>
    </row>
    <row r="118" spans="2:65" s="1" customFormat="1" ht="10">
      <c r="B118" s="33"/>
      <c r="D118" s="140" t="s">
        <v>162</v>
      </c>
      <c r="F118" s="141" t="s">
        <v>886</v>
      </c>
      <c r="I118" s="142"/>
      <c r="L118" s="33"/>
      <c r="M118" s="143"/>
      <c r="T118" s="54"/>
      <c r="AT118" s="18" t="s">
        <v>162</v>
      </c>
      <c r="AU118" s="18" t="s">
        <v>76</v>
      </c>
    </row>
    <row r="119" spans="2:65" s="1" customFormat="1" ht="45">
      <c r="B119" s="33"/>
      <c r="D119" s="140" t="s">
        <v>217</v>
      </c>
      <c r="F119" s="144" t="s">
        <v>427</v>
      </c>
      <c r="I119" s="142"/>
      <c r="L119" s="33"/>
      <c r="M119" s="143"/>
      <c r="T119" s="54"/>
      <c r="AT119" s="18" t="s">
        <v>217</v>
      </c>
      <c r="AU119" s="18" t="s">
        <v>76</v>
      </c>
    </row>
    <row r="120" spans="2:65" s="1" customFormat="1" ht="16.5" customHeight="1">
      <c r="B120" s="126"/>
      <c r="C120" s="127" t="s">
        <v>219</v>
      </c>
      <c r="D120" s="127" t="s">
        <v>155</v>
      </c>
      <c r="E120" s="128" t="s">
        <v>888</v>
      </c>
      <c r="F120" s="129" t="s">
        <v>889</v>
      </c>
      <c r="G120" s="130" t="s">
        <v>194</v>
      </c>
      <c r="H120" s="131">
        <v>13</v>
      </c>
      <c r="I120" s="132"/>
      <c r="J120" s="133">
        <f>ROUND(I120*H120,2)</f>
        <v>0</v>
      </c>
      <c r="K120" s="129" t="s">
        <v>381</v>
      </c>
      <c r="L120" s="33"/>
      <c r="M120" s="134" t="s">
        <v>3</v>
      </c>
      <c r="N120" s="135" t="s">
        <v>40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160</v>
      </c>
      <c r="AT120" s="138" t="s">
        <v>155</v>
      </c>
      <c r="AU120" s="138" t="s">
        <v>76</v>
      </c>
      <c r="AY120" s="18" t="s">
        <v>154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76</v>
      </c>
      <c r="BK120" s="139">
        <f>ROUND(I120*H120,2)</f>
        <v>0</v>
      </c>
      <c r="BL120" s="18" t="s">
        <v>160</v>
      </c>
      <c r="BM120" s="138" t="s">
        <v>890</v>
      </c>
    </row>
    <row r="121" spans="2:65" s="1" customFormat="1" ht="10">
      <c r="B121" s="33"/>
      <c r="D121" s="140" t="s">
        <v>162</v>
      </c>
      <c r="F121" s="141" t="s">
        <v>889</v>
      </c>
      <c r="I121" s="142"/>
      <c r="L121" s="33"/>
      <c r="M121" s="143"/>
      <c r="T121" s="54"/>
      <c r="AT121" s="18" t="s">
        <v>162</v>
      </c>
      <c r="AU121" s="18" t="s">
        <v>76</v>
      </c>
    </row>
    <row r="122" spans="2:65" s="1" customFormat="1" ht="45">
      <c r="B122" s="33"/>
      <c r="D122" s="140" t="s">
        <v>217</v>
      </c>
      <c r="F122" s="144" t="s">
        <v>427</v>
      </c>
      <c r="I122" s="142"/>
      <c r="L122" s="33"/>
      <c r="M122" s="143"/>
      <c r="T122" s="54"/>
      <c r="AT122" s="18" t="s">
        <v>217</v>
      </c>
      <c r="AU122" s="18" t="s">
        <v>76</v>
      </c>
    </row>
    <row r="123" spans="2:65" s="1" customFormat="1" ht="16.5" customHeight="1">
      <c r="B123" s="126"/>
      <c r="C123" s="127" t="s">
        <v>9</v>
      </c>
      <c r="D123" s="127" t="s">
        <v>155</v>
      </c>
      <c r="E123" s="128" t="s">
        <v>891</v>
      </c>
      <c r="F123" s="129" t="s">
        <v>892</v>
      </c>
      <c r="G123" s="130" t="s">
        <v>194</v>
      </c>
      <c r="H123" s="131">
        <v>3</v>
      </c>
      <c r="I123" s="132"/>
      <c r="J123" s="133">
        <f>ROUND(I123*H123,2)</f>
        <v>0</v>
      </c>
      <c r="K123" s="129" t="s">
        <v>381</v>
      </c>
      <c r="L123" s="33"/>
      <c r="M123" s="134" t="s">
        <v>3</v>
      </c>
      <c r="N123" s="135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160</v>
      </c>
      <c r="AT123" s="138" t="s">
        <v>155</v>
      </c>
      <c r="AU123" s="138" t="s">
        <v>76</v>
      </c>
      <c r="AY123" s="18" t="s">
        <v>154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76</v>
      </c>
      <c r="BK123" s="139">
        <f>ROUND(I123*H123,2)</f>
        <v>0</v>
      </c>
      <c r="BL123" s="18" t="s">
        <v>160</v>
      </c>
      <c r="BM123" s="138" t="s">
        <v>893</v>
      </c>
    </row>
    <row r="124" spans="2:65" s="1" customFormat="1" ht="10">
      <c r="B124" s="33"/>
      <c r="D124" s="140" t="s">
        <v>162</v>
      </c>
      <c r="F124" s="141" t="s">
        <v>892</v>
      </c>
      <c r="I124" s="142"/>
      <c r="L124" s="33"/>
      <c r="M124" s="143"/>
      <c r="T124" s="54"/>
      <c r="AT124" s="18" t="s">
        <v>162</v>
      </c>
      <c r="AU124" s="18" t="s">
        <v>76</v>
      </c>
    </row>
    <row r="125" spans="2:65" s="1" customFormat="1" ht="45">
      <c r="B125" s="33"/>
      <c r="D125" s="140" t="s">
        <v>217</v>
      </c>
      <c r="F125" s="144" t="s">
        <v>427</v>
      </c>
      <c r="I125" s="142"/>
      <c r="L125" s="33"/>
      <c r="M125" s="143"/>
      <c r="T125" s="54"/>
      <c r="AT125" s="18" t="s">
        <v>217</v>
      </c>
      <c r="AU125" s="18" t="s">
        <v>76</v>
      </c>
    </row>
    <row r="126" spans="2:65" s="1" customFormat="1" ht="16.5" customHeight="1">
      <c r="B126" s="126"/>
      <c r="C126" s="127" t="s">
        <v>231</v>
      </c>
      <c r="D126" s="127" t="s">
        <v>155</v>
      </c>
      <c r="E126" s="128" t="s">
        <v>894</v>
      </c>
      <c r="F126" s="129" t="s">
        <v>895</v>
      </c>
      <c r="G126" s="130" t="s">
        <v>194</v>
      </c>
      <c r="H126" s="131">
        <v>3</v>
      </c>
      <c r="I126" s="132"/>
      <c r="J126" s="133">
        <f>ROUND(I126*H126,2)</f>
        <v>0</v>
      </c>
      <c r="K126" s="129" t="s">
        <v>381</v>
      </c>
      <c r="L126" s="33"/>
      <c r="M126" s="134" t="s">
        <v>3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160</v>
      </c>
      <c r="AT126" s="138" t="s">
        <v>155</v>
      </c>
      <c r="AU126" s="138" t="s">
        <v>76</v>
      </c>
      <c r="AY126" s="18" t="s">
        <v>154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76</v>
      </c>
      <c r="BK126" s="139">
        <f>ROUND(I126*H126,2)</f>
        <v>0</v>
      </c>
      <c r="BL126" s="18" t="s">
        <v>160</v>
      </c>
      <c r="BM126" s="138" t="s">
        <v>896</v>
      </c>
    </row>
    <row r="127" spans="2:65" s="1" customFormat="1" ht="10">
      <c r="B127" s="33"/>
      <c r="D127" s="140" t="s">
        <v>162</v>
      </c>
      <c r="F127" s="141" t="s">
        <v>895</v>
      </c>
      <c r="I127" s="142"/>
      <c r="L127" s="33"/>
      <c r="M127" s="143"/>
      <c r="T127" s="54"/>
      <c r="AT127" s="18" t="s">
        <v>162</v>
      </c>
      <c r="AU127" s="18" t="s">
        <v>76</v>
      </c>
    </row>
    <row r="128" spans="2:65" s="1" customFormat="1" ht="45">
      <c r="B128" s="33"/>
      <c r="D128" s="140" t="s">
        <v>217</v>
      </c>
      <c r="F128" s="144" t="s">
        <v>431</v>
      </c>
      <c r="I128" s="142"/>
      <c r="L128" s="33"/>
      <c r="M128" s="143"/>
      <c r="T128" s="54"/>
      <c r="AT128" s="18" t="s">
        <v>217</v>
      </c>
      <c r="AU128" s="18" t="s">
        <v>76</v>
      </c>
    </row>
    <row r="129" spans="2:65" s="1" customFormat="1" ht="16.5" customHeight="1">
      <c r="B129" s="126"/>
      <c r="C129" s="127" t="s">
        <v>191</v>
      </c>
      <c r="D129" s="127" t="s">
        <v>155</v>
      </c>
      <c r="E129" s="128" t="s">
        <v>897</v>
      </c>
      <c r="F129" s="129" t="s">
        <v>898</v>
      </c>
      <c r="G129" s="130" t="s">
        <v>194</v>
      </c>
      <c r="H129" s="131">
        <v>1</v>
      </c>
      <c r="I129" s="132"/>
      <c r="J129" s="133">
        <f>ROUND(I129*H129,2)</f>
        <v>0</v>
      </c>
      <c r="K129" s="129" t="s">
        <v>381</v>
      </c>
      <c r="L129" s="33"/>
      <c r="M129" s="134" t="s">
        <v>3</v>
      </c>
      <c r="N129" s="135" t="s">
        <v>40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160</v>
      </c>
      <c r="AT129" s="138" t="s">
        <v>155</v>
      </c>
      <c r="AU129" s="138" t="s">
        <v>76</v>
      </c>
      <c r="AY129" s="18" t="s">
        <v>154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76</v>
      </c>
      <c r="BK129" s="139">
        <f>ROUND(I129*H129,2)</f>
        <v>0</v>
      </c>
      <c r="BL129" s="18" t="s">
        <v>160</v>
      </c>
      <c r="BM129" s="138" t="s">
        <v>899</v>
      </c>
    </row>
    <row r="130" spans="2:65" s="1" customFormat="1" ht="10">
      <c r="B130" s="33"/>
      <c r="D130" s="140" t="s">
        <v>162</v>
      </c>
      <c r="F130" s="141" t="s">
        <v>898</v>
      </c>
      <c r="I130" s="142"/>
      <c r="L130" s="33"/>
      <c r="M130" s="143"/>
      <c r="T130" s="54"/>
      <c r="AT130" s="18" t="s">
        <v>162</v>
      </c>
      <c r="AU130" s="18" t="s">
        <v>76</v>
      </c>
    </row>
    <row r="131" spans="2:65" s="1" customFormat="1" ht="45">
      <c r="B131" s="33"/>
      <c r="D131" s="140" t="s">
        <v>217</v>
      </c>
      <c r="F131" s="144" t="s">
        <v>427</v>
      </c>
      <c r="I131" s="142"/>
      <c r="L131" s="33"/>
      <c r="M131" s="143"/>
      <c r="T131" s="54"/>
      <c r="AT131" s="18" t="s">
        <v>217</v>
      </c>
      <c r="AU131" s="18" t="s">
        <v>76</v>
      </c>
    </row>
    <row r="132" spans="2:65" s="1" customFormat="1" ht="16.5" customHeight="1">
      <c r="B132" s="126"/>
      <c r="C132" s="127" t="s">
        <v>212</v>
      </c>
      <c r="D132" s="127" t="s">
        <v>155</v>
      </c>
      <c r="E132" s="128" t="s">
        <v>900</v>
      </c>
      <c r="F132" s="129" t="s">
        <v>901</v>
      </c>
      <c r="G132" s="130" t="s">
        <v>194</v>
      </c>
      <c r="H132" s="131">
        <v>1</v>
      </c>
      <c r="I132" s="132"/>
      <c r="J132" s="133">
        <f>ROUND(I132*H132,2)</f>
        <v>0</v>
      </c>
      <c r="K132" s="129" t="s">
        <v>381</v>
      </c>
      <c r="L132" s="33"/>
      <c r="M132" s="134" t="s">
        <v>3</v>
      </c>
      <c r="N132" s="135" t="s">
        <v>40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160</v>
      </c>
      <c r="AT132" s="138" t="s">
        <v>155</v>
      </c>
      <c r="AU132" s="138" t="s">
        <v>76</v>
      </c>
      <c r="AY132" s="18" t="s">
        <v>154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8" t="s">
        <v>76</v>
      </c>
      <c r="BK132" s="139">
        <f>ROUND(I132*H132,2)</f>
        <v>0</v>
      </c>
      <c r="BL132" s="18" t="s">
        <v>160</v>
      </c>
      <c r="BM132" s="138" t="s">
        <v>902</v>
      </c>
    </row>
    <row r="133" spans="2:65" s="1" customFormat="1" ht="10">
      <c r="B133" s="33"/>
      <c r="D133" s="140" t="s">
        <v>162</v>
      </c>
      <c r="F133" s="141" t="s">
        <v>901</v>
      </c>
      <c r="I133" s="142"/>
      <c r="L133" s="33"/>
      <c r="M133" s="143"/>
      <c r="T133" s="54"/>
      <c r="AT133" s="18" t="s">
        <v>162</v>
      </c>
      <c r="AU133" s="18" t="s">
        <v>76</v>
      </c>
    </row>
    <row r="134" spans="2:65" s="1" customFormat="1" ht="45">
      <c r="B134" s="33"/>
      <c r="D134" s="140" t="s">
        <v>217</v>
      </c>
      <c r="F134" s="144" t="s">
        <v>427</v>
      </c>
      <c r="I134" s="142"/>
      <c r="L134" s="33"/>
      <c r="M134" s="143"/>
      <c r="T134" s="54"/>
      <c r="AT134" s="18" t="s">
        <v>217</v>
      </c>
      <c r="AU134" s="18" t="s">
        <v>76</v>
      </c>
    </row>
    <row r="135" spans="2:65" s="1" customFormat="1" ht="16.5" customHeight="1">
      <c r="B135" s="126"/>
      <c r="C135" s="127" t="s">
        <v>223</v>
      </c>
      <c r="D135" s="127" t="s">
        <v>155</v>
      </c>
      <c r="E135" s="128" t="s">
        <v>903</v>
      </c>
      <c r="F135" s="129" t="s">
        <v>904</v>
      </c>
      <c r="G135" s="130" t="s">
        <v>194</v>
      </c>
      <c r="H135" s="131">
        <v>1</v>
      </c>
      <c r="I135" s="132"/>
      <c r="J135" s="133">
        <f>ROUND(I135*H135,2)</f>
        <v>0</v>
      </c>
      <c r="K135" s="129" t="s">
        <v>381</v>
      </c>
      <c r="L135" s="33"/>
      <c r="M135" s="134" t="s">
        <v>3</v>
      </c>
      <c r="N135" s="135" t="s">
        <v>40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160</v>
      </c>
      <c r="AT135" s="138" t="s">
        <v>155</v>
      </c>
      <c r="AU135" s="138" t="s">
        <v>76</v>
      </c>
      <c r="AY135" s="18" t="s">
        <v>154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76</v>
      </c>
      <c r="BK135" s="139">
        <f>ROUND(I135*H135,2)</f>
        <v>0</v>
      </c>
      <c r="BL135" s="18" t="s">
        <v>160</v>
      </c>
      <c r="BM135" s="138" t="s">
        <v>905</v>
      </c>
    </row>
    <row r="136" spans="2:65" s="1" customFormat="1" ht="10">
      <c r="B136" s="33"/>
      <c r="D136" s="140" t="s">
        <v>162</v>
      </c>
      <c r="F136" s="141" t="s">
        <v>904</v>
      </c>
      <c r="I136" s="142"/>
      <c r="L136" s="33"/>
      <c r="M136" s="143"/>
      <c r="T136" s="54"/>
      <c r="AT136" s="18" t="s">
        <v>162</v>
      </c>
      <c r="AU136" s="18" t="s">
        <v>76</v>
      </c>
    </row>
    <row r="137" spans="2:65" s="1" customFormat="1" ht="45">
      <c r="B137" s="33"/>
      <c r="D137" s="140" t="s">
        <v>217</v>
      </c>
      <c r="F137" s="144" t="s">
        <v>427</v>
      </c>
      <c r="I137" s="142"/>
      <c r="L137" s="33"/>
      <c r="M137" s="143"/>
      <c r="T137" s="54"/>
      <c r="AT137" s="18" t="s">
        <v>217</v>
      </c>
      <c r="AU137" s="18" t="s">
        <v>76</v>
      </c>
    </row>
    <row r="138" spans="2:65" s="1" customFormat="1" ht="16.5" customHeight="1">
      <c r="B138" s="126"/>
      <c r="C138" s="127" t="s">
        <v>241</v>
      </c>
      <c r="D138" s="127" t="s">
        <v>155</v>
      </c>
      <c r="E138" s="128" t="s">
        <v>906</v>
      </c>
      <c r="F138" s="129" t="s">
        <v>907</v>
      </c>
      <c r="G138" s="130" t="s">
        <v>194</v>
      </c>
      <c r="H138" s="131">
        <v>1</v>
      </c>
      <c r="I138" s="132"/>
      <c r="J138" s="133">
        <f>ROUND(I138*H138,2)</f>
        <v>0</v>
      </c>
      <c r="K138" s="129" t="s">
        <v>381</v>
      </c>
      <c r="L138" s="33"/>
      <c r="M138" s="134" t="s">
        <v>3</v>
      </c>
      <c r="N138" s="135" t="s">
        <v>40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160</v>
      </c>
      <c r="AT138" s="138" t="s">
        <v>155</v>
      </c>
      <c r="AU138" s="138" t="s">
        <v>76</v>
      </c>
      <c r="AY138" s="18" t="s">
        <v>154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76</v>
      </c>
      <c r="BK138" s="139">
        <f>ROUND(I138*H138,2)</f>
        <v>0</v>
      </c>
      <c r="BL138" s="18" t="s">
        <v>160</v>
      </c>
      <c r="BM138" s="138" t="s">
        <v>908</v>
      </c>
    </row>
    <row r="139" spans="2:65" s="1" customFormat="1" ht="10">
      <c r="B139" s="33"/>
      <c r="D139" s="140" t="s">
        <v>162</v>
      </c>
      <c r="F139" s="141" t="s">
        <v>907</v>
      </c>
      <c r="I139" s="142"/>
      <c r="L139" s="33"/>
      <c r="M139" s="143"/>
      <c r="T139" s="54"/>
      <c r="AT139" s="18" t="s">
        <v>162</v>
      </c>
      <c r="AU139" s="18" t="s">
        <v>76</v>
      </c>
    </row>
    <row r="140" spans="2:65" s="1" customFormat="1" ht="45">
      <c r="B140" s="33"/>
      <c r="D140" s="140" t="s">
        <v>217</v>
      </c>
      <c r="F140" s="144" t="s">
        <v>431</v>
      </c>
      <c r="I140" s="142"/>
      <c r="L140" s="33"/>
      <c r="M140" s="143"/>
      <c r="T140" s="54"/>
      <c r="AT140" s="18" t="s">
        <v>217</v>
      </c>
      <c r="AU140" s="18" t="s">
        <v>76</v>
      </c>
    </row>
    <row r="141" spans="2:65" s="1" customFormat="1" ht="16.5" customHeight="1">
      <c r="B141" s="126"/>
      <c r="C141" s="127" t="s">
        <v>236</v>
      </c>
      <c r="D141" s="127" t="s">
        <v>155</v>
      </c>
      <c r="E141" s="128" t="s">
        <v>909</v>
      </c>
      <c r="F141" s="129" t="s">
        <v>910</v>
      </c>
      <c r="G141" s="130" t="s">
        <v>194</v>
      </c>
      <c r="H141" s="131">
        <v>1</v>
      </c>
      <c r="I141" s="132"/>
      <c r="J141" s="133">
        <f>ROUND(I141*H141,2)</f>
        <v>0</v>
      </c>
      <c r="K141" s="129" t="s">
        <v>381</v>
      </c>
      <c r="L141" s="33"/>
      <c r="M141" s="134" t="s">
        <v>3</v>
      </c>
      <c r="N141" s="135" t="s">
        <v>40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160</v>
      </c>
      <c r="AT141" s="138" t="s">
        <v>155</v>
      </c>
      <c r="AU141" s="138" t="s">
        <v>76</v>
      </c>
      <c r="AY141" s="18" t="s">
        <v>154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8" t="s">
        <v>76</v>
      </c>
      <c r="BK141" s="139">
        <f>ROUND(I141*H141,2)</f>
        <v>0</v>
      </c>
      <c r="BL141" s="18" t="s">
        <v>160</v>
      </c>
      <c r="BM141" s="138" t="s">
        <v>911</v>
      </c>
    </row>
    <row r="142" spans="2:65" s="1" customFormat="1" ht="10">
      <c r="B142" s="33"/>
      <c r="D142" s="140" t="s">
        <v>162</v>
      </c>
      <c r="F142" s="141" t="s">
        <v>910</v>
      </c>
      <c r="I142" s="142"/>
      <c r="L142" s="33"/>
      <c r="M142" s="143"/>
      <c r="T142" s="54"/>
      <c r="AT142" s="18" t="s">
        <v>162</v>
      </c>
      <c r="AU142" s="18" t="s">
        <v>76</v>
      </c>
    </row>
    <row r="143" spans="2:65" s="1" customFormat="1" ht="45">
      <c r="B143" s="33"/>
      <c r="D143" s="140" t="s">
        <v>217</v>
      </c>
      <c r="F143" s="144" t="s">
        <v>824</v>
      </c>
      <c r="I143" s="142"/>
      <c r="L143" s="33"/>
      <c r="M143" s="143"/>
      <c r="T143" s="54"/>
      <c r="AT143" s="18" t="s">
        <v>217</v>
      </c>
      <c r="AU143" s="18" t="s">
        <v>76</v>
      </c>
    </row>
    <row r="144" spans="2:65" s="1" customFormat="1" ht="16.5" customHeight="1">
      <c r="B144" s="126"/>
      <c r="C144" s="127" t="s">
        <v>247</v>
      </c>
      <c r="D144" s="127" t="s">
        <v>155</v>
      </c>
      <c r="E144" s="128" t="s">
        <v>912</v>
      </c>
      <c r="F144" s="129" t="s">
        <v>913</v>
      </c>
      <c r="G144" s="130" t="s">
        <v>194</v>
      </c>
      <c r="H144" s="131">
        <v>1</v>
      </c>
      <c r="I144" s="132"/>
      <c r="J144" s="133">
        <f>ROUND(I144*H144,2)</f>
        <v>0</v>
      </c>
      <c r="K144" s="129" t="s">
        <v>381</v>
      </c>
      <c r="L144" s="33"/>
      <c r="M144" s="134" t="s">
        <v>3</v>
      </c>
      <c r="N144" s="135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160</v>
      </c>
      <c r="AT144" s="138" t="s">
        <v>155</v>
      </c>
      <c r="AU144" s="138" t="s">
        <v>76</v>
      </c>
      <c r="AY144" s="18" t="s">
        <v>154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76</v>
      </c>
      <c r="BK144" s="139">
        <f>ROUND(I144*H144,2)</f>
        <v>0</v>
      </c>
      <c r="BL144" s="18" t="s">
        <v>160</v>
      </c>
      <c r="BM144" s="138" t="s">
        <v>914</v>
      </c>
    </row>
    <row r="145" spans="2:65" s="1" customFormat="1" ht="10">
      <c r="B145" s="33"/>
      <c r="D145" s="140" t="s">
        <v>162</v>
      </c>
      <c r="F145" s="141" t="s">
        <v>913</v>
      </c>
      <c r="I145" s="142"/>
      <c r="L145" s="33"/>
      <c r="M145" s="143"/>
      <c r="T145" s="54"/>
      <c r="AT145" s="18" t="s">
        <v>162</v>
      </c>
      <c r="AU145" s="18" t="s">
        <v>76</v>
      </c>
    </row>
    <row r="146" spans="2:65" s="1" customFormat="1" ht="45">
      <c r="B146" s="33"/>
      <c r="D146" s="140" t="s">
        <v>217</v>
      </c>
      <c r="F146" s="144" t="s">
        <v>427</v>
      </c>
      <c r="I146" s="142"/>
      <c r="L146" s="33"/>
      <c r="M146" s="143"/>
      <c r="T146" s="54"/>
      <c r="AT146" s="18" t="s">
        <v>217</v>
      </c>
      <c r="AU146" s="18" t="s">
        <v>76</v>
      </c>
    </row>
    <row r="147" spans="2:65" s="1" customFormat="1" ht="16.5" customHeight="1">
      <c r="B147" s="126"/>
      <c r="C147" s="127" t="s">
        <v>251</v>
      </c>
      <c r="D147" s="127" t="s">
        <v>155</v>
      </c>
      <c r="E147" s="128" t="s">
        <v>915</v>
      </c>
      <c r="F147" s="129" t="s">
        <v>916</v>
      </c>
      <c r="G147" s="130" t="s">
        <v>194</v>
      </c>
      <c r="H147" s="131">
        <v>1</v>
      </c>
      <c r="I147" s="132"/>
      <c r="J147" s="133">
        <f>ROUND(I147*H147,2)</f>
        <v>0</v>
      </c>
      <c r="K147" s="129" t="s">
        <v>381</v>
      </c>
      <c r="L147" s="33"/>
      <c r="M147" s="134" t="s">
        <v>3</v>
      </c>
      <c r="N147" s="135" t="s">
        <v>40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160</v>
      </c>
      <c r="AT147" s="138" t="s">
        <v>155</v>
      </c>
      <c r="AU147" s="138" t="s">
        <v>76</v>
      </c>
      <c r="AY147" s="18" t="s">
        <v>154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76</v>
      </c>
      <c r="BK147" s="139">
        <f>ROUND(I147*H147,2)</f>
        <v>0</v>
      </c>
      <c r="BL147" s="18" t="s">
        <v>160</v>
      </c>
      <c r="BM147" s="138" t="s">
        <v>917</v>
      </c>
    </row>
    <row r="148" spans="2:65" s="1" customFormat="1" ht="10">
      <c r="B148" s="33"/>
      <c r="D148" s="140" t="s">
        <v>162</v>
      </c>
      <c r="F148" s="141" t="s">
        <v>916</v>
      </c>
      <c r="I148" s="142"/>
      <c r="L148" s="33"/>
      <c r="M148" s="143"/>
      <c r="T148" s="54"/>
      <c r="AT148" s="18" t="s">
        <v>162</v>
      </c>
      <c r="AU148" s="18" t="s">
        <v>76</v>
      </c>
    </row>
    <row r="149" spans="2:65" s="1" customFormat="1" ht="45">
      <c r="B149" s="33"/>
      <c r="D149" s="140" t="s">
        <v>217</v>
      </c>
      <c r="F149" s="144" t="s">
        <v>431</v>
      </c>
      <c r="I149" s="142"/>
      <c r="L149" s="33"/>
      <c r="M149" s="143"/>
      <c r="T149" s="54"/>
      <c r="AT149" s="18" t="s">
        <v>217</v>
      </c>
      <c r="AU149" s="18" t="s">
        <v>76</v>
      </c>
    </row>
    <row r="150" spans="2:65" s="1" customFormat="1" ht="16.5" customHeight="1">
      <c r="B150" s="126"/>
      <c r="C150" s="127" t="s">
        <v>8</v>
      </c>
      <c r="D150" s="127" t="s">
        <v>155</v>
      </c>
      <c r="E150" s="128" t="s">
        <v>918</v>
      </c>
      <c r="F150" s="129" t="s">
        <v>919</v>
      </c>
      <c r="G150" s="130" t="s">
        <v>194</v>
      </c>
      <c r="H150" s="131">
        <v>1</v>
      </c>
      <c r="I150" s="132"/>
      <c r="J150" s="133">
        <f>ROUND(I150*H150,2)</f>
        <v>0</v>
      </c>
      <c r="K150" s="129" t="s">
        <v>381</v>
      </c>
      <c r="L150" s="33"/>
      <c r="M150" s="134" t="s">
        <v>3</v>
      </c>
      <c r="N150" s="135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160</v>
      </c>
      <c r="AT150" s="138" t="s">
        <v>155</v>
      </c>
      <c r="AU150" s="138" t="s">
        <v>76</v>
      </c>
      <c r="AY150" s="18" t="s">
        <v>154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76</v>
      </c>
      <c r="BK150" s="139">
        <f>ROUND(I150*H150,2)</f>
        <v>0</v>
      </c>
      <c r="BL150" s="18" t="s">
        <v>160</v>
      </c>
      <c r="BM150" s="138" t="s">
        <v>920</v>
      </c>
    </row>
    <row r="151" spans="2:65" s="1" customFormat="1" ht="10">
      <c r="B151" s="33"/>
      <c r="D151" s="140" t="s">
        <v>162</v>
      </c>
      <c r="F151" s="141" t="s">
        <v>919</v>
      </c>
      <c r="I151" s="142"/>
      <c r="L151" s="33"/>
      <c r="M151" s="143"/>
      <c r="T151" s="54"/>
      <c r="AT151" s="18" t="s">
        <v>162</v>
      </c>
      <c r="AU151" s="18" t="s">
        <v>76</v>
      </c>
    </row>
    <row r="152" spans="2:65" s="1" customFormat="1" ht="45">
      <c r="B152" s="33"/>
      <c r="D152" s="140" t="s">
        <v>217</v>
      </c>
      <c r="F152" s="144" t="s">
        <v>824</v>
      </c>
      <c r="I152" s="142"/>
      <c r="L152" s="33"/>
      <c r="M152" s="143"/>
      <c r="T152" s="54"/>
      <c r="AT152" s="18" t="s">
        <v>217</v>
      </c>
      <c r="AU152" s="18" t="s">
        <v>76</v>
      </c>
    </row>
    <row r="153" spans="2:65" s="1" customFormat="1" ht="16.5" customHeight="1">
      <c r="B153" s="126"/>
      <c r="C153" s="127" t="s">
        <v>254</v>
      </c>
      <c r="D153" s="127" t="s">
        <v>155</v>
      </c>
      <c r="E153" s="128" t="s">
        <v>921</v>
      </c>
      <c r="F153" s="129" t="s">
        <v>922</v>
      </c>
      <c r="G153" s="130" t="s">
        <v>194</v>
      </c>
      <c r="H153" s="131">
        <v>2</v>
      </c>
      <c r="I153" s="132"/>
      <c r="J153" s="133">
        <f>ROUND(I153*H153,2)</f>
        <v>0</v>
      </c>
      <c r="K153" s="129" t="s">
        <v>381</v>
      </c>
      <c r="L153" s="33"/>
      <c r="M153" s="134" t="s">
        <v>3</v>
      </c>
      <c r="N153" s="135" t="s">
        <v>40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160</v>
      </c>
      <c r="AT153" s="138" t="s">
        <v>155</v>
      </c>
      <c r="AU153" s="138" t="s">
        <v>76</v>
      </c>
      <c r="AY153" s="18" t="s">
        <v>154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76</v>
      </c>
      <c r="BK153" s="139">
        <f>ROUND(I153*H153,2)</f>
        <v>0</v>
      </c>
      <c r="BL153" s="18" t="s">
        <v>160</v>
      </c>
      <c r="BM153" s="138" t="s">
        <v>923</v>
      </c>
    </row>
    <row r="154" spans="2:65" s="1" customFormat="1" ht="10">
      <c r="B154" s="33"/>
      <c r="D154" s="140" t="s">
        <v>162</v>
      </c>
      <c r="F154" s="141" t="s">
        <v>922</v>
      </c>
      <c r="I154" s="142"/>
      <c r="L154" s="33"/>
      <c r="M154" s="143"/>
      <c r="T154" s="54"/>
      <c r="AT154" s="18" t="s">
        <v>162</v>
      </c>
      <c r="AU154" s="18" t="s">
        <v>76</v>
      </c>
    </row>
    <row r="155" spans="2:65" s="1" customFormat="1" ht="45">
      <c r="B155" s="33"/>
      <c r="D155" s="140" t="s">
        <v>217</v>
      </c>
      <c r="F155" s="144" t="s">
        <v>431</v>
      </c>
      <c r="I155" s="142"/>
      <c r="L155" s="33"/>
      <c r="M155" s="143"/>
      <c r="T155" s="54"/>
      <c r="AT155" s="18" t="s">
        <v>217</v>
      </c>
      <c r="AU155" s="18" t="s">
        <v>76</v>
      </c>
    </row>
    <row r="156" spans="2:65" s="1" customFormat="1" ht="16.5" customHeight="1">
      <c r="B156" s="126"/>
      <c r="C156" s="127" t="s">
        <v>286</v>
      </c>
      <c r="D156" s="127" t="s">
        <v>155</v>
      </c>
      <c r="E156" s="128" t="s">
        <v>924</v>
      </c>
      <c r="F156" s="129" t="s">
        <v>925</v>
      </c>
      <c r="G156" s="130" t="s">
        <v>194</v>
      </c>
      <c r="H156" s="131">
        <v>1</v>
      </c>
      <c r="I156" s="132"/>
      <c r="J156" s="133">
        <f>ROUND(I156*H156,2)</f>
        <v>0</v>
      </c>
      <c r="K156" s="129" t="s">
        <v>381</v>
      </c>
      <c r="L156" s="33"/>
      <c r="M156" s="134" t="s">
        <v>3</v>
      </c>
      <c r="N156" s="135" t="s">
        <v>40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160</v>
      </c>
      <c r="AT156" s="138" t="s">
        <v>155</v>
      </c>
      <c r="AU156" s="138" t="s">
        <v>76</v>
      </c>
      <c r="AY156" s="18" t="s">
        <v>154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76</v>
      </c>
      <c r="BK156" s="139">
        <f>ROUND(I156*H156,2)</f>
        <v>0</v>
      </c>
      <c r="BL156" s="18" t="s">
        <v>160</v>
      </c>
      <c r="BM156" s="138" t="s">
        <v>926</v>
      </c>
    </row>
    <row r="157" spans="2:65" s="1" customFormat="1" ht="10">
      <c r="B157" s="33"/>
      <c r="D157" s="140" t="s">
        <v>162</v>
      </c>
      <c r="F157" s="141" t="s">
        <v>925</v>
      </c>
      <c r="I157" s="142"/>
      <c r="L157" s="33"/>
      <c r="M157" s="143"/>
      <c r="T157" s="54"/>
      <c r="AT157" s="18" t="s">
        <v>162</v>
      </c>
      <c r="AU157" s="18" t="s">
        <v>76</v>
      </c>
    </row>
    <row r="158" spans="2:65" s="1" customFormat="1" ht="45">
      <c r="B158" s="33"/>
      <c r="D158" s="140" t="s">
        <v>217</v>
      </c>
      <c r="F158" s="144" t="s">
        <v>427</v>
      </c>
      <c r="I158" s="142"/>
      <c r="L158" s="33"/>
      <c r="M158" s="143"/>
      <c r="T158" s="54"/>
      <c r="AT158" s="18" t="s">
        <v>217</v>
      </c>
      <c r="AU158" s="18" t="s">
        <v>76</v>
      </c>
    </row>
    <row r="159" spans="2:65" s="1" customFormat="1" ht="16.5" customHeight="1">
      <c r="B159" s="126"/>
      <c r="C159" s="127" t="s">
        <v>291</v>
      </c>
      <c r="D159" s="127" t="s">
        <v>155</v>
      </c>
      <c r="E159" s="128" t="s">
        <v>927</v>
      </c>
      <c r="F159" s="129" t="s">
        <v>928</v>
      </c>
      <c r="G159" s="130" t="s">
        <v>194</v>
      </c>
      <c r="H159" s="131">
        <v>1</v>
      </c>
      <c r="I159" s="132"/>
      <c r="J159" s="133">
        <f>ROUND(I159*H159,2)</f>
        <v>0</v>
      </c>
      <c r="K159" s="129" t="s">
        <v>381</v>
      </c>
      <c r="L159" s="33"/>
      <c r="M159" s="134" t="s">
        <v>3</v>
      </c>
      <c r="N159" s="135" t="s">
        <v>40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160</v>
      </c>
      <c r="AT159" s="138" t="s">
        <v>155</v>
      </c>
      <c r="AU159" s="138" t="s">
        <v>76</v>
      </c>
      <c r="AY159" s="18" t="s">
        <v>154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76</v>
      </c>
      <c r="BK159" s="139">
        <f>ROUND(I159*H159,2)</f>
        <v>0</v>
      </c>
      <c r="BL159" s="18" t="s">
        <v>160</v>
      </c>
      <c r="BM159" s="138" t="s">
        <v>929</v>
      </c>
    </row>
    <row r="160" spans="2:65" s="1" customFormat="1" ht="10">
      <c r="B160" s="33"/>
      <c r="D160" s="140" t="s">
        <v>162</v>
      </c>
      <c r="F160" s="141" t="s">
        <v>928</v>
      </c>
      <c r="I160" s="142"/>
      <c r="L160" s="33"/>
      <c r="M160" s="143"/>
      <c r="T160" s="54"/>
      <c r="AT160" s="18" t="s">
        <v>162</v>
      </c>
      <c r="AU160" s="18" t="s">
        <v>76</v>
      </c>
    </row>
    <row r="161" spans="2:65" s="1" customFormat="1" ht="45">
      <c r="B161" s="33"/>
      <c r="D161" s="140" t="s">
        <v>217</v>
      </c>
      <c r="F161" s="144" t="s">
        <v>431</v>
      </c>
      <c r="I161" s="142"/>
      <c r="L161" s="33"/>
      <c r="M161" s="143"/>
      <c r="T161" s="54"/>
      <c r="AT161" s="18" t="s">
        <v>217</v>
      </c>
      <c r="AU161" s="18" t="s">
        <v>76</v>
      </c>
    </row>
    <row r="162" spans="2:65" s="1" customFormat="1" ht="16.5" customHeight="1">
      <c r="B162" s="126"/>
      <c r="C162" s="127" t="s">
        <v>296</v>
      </c>
      <c r="D162" s="127" t="s">
        <v>155</v>
      </c>
      <c r="E162" s="128" t="s">
        <v>930</v>
      </c>
      <c r="F162" s="129" t="s">
        <v>931</v>
      </c>
      <c r="G162" s="130" t="s">
        <v>194</v>
      </c>
      <c r="H162" s="131">
        <v>1</v>
      </c>
      <c r="I162" s="132"/>
      <c r="J162" s="133">
        <f>ROUND(I162*H162,2)</f>
        <v>0</v>
      </c>
      <c r="K162" s="129" t="s">
        <v>381</v>
      </c>
      <c r="L162" s="33"/>
      <c r="M162" s="134" t="s">
        <v>3</v>
      </c>
      <c r="N162" s="135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160</v>
      </c>
      <c r="AT162" s="138" t="s">
        <v>155</v>
      </c>
      <c r="AU162" s="138" t="s">
        <v>76</v>
      </c>
      <c r="AY162" s="18" t="s">
        <v>154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76</v>
      </c>
      <c r="BK162" s="139">
        <f>ROUND(I162*H162,2)</f>
        <v>0</v>
      </c>
      <c r="BL162" s="18" t="s">
        <v>160</v>
      </c>
      <c r="BM162" s="138" t="s">
        <v>932</v>
      </c>
    </row>
    <row r="163" spans="2:65" s="1" customFormat="1" ht="10">
      <c r="B163" s="33"/>
      <c r="D163" s="140" t="s">
        <v>162</v>
      </c>
      <c r="F163" s="141" t="s">
        <v>931</v>
      </c>
      <c r="I163" s="142"/>
      <c r="L163" s="33"/>
      <c r="M163" s="143"/>
      <c r="T163" s="54"/>
      <c r="AT163" s="18" t="s">
        <v>162</v>
      </c>
      <c r="AU163" s="18" t="s">
        <v>76</v>
      </c>
    </row>
    <row r="164" spans="2:65" s="1" customFormat="1" ht="45">
      <c r="B164" s="33"/>
      <c r="D164" s="140" t="s">
        <v>217</v>
      </c>
      <c r="F164" s="144" t="s">
        <v>824</v>
      </c>
      <c r="I164" s="142"/>
      <c r="L164" s="33"/>
      <c r="M164" s="143"/>
      <c r="T164" s="54"/>
      <c r="AT164" s="18" t="s">
        <v>217</v>
      </c>
      <c r="AU164" s="18" t="s">
        <v>76</v>
      </c>
    </row>
    <row r="165" spans="2:65" s="1" customFormat="1" ht="16.5" customHeight="1">
      <c r="B165" s="126"/>
      <c r="C165" s="127" t="s">
        <v>271</v>
      </c>
      <c r="D165" s="127" t="s">
        <v>155</v>
      </c>
      <c r="E165" s="128" t="s">
        <v>933</v>
      </c>
      <c r="F165" s="129" t="s">
        <v>934</v>
      </c>
      <c r="G165" s="130" t="s">
        <v>194</v>
      </c>
      <c r="H165" s="131">
        <v>1</v>
      </c>
      <c r="I165" s="132"/>
      <c r="J165" s="133">
        <f>ROUND(I165*H165,2)</f>
        <v>0</v>
      </c>
      <c r="K165" s="129" t="s">
        <v>381</v>
      </c>
      <c r="L165" s="33"/>
      <c r="M165" s="134" t="s">
        <v>3</v>
      </c>
      <c r="N165" s="135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160</v>
      </c>
      <c r="AT165" s="138" t="s">
        <v>155</v>
      </c>
      <c r="AU165" s="138" t="s">
        <v>76</v>
      </c>
      <c r="AY165" s="18" t="s">
        <v>154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76</v>
      </c>
      <c r="BK165" s="139">
        <f>ROUND(I165*H165,2)</f>
        <v>0</v>
      </c>
      <c r="BL165" s="18" t="s">
        <v>160</v>
      </c>
      <c r="BM165" s="138" t="s">
        <v>935</v>
      </c>
    </row>
    <row r="166" spans="2:65" s="1" customFormat="1" ht="10">
      <c r="B166" s="33"/>
      <c r="D166" s="140" t="s">
        <v>162</v>
      </c>
      <c r="F166" s="141" t="s">
        <v>934</v>
      </c>
      <c r="I166" s="142"/>
      <c r="L166" s="33"/>
      <c r="M166" s="143"/>
      <c r="T166" s="54"/>
      <c r="AT166" s="18" t="s">
        <v>162</v>
      </c>
      <c r="AU166" s="18" t="s">
        <v>76</v>
      </c>
    </row>
    <row r="167" spans="2:65" s="1" customFormat="1" ht="45">
      <c r="B167" s="33"/>
      <c r="D167" s="140" t="s">
        <v>217</v>
      </c>
      <c r="F167" s="144" t="s">
        <v>431</v>
      </c>
      <c r="I167" s="142"/>
      <c r="L167" s="33"/>
      <c r="M167" s="143"/>
      <c r="T167" s="54"/>
      <c r="AT167" s="18" t="s">
        <v>217</v>
      </c>
      <c r="AU167" s="18" t="s">
        <v>76</v>
      </c>
    </row>
    <row r="168" spans="2:65" s="1" customFormat="1" ht="16.5" customHeight="1">
      <c r="B168" s="126"/>
      <c r="C168" s="127" t="s">
        <v>276</v>
      </c>
      <c r="D168" s="127" t="s">
        <v>155</v>
      </c>
      <c r="E168" s="128" t="s">
        <v>936</v>
      </c>
      <c r="F168" s="129" t="s">
        <v>937</v>
      </c>
      <c r="G168" s="130" t="s">
        <v>194</v>
      </c>
      <c r="H168" s="131">
        <v>1</v>
      </c>
      <c r="I168" s="132"/>
      <c r="J168" s="133">
        <f>ROUND(I168*H168,2)</f>
        <v>0</v>
      </c>
      <c r="K168" s="129" t="s">
        <v>381</v>
      </c>
      <c r="L168" s="33"/>
      <c r="M168" s="134" t="s">
        <v>3</v>
      </c>
      <c r="N168" s="135" t="s">
        <v>40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160</v>
      </c>
      <c r="AT168" s="138" t="s">
        <v>155</v>
      </c>
      <c r="AU168" s="138" t="s">
        <v>76</v>
      </c>
      <c r="AY168" s="18" t="s">
        <v>154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76</v>
      </c>
      <c r="BK168" s="139">
        <f>ROUND(I168*H168,2)</f>
        <v>0</v>
      </c>
      <c r="BL168" s="18" t="s">
        <v>160</v>
      </c>
      <c r="BM168" s="138" t="s">
        <v>938</v>
      </c>
    </row>
    <row r="169" spans="2:65" s="1" customFormat="1" ht="10">
      <c r="B169" s="33"/>
      <c r="D169" s="140" t="s">
        <v>162</v>
      </c>
      <c r="F169" s="141" t="s">
        <v>937</v>
      </c>
      <c r="I169" s="142"/>
      <c r="L169" s="33"/>
      <c r="M169" s="143"/>
      <c r="T169" s="54"/>
      <c r="AT169" s="18" t="s">
        <v>162</v>
      </c>
      <c r="AU169" s="18" t="s">
        <v>76</v>
      </c>
    </row>
    <row r="170" spans="2:65" s="1" customFormat="1" ht="45">
      <c r="B170" s="33"/>
      <c r="D170" s="140" t="s">
        <v>217</v>
      </c>
      <c r="F170" s="144" t="s">
        <v>824</v>
      </c>
      <c r="I170" s="142"/>
      <c r="L170" s="33"/>
      <c r="M170" s="143"/>
      <c r="T170" s="54"/>
      <c r="AT170" s="18" t="s">
        <v>217</v>
      </c>
      <c r="AU170" s="18" t="s">
        <v>76</v>
      </c>
    </row>
    <row r="171" spans="2:65" s="1" customFormat="1" ht="16.5" customHeight="1">
      <c r="B171" s="126"/>
      <c r="C171" s="127" t="s">
        <v>281</v>
      </c>
      <c r="D171" s="127" t="s">
        <v>155</v>
      </c>
      <c r="E171" s="128" t="s">
        <v>939</v>
      </c>
      <c r="F171" s="129" t="s">
        <v>940</v>
      </c>
      <c r="G171" s="130" t="s">
        <v>194</v>
      </c>
      <c r="H171" s="131">
        <v>1</v>
      </c>
      <c r="I171" s="132"/>
      <c r="J171" s="133">
        <f>ROUND(I171*H171,2)</f>
        <v>0</v>
      </c>
      <c r="K171" s="129" t="s">
        <v>381</v>
      </c>
      <c r="L171" s="33"/>
      <c r="M171" s="134" t="s">
        <v>3</v>
      </c>
      <c r="N171" s="135" t="s">
        <v>40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160</v>
      </c>
      <c r="AT171" s="138" t="s">
        <v>155</v>
      </c>
      <c r="AU171" s="138" t="s">
        <v>76</v>
      </c>
      <c r="AY171" s="18" t="s">
        <v>154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76</v>
      </c>
      <c r="BK171" s="139">
        <f>ROUND(I171*H171,2)</f>
        <v>0</v>
      </c>
      <c r="BL171" s="18" t="s">
        <v>160</v>
      </c>
      <c r="BM171" s="138" t="s">
        <v>941</v>
      </c>
    </row>
    <row r="172" spans="2:65" s="1" customFormat="1" ht="10">
      <c r="B172" s="33"/>
      <c r="D172" s="140" t="s">
        <v>162</v>
      </c>
      <c r="F172" s="141" t="s">
        <v>940</v>
      </c>
      <c r="I172" s="142"/>
      <c r="L172" s="33"/>
      <c r="M172" s="143"/>
      <c r="T172" s="54"/>
      <c r="AT172" s="18" t="s">
        <v>162</v>
      </c>
      <c r="AU172" s="18" t="s">
        <v>76</v>
      </c>
    </row>
    <row r="173" spans="2:65" s="1" customFormat="1" ht="45">
      <c r="B173" s="33"/>
      <c r="D173" s="140" t="s">
        <v>217</v>
      </c>
      <c r="F173" s="144" t="s">
        <v>431</v>
      </c>
      <c r="I173" s="142"/>
      <c r="L173" s="33"/>
      <c r="M173" s="143"/>
      <c r="T173" s="54"/>
      <c r="AT173" s="18" t="s">
        <v>217</v>
      </c>
      <c r="AU173" s="18" t="s">
        <v>76</v>
      </c>
    </row>
    <row r="174" spans="2:65" s="1" customFormat="1" ht="16.5" customHeight="1">
      <c r="B174" s="126"/>
      <c r="C174" s="127" t="s">
        <v>256</v>
      </c>
      <c r="D174" s="127" t="s">
        <v>155</v>
      </c>
      <c r="E174" s="128" t="s">
        <v>942</v>
      </c>
      <c r="F174" s="129" t="s">
        <v>943</v>
      </c>
      <c r="G174" s="130" t="s">
        <v>194</v>
      </c>
      <c r="H174" s="131">
        <v>1</v>
      </c>
      <c r="I174" s="132"/>
      <c r="J174" s="133">
        <f>ROUND(I174*H174,2)</f>
        <v>0</v>
      </c>
      <c r="K174" s="129" t="s">
        <v>381</v>
      </c>
      <c r="L174" s="33"/>
      <c r="M174" s="134" t="s">
        <v>3</v>
      </c>
      <c r="N174" s="135" t="s">
        <v>40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160</v>
      </c>
      <c r="AT174" s="138" t="s">
        <v>155</v>
      </c>
      <c r="AU174" s="138" t="s">
        <v>76</v>
      </c>
      <c r="AY174" s="18" t="s">
        <v>154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8" t="s">
        <v>76</v>
      </c>
      <c r="BK174" s="139">
        <f>ROUND(I174*H174,2)</f>
        <v>0</v>
      </c>
      <c r="BL174" s="18" t="s">
        <v>160</v>
      </c>
      <c r="BM174" s="138" t="s">
        <v>944</v>
      </c>
    </row>
    <row r="175" spans="2:65" s="1" customFormat="1" ht="10">
      <c r="B175" s="33"/>
      <c r="D175" s="140" t="s">
        <v>162</v>
      </c>
      <c r="F175" s="141" t="s">
        <v>943</v>
      </c>
      <c r="I175" s="142"/>
      <c r="L175" s="33"/>
      <c r="M175" s="143"/>
      <c r="T175" s="54"/>
      <c r="AT175" s="18" t="s">
        <v>162</v>
      </c>
      <c r="AU175" s="18" t="s">
        <v>76</v>
      </c>
    </row>
    <row r="176" spans="2:65" s="1" customFormat="1" ht="45">
      <c r="B176" s="33"/>
      <c r="D176" s="140" t="s">
        <v>217</v>
      </c>
      <c r="F176" s="144" t="s">
        <v>824</v>
      </c>
      <c r="I176" s="142"/>
      <c r="L176" s="33"/>
      <c r="M176" s="143"/>
      <c r="T176" s="54"/>
      <c r="AT176" s="18" t="s">
        <v>217</v>
      </c>
      <c r="AU176" s="18" t="s">
        <v>76</v>
      </c>
    </row>
    <row r="177" spans="2:65" s="1" customFormat="1" ht="16.5" customHeight="1">
      <c r="B177" s="126"/>
      <c r="C177" s="127" t="s">
        <v>261</v>
      </c>
      <c r="D177" s="127" t="s">
        <v>155</v>
      </c>
      <c r="E177" s="128" t="s">
        <v>945</v>
      </c>
      <c r="F177" s="129" t="s">
        <v>946</v>
      </c>
      <c r="G177" s="130" t="s">
        <v>194</v>
      </c>
      <c r="H177" s="131">
        <v>1</v>
      </c>
      <c r="I177" s="132"/>
      <c r="J177" s="133">
        <f>ROUND(I177*H177,2)</f>
        <v>0</v>
      </c>
      <c r="K177" s="129" t="s">
        <v>381</v>
      </c>
      <c r="L177" s="33"/>
      <c r="M177" s="134" t="s">
        <v>3</v>
      </c>
      <c r="N177" s="135" t="s">
        <v>40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160</v>
      </c>
      <c r="AT177" s="138" t="s">
        <v>155</v>
      </c>
      <c r="AU177" s="138" t="s">
        <v>76</v>
      </c>
      <c r="AY177" s="18" t="s">
        <v>154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76</v>
      </c>
      <c r="BK177" s="139">
        <f>ROUND(I177*H177,2)</f>
        <v>0</v>
      </c>
      <c r="BL177" s="18" t="s">
        <v>160</v>
      </c>
      <c r="BM177" s="138" t="s">
        <v>947</v>
      </c>
    </row>
    <row r="178" spans="2:65" s="1" customFormat="1" ht="10">
      <c r="B178" s="33"/>
      <c r="D178" s="140" t="s">
        <v>162</v>
      </c>
      <c r="F178" s="141" t="s">
        <v>946</v>
      </c>
      <c r="I178" s="142"/>
      <c r="L178" s="33"/>
      <c r="M178" s="143"/>
      <c r="T178" s="54"/>
      <c r="AT178" s="18" t="s">
        <v>162</v>
      </c>
      <c r="AU178" s="18" t="s">
        <v>76</v>
      </c>
    </row>
    <row r="179" spans="2:65" s="1" customFormat="1" ht="45">
      <c r="B179" s="33"/>
      <c r="D179" s="140" t="s">
        <v>217</v>
      </c>
      <c r="F179" s="144" t="s">
        <v>431</v>
      </c>
      <c r="I179" s="142"/>
      <c r="L179" s="33"/>
      <c r="M179" s="143"/>
      <c r="T179" s="54"/>
      <c r="AT179" s="18" t="s">
        <v>217</v>
      </c>
      <c r="AU179" s="18" t="s">
        <v>76</v>
      </c>
    </row>
    <row r="180" spans="2:65" s="1" customFormat="1" ht="16.5" customHeight="1">
      <c r="B180" s="126"/>
      <c r="C180" s="127" t="s">
        <v>266</v>
      </c>
      <c r="D180" s="127" t="s">
        <v>155</v>
      </c>
      <c r="E180" s="128" t="s">
        <v>948</v>
      </c>
      <c r="F180" s="129" t="s">
        <v>949</v>
      </c>
      <c r="G180" s="130" t="s">
        <v>194</v>
      </c>
      <c r="H180" s="131">
        <v>1</v>
      </c>
      <c r="I180" s="132"/>
      <c r="J180" s="133">
        <f>ROUND(I180*H180,2)</f>
        <v>0</v>
      </c>
      <c r="K180" s="129" t="s">
        <v>381</v>
      </c>
      <c r="L180" s="33"/>
      <c r="M180" s="134" t="s">
        <v>3</v>
      </c>
      <c r="N180" s="135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160</v>
      </c>
      <c r="AT180" s="138" t="s">
        <v>155</v>
      </c>
      <c r="AU180" s="138" t="s">
        <v>76</v>
      </c>
      <c r="AY180" s="18" t="s">
        <v>154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8" t="s">
        <v>76</v>
      </c>
      <c r="BK180" s="139">
        <f>ROUND(I180*H180,2)</f>
        <v>0</v>
      </c>
      <c r="BL180" s="18" t="s">
        <v>160</v>
      </c>
      <c r="BM180" s="138" t="s">
        <v>950</v>
      </c>
    </row>
    <row r="181" spans="2:65" s="1" customFormat="1" ht="10">
      <c r="B181" s="33"/>
      <c r="D181" s="140" t="s">
        <v>162</v>
      </c>
      <c r="F181" s="141" t="s">
        <v>949</v>
      </c>
      <c r="I181" s="142"/>
      <c r="L181" s="33"/>
      <c r="M181" s="143"/>
      <c r="T181" s="54"/>
      <c r="AT181" s="18" t="s">
        <v>162</v>
      </c>
      <c r="AU181" s="18" t="s">
        <v>76</v>
      </c>
    </row>
    <row r="182" spans="2:65" s="1" customFormat="1" ht="45">
      <c r="B182" s="33"/>
      <c r="D182" s="140" t="s">
        <v>217</v>
      </c>
      <c r="F182" s="144" t="s">
        <v>824</v>
      </c>
      <c r="I182" s="142"/>
      <c r="L182" s="33"/>
      <c r="M182" s="143"/>
      <c r="T182" s="54"/>
      <c r="AT182" s="18" t="s">
        <v>217</v>
      </c>
      <c r="AU182" s="18" t="s">
        <v>76</v>
      </c>
    </row>
    <row r="183" spans="2:65" s="1" customFormat="1" ht="16.5" customHeight="1">
      <c r="B183" s="126"/>
      <c r="C183" s="127" t="s">
        <v>319</v>
      </c>
      <c r="D183" s="127" t="s">
        <v>155</v>
      </c>
      <c r="E183" s="128" t="s">
        <v>951</v>
      </c>
      <c r="F183" s="129" t="s">
        <v>952</v>
      </c>
      <c r="G183" s="130" t="s">
        <v>194</v>
      </c>
      <c r="H183" s="131">
        <v>1</v>
      </c>
      <c r="I183" s="132"/>
      <c r="J183" s="133">
        <f>ROUND(I183*H183,2)</f>
        <v>0</v>
      </c>
      <c r="K183" s="129" t="s">
        <v>381</v>
      </c>
      <c r="L183" s="33"/>
      <c r="M183" s="134" t="s">
        <v>3</v>
      </c>
      <c r="N183" s="135" t="s">
        <v>40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160</v>
      </c>
      <c r="AT183" s="138" t="s">
        <v>155</v>
      </c>
      <c r="AU183" s="138" t="s">
        <v>76</v>
      </c>
      <c r="AY183" s="18" t="s">
        <v>154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8" t="s">
        <v>76</v>
      </c>
      <c r="BK183" s="139">
        <f>ROUND(I183*H183,2)</f>
        <v>0</v>
      </c>
      <c r="BL183" s="18" t="s">
        <v>160</v>
      </c>
      <c r="BM183" s="138" t="s">
        <v>953</v>
      </c>
    </row>
    <row r="184" spans="2:65" s="1" customFormat="1" ht="10">
      <c r="B184" s="33"/>
      <c r="D184" s="140" t="s">
        <v>162</v>
      </c>
      <c r="F184" s="141" t="s">
        <v>952</v>
      </c>
      <c r="I184" s="142"/>
      <c r="L184" s="33"/>
      <c r="M184" s="143"/>
      <c r="T184" s="54"/>
      <c r="AT184" s="18" t="s">
        <v>162</v>
      </c>
      <c r="AU184" s="18" t="s">
        <v>76</v>
      </c>
    </row>
    <row r="185" spans="2:65" s="1" customFormat="1" ht="45">
      <c r="B185" s="33"/>
      <c r="D185" s="140" t="s">
        <v>217</v>
      </c>
      <c r="F185" s="144" t="s">
        <v>431</v>
      </c>
      <c r="I185" s="142"/>
      <c r="L185" s="33"/>
      <c r="M185" s="143"/>
      <c r="T185" s="54"/>
      <c r="AT185" s="18" t="s">
        <v>217</v>
      </c>
      <c r="AU185" s="18" t="s">
        <v>76</v>
      </c>
    </row>
    <row r="186" spans="2:65" s="1" customFormat="1" ht="16.5" customHeight="1">
      <c r="B186" s="126"/>
      <c r="C186" s="127" t="s">
        <v>333</v>
      </c>
      <c r="D186" s="127" t="s">
        <v>155</v>
      </c>
      <c r="E186" s="128" t="s">
        <v>954</v>
      </c>
      <c r="F186" s="129" t="s">
        <v>955</v>
      </c>
      <c r="G186" s="130" t="s">
        <v>194</v>
      </c>
      <c r="H186" s="131">
        <v>1</v>
      </c>
      <c r="I186" s="132"/>
      <c r="J186" s="133">
        <f>ROUND(I186*H186,2)</f>
        <v>0</v>
      </c>
      <c r="K186" s="129" t="s">
        <v>381</v>
      </c>
      <c r="L186" s="33"/>
      <c r="M186" s="134" t="s">
        <v>3</v>
      </c>
      <c r="N186" s="135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160</v>
      </c>
      <c r="AT186" s="138" t="s">
        <v>155</v>
      </c>
      <c r="AU186" s="138" t="s">
        <v>76</v>
      </c>
      <c r="AY186" s="18" t="s">
        <v>154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8" t="s">
        <v>76</v>
      </c>
      <c r="BK186" s="139">
        <f>ROUND(I186*H186,2)</f>
        <v>0</v>
      </c>
      <c r="BL186" s="18" t="s">
        <v>160</v>
      </c>
      <c r="BM186" s="138" t="s">
        <v>956</v>
      </c>
    </row>
    <row r="187" spans="2:65" s="1" customFormat="1" ht="10">
      <c r="B187" s="33"/>
      <c r="D187" s="140" t="s">
        <v>162</v>
      </c>
      <c r="F187" s="141" t="s">
        <v>955</v>
      </c>
      <c r="I187" s="142"/>
      <c r="L187" s="33"/>
      <c r="M187" s="143"/>
      <c r="T187" s="54"/>
      <c r="AT187" s="18" t="s">
        <v>162</v>
      </c>
      <c r="AU187" s="18" t="s">
        <v>76</v>
      </c>
    </row>
    <row r="188" spans="2:65" s="1" customFormat="1" ht="45">
      <c r="B188" s="33"/>
      <c r="D188" s="140" t="s">
        <v>217</v>
      </c>
      <c r="F188" s="144" t="s">
        <v>824</v>
      </c>
      <c r="I188" s="142"/>
      <c r="L188" s="33"/>
      <c r="M188" s="143"/>
      <c r="T188" s="54"/>
      <c r="AT188" s="18" t="s">
        <v>217</v>
      </c>
      <c r="AU188" s="18" t="s">
        <v>76</v>
      </c>
    </row>
    <row r="189" spans="2:65" s="1" customFormat="1" ht="16.5" customHeight="1">
      <c r="B189" s="126"/>
      <c r="C189" s="127" t="s">
        <v>337</v>
      </c>
      <c r="D189" s="127" t="s">
        <v>155</v>
      </c>
      <c r="E189" s="128" t="s">
        <v>957</v>
      </c>
      <c r="F189" s="129" t="s">
        <v>958</v>
      </c>
      <c r="G189" s="130" t="s">
        <v>194</v>
      </c>
      <c r="H189" s="131">
        <v>1</v>
      </c>
      <c r="I189" s="132"/>
      <c r="J189" s="133">
        <f>ROUND(I189*H189,2)</f>
        <v>0</v>
      </c>
      <c r="K189" s="129" t="s">
        <v>381</v>
      </c>
      <c r="L189" s="33"/>
      <c r="M189" s="134" t="s">
        <v>3</v>
      </c>
      <c r="N189" s="135" t="s">
        <v>40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160</v>
      </c>
      <c r="AT189" s="138" t="s">
        <v>155</v>
      </c>
      <c r="AU189" s="138" t="s">
        <v>76</v>
      </c>
      <c r="AY189" s="18" t="s">
        <v>154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8" t="s">
        <v>76</v>
      </c>
      <c r="BK189" s="139">
        <f>ROUND(I189*H189,2)</f>
        <v>0</v>
      </c>
      <c r="BL189" s="18" t="s">
        <v>160</v>
      </c>
      <c r="BM189" s="138" t="s">
        <v>959</v>
      </c>
    </row>
    <row r="190" spans="2:65" s="1" customFormat="1" ht="10">
      <c r="B190" s="33"/>
      <c r="D190" s="140" t="s">
        <v>162</v>
      </c>
      <c r="F190" s="141" t="s">
        <v>958</v>
      </c>
      <c r="I190" s="142"/>
      <c r="L190" s="33"/>
      <c r="M190" s="143"/>
      <c r="T190" s="54"/>
      <c r="AT190" s="18" t="s">
        <v>162</v>
      </c>
      <c r="AU190" s="18" t="s">
        <v>76</v>
      </c>
    </row>
    <row r="191" spans="2:65" s="1" customFormat="1" ht="45">
      <c r="B191" s="33"/>
      <c r="D191" s="140" t="s">
        <v>217</v>
      </c>
      <c r="F191" s="144" t="s">
        <v>501</v>
      </c>
      <c r="I191" s="142"/>
      <c r="L191" s="33"/>
      <c r="M191" s="143"/>
      <c r="T191" s="54"/>
      <c r="AT191" s="18" t="s">
        <v>217</v>
      </c>
      <c r="AU191" s="18" t="s">
        <v>76</v>
      </c>
    </row>
    <row r="192" spans="2:65" s="1" customFormat="1" ht="16.5" customHeight="1">
      <c r="B192" s="126"/>
      <c r="C192" s="127" t="s">
        <v>313</v>
      </c>
      <c r="D192" s="127" t="s">
        <v>155</v>
      </c>
      <c r="E192" s="128" t="s">
        <v>960</v>
      </c>
      <c r="F192" s="129" t="s">
        <v>961</v>
      </c>
      <c r="G192" s="130" t="s">
        <v>194</v>
      </c>
      <c r="H192" s="131">
        <v>1</v>
      </c>
      <c r="I192" s="132"/>
      <c r="J192" s="133">
        <f>ROUND(I192*H192,2)</f>
        <v>0</v>
      </c>
      <c r="K192" s="129" t="s">
        <v>381</v>
      </c>
      <c r="L192" s="33"/>
      <c r="M192" s="134" t="s">
        <v>3</v>
      </c>
      <c r="N192" s="135" t="s">
        <v>40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160</v>
      </c>
      <c r="AT192" s="138" t="s">
        <v>155</v>
      </c>
      <c r="AU192" s="138" t="s">
        <v>76</v>
      </c>
      <c r="AY192" s="18" t="s">
        <v>154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8" t="s">
        <v>76</v>
      </c>
      <c r="BK192" s="139">
        <f>ROUND(I192*H192,2)</f>
        <v>0</v>
      </c>
      <c r="BL192" s="18" t="s">
        <v>160</v>
      </c>
      <c r="BM192" s="138" t="s">
        <v>962</v>
      </c>
    </row>
    <row r="193" spans="2:65" s="1" customFormat="1" ht="10">
      <c r="B193" s="33"/>
      <c r="D193" s="140" t="s">
        <v>162</v>
      </c>
      <c r="F193" s="141" t="s">
        <v>961</v>
      </c>
      <c r="I193" s="142"/>
      <c r="L193" s="33"/>
      <c r="M193" s="143"/>
      <c r="T193" s="54"/>
      <c r="AT193" s="18" t="s">
        <v>162</v>
      </c>
      <c r="AU193" s="18" t="s">
        <v>76</v>
      </c>
    </row>
    <row r="194" spans="2:65" s="1" customFormat="1" ht="45">
      <c r="B194" s="33"/>
      <c r="D194" s="140" t="s">
        <v>217</v>
      </c>
      <c r="F194" s="144" t="s">
        <v>431</v>
      </c>
      <c r="I194" s="142"/>
      <c r="L194" s="33"/>
      <c r="M194" s="143"/>
      <c r="T194" s="54"/>
      <c r="AT194" s="18" t="s">
        <v>217</v>
      </c>
      <c r="AU194" s="18" t="s">
        <v>76</v>
      </c>
    </row>
    <row r="195" spans="2:65" s="1" customFormat="1" ht="16.5" customHeight="1">
      <c r="B195" s="126"/>
      <c r="C195" s="127" t="s">
        <v>301</v>
      </c>
      <c r="D195" s="127" t="s">
        <v>155</v>
      </c>
      <c r="E195" s="128" t="s">
        <v>963</v>
      </c>
      <c r="F195" s="129" t="s">
        <v>964</v>
      </c>
      <c r="G195" s="130" t="s">
        <v>194</v>
      </c>
      <c r="H195" s="131">
        <v>1</v>
      </c>
      <c r="I195" s="132"/>
      <c r="J195" s="133">
        <f>ROUND(I195*H195,2)</f>
        <v>0</v>
      </c>
      <c r="K195" s="129" t="s">
        <v>381</v>
      </c>
      <c r="L195" s="33"/>
      <c r="M195" s="134" t="s">
        <v>3</v>
      </c>
      <c r="N195" s="135" t="s">
        <v>40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160</v>
      </c>
      <c r="AT195" s="138" t="s">
        <v>155</v>
      </c>
      <c r="AU195" s="138" t="s">
        <v>76</v>
      </c>
      <c r="AY195" s="18" t="s">
        <v>154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8" t="s">
        <v>76</v>
      </c>
      <c r="BK195" s="139">
        <f>ROUND(I195*H195,2)</f>
        <v>0</v>
      </c>
      <c r="BL195" s="18" t="s">
        <v>160</v>
      </c>
      <c r="BM195" s="138" t="s">
        <v>965</v>
      </c>
    </row>
    <row r="196" spans="2:65" s="1" customFormat="1" ht="10">
      <c r="B196" s="33"/>
      <c r="D196" s="140" t="s">
        <v>162</v>
      </c>
      <c r="F196" s="141" t="s">
        <v>964</v>
      </c>
      <c r="I196" s="142"/>
      <c r="L196" s="33"/>
      <c r="M196" s="143"/>
      <c r="T196" s="54"/>
      <c r="AT196" s="18" t="s">
        <v>162</v>
      </c>
      <c r="AU196" s="18" t="s">
        <v>76</v>
      </c>
    </row>
    <row r="197" spans="2:65" s="1" customFormat="1" ht="45">
      <c r="B197" s="33"/>
      <c r="D197" s="140" t="s">
        <v>217</v>
      </c>
      <c r="F197" s="144" t="s">
        <v>824</v>
      </c>
      <c r="I197" s="142"/>
      <c r="L197" s="33"/>
      <c r="M197" s="143"/>
      <c r="T197" s="54"/>
      <c r="AT197" s="18" t="s">
        <v>217</v>
      </c>
      <c r="AU197" s="18" t="s">
        <v>76</v>
      </c>
    </row>
    <row r="198" spans="2:65" s="1" customFormat="1" ht="16.5" customHeight="1">
      <c r="B198" s="126"/>
      <c r="C198" s="127" t="s">
        <v>307</v>
      </c>
      <c r="D198" s="127" t="s">
        <v>155</v>
      </c>
      <c r="E198" s="128" t="s">
        <v>966</v>
      </c>
      <c r="F198" s="129" t="s">
        <v>967</v>
      </c>
      <c r="G198" s="130" t="s">
        <v>194</v>
      </c>
      <c r="H198" s="131">
        <v>1</v>
      </c>
      <c r="I198" s="132"/>
      <c r="J198" s="133">
        <f>ROUND(I198*H198,2)</f>
        <v>0</v>
      </c>
      <c r="K198" s="129" t="s">
        <v>381</v>
      </c>
      <c r="L198" s="33"/>
      <c r="M198" s="134" t="s">
        <v>3</v>
      </c>
      <c r="N198" s="135" t="s">
        <v>40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160</v>
      </c>
      <c r="AT198" s="138" t="s">
        <v>155</v>
      </c>
      <c r="AU198" s="138" t="s">
        <v>76</v>
      </c>
      <c r="AY198" s="18" t="s">
        <v>154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76</v>
      </c>
      <c r="BK198" s="139">
        <f>ROUND(I198*H198,2)</f>
        <v>0</v>
      </c>
      <c r="BL198" s="18" t="s">
        <v>160</v>
      </c>
      <c r="BM198" s="138" t="s">
        <v>968</v>
      </c>
    </row>
    <row r="199" spans="2:65" s="1" customFormat="1" ht="10">
      <c r="B199" s="33"/>
      <c r="D199" s="140" t="s">
        <v>162</v>
      </c>
      <c r="F199" s="141" t="s">
        <v>967</v>
      </c>
      <c r="I199" s="142"/>
      <c r="L199" s="33"/>
      <c r="M199" s="143"/>
      <c r="T199" s="54"/>
      <c r="AT199" s="18" t="s">
        <v>162</v>
      </c>
      <c r="AU199" s="18" t="s">
        <v>76</v>
      </c>
    </row>
    <row r="200" spans="2:65" s="1" customFormat="1" ht="45">
      <c r="B200" s="33"/>
      <c r="D200" s="140" t="s">
        <v>217</v>
      </c>
      <c r="F200" s="144" t="s">
        <v>969</v>
      </c>
      <c r="I200" s="142"/>
      <c r="L200" s="33"/>
      <c r="M200" s="143"/>
      <c r="T200" s="54"/>
      <c r="AT200" s="18" t="s">
        <v>217</v>
      </c>
      <c r="AU200" s="18" t="s">
        <v>76</v>
      </c>
    </row>
    <row r="201" spans="2:65" s="1" customFormat="1" ht="16.5" customHeight="1">
      <c r="B201" s="126"/>
      <c r="C201" s="127" t="s">
        <v>324</v>
      </c>
      <c r="D201" s="127" t="s">
        <v>155</v>
      </c>
      <c r="E201" s="128" t="s">
        <v>970</v>
      </c>
      <c r="F201" s="129" t="s">
        <v>971</v>
      </c>
      <c r="G201" s="130" t="s">
        <v>194</v>
      </c>
      <c r="H201" s="131">
        <v>1</v>
      </c>
      <c r="I201" s="132"/>
      <c r="J201" s="133">
        <f>ROUND(I201*H201,2)</f>
        <v>0</v>
      </c>
      <c r="K201" s="129" t="s">
        <v>381</v>
      </c>
      <c r="L201" s="33"/>
      <c r="M201" s="134" t="s">
        <v>3</v>
      </c>
      <c r="N201" s="135" t="s">
        <v>40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160</v>
      </c>
      <c r="AT201" s="138" t="s">
        <v>155</v>
      </c>
      <c r="AU201" s="138" t="s">
        <v>76</v>
      </c>
      <c r="AY201" s="18" t="s">
        <v>154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8" t="s">
        <v>76</v>
      </c>
      <c r="BK201" s="139">
        <f>ROUND(I201*H201,2)</f>
        <v>0</v>
      </c>
      <c r="BL201" s="18" t="s">
        <v>160</v>
      </c>
      <c r="BM201" s="138" t="s">
        <v>972</v>
      </c>
    </row>
    <row r="202" spans="2:65" s="1" customFormat="1" ht="10">
      <c r="B202" s="33"/>
      <c r="D202" s="140" t="s">
        <v>162</v>
      </c>
      <c r="F202" s="141" t="s">
        <v>971</v>
      </c>
      <c r="I202" s="142"/>
      <c r="L202" s="33"/>
      <c r="M202" s="143"/>
      <c r="T202" s="54"/>
      <c r="AT202" s="18" t="s">
        <v>162</v>
      </c>
      <c r="AU202" s="18" t="s">
        <v>76</v>
      </c>
    </row>
    <row r="203" spans="2:65" s="1" customFormat="1" ht="45">
      <c r="B203" s="33"/>
      <c r="D203" s="140" t="s">
        <v>217</v>
      </c>
      <c r="F203" s="144" t="s">
        <v>431</v>
      </c>
      <c r="I203" s="142"/>
      <c r="L203" s="33"/>
      <c r="M203" s="143"/>
      <c r="T203" s="54"/>
      <c r="AT203" s="18" t="s">
        <v>217</v>
      </c>
      <c r="AU203" s="18" t="s">
        <v>76</v>
      </c>
    </row>
    <row r="204" spans="2:65" s="1" customFormat="1" ht="16.5" customHeight="1">
      <c r="B204" s="126"/>
      <c r="C204" s="127" t="s">
        <v>328</v>
      </c>
      <c r="D204" s="127" t="s">
        <v>155</v>
      </c>
      <c r="E204" s="128" t="s">
        <v>973</v>
      </c>
      <c r="F204" s="129" t="s">
        <v>974</v>
      </c>
      <c r="G204" s="130" t="s">
        <v>194</v>
      </c>
      <c r="H204" s="131">
        <v>1</v>
      </c>
      <c r="I204" s="132"/>
      <c r="J204" s="133">
        <f>ROUND(I204*H204,2)</f>
        <v>0</v>
      </c>
      <c r="K204" s="129" t="s">
        <v>381</v>
      </c>
      <c r="L204" s="33"/>
      <c r="M204" s="134" t="s">
        <v>3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160</v>
      </c>
      <c r="AT204" s="138" t="s">
        <v>155</v>
      </c>
      <c r="AU204" s="138" t="s">
        <v>76</v>
      </c>
      <c r="AY204" s="18" t="s">
        <v>154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76</v>
      </c>
      <c r="BK204" s="139">
        <f>ROUND(I204*H204,2)</f>
        <v>0</v>
      </c>
      <c r="BL204" s="18" t="s">
        <v>160</v>
      </c>
      <c r="BM204" s="138" t="s">
        <v>975</v>
      </c>
    </row>
    <row r="205" spans="2:65" s="1" customFormat="1" ht="10">
      <c r="B205" s="33"/>
      <c r="D205" s="140" t="s">
        <v>162</v>
      </c>
      <c r="F205" s="141" t="s">
        <v>974</v>
      </c>
      <c r="I205" s="142"/>
      <c r="L205" s="33"/>
      <c r="M205" s="143"/>
      <c r="T205" s="54"/>
      <c r="AT205" s="18" t="s">
        <v>162</v>
      </c>
      <c r="AU205" s="18" t="s">
        <v>76</v>
      </c>
    </row>
    <row r="206" spans="2:65" s="1" customFormat="1" ht="45">
      <c r="B206" s="33"/>
      <c r="D206" s="140" t="s">
        <v>217</v>
      </c>
      <c r="F206" s="144" t="s">
        <v>427</v>
      </c>
      <c r="I206" s="142"/>
      <c r="L206" s="33"/>
      <c r="M206" s="143"/>
      <c r="T206" s="54"/>
      <c r="AT206" s="18" t="s">
        <v>217</v>
      </c>
      <c r="AU206" s="18" t="s">
        <v>76</v>
      </c>
    </row>
    <row r="207" spans="2:65" s="1" customFormat="1" ht="16.5" customHeight="1">
      <c r="B207" s="126"/>
      <c r="C207" s="127" t="s">
        <v>343</v>
      </c>
      <c r="D207" s="127" t="s">
        <v>155</v>
      </c>
      <c r="E207" s="128" t="s">
        <v>976</v>
      </c>
      <c r="F207" s="129" t="s">
        <v>977</v>
      </c>
      <c r="G207" s="130" t="s">
        <v>194</v>
      </c>
      <c r="H207" s="131">
        <v>1</v>
      </c>
      <c r="I207" s="132"/>
      <c r="J207" s="133">
        <f>ROUND(I207*H207,2)</f>
        <v>0</v>
      </c>
      <c r="K207" s="129" t="s">
        <v>381</v>
      </c>
      <c r="L207" s="33"/>
      <c r="M207" s="134" t="s">
        <v>3</v>
      </c>
      <c r="N207" s="135" t="s">
        <v>40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160</v>
      </c>
      <c r="AT207" s="138" t="s">
        <v>155</v>
      </c>
      <c r="AU207" s="138" t="s">
        <v>76</v>
      </c>
      <c r="AY207" s="18" t="s">
        <v>154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76</v>
      </c>
      <c r="BK207" s="139">
        <f>ROUND(I207*H207,2)</f>
        <v>0</v>
      </c>
      <c r="BL207" s="18" t="s">
        <v>160</v>
      </c>
      <c r="BM207" s="138" t="s">
        <v>978</v>
      </c>
    </row>
    <row r="208" spans="2:65" s="1" customFormat="1" ht="10">
      <c r="B208" s="33"/>
      <c r="D208" s="140" t="s">
        <v>162</v>
      </c>
      <c r="F208" s="141" t="s">
        <v>977</v>
      </c>
      <c r="I208" s="142"/>
      <c r="L208" s="33"/>
      <c r="M208" s="143"/>
      <c r="T208" s="54"/>
      <c r="AT208" s="18" t="s">
        <v>162</v>
      </c>
      <c r="AU208" s="18" t="s">
        <v>76</v>
      </c>
    </row>
    <row r="209" spans="2:65" s="1" customFormat="1" ht="45">
      <c r="B209" s="33"/>
      <c r="D209" s="140" t="s">
        <v>217</v>
      </c>
      <c r="F209" s="144" t="s">
        <v>427</v>
      </c>
      <c r="I209" s="142"/>
      <c r="L209" s="33"/>
      <c r="M209" s="143"/>
      <c r="T209" s="54"/>
      <c r="AT209" s="18" t="s">
        <v>217</v>
      </c>
      <c r="AU209" s="18" t="s">
        <v>76</v>
      </c>
    </row>
    <row r="210" spans="2:65" s="1" customFormat="1" ht="24.15" customHeight="1">
      <c r="B210" s="126"/>
      <c r="C210" s="127" t="s">
        <v>349</v>
      </c>
      <c r="D210" s="127" t="s">
        <v>155</v>
      </c>
      <c r="E210" s="128" t="s">
        <v>979</v>
      </c>
      <c r="F210" s="129" t="s">
        <v>980</v>
      </c>
      <c r="G210" s="130" t="s">
        <v>194</v>
      </c>
      <c r="H210" s="131">
        <v>1</v>
      </c>
      <c r="I210" s="132"/>
      <c r="J210" s="133">
        <f>ROUND(I210*H210,2)</f>
        <v>0</v>
      </c>
      <c r="K210" s="129" t="s">
        <v>381</v>
      </c>
      <c r="L210" s="33"/>
      <c r="M210" s="134" t="s">
        <v>3</v>
      </c>
      <c r="N210" s="135" t="s">
        <v>40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160</v>
      </c>
      <c r="AT210" s="138" t="s">
        <v>155</v>
      </c>
      <c r="AU210" s="138" t="s">
        <v>76</v>
      </c>
      <c r="AY210" s="18" t="s">
        <v>154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76</v>
      </c>
      <c r="BK210" s="139">
        <f>ROUND(I210*H210,2)</f>
        <v>0</v>
      </c>
      <c r="BL210" s="18" t="s">
        <v>160</v>
      </c>
      <c r="BM210" s="138" t="s">
        <v>981</v>
      </c>
    </row>
    <row r="211" spans="2:65" s="1" customFormat="1" ht="10">
      <c r="B211" s="33"/>
      <c r="D211" s="140" t="s">
        <v>162</v>
      </c>
      <c r="F211" s="141" t="s">
        <v>980</v>
      </c>
      <c r="I211" s="142"/>
      <c r="L211" s="33"/>
      <c r="M211" s="143"/>
      <c r="T211" s="54"/>
      <c r="AT211" s="18" t="s">
        <v>162</v>
      </c>
      <c r="AU211" s="18" t="s">
        <v>76</v>
      </c>
    </row>
    <row r="212" spans="2:65" s="1" customFormat="1" ht="45">
      <c r="B212" s="33"/>
      <c r="D212" s="140" t="s">
        <v>217</v>
      </c>
      <c r="F212" s="144" t="s">
        <v>427</v>
      </c>
      <c r="I212" s="142"/>
      <c r="L212" s="33"/>
      <c r="M212" s="143"/>
      <c r="T212" s="54"/>
      <c r="AT212" s="18" t="s">
        <v>217</v>
      </c>
      <c r="AU212" s="18" t="s">
        <v>76</v>
      </c>
    </row>
    <row r="213" spans="2:65" s="1" customFormat="1" ht="16.5" customHeight="1">
      <c r="B213" s="126"/>
      <c r="C213" s="127" t="s">
        <v>354</v>
      </c>
      <c r="D213" s="127" t="s">
        <v>155</v>
      </c>
      <c r="E213" s="128" t="s">
        <v>982</v>
      </c>
      <c r="F213" s="129" t="s">
        <v>983</v>
      </c>
      <c r="G213" s="130" t="s">
        <v>194</v>
      </c>
      <c r="H213" s="131">
        <v>1</v>
      </c>
      <c r="I213" s="132"/>
      <c r="J213" s="133">
        <f>ROUND(I213*H213,2)</f>
        <v>0</v>
      </c>
      <c r="K213" s="129" t="s">
        <v>381</v>
      </c>
      <c r="L213" s="33"/>
      <c r="M213" s="134" t="s">
        <v>3</v>
      </c>
      <c r="N213" s="135" t="s">
        <v>40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160</v>
      </c>
      <c r="AT213" s="138" t="s">
        <v>155</v>
      </c>
      <c r="AU213" s="138" t="s">
        <v>76</v>
      </c>
      <c r="AY213" s="18" t="s">
        <v>154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76</v>
      </c>
      <c r="BK213" s="139">
        <f>ROUND(I213*H213,2)</f>
        <v>0</v>
      </c>
      <c r="BL213" s="18" t="s">
        <v>160</v>
      </c>
      <c r="BM213" s="138" t="s">
        <v>984</v>
      </c>
    </row>
    <row r="214" spans="2:65" s="1" customFormat="1" ht="10">
      <c r="B214" s="33"/>
      <c r="D214" s="140" t="s">
        <v>162</v>
      </c>
      <c r="F214" s="141" t="s">
        <v>983</v>
      </c>
      <c r="I214" s="142"/>
      <c r="L214" s="33"/>
      <c r="M214" s="143"/>
      <c r="T214" s="54"/>
      <c r="AT214" s="18" t="s">
        <v>162</v>
      </c>
      <c r="AU214" s="18" t="s">
        <v>76</v>
      </c>
    </row>
    <row r="215" spans="2:65" s="1" customFormat="1" ht="45">
      <c r="B215" s="33"/>
      <c r="D215" s="140" t="s">
        <v>217</v>
      </c>
      <c r="F215" s="144" t="s">
        <v>431</v>
      </c>
      <c r="I215" s="142"/>
      <c r="L215" s="33"/>
      <c r="M215" s="143"/>
      <c r="T215" s="54"/>
      <c r="AT215" s="18" t="s">
        <v>217</v>
      </c>
      <c r="AU215" s="18" t="s">
        <v>76</v>
      </c>
    </row>
    <row r="216" spans="2:65" s="1" customFormat="1" ht="16.5" customHeight="1">
      <c r="B216" s="126"/>
      <c r="C216" s="127" t="s">
        <v>359</v>
      </c>
      <c r="D216" s="127" t="s">
        <v>155</v>
      </c>
      <c r="E216" s="128" t="s">
        <v>985</v>
      </c>
      <c r="F216" s="129" t="s">
        <v>986</v>
      </c>
      <c r="G216" s="130" t="s">
        <v>194</v>
      </c>
      <c r="H216" s="131">
        <v>1</v>
      </c>
      <c r="I216" s="132"/>
      <c r="J216" s="133">
        <f>ROUND(I216*H216,2)</f>
        <v>0</v>
      </c>
      <c r="K216" s="129" t="s">
        <v>381</v>
      </c>
      <c r="L216" s="33"/>
      <c r="M216" s="134" t="s">
        <v>3</v>
      </c>
      <c r="N216" s="135" t="s">
        <v>40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160</v>
      </c>
      <c r="AT216" s="138" t="s">
        <v>155</v>
      </c>
      <c r="AU216" s="138" t="s">
        <v>76</v>
      </c>
      <c r="AY216" s="18" t="s">
        <v>154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76</v>
      </c>
      <c r="BK216" s="139">
        <f>ROUND(I216*H216,2)</f>
        <v>0</v>
      </c>
      <c r="BL216" s="18" t="s">
        <v>160</v>
      </c>
      <c r="BM216" s="138" t="s">
        <v>987</v>
      </c>
    </row>
    <row r="217" spans="2:65" s="1" customFormat="1" ht="10">
      <c r="B217" s="33"/>
      <c r="D217" s="140" t="s">
        <v>162</v>
      </c>
      <c r="F217" s="141" t="s">
        <v>986</v>
      </c>
      <c r="I217" s="142"/>
      <c r="L217" s="33"/>
      <c r="M217" s="143"/>
      <c r="T217" s="54"/>
      <c r="AT217" s="18" t="s">
        <v>162</v>
      </c>
      <c r="AU217" s="18" t="s">
        <v>76</v>
      </c>
    </row>
    <row r="218" spans="2:65" s="1" customFormat="1" ht="45">
      <c r="B218" s="33"/>
      <c r="D218" s="140" t="s">
        <v>217</v>
      </c>
      <c r="F218" s="144" t="s">
        <v>427</v>
      </c>
      <c r="I218" s="142"/>
      <c r="L218" s="33"/>
      <c r="M218" s="143"/>
      <c r="T218" s="54"/>
      <c r="AT218" s="18" t="s">
        <v>217</v>
      </c>
      <c r="AU218" s="18" t="s">
        <v>76</v>
      </c>
    </row>
    <row r="219" spans="2:65" s="1" customFormat="1" ht="16.5" customHeight="1">
      <c r="B219" s="126"/>
      <c r="C219" s="127" t="s">
        <v>364</v>
      </c>
      <c r="D219" s="127" t="s">
        <v>155</v>
      </c>
      <c r="E219" s="128" t="s">
        <v>988</v>
      </c>
      <c r="F219" s="129" t="s">
        <v>989</v>
      </c>
      <c r="G219" s="130" t="s">
        <v>194</v>
      </c>
      <c r="H219" s="131">
        <v>1</v>
      </c>
      <c r="I219" s="132"/>
      <c r="J219" s="133">
        <f>ROUND(I219*H219,2)</f>
        <v>0</v>
      </c>
      <c r="K219" s="129" t="s">
        <v>381</v>
      </c>
      <c r="L219" s="33"/>
      <c r="M219" s="134" t="s">
        <v>3</v>
      </c>
      <c r="N219" s="135" t="s">
        <v>40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160</v>
      </c>
      <c r="AT219" s="138" t="s">
        <v>155</v>
      </c>
      <c r="AU219" s="138" t="s">
        <v>76</v>
      </c>
      <c r="AY219" s="18" t="s">
        <v>154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8" t="s">
        <v>76</v>
      </c>
      <c r="BK219" s="139">
        <f>ROUND(I219*H219,2)</f>
        <v>0</v>
      </c>
      <c r="BL219" s="18" t="s">
        <v>160</v>
      </c>
      <c r="BM219" s="138" t="s">
        <v>990</v>
      </c>
    </row>
    <row r="220" spans="2:65" s="1" customFormat="1" ht="10">
      <c r="B220" s="33"/>
      <c r="D220" s="140" t="s">
        <v>162</v>
      </c>
      <c r="F220" s="141" t="s">
        <v>989</v>
      </c>
      <c r="I220" s="142"/>
      <c r="L220" s="33"/>
      <c r="M220" s="143"/>
      <c r="T220" s="54"/>
      <c r="AT220" s="18" t="s">
        <v>162</v>
      </c>
      <c r="AU220" s="18" t="s">
        <v>76</v>
      </c>
    </row>
    <row r="221" spans="2:65" s="1" customFormat="1" ht="45">
      <c r="B221" s="33"/>
      <c r="D221" s="140" t="s">
        <v>217</v>
      </c>
      <c r="F221" s="144" t="s">
        <v>431</v>
      </c>
      <c r="I221" s="142"/>
      <c r="L221" s="33"/>
      <c r="M221" s="143"/>
      <c r="T221" s="54"/>
      <c r="AT221" s="18" t="s">
        <v>217</v>
      </c>
      <c r="AU221" s="18" t="s">
        <v>76</v>
      </c>
    </row>
    <row r="222" spans="2:65" s="1" customFormat="1" ht="16.5" customHeight="1">
      <c r="B222" s="126"/>
      <c r="C222" s="127" t="s">
        <v>369</v>
      </c>
      <c r="D222" s="127" t="s">
        <v>155</v>
      </c>
      <c r="E222" s="128" t="s">
        <v>991</v>
      </c>
      <c r="F222" s="129" t="s">
        <v>992</v>
      </c>
      <c r="G222" s="130" t="s">
        <v>194</v>
      </c>
      <c r="H222" s="131">
        <v>2</v>
      </c>
      <c r="I222" s="132"/>
      <c r="J222" s="133">
        <f>ROUND(I222*H222,2)</f>
        <v>0</v>
      </c>
      <c r="K222" s="129" t="s">
        <v>381</v>
      </c>
      <c r="L222" s="33"/>
      <c r="M222" s="134" t="s">
        <v>3</v>
      </c>
      <c r="N222" s="135" t="s">
        <v>40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160</v>
      </c>
      <c r="AT222" s="138" t="s">
        <v>155</v>
      </c>
      <c r="AU222" s="138" t="s">
        <v>76</v>
      </c>
      <c r="AY222" s="18" t="s">
        <v>154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8" t="s">
        <v>76</v>
      </c>
      <c r="BK222" s="139">
        <f>ROUND(I222*H222,2)</f>
        <v>0</v>
      </c>
      <c r="BL222" s="18" t="s">
        <v>160</v>
      </c>
      <c r="BM222" s="138" t="s">
        <v>993</v>
      </c>
    </row>
    <row r="223" spans="2:65" s="1" customFormat="1" ht="10">
      <c r="B223" s="33"/>
      <c r="D223" s="140" t="s">
        <v>162</v>
      </c>
      <c r="F223" s="141" t="s">
        <v>992</v>
      </c>
      <c r="I223" s="142"/>
      <c r="L223" s="33"/>
      <c r="M223" s="143"/>
      <c r="T223" s="54"/>
      <c r="AT223" s="18" t="s">
        <v>162</v>
      </c>
      <c r="AU223" s="18" t="s">
        <v>76</v>
      </c>
    </row>
    <row r="224" spans="2:65" s="1" customFormat="1" ht="45">
      <c r="B224" s="33"/>
      <c r="D224" s="140" t="s">
        <v>217</v>
      </c>
      <c r="F224" s="144" t="s">
        <v>824</v>
      </c>
      <c r="I224" s="142"/>
      <c r="L224" s="33"/>
      <c r="M224" s="143"/>
      <c r="T224" s="54"/>
      <c r="AT224" s="18" t="s">
        <v>217</v>
      </c>
      <c r="AU224" s="18" t="s">
        <v>76</v>
      </c>
    </row>
    <row r="225" spans="2:65" s="1" customFormat="1" ht="16.5" customHeight="1">
      <c r="B225" s="126"/>
      <c r="C225" s="127" t="s">
        <v>542</v>
      </c>
      <c r="D225" s="127" t="s">
        <v>155</v>
      </c>
      <c r="E225" s="128" t="s">
        <v>994</v>
      </c>
      <c r="F225" s="129" t="s">
        <v>995</v>
      </c>
      <c r="G225" s="130" t="s">
        <v>996</v>
      </c>
      <c r="H225" s="131">
        <v>0.495</v>
      </c>
      <c r="I225" s="132"/>
      <c r="J225" s="133">
        <f>ROUND(I225*H225,2)</f>
        <v>0</v>
      </c>
      <c r="K225" s="129" t="s">
        <v>381</v>
      </c>
      <c r="L225" s="33"/>
      <c r="M225" s="134" t="s">
        <v>3</v>
      </c>
      <c r="N225" s="135" t="s">
        <v>40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160</v>
      </c>
      <c r="AT225" s="138" t="s">
        <v>155</v>
      </c>
      <c r="AU225" s="138" t="s">
        <v>76</v>
      </c>
      <c r="AY225" s="18" t="s">
        <v>154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8" t="s">
        <v>76</v>
      </c>
      <c r="BK225" s="139">
        <f>ROUND(I225*H225,2)</f>
        <v>0</v>
      </c>
      <c r="BL225" s="18" t="s">
        <v>160</v>
      </c>
      <c r="BM225" s="138" t="s">
        <v>997</v>
      </c>
    </row>
    <row r="226" spans="2:65" s="1" customFormat="1" ht="10">
      <c r="B226" s="33"/>
      <c r="D226" s="140" t="s">
        <v>162</v>
      </c>
      <c r="F226" s="141" t="s">
        <v>995</v>
      </c>
      <c r="I226" s="142"/>
      <c r="L226" s="33"/>
      <c r="M226" s="143"/>
      <c r="T226" s="54"/>
      <c r="AT226" s="18" t="s">
        <v>162</v>
      </c>
      <c r="AU226" s="18" t="s">
        <v>76</v>
      </c>
    </row>
    <row r="227" spans="2:65" s="1" customFormat="1" ht="54">
      <c r="B227" s="33"/>
      <c r="D227" s="140" t="s">
        <v>217</v>
      </c>
      <c r="F227" s="144" t="s">
        <v>998</v>
      </c>
      <c r="I227" s="142"/>
      <c r="L227" s="33"/>
      <c r="M227" s="143"/>
      <c r="T227" s="54"/>
      <c r="AT227" s="18" t="s">
        <v>217</v>
      </c>
      <c r="AU227" s="18" t="s">
        <v>76</v>
      </c>
    </row>
    <row r="228" spans="2:65" s="1" customFormat="1" ht="16.5" customHeight="1">
      <c r="B228" s="126"/>
      <c r="C228" s="127" t="s">
        <v>546</v>
      </c>
      <c r="D228" s="127" t="s">
        <v>155</v>
      </c>
      <c r="E228" s="128" t="s">
        <v>999</v>
      </c>
      <c r="F228" s="129" t="s">
        <v>1000</v>
      </c>
      <c r="G228" s="130" t="s">
        <v>996</v>
      </c>
      <c r="H228" s="131">
        <v>0.495</v>
      </c>
      <c r="I228" s="132"/>
      <c r="J228" s="133">
        <f>ROUND(I228*H228,2)</f>
        <v>0</v>
      </c>
      <c r="K228" s="129" t="s">
        <v>381</v>
      </c>
      <c r="L228" s="33"/>
      <c r="M228" s="134" t="s">
        <v>3</v>
      </c>
      <c r="N228" s="135" t="s">
        <v>40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160</v>
      </c>
      <c r="AT228" s="138" t="s">
        <v>155</v>
      </c>
      <c r="AU228" s="138" t="s">
        <v>76</v>
      </c>
      <c r="AY228" s="18" t="s">
        <v>154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76</v>
      </c>
      <c r="BK228" s="139">
        <f>ROUND(I228*H228,2)</f>
        <v>0</v>
      </c>
      <c r="BL228" s="18" t="s">
        <v>160</v>
      </c>
      <c r="BM228" s="138" t="s">
        <v>1001</v>
      </c>
    </row>
    <row r="229" spans="2:65" s="1" customFormat="1" ht="10">
      <c r="B229" s="33"/>
      <c r="D229" s="140" t="s">
        <v>162</v>
      </c>
      <c r="F229" s="141" t="s">
        <v>1000</v>
      </c>
      <c r="I229" s="142"/>
      <c r="L229" s="33"/>
      <c r="M229" s="143"/>
      <c r="T229" s="54"/>
      <c r="AT229" s="18" t="s">
        <v>162</v>
      </c>
      <c r="AU229" s="18" t="s">
        <v>76</v>
      </c>
    </row>
    <row r="230" spans="2:65" s="1" customFormat="1" ht="45">
      <c r="B230" s="33"/>
      <c r="D230" s="140" t="s">
        <v>217</v>
      </c>
      <c r="F230" s="144" t="s">
        <v>1002</v>
      </c>
      <c r="I230" s="142"/>
      <c r="L230" s="33"/>
      <c r="M230" s="143"/>
      <c r="T230" s="54"/>
      <c r="AT230" s="18" t="s">
        <v>217</v>
      </c>
      <c r="AU230" s="18" t="s">
        <v>76</v>
      </c>
    </row>
    <row r="231" spans="2:65" s="1" customFormat="1" ht="24.15" customHeight="1">
      <c r="B231" s="126"/>
      <c r="C231" s="127" t="s">
        <v>550</v>
      </c>
      <c r="D231" s="127" t="s">
        <v>155</v>
      </c>
      <c r="E231" s="128" t="s">
        <v>1003</v>
      </c>
      <c r="F231" s="129" t="s">
        <v>1004</v>
      </c>
      <c r="G231" s="130" t="s">
        <v>1005</v>
      </c>
      <c r="H231" s="131">
        <v>1</v>
      </c>
      <c r="I231" s="132"/>
      <c r="J231" s="133">
        <f>ROUND(I231*H231,2)</f>
        <v>0</v>
      </c>
      <c r="K231" s="129" t="s">
        <v>381</v>
      </c>
      <c r="L231" s="33"/>
      <c r="M231" s="134" t="s">
        <v>3</v>
      </c>
      <c r="N231" s="135" t="s">
        <v>40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160</v>
      </c>
      <c r="AT231" s="138" t="s">
        <v>155</v>
      </c>
      <c r="AU231" s="138" t="s">
        <v>76</v>
      </c>
      <c r="AY231" s="18" t="s">
        <v>154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76</v>
      </c>
      <c r="BK231" s="139">
        <f>ROUND(I231*H231,2)</f>
        <v>0</v>
      </c>
      <c r="BL231" s="18" t="s">
        <v>160</v>
      </c>
      <c r="BM231" s="138" t="s">
        <v>1006</v>
      </c>
    </row>
    <row r="232" spans="2:65" s="1" customFormat="1" ht="10">
      <c r="B232" s="33"/>
      <c r="D232" s="140" t="s">
        <v>162</v>
      </c>
      <c r="F232" s="141" t="s">
        <v>1004</v>
      </c>
      <c r="I232" s="142"/>
      <c r="L232" s="33"/>
      <c r="M232" s="143"/>
      <c r="T232" s="54"/>
      <c r="AT232" s="18" t="s">
        <v>162</v>
      </c>
      <c r="AU232" s="18" t="s">
        <v>76</v>
      </c>
    </row>
    <row r="233" spans="2:65" s="1" customFormat="1" ht="54">
      <c r="B233" s="33"/>
      <c r="D233" s="140" t="s">
        <v>217</v>
      </c>
      <c r="F233" s="144" t="s">
        <v>1007</v>
      </c>
      <c r="I233" s="142"/>
      <c r="L233" s="33"/>
      <c r="M233" s="143"/>
      <c r="T233" s="54"/>
      <c r="AT233" s="18" t="s">
        <v>217</v>
      </c>
      <c r="AU233" s="18" t="s">
        <v>76</v>
      </c>
    </row>
    <row r="234" spans="2:65" s="1" customFormat="1" ht="24.15" customHeight="1">
      <c r="B234" s="126"/>
      <c r="C234" s="127" t="s">
        <v>555</v>
      </c>
      <c r="D234" s="127" t="s">
        <v>155</v>
      </c>
      <c r="E234" s="128" t="s">
        <v>1008</v>
      </c>
      <c r="F234" s="129" t="s">
        <v>1009</v>
      </c>
      <c r="G234" s="130" t="s">
        <v>1005</v>
      </c>
      <c r="H234" s="131">
        <v>1</v>
      </c>
      <c r="I234" s="132"/>
      <c r="J234" s="133">
        <f>ROUND(I234*H234,2)</f>
        <v>0</v>
      </c>
      <c r="K234" s="129" t="s">
        <v>381</v>
      </c>
      <c r="L234" s="33"/>
      <c r="M234" s="134" t="s">
        <v>3</v>
      </c>
      <c r="N234" s="135" t="s">
        <v>40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160</v>
      </c>
      <c r="AT234" s="138" t="s">
        <v>155</v>
      </c>
      <c r="AU234" s="138" t="s">
        <v>76</v>
      </c>
      <c r="AY234" s="18" t="s">
        <v>154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76</v>
      </c>
      <c r="BK234" s="139">
        <f>ROUND(I234*H234,2)</f>
        <v>0</v>
      </c>
      <c r="BL234" s="18" t="s">
        <v>160</v>
      </c>
      <c r="BM234" s="138" t="s">
        <v>1010</v>
      </c>
    </row>
    <row r="235" spans="2:65" s="1" customFormat="1" ht="10">
      <c r="B235" s="33"/>
      <c r="D235" s="140" t="s">
        <v>162</v>
      </c>
      <c r="F235" s="141" t="s">
        <v>1009</v>
      </c>
      <c r="I235" s="142"/>
      <c r="L235" s="33"/>
      <c r="M235" s="143"/>
      <c r="T235" s="54"/>
      <c r="AT235" s="18" t="s">
        <v>162</v>
      </c>
      <c r="AU235" s="18" t="s">
        <v>76</v>
      </c>
    </row>
    <row r="236" spans="2:65" s="1" customFormat="1" ht="54">
      <c r="B236" s="33"/>
      <c r="D236" s="140" t="s">
        <v>217</v>
      </c>
      <c r="F236" s="144" t="s">
        <v>1011</v>
      </c>
      <c r="I236" s="142"/>
      <c r="L236" s="33"/>
      <c r="M236" s="143"/>
      <c r="T236" s="54"/>
      <c r="AT236" s="18" t="s">
        <v>217</v>
      </c>
      <c r="AU236" s="18" t="s">
        <v>76</v>
      </c>
    </row>
    <row r="237" spans="2:65" s="1" customFormat="1" ht="24.15" customHeight="1">
      <c r="B237" s="126"/>
      <c r="C237" s="127" t="s">
        <v>559</v>
      </c>
      <c r="D237" s="127" t="s">
        <v>155</v>
      </c>
      <c r="E237" s="128" t="s">
        <v>1012</v>
      </c>
      <c r="F237" s="129" t="s">
        <v>1013</v>
      </c>
      <c r="G237" s="130" t="s">
        <v>1005</v>
      </c>
      <c r="H237" s="131">
        <v>1</v>
      </c>
      <c r="I237" s="132"/>
      <c r="J237" s="133">
        <f>ROUND(I237*H237,2)</f>
        <v>0</v>
      </c>
      <c r="K237" s="129" t="s">
        <v>381</v>
      </c>
      <c r="L237" s="33"/>
      <c r="M237" s="134" t="s">
        <v>3</v>
      </c>
      <c r="N237" s="135" t="s">
        <v>40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160</v>
      </c>
      <c r="AT237" s="138" t="s">
        <v>155</v>
      </c>
      <c r="AU237" s="138" t="s">
        <v>76</v>
      </c>
      <c r="AY237" s="18" t="s">
        <v>154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8" t="s">
        <v>76</v>
      </c>
      <c r="BK237" s="139">
        <f>ROUND(I237*H237,2)</f>
        <v>0</v>
      </c>
      <c r="BL237" s="18" t="s">
        <v>160</v>
      </c>
      <c r="BM237" s="138" t="s">
        <v>1014</v>
      </c>
    </row>
    <row r="238" spans="2:65" s="1" customFormat="1" ht="10">
      <c r="B238" s="33"/>
      <c r="D238" s="140" t="s">
        <v>162</v>
      </c>
      <c r="F238" s="141" t="s">
        <v>1013</v>
      </c>
      <c r="I238" s="142"/>
      <c r="L238" s="33"/>
      <c r="M238" s="143"/>
      <c r="T238" s="54"/>
      <c r="AT238" s="18" t="s">
        <v>162</v>
      </c>
      <c r="AU238" s="18" t="s">
        <v>76</v>
      </c>
    </row>
    <row r="239" spans="2:65" s="1" customFormat="1" ht="54">
      <c r="B239" s="33"/>
      <c r="D239" s="140" t="s">
        <v>217</v>
      </c>
      <c r="F239" s="144" t="s">
        <v>1011</v>
      </c>
      <c r="I239" s="142"/>
      <c r="L239" s="33"/>
      <c r="M239" s="143"/>
      <c r="T239" s="54"/>
      <c r="AT239" s="18" t="s">
        <v>217</v>
      </c>
      <c r="AU239" s="18" t="s">
        <v>76</v>
      </c>
    </row>
    <row r="240" spans="2:65" s="1" customFormat="1" ht="16.5" customHeight="1">
      <c r="B240" s="126"/>
      <c r="C240" s="127" t="s">
        <v>563</v>
      </c>
      <c r="D240" s="127" t="s">
        <v>155</v>
      </c>
      <c r="E240" s="128" t="s">
        <v>816</v>
      </c>
      <c r="F240" s="129" t="s">
        <v>817</v>
      </c>
      <c r="G240" s="130" t="s">
        <v>194</v>
      </c>
      <c r="H240" s="131">
        <v>1</v>
      </c>
      <c r="I240" s="132"/>
      <c r="J240" s="133">
        <f>ROUND(I240*H240,2)</f>
        <v>0</v>
      </c>
      <c r="K240" s="129" t="s">
        <v>381</v>
      </c>
      <c r="L240" s="33"/>
      <c r="M240" s="134" t="s">
        <v>3</v>
      </c>
      <c r="N240" s="135" t="s">
        <v>40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160</v>
      </c>
      <c r="AT240" s="138" t="s">
        <v>155</v>
      </c>
      <c r="AU240" s="138" t="s">
        <v>76</v>
      </c>
      <c r="AY240" s="18" t="s">
        <v>154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8" t="s">
        <v>76</v>
      </c>
      <c r="BK240" s="139">
        <f>ROUND(I240*H240,2)</f>
        <v>0</v>
      </c>
      <c r="BL240" s="18" t="s">
        <v>160</v>
      </c>
      <c r="BM240" s="138" t="s">
        <v>1015</v>
      </c>
    </row>
    <row r="241" spans="2:65" s="1" customFormat="1" ht="10">
      <c r="B241" s="33"/>
      <c r="D241" s="140" t="s">
        <v>162</v>
      </c>
      <c r="F241" s="141" t="s">
        <v>817</v>
      </c>
      <c r="I241" s="142"/>
      <c r="L241" s="33"/>
      <c r="M241" s="143"/>
      <c r="T241" s="54"/>
      <c r="AT241" s="18" t="s">
        <v>162</v>
      </c>
      <c r="AU241" s="18" t="s">
        <v>76</v>
      </c>
    </row>
    <row r="242" spans="2:65" s="1" customFormat="1" ht="45">
      <c r="B242" s="33"/>
      <c r="D242" s="140" t="s">
        <v>217</v>
      </c>
      <c r="F242" s="144" t="s">
        <v>427</v>
      </c>
      <c r="I242" s="142"/>
      <c r="L242" s="33"/>
      <c r="M242" s="143"/>
      <c r="T242" s="54"/>
      <c r="AT242" s="18" t="s">
        <v>217</v>
      </c>
      <c r="AU242" s="18" t="s">
        <v>76</v>
      </c>
    </row>
    <row r="243" spans="2:65" s="1" customFormat="1" ht="16.5" customHeight="1">
      <c r="B243" s="126"/>
      <c r="C243" s="127" t="s">
        <v>567</v>
      </c>
      <c r="D243" s="127" t="s">
        <v>155</v>
      </c>
      <c r="E243" s="128" t="s">
        <v>818</v>
      </c>
      <c r="F243" s="129" t="s">
        <v>819</v>
      </c>
      <c r="G243" s="130" t="s">
        <v>194</v>
      </c>
      <c r="H243" s="131">
        <v>1</v>
      </c>
      <c r="I243" s="132"/>
      <c r="J243" s="133">
        <f>ROUND(I243*H243,2)</f>
        <v>0</v>
      </c>
      <c r="K243" s="129" t="s">
        <v>381</v>
      </c>
      <c r="L243" s="33"/>
      <c r="M243" s="134" t="s">
        <v>3</v>
      </c>
      <c r="N243" s="135" t="s">
        <v>40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160</v>
      </c>
      <c r="AT243" s="138" t="s">
        <v>155</v>
      </c>
      <c r="AU243" s="138" t="s">
        <v>76</v>
      </c>
      <c r="AY243" s="18" t="s">
        <v>154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8" t="s">
        <v>76</v>
      </c>
      <c r="BK243" s="139">
        <f>ROUND(I243*H243,2)</f>
        <v>0</v>
      </c>
      <c r="BL243" s="18" t="s">
        <v>160</v>
      </c>
      <c r="BM243" s="138" t="s">
        <v>1016</v>
      </c>
    </row>
    <row r="244" spans="2:65" s="1" customFormat="1" ht="10">
      <c r="B244" s="33"/>
      <c r="D244" s="140" t="s">
        <v>162</v>
      </c>
      <c r="F244" s="141" t="s">
        <v>819</v>
      </c>
      <c r="I244" s="142"/>
      <c r="L244" s="33"/>
      <c r="M244" s="143"/>
      <c r="T244" s="54"/>
      <c r="AT244" s="18" t="s">
        <v>162</v>
      </c>
      <c r="AU244" s="18" t="s">
        <v>76</v>
      </c>
    </row>
    <row r="245" spans="2:65" s="1" customFormat="1" ht="45">
      <c r="B245" s="33"/>
      <c r="D245" s="140" t="s">
        <v>217</v>
      </c>
      <c r="F245" s="144" t="s">
        <v>680</v>
      </c>
      <c r="I245" s="142"/>
      <c r="L245" s="33"/>
      <c r="M245" s="143"/>
      <c r="T245" s="54"/>
      <c r="AT245" s="18" t="s">
        <v>217</v>
      </c>
      <c r="AU245" s="18" t="s">
        <v>76</v>
      </c>
    </row>
    <row r="246" spans="2:65" s="1" customFormat="1" ht="16.5" customHeight="1">
      <c r="B246" s="126"/>
      <c r="C246" s="127" t="s">
        <v>571</v>
      </c>
      <c r="D246" s="127" t="s">
        <v>155</v>
      </c>
      <c r="E246" s="128" t="s">
        <v>1017</v>
      </c>
      <c r="F246" s="129" t="s">
        <v>1018</v>
      </c>
      <c r="G246" s="130" t="s">
        <v>194</v>
      </c>
      <c r="H246" s="131">
        <v>1</v>
      </c>
      <c r="I246" s="132"/>
      <c r="J246" s="133">
        <f>ROUND(I246*H246,2)</f>
        <v>0</v>
      </c>
      <c r="K246" s="129" t="s">
        <v>381</v>
      </c>
      <c r="L246" s="33"/>
      <c r="M246" s="134" t="s">
        <v>3</v>
      </c>
      <c r="N246" s="135" t="s">
        <v>40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160</v>
      </c>
      <c r="AT246" s="138" t="s">
        <v>155</v>
      </c>
      <c r="AU246" s="138" t="s">
        <v>76</v>
      </c>
      <c r="AY246" s="18" t="s">
        <v>154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76</v>
      </c>
      <c r="BK246" s="139">
        <f>ROUND(I246*H246,2)</f>
        <v>0</v>
      </c>
      <c r="BL246" s="18" t="s">
        <v>160</v>
      </c>
      <c r="BM246" s="138" t="s">
        <v>1019</v>
      </c>
    </row>
    <row r="247" spans="2:65" s="1" customFormat="1" ht="10">
      <c r="B247" s="33"/>
      <c r="D247" s="140" t="s">
        <v>162</v>
      </c>
      <c r="F247" s="141" t="s">
        <v>1018</v>
      </c>
      <c r="I247" s="142"/>
      <c r="L247" s="33"/>
      <c r="M247" s="143"/>
      <c r="T247" s="54"/>
      <c r="AT247" s="18" t="s">
        <v>162</v>
      </c>
      <c r="AU247" s="18" t="s">
        <v>76</v>
      </c>
    </row>
    <row r="248" spans="2:65" s="1" customFormat="1" ht="45">
      <c r="B248" s="33"/>
      <c r="D248" s="140" t="s">
        <v>217</v>
      </c>
      <c r="F248" s="144" t="s">
        <v>824</v>
      </c>
      <c r="I248" s="142"/>
      <c r="L248" s="33"/>
      <c r="M248" s="143"/>
      <c r="T248" s="54"/>
      <c r="AT248" s="18" t="s">
        <v>217</v>
      </c>
      <c r="AU248" s="18" t="s">
        <v>76</v>
      </c>
    </row>
    <row r="249" spans="2:65" s="1" customFormat="1" ht="16.5" customHeight="1">
      <c r="B249" s="126"/>
      <c r="C249" s="127" t="s">
        <v>576</v>
      </c>
      <c r="D249" s="127" t="s">
        <v>155</v>
      </c>
      <c r="E249" s="128" t="s">
        <v>1020</v>
      </c>
      <c r="F249" s="129" t="s">
        <v>1021</v>
      </c>
      <c r="G249" s="130" t="s">
        <v>194</v>
      </c>
      <c r="H249" s="131">
        <v>1</v>
      </c>
      <c r="I249" s="132"/>
      <c r="J249" s="133">
        <f>ROUND(I249*H249,2)</f>
        <v>0</v>
      </c>
      <c r="K249" s="129" t="s">
        <v>381</v>
      </c>
      <c r="L249" s="33"/>
      <c r="M249" s="134" t="s">
        <v>3</v>
      </c>
      <c r="N249" s="135" t="s">
        <v>40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160</v>
      </c>
      <c r="AT249" s="138" t="s">
        <v>155</v>
      </c>
      <c r="AU249" s="138" t="s">
        <v>76</v>
      </c>
      <c r="AY249" s="18" t="s">
        <v>154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8" t="s">
        <v>76</v>
      </c>
      <c r="BK249" s="139">
        <f>ROUND(I249*H249,2)</f>
        <v>0</v>
      </c>
      <c r="BL249" s="18" t="s">
        <v>160</v>
      </c>
      <c r="BM249" s="138" t="s">
        <v>1022</v>
      </c>
    </row>
    <row r="250" spans="2:65" s="1" customFormat="1" ht="10">
      <c r="B250" s="33"/>
      <c r="D250" s="140" t="s">
        <v>162</v>
      </c>
      <c r="F250" s="141" t="s">
        <v>1021</v>
      </c>
      <c r="I250" s="142"/>
      <c r="L250" s="33"/>
      <c r="M250" s="143"/>
      <c r="T250" s="54"/>
      <c r="AT250" s="18" t="s">
        <v>162</v>
      </c>
      <c r="AU250" s="18" t="s">
        <v>76</v>
      </c>
    </row>
    <row r="251" spans="2:65" s="1" customFormat="1" ht="45">
      <c r="B251" s="33"/>
      <c r="D251" s="140" t="s">
        <v>217</v>
      </c>
      <c r="F251" s="144" t="s">
        <v>680</v>
      </c>
      <c r="I251" s="142"/>
      <c r="L251" s="33"/>
      <c r="M251" s="143"/>
      <c r="T251" s="54"/>
      <c r="AT251" s="18" t="s">
        <v>217</v>
      </c>
      <c r="AU251" s="18" t="s">
        <v>76</v>
      </c>
    </row>
    <row r="252" spans="2:65" s="1" customFormat="1" ht="16.5" customHeight="1">
      <c r="B252" s="126"/>
      <c r="C252" s="127" t="s">
        <v>580</v>
      </c>
      <c r="D252" s="127" t="s">
        <v>155</v>
      </c>
      <c r="E252" s="128" t="s">
        <v>1023</v>
      </c>
      <c r="F252" s="129" t="s">
        <v>1024</v>
      </c>
      <c r="G252" s="130" t="s">
        <v>194</v>
      </c>
      <c r="H252" s="131">
        <v>1</v>
      </c>
      <c r="I252" s="132"/>
      <c r="J252" s="133">
        <f>ROUND(I252*H252,2)</f>
        <v>0</v>
      </c>
      <c r="K252" s="129" t="s">
        <v>381</v>
      </c>
      <c r="L252" s="33"/>
      <c r="M252" s="134" t="s">
        <v>3</v>
      </c>
      <c r="N252" s="135" t="s">
        <v>40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160</v>
      </c>
      <c r="AT252" s="138" t="s">
        <v>155</v>
      </c>
      <c r="AU252" s="138" t="s">
        <v>76</v>
      </c>
      <c r="AY252" s="18" t="s">
        <v>154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76</v>
      </c>
      <c r="BK252" s="139">
        <f>ROUND(I252*H252,2)</f>
        <v>0</v>
      </c>
      <c r="BL252" s="18" t="s">
        <v>160</v>
      </c>
      <c r="BM252" s="138" t="s">
        <v>1025</v>
      </c>
    </row>
    <row r="253" spans="2:65" s="1" customFormat="1" ht="10">
      <c r="B253" s="33"/>
      <c r="D253" s="140" t="s">
        <v>162</v>
      </c>
      <c r="F253" s="141" t="s">
        <v>1024</v>
      </c>
      <c r="I253" s="142"/>
      <c r="L253" s="33"/>
      <c r="M253" s="143"/>
      <c r="T253" s="54"/>
      <c r="AT253" s="18" t="s">
        <v>162</v>
      </c>
      <c r="AU253" s="18" t="s">
        <v>76</v>
      </c>
    </row>
    <row r="254" spans="2:65" s="1" customFormat="1" ht="45">
      <c r="B254" s="33"/>
      <c r="D254" s="140" t="s">
        <v>217</v>
      </c>
      <c r="F254" s="144" t="s">
        <v>824</v>
      </c>
      <c r="I254" s="142"/>
      <c r="L254" s="33"/>
      <c r="M254" s="143"/>
      <c r="T254" s="54"/>
      <c r="AT254" s="18" t="s">
        <v>217</v>
      </c>
      <c r="AU254" s="18" t="s">
        <v>76</v>
      </c>
    </row>
    <row r="255" spans="2:65" s="1" customFormat="1" ht="16.5" customHeight="1">
      <c r="B255" s="126"/>
      <c r="C255" s="127" t="s">
        <v>585</v>
      </c>
      <c r="D255" s="127" t="s">
        <v>155</v>
      </c>
      <c r="E255" s="128" t="s">
        <v>1026</v>
      </c>
      <c r="F255" s="129" t="s">
        <v>1027</v>
      </c>
      <c r="G255" s="130" t="s">
        <v>194</v>
      </c>
      <c r="H255" s="131">
        <v>2</v>
      </c>
      <c r="I255" s="132"/>
      <c r="J255" s="133">
        <f>ROUND(I255*H255,2)</f>
        <v>0</v>
      </c>
      <c r="K255" s="129" t="s">
        <v>381</v>
      </c>
      <c r="L255" s="33"/>
      <c r="M255" s="134" t="s">
        <v>3</v>
      </c>
      <c r="N255" s="135" t="s">
        <v>40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160</v>
      </c>
      <c r="AT255" s="138" t="s">
        <v>155</v>
      </c>
      <c r="AU255" s="138" t="s">
        <v>76</v>
      </c>
      <c r="AY255" s="18" t="s">
        <v>154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8" t="s">
        <v>76</v>
      </c>
      <c r="BK255" s="139">
        <f>ROUND(I255*H255,2)</f>
        <v>0</v>
      </c>
      <c r="BL255" s="18" t="s">
        <v>160</v>
      </c>
      <c r="BM255" s="138" t="s">
        <v>1028</v>
      </c>
    </row>
    <row r="256" spans="2:65" s="1" customFormat="1" ht="10">
      <c r="B256" s="33"/>
      <c r="D256" s="140" t="s">
        <v>162</v>
      </c>
      <c r="F256" s="141" t="s">
        <v>1027</v>
      </c>
      <c r="I256" s="142"/>
      <c r="L256" s="33"/>
      <c r="M256" s="143"/>
      <c r="T256" s="54"/>
      <c r="AT256" s="18" t="s">
        <v>162</v>
      </c>
      <c r="AU256" s="18" t="s">
        <v>76</v>
      </c>
    </row>
    <row r="257" spans="2:65" s="1" customFormat="1" ht="45">
      <c r="B257" s="33"/>
      <c r="D257" s="140" t="s">
        <v>217</v>
      </c>
      <c r="F257" s="144" t="s">
        <v>680</v>
      </c>
      <c r="I257" s="142"/>
      <c r="L257" s="33"/>
      <c r="M257" s="143"/>
      <c r="T257" s="54"/>
      <c r="AT257" s="18" t="s">
        <v>217</v>
      </c>
      <c r="AU257" s="18" t="s">
        <v>76</v>
      </c>
    </row>
    <row r="258" spans="2:65" s="1" customFormat="1" ht="16.5" customHeight="1">
      <c r="B258" s="126"/>
      <c r="C258" s="127" t="s">
        <v>589</v>
      </c>
      <c r="D258" s="127" t="s">
        <v>155</v>
      </c>
      <c r="E258" s="128" t="s">
        <v>1029</v>
      </c>
      <c r="F258" s="129" t="s">
        <v>1030</v>
      </c>
      <c r="G258" s="130" t="s">
        <v>194</v>
      </c>
      <c r="H258" s="131">
        <v>2</v>
      </c>
      <c r="I258" s="132"/>
      <c r="J258" s="133">
        <f>ROUND(I258*H258,2)</f>
        <v>0</v>
      </c>
      <c r="K258" s="129" t="s">
        <v>381</v>
      </c>
      <c r="L258" s="33"/>
      <c r="M258" s="134" t="s">
        <v>3</v>
      </c>
      <c r="N258" s="135" t="s">
        <v>40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160</v>
      </c>
      <c r="AT258" s="138" t="s">
        <v>155</v>
      </c>
      <c r="AU258" s="138" t="s">
        <v>76</v>
      </c>
      <c r="AY258" s="18" t="s">
        <v>154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8" t="s">
        <v>76</v>
      </c>
      <c r="BK258" s="139">
        <f>ROUND(I258*H258,2)</f>
        <v>0</v>
      </c>
      <c r="BL258" s="18" t="s">
        <v>160</v>
      </c>
      <c r="BM258" s="138" t="s">
        <v>1031</v>
      </c>
    </row>
    <row r="259" spans="2:65" s="1" customFormat="1" ht="10">
      <c r="B259" s="33"/>
      <c r="D259" s="140" t="s">
        <v>162</v>
      </c>
      <c r="F259" s="141" t="s">
        <v>1030</v>
      </c>
      <c r="I259" s="142"/>
      <c r="L259" s="33"/>
      <c r="M259" s="143"/>
      <c r="T259" s="54"/>
      <c r="AT259" s="18" t="s">
        <v>162</v>
      </c>
      <c r="AU259" s="18" t="s">
        <v>76</v>
      </c>
    </row>
    <row r="260" spans="2:65" s="1" customFormat="1" ht="45">
      <c r="B260" s="33"/>
      <c r="D260" s="140" t="s">
        <v>217</v>
      </c>
      <c r="F260" s="144" t="s">
        <v>824</v>
      </c>
      <c r="I260" s="142"/>
      <c r="L260" s="33"/>
      <c r="M260" s="143"/>
      <c r="T260" s="54"/>
      <c r="AT260" s="18" t="s">
        <v>217</v>
      </c>
      <c r="AU260" s="18" t="s">
        <v>76</v>
      </c>
    </row>
    <row r="261" spans="2:65" s="1" customFormat="1" ht="16.5" customHeight="1">
      <c r="B261" s="126"/>
      <c r="C261" s="127" t="s">
        <v>595</v>
      </c>
      <c r="D261" s="127" t="s">
        <v>155</v>
      </c>
      <c r="E261" s="128" t="s">
        <v>320</v>
      </c>
      <c r="F261" s="129" t="s">
        <v>371</v>
      </c>
      <c r="G261" s="130" t="s">
        <v>194</v>
      </c>
      <c r="H261" s="131">
        <v>1</v>
      </c>
      <c r="I261" s="132"/>
      <c r="J261" s="133">
        <f>ROUND(I261*H261,2)</f>
        <v>0</v>
      </c>
      <c r="K261" s="129" t="s">
        <v>322</v>
      </c>
      <c r="L261" s="33"/>
      <c r="M261" s="134" t="s">
        <v>3</v>
      </c>
      <c r="N261" s="135" t="s">
        <v>40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160</v>
      </c>
      <c r="AT261" s="138" t="s">
        <v>155</v>
      </c>
      <c r="AU261" s="138" t="s">
        <v>76</v>
      </c>
      <c r="AY261" s="18" t="s">
        <v>154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8" t="s">
        <v>76</v>
      </c>
      <c r="BK261" s="139">
        <f>ROUND(I261*H261,2)</f>
        <v>0</v>
      </c>
      <c r="BL261" s="18" t="s">
        <v>160</v>
      </c>
      <c r="BM261" s="138" t="s">
        <v>1032</v>
      </c>
    </row>
    <row r="262" spans="2:65" s="1" customFormat="1" ht="10">
      <c r="B262" s="33"/>
      <c r="D262" s="140" t="s">
        <v>162</v>
      </c>
      <c r="F262" s="141" t="s">
        <v>371</v>
      </c>
      <c r="I262" s="142"/>
      <c r="L262" s="33"/>
      <c r="M262" s="153"/>
      <c r="N262" s="154"/>
      <c r="O262" s="154"/>
      <c r="P262" s="154"/>
      <c r="Q262" s="154"/>
      <c r="R262" s="154"/>
      <c r="S262" s="154"/>
      <c r="T262" s="155"/>
      <c r="AT262" s="18" t="s">
        <v>162</v>
      </c>
      <c r="AU262" s="18" t="s">
        <v>76</v>
      </c>
    </row>
    <row r="263" spans="2:65" s="1" customFormat="1" ht="7" customHeight="1">
      <c r="B263" s="42"/>
      <c r="C263" s="43"/>
      <c r="D263" s="43"/>
      <c r="E263" s="43"/>
      <c r="F263" s="43"/>
      <c r="G263" s="43"/>
      <c r="H263" s="43"/>
      <c r="I263" s="43"/>
      <c r="J263" s="43"/>
      <c r="K263" s="43"/>
      <c r="L263" s="33"/>
    </row>
  </sheetData>
  <autoFilter ref="C86:K262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128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1033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ROUND(J86,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ROUND((SUM(BE86:BE106)),  2)</f>
        <v>0</v>
      </c>
      <c r="I35" s="94">
        <v>0.21</v>
      </c>
      <c r="J35" s="84">
        <f>ROUND(((SUM(BE86:BE106))*I35),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ROUND((SUM(BF86:BF106)),  2)</f>
        <v>0</v>
      </c>
      <c r="I36" s="94">
        <v>0.12</v>
      </c>
      <c r="J36" s="84">
        <f>ROUND(((SUM(BF86:BF106))*I36),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ROUND((SUM(BG86:BG106)),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ROUND((SUM(BH86:BH106)),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ROUND((SUM(BI86:BI106)),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128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PS 11-03-71 - ŽST Hrubá Voda, ZZEE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J86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1034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140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27" t="str">
        <f>E7</f>
        <v>ŽST Hrubá Voda - vymístění pracoviště ŘP</v>
      </c>
      <c r="F74" s="328"/>
      <c r="G74" s="328"/>
      <c r="H74" s="328"/>
      <c r="L74" s="33"/>
    </row>
    <row r="75" spans="2:12" ht="12" customHeight="1">
      <c r="B75" s="21"/>
      <c r="C75" s="28" t="s">
        <v>127</v>
      </c>
      <c r="L75" s="21"/>
    </row>
    <row r="76" spans="2:12" s="1" customFormat="1" ht="16.5" customHeight="1">
      <c r="B76" s="33"/>
      <c r="E76" s="327" t="s">
        <v>128</v>
      </c>
      <c r="F76" s="329"/>
      <c r="G76" s="329"/>
      <c r="H76" s="329"/>
      <c r="L76" s="33"/>
    </row>
    <row r="77" spans="2:12" s="1" customFormat="1" ht="12" customHeight="1">
      <c r="B77" s="33"/>
      <c r="C77" s="28" t="s">
        <v>129</v>
      </c>
      <c r="L77" s="33"/>
    </row>
    <row r="78" spans="2:12" s="1" customFormat="1" ht="16.5" customHeight="1">
      <c r="B78" s="33"/>
      <c r="E78" s="289" t="str">
        <f>E11</f>
        <v>PS 11-03-71 - ŽST Hrubá Voda, ZZEE</v>
      </c>
      <c r="F78" s="329"/>
      <c r="G78" s="329"/>
      <c r="H78" s="329"/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 </v>
      </c>
      <c r="I80" s="28" t="s">
        <v>23</v>
      </c>
      <c r="J80" s="50" t="str">
        <f>IF(J14="","",J14)</f>
        <v>30. 4. 2025</v>
      </c>
      <c r="L80" s="33"/>
    </row>
    <row r="81" spans="2:65" s="1" customFormat="1" ht="7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E17</f>
        <v xml:space="preserve"> </v>
      </c>
      <c r="I82" s="28" t="s">
        <v>30</v>
      </c>
      <c r="J82" s="31" t="str">
        <f>E23</f>
        <v xml:space="preserve"> </v>
      </c>
      <c r="L82" s="33"/>
    </row>
    <row r="83" spans="2:65" s="1" customFormat="1" ht="15.15" customHeight="1">
      <c r="B83" s="33"/>
      <c r="C83" s="28" t="s">
        <v>28</v>
      </c>
      <c r="F83" s="26" t="str">
        <f>IF(E20="","",E20)</f>
        <v>Vyplň údaj</v>
      </c>
      <c r="I83" s="28" t="s">
        <v>32</v>
      </c>
      <c r="J83" s="31" t="str">
        <f>E26</f>
        <v xml:space="preserve"> </v>
      </c>
      <c r="L83" s="33"/>
    </row>
    <row r="84" spans="2:65" s="1" customFormat="1" ht="10.25" customHeight="1">
      <c r="B84" s="33"/>
      <c r="L84" s="33"/>
    </row>
    <row r="85" spans="2:65" s="9" customFormat="1" ht="29.25" customHeight="1">
      <c r="B85" s="108"/>
      <c r="C85" s="109" t="s">
        <v>141</v>
      </c>
      <c r="D85" s="110" t="s">
        <v>54</v>
      </c>
      <c r="E85" s="110" t="s">
        <v>50</v>
      </c>
      <c r="F85" s="110" t="s">
        <v>51</v>
      </c>
      <c r="G85" s="110" t="s">
        <v>142</v>
      </c>
      <c r="H85" s="110" t="s">
        <v>143</v>
      </c>
      <c r="I85" s="110" t="s">
        <v>144</v>
      </c>
      <c r="J85" s="110" t="s">
        <v>133</v>
      </c>
      <c r="K85" s="111" t="s">
        <v>145</v>
      </c>
      <c r="L85" s="108"/>
      <c r="M85" s="57" t="s">
        <v>3</v>
      </c>
      <c r="N85" s="58" t="s">
        <v>39</v>
      </c>
      <c r="O85" s="58" t="s">
        <v>146</v>
      </c>
      <c r="P85" s="58" t="s">
        <v>147</v>
      </c>
      <c r="Q85" s="58" t="s">
        <v>148</v>
      </c>
      <c r="R85" s="58" t="s">
        <v>149</v>
      </c>
      <c r="S85" s="58" t="s">
        <v>150</v>
      </c>
      <c r="T85" s="59" t="s">
        <v>151</v>
      </c>
    </row>
    <row r="86" spans="2:65" s="1" customFormat="1" ht="22.75" customHeight="1">
      <c r="B86" s="33"/>
      <c r="C86" s="62" t="s">
        <v>152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68</v>
      </c>
      <c r="AU86" s="18" t="s">
        <v>134</v>
      </c>
      <c r="BK86" s="115">
        <f>BK87</f>
        <v>0</v>
      </c>
    </row>
    <row r="87" spans="2:65" s="10" customFormat="1" ht="25.9" customHeight="1">
      <c r="B87" s="116"/>
      <c r="D87" s="117" t="s">
        <v>68</v>
      </c>
      <c r="E87" s="118" t="s">
        <v>1035</v>
      </c>
      <c r="F87" s="118" t="s">
        <v>1036</v>
      </c>
      <c r="I87" s="119"/>
      <c r="J87" s="120">
        <f>BK87</f>
        <v>0</v>
      </c>
      <c r="L87" s="116"/>
      <c r="M87" s="121"/>
      <c r="P87" s="122">
        <f>SUM(P88:P106)</f>
        <v>0</v>
      </c>
      <c r="R87" s="122">
        <f>SUM(R88:R106)</f>
        <v>0</v>
      </c>
      <c r="T87" s="123">
        <f>SUM(T88:T106)</f>
        <v>0</v>
      </c>
      <c r="AR87" s="117" t="s">
        <v>76</v>
      </c>
      <c r="AT87" s="124" t="s">
        <v>68</v>
      </c>
      <c r="AU87" s="124" t="s">
        <v>69</v>
      </c>
      <c r="AY87" s="117" t="s">
        <v>154</v>
      </c>
      <c r="BK87" s="125">
        <f>SUM(BK88:BK106)</f>
        <v>0</v>
      </c>
    </row>
    <row r="88" spans="2:65" s="1" customFormat="1" ht="24.15" customHeight="1">
      <c r="B88" s="126"/>
      <c r="C88" s="127" t="s">
        <v>78</v>
      </c>
      <c r="D88" s="127" t="s">
        <v>155</v>
      </c>
      <c r="E88" s="128" t="s">
        <v>1037</v>
      </c>
      <c r="F88" s="129" t="s">
        <v>1038</v>
      </c>
      <c r="G88" s="130" t="s">
        <v>194</v>
      </c>
      <c r="H88" s="131">
        <v>1</v>
      </c>
      <c r="I88" s="132"/>
      <c r="J88" s="133">
        <f>ROUND(I88*H88,2)</f>
        <v>0</v>
      </c>
      <c r="K88" s="129" t="s">
        <v>322</v>
      </c>
      <c r="L88" s="33"/>
      <c r="M88" s="134" t="s">
        <v>3</v>
      </c>
      <c r="N88" s="135" t="s">
        <v>40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160</v>
      </c>
      <c r="AT88" s="138" t="s">
        <v>155</v>
      </c>
      <c r="AU88" s="138" t="s">
        <v>76</v>
      </c>
      <c r="AY88" s="18" t="s">
        <v>154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8" t="s">
        <v>76</v>
      </c>
      <c r="BK88" s="139">
        <f>ROUND(I88*H88,2)</f>
        <v>0</v>
      </c>
      <c r="BL88" s="18" t="s">
        <v>160</v>
      </c>
      <c r="BM88" s="138" t="s">
        <v>1039</v>
      </c>
    </row>
    <row r="89" spans="2:65" s="1" customFormat="1" ht="18">
      <c r="B89" s="33"/>
      <c r="D89" s="140" t="s">
        <v>162</v>
      </c>
      <c r="F89" s="141" t="s">
        <v>1038</v>
      </c>
      <c r="I89" s="142"/>
      <c r="L89" s="33"/>
      <c r="M89" s="143"/>
      <c r="T89" s="54"/>
      <c r="AT89" s="18" t="s">
        <v>162</v>
      </c>
      <c r="AU89" s="18" t="s">
        <v>76</v>
      </c>
    </row>
    <row r="90" spans="2:65" s="1" customFormat="1" ht="36">
      <c r="B90" s="33"/>
      <c r="D90" s="140" t="s">
        <v>217</v>
      </c>
      <c r="F90" s="144" t="s">
        <v>1040</v>
      </c>
      <c r="I90" s="142"/>
      <c r="L90" s="33"/>
      <c r="M90" s="143"/>
      <c r="T90" s="54"/>
      <c r="AT90" s="18" t="s">
        <v>217</v>
      </c>
      <c r="AU90" s="18" t="s">
        <v>76</v>
      </c>
    </row>
    <row r="91" spans="2:65" s="1" customFormat="1" ht="24.15" customHeight="1">
      <c r="B91" s="126"/>
      <c r="C91" s="127" t="s">
        <v>112</v>
      </c>
      <c r="D91" s="127" t="s">
        <v>155</v>
      </c>
      <c r="E91" s="128" t="s">
        <v>1041</v>
      </c>
      <c r="F91" s="129" t="s">
        <v>1042</v>
      </c>
      <c r="G91" s="130" t="s">
        <v>194</v>
      </c>
      <c r="H91" s="131">
        <v>1</v>
      </c>
      <c r="I91" s="132"/>
      <c r="J91" s="133">
        <f>ROUND(I91*H91,2)</f>
        <v>0</v>
      </c>
      <c r="K91" s="129" t="s">
        <v>159</v>
      </c>
      <c r="L91" s="33"/>
      <c r="M91" s="134" t="s">
        <v>3</v>
      </c>
      <c r="N91" s="135" t="s">
        <v>40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160</v>
      </c>
      <c r="AT91" s="138" t="s">
        <v>155</v>
      </c>
      <c r="AU91" s="138" t="s">
        <v>76</v>
      </c>
      <c r="AY91" s="18" t="s">
        <v>154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8" t="s">
        <v>76</v>
      </c>
      <c r="BK91" s="139">
        <f>ROUND(I91*H91,2)</f>
        <v>0</v>
      </c>
      <c r="BL91" s="18" t="s">
        <v>160</v>
      </c>
      <c r="BM91" s="138" t="s">
        <v>1043</v>
      </c>
    </row>
    <row r="92" spans="2:65" s="1" customFormat="1" ht="10">
      <c r="B92" s="33"/>
      <c r="D92" s="140" t="s">
        <v>162</v>
      </c>
      <c r="F92" s="141" t="s">
        <v>1042</v>
      </c>
      <c r="I92" s="142"/>
      <c r="L92" s="33"/>
      <c r="M92" s="143"/>
      <c r="T92" s="54"/>
      <c r="AT92" s="18" t="s">
        <v>162</v>
      </c>
      <c r="AU92" s="18" t="s">
        <v>76</v>
      </c>
    </row>
    <row r="93" spans="2:65" s="1" customFormat="1" ht="72">
      <c r="B93" s="33"/>
      <c r="D93" s="140" t="s">
        <v>163</v>
      </c>
      <c r="F93" s="144" t="s">
        <v>1044</v>
      </c>
      <c r="I93" s="142"/>
      <c r="L93" s="33"/>
      <c r="M93" s="143"/>
      <c r="T93" s="54"/>
      <c r="AT93" s="18" t="s">
        <v>163</v>
      </c>
      <c r="AU93" s="18" t="s">
        <v>76</v>
      </c>
    </row>
    <row r="94" spans="2:65" s="1" customFormat="1" ht="36">
      <c r="B94" s="33"/>
      <c r="D94" s="140" t="s">
        <v>217</v>
      </c>
      <c r="F94" s="144" t="s">
        <v>1045</v>
      </c>
      <c r="I94" s="142"/>
      <c r="L94" s="33"/>
      <c r="M94" s="143"/>
      <c r="T94" s="54"/>
      <c r="AT94" s="18" t="s">
        <v>217</v>
      </c>
      <c r="AU94" s="18" t="s">
        <v>76</v>
      </c>
    </row>
    <row r="95" spans="2:65" s="1" customFormat="1" ht="16.5" customHeight="1">
      <c r="B95" s="126"/>
      <c r="C95" s="127" t="s">
        <v>160</v>
      </c>
      <c r="D95" s="127" t="s">
        <v>155</v>
      </c>
      <c r="E95" s="128" t="s">
        <v>450</v>
      </c>
      <c r="F95" s="129" t="s">
        <v>451</v>
      </c>
      <c r="G95" s="130" t="s">
        <v>194</v>
      </c>
      <c r="H95" s="131">
        <v>1</v>
      </c>
      <c r="I95" s="132"/>
      <c r="J95" s="133">
        <f>ROUND(I95*H95,2)</f>
        <v>0</v>
      </c>
      <c r="K95" s="129" t="s">
        <v>159</v>
      </c>
      <c r="L95" s="33"/>
      <c r="M95" s="134" t="s">
        <v>3</v>
      </c>
      <c r="N95" s="135" t="s">
        <v>40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160</v>
      </c>
      <c r="AT95" s="138" t="s">
        <v>155</v>
      </c>
      <c r="AU95" s="138" t="s">
        <v>76</v>
      </c>
      <c r="AY95" s="18" t="s">
        <v>154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76</v>
      </c>
      <c r="BK95" s="139">
        <f>ROUND(I95*H95,2)</f>
        <v>0</v>
      </c>
      <c r="BL95" s="18" t="s">
        <v>160</v>
      </c>
      <c r="BM95" s="138" t="s">
        <v>1046</v>
      </c>
    </row>
    <row r="96" spans="2:65" s="1" customFormat="1" ht="10">
      <c r="B96" s="33"/>
      <c r="D96" s="140" t="s">
        <v>162</v>
      </c>
      <c r="F96" s="141" t="s">
        <v>451</v>
      </c>
      <c r="I96" s="142"/>
      <c r="L96" s="33"/>
      <c r="M96" s="143"/>
      <c r="T96" s="54"/>
      <c r="AT96" s="18" t="s">
        <v>162</v>
      </c>
      <c r="AU96" s="18" t="s">
        <v>76</v>
      </c>
    </row>
    <row r="97" spans="2:65" s="1" customFormat="1" ht="63">
      <c r="B97" s="33"/>
      <c r="D97" s="140" t="s">
        <v>163</v>
      </c>
      <c r="F97" s="144" t="s">
        <v>1047</v>
      </c>
      <c r="I97" s="142"/>
      <c r="L97" s="33"/>
      <c r="M97" s="143"/>
      <c r="T97" s="54"/>
      <c r="AT97" s="18" t="s">
        <v>163</v>
      </c>
      <c r="AU97" s="18" t="s">
        <v>76</v>
      </c>
    </row>
    <row r="98" spans="2:65" s="1" customFormat="1" ht="27">
      <c r="B98" s="33"/>
      <c r="D98" s="140" t="s">
        <v>217</v>
      </c>
      <c r="F98" s="144" t="s">
        <v>1048</v>
      </c>
      <c r="I98" s="142"/>
      <c r="L98" s="33"/>
      <c r="M98" s="143"/>
      <c r="T98" s="54"/>
      <c r="AT98" s="18" t="s">
        <v>217</v>
      </c>
      <c r="AU98" s="18" t="s">
        <v>76</v>
      </c>
    </row>
    <row r="99" spans="2:65" s="1" customFormat="1" ht="16.5" customHeight="1">
      <c r="B99" s="126"/>
      <c r="C99" s="127" t="s">
        <v>177</v>
      </c>
      <c r="D99" s="127" t="s">
        <v>155</v>
      </c>
      <c r="E99" s="128" t="s">
        <v>1049</v>
      </c>
      <c r="F99" s="129" t="s">
        <v>1050</v>
      </c>
      <c r="G99" s="130" t="s">
        <v>346</v>
      </c>
      <c r="H99" s="131">
        <v>16</v>
      </c>
      <c r="I99" s="132"/>
      <c r="J99" s="133">
        <f>ROUND(I99*H99,2)</f>
        <v>0</v>
      </c>
      <c r="K99" s="129" t="s">
        <v>159</v>
      </c>
      <c r="L99" s="33"/>
      <c r="M99" s="134" t="s">
        <v>3</v>
      </c>
      <c r="N99" s="135" t="s">
        <v>40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160</v>
      </c>
      <c r="AT99" s="138" t="s">
        <v>155</v>
      </c>
      <c r="AU99" s="138" t="s">
        <v>76</v>
      </c>
      <c r="AY99" s="18" t="s">
        <v>154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76</v>
      </c>
      <c r="BK99" s="139">
        <f>ROUND(I99*H99,2)</f>
        <v>0</v>
      </c>
      <c r="BL99" s="18" t="s">
        <v>160</v>
      </c>
      <c r="BM99" s="138" t="s">
        <v>1051</v>
      </c>
    </row>
    <row r="100" spans="2:65" s="1" customFormat="1" ht="10">
      <c r="B100" s="33"/>
      <c r="D100" s="140" t="s">
        <v>162</v>
      </c>
      <c r="F100" s="141" t="s">
        <v>1050</v>
      </c>
      <c r="I100" s="142"/>
      <c r="L100" s="33"/>
      <c r="M100" s="143"/>
      <c r="T100" s="54"/>
      <c r="AT100" s="18" t="s">
        <v>162</v>
      </c>
      <c r="AU100" s="18" t="s">
        <v>76</v>
      </c>
    </row>
    <row r="101" spans="2:65" s="1" customFormat="1" ht="72">
      <c r="B101" s="33"/>
      <c r="D101" s="140" t="s">
        <v>163</v>
      </c>
      <c r="F101" s="144" t="s">
        <v>1052</v>
      </c>
      <c r="I101" s="142"/>
      <c r="L101" s="33"/>
      <c r="M101" s="143"/>
      <c r="T101" s="54"/>
      <c r="AT101" s="18" t="s">
        <v>163</v>
      </c>
      <c r="AU101" s="18" t="s">
        <v>76</v>
      </c>
    </row>
    <row r="102" spans="2:65" s="1" customFormat="1" ht="27">
      <c r="B102" s="33"/>
      <c r="D102" s="140" t="s">
        <v>217</v>
      </c>
      <c r="F102" s="144" t="s">
        <v>1053</v>
      </c>
      <c r="I102" s="142"/>
      <c r="L102" s="33"/>
      <c r="M102" s="143"/>
      <c r="T102" s="54"/>
      <c r="AT102" s="18" t="s">
        <v>217</v>
      </c>
      <c r="AU102" s="18" t="s">
        <v>76</v>
      </c>
    </row>
    <row r="103" spans="2:65" s="1" customFormat="1" ht="16.5" customHeight="1">
      <c r="B103" s="126"/>
      <c r="C103" s="127" t="s">
        <v>182</v>
      </c>
      <c r="D103" s="127" t="s">
        <v>155</v>
      </c>
      <c r="E103" s="128" t="s">
        <v>462</v>
      </c>
      <c r="F103" s="129" t="s">
        <v>463</v>
      </c>
      <c r="G103" s="130" t="s">
        <v>346</v>
      </c>
      <c r="H103" s="131">
        <v>16</v>
      </c>
      <c r="I103" s="132"/>
      <c r="J103" s="133">
        <f>ROUND(I103*H103,2)</f>
        <v>0</v>
      </c>
      <c r="K103" s="129" t="s">
        <v>159</v>
      </c>
      <c r="L103" s="33"/>
      <c r="M103" s="134" t="s">
        <v>3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160</v>
      </c>
      <c r="AT103" s="138" t="s">
        <v>155</v>
      </c>
      <c r="AU103" s="138" t="s">
        <v>76</v>
      </c>
      <c r="AY103" s="18" t="s">
        <v>154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76</v>
      </c>
      <c r="BK103" s="139">
        <f>ROUND(I103*H103,2)</f>
        <v>0</v>
      </c>
      <c r="BL103" s="18" t="s">
        <v>160</v>
      </c>
      <c r="BM103" s="138" t="s">
        <v>1054</v>
      </c>
    </row>
    <row r="104" spans="2:65" s="1" customFormat="1" ht="10">
      <c r="B104" s="33"/>
      <c r="D104" s="140" t="s">
        <v>162</v>
      </c>
      <c r="F104" s="141" t="s">
        <v>463</v>
      </c>
      <c r="I104" s="142"/>
      <c r="L104" s="33"/>
      <c r="M104" s="143"/>
      <c r="T104" s="54"/>
      <c r="AT104" s="18" t="s">
        <v>162</v>
      </c>
      <c r="AU104" s="18" t="s">
        <v>76</v>
      </c>
    </row>
    <row r="105" spans="2:65" s="1" customFormat="1" ht="63">
      <c r="B105" s="33"/>
      <c r="D105" s="140" t="s">
        <v>163</v>
      </c>
      <c r="F105" s="144" t="s">
        <v>1055</v>
      </c>
      <c r="I105" s="142"/>
      <c r="L105" s="33"/>
      <c r="M105" s="143"/>
      <c r="T105" s="54"/>
      <c r="AT105" s="18" t="s">
        <v>163</v>
      </c>
      <c r="AU105" s="18" t="s">
        <v>76</v>
      </c>
    </row>
    <row r="106" spans="2:65" s="1" customFormat="1" ht="27">
      <c r="B106" s="33"/>
      <c r="D106" s="140" t="s">
        <v>217</v>
      </c>
      <c r="F106" s="144" t="s">
        <v>1056</v>
      </c>
      <c r="I106" s="142"/>
      <c r="L106" s="33"/>
      <c r="M106" s="153"/>
      <c r="N106" s="154"/>
      <c r="O106" s="154"/>
      <c r="P106" s="154"/>
      <c r="Q106" s="154"/>
      <c r="R106" s="154"/>
      <c r="S106" s="154"/>
      <c r="T106" s="155"/>
      <c r="AT106" s="18" t="s">
        <v>217</v>
      </c>
      <c r="AU106" s="18" t="s">
        <v>76</v>
      </c>
    </row>
    <row r="107" spans="2:65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3"/>
    </row>
  </sheetData>
  <autoFilter ref="C85:K106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1057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1058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ROUND(J100,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ROUND((SUM(BE100:BE263)),  2)</f>
        <v>0</v>
      </c>
      <c r="I35" s="94">
        <v>0.21</v>
      </c>
      <c r="J35" s="84">
        <f>ROUND(((SUM(BE100:BE263))*I35),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ROUND((SUM(BF100:BF263)),  2)</f>
        <v>0</v>
      </c>
      <c r="I36" s="94">
        <v>0.12</v>
      </c>
      <c r="J36" s="84">
        <f>ROUND(((SUM(BF100:BF263))*I36),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ROUND((SUM(BG100:BG263)),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ROUND((SUM(BH100:BH263)),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ROUND((SUM(BI100:BI263)),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1057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SO 11-31-01 - ŽST Hrubá Voda, kanalizace splašková a deštová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J100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1059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12" customFormat="1" ht="19.899999999999999" customHeight="1">
      <c r="B65" s="156"/>
      <c r="D65" s="157" t="s">
        <v>1060</v>
      </c>
      <c r="E65" s="158"/>
      <c r="F65" s="158"/>
      <c r="G65" s="158"/>
      <c r="H65" s="158"/>
      <c r="I65" s="158"/>
      <c r="J65" s="159">
        <f>J102</f>
        <v>0</v>
      </c>
      <c r="L65" s="156"/>
    </row>
    <row r="66" spans="2:12" s="12" customFormat="1" ht="14.9" customHeight="1">
      <c r="B66" s="156"/>
      <c r="D66" s="157" t="s">
        <v>1061</v>
      </c>
      <c r="E66" s="158"/>
      <c r="F66" s="158"/>
      <c r="G66" s="158"/>
      <c r="H66" s="158"/>
      <c r="I66" s="158"/>
      <c r="J66" s="159">
        <f>J154</f>
        <v>0</v>
      </c>
      <c r="L66" s="156"/>
    </row>
    <row r="67" spans="2:12" s="12" customFormat="1" ht="14.9" customHeight="1">
      <c r="B67" s="156"/>
      <c r="D67" s="157" t="s">
        <v>1062</v>
      </c>
      <c r="E67" s="158"/>
      <c r="F67" s="158"/>
      <c r="G67" s="158"/>
      <c r="H67" s="158"/>
      <c r="I67" s="158"/>
      <c r="J67" s="159">
        <f>J165</f>
        <v>0</v>
      </c>
      <c r="L67" s="156"/>
    </row>
    <row r="68" spans="2:12" s="12" customFormat="1" ht="19.899999999999999" customHeight="1">
      <c r="B68" s="156"/>
      <c r="D68" s="157" t="s">
        <v>1063</v>
      </c>
      <c r="E68" s="158"/>
      <c r="F68" s="158"/>
      <c r="G68" s="158"/>
      <c r="H68" s="158"/>
      <c r="I68" s="158"/>
      <c r="J68" s="159">
        <f>J175</f>
        <v>0</v>
      </c>
      <c r="L68" s="156"/>
    </row>
    <row r="69" spans="2:12" s="12" customFormat="1" ht="19.899999999999999" customHeight="1">
      <c r="B69" s="156"/>
      <c r="D69" s="157" t="s">
        <v>1064</v>
      </c>
      <c r="E69" s="158"/>
      <c r="F69" s="158"/>
      <c r="G69" s="158"/>
      <c r="H69" s="158"/>
      <c r="I69" s="158"/>
      <c r="J69" s="159">
        <f>J193</f>
        <v>0</v>
      </c>
      <c r="L69" s="156"/>
    </row>
    <row r="70" spans="2:12" s="12" customFormat="1" ht="19.899999999999999" customHeight="1">
      <c r="B70" s="156"/>
      <c r="D70" s="157" t="s">
        <v>1065</v>
      </c>
      <c r="E70" s="158"/>
      <c r="F70" s="158"/>
      <c r="G70" s="158"/>
      <c r="H70" s="158"/>
      <c r="I70" s="158"/>
      <c r="J70" s="159">
        <f>J197</f>
        <v>0</v>
      </c>
      <c r="L70" s="156"/>
    </row>
    <row r="71" spans="2:12" s="12" customFormat="1" ht="19.899999999999999" customHeight="1">
      <c r="B71" s="156"/>
      <c r="D71" s="157" t="s">
        <v>1066</v>
      </c>
      <c r="E71" s="158"/>
      <c r="F71" s="158"/>
      <c r="G71" s="158"/>
      <c r="H71" s="158"/>
      <c r="I71" s="158"/>
      <c r="J71" s="159">
        <f>J204</f>
        <v>0</v>
      </c>
      <c r="L71" s="156"/>
    </row>
    <row r="72" spans="2:12" s="12" customFormat="1" ht="19.899999999999999" customHeight="1">
      <c r="B72" s="156"/>
      <c r="D72" s="157" t="s">
        <v>1067</v>
      </c>
      <c r="E72" s="158"/>
      <c r="F72" s="158"/>
      <c r="G72" s="158"/>
      <c r="H72" s="158"/>
      <c r="I72" s="158"/>
      <c r="J72" s="159">
        <f>J221</f>
        <v>0</v>
      </c>
      <c r="L72" s="156"/>
    </row>
    <row r="73" spans="2:12" s="12" customFormat="1" ht="19.899999999999999" customHeight="1">
      <c r="B73" s="156"/>
      <c r="D73" s="157" t="s">
        <v>1068</v>
      </c>
      <c r="E73" s="158"/>
      <c r="F73" s="158"/>
      <c r="G73" s="158"/>
      <c r="H73" s="158"/>
      <c r="I73" s="158"/>
      <c r="J73" s="159">
        <f>J229</f>
        <v>0</v>
      </c>
      <c r="L73" s="156"/>
    </row>
    <row r="74" spans="2:12" s="12" customFormat="1" ht="19.899999999999999" customHeight="1">
      <c r="B74" s="156"/>
      <c r="D74" s="157" t="s">
        <v>1069</v>
      </c>
      <c r="E74" s="158"/>
      <c r="F74" s="158"/>
      <c r="G74" s="158"/>
      <c r="H74" s="158"/>
      <c r="I74" s="158"/>
      <c r="J74" s="159">
        <f>J245</f>
        <v>0</v>
      </c>
      <c r="L74" s="156"/>
    </row>
    <row r="75" spans="2:12" s="8" customFormat="1" ht="25" customHeight="1">
      <c r="B75" s="104"/>
      <c r="D75" s="105" t="s">
        <v>1070</v>
      </c>
      <c r="E75" s="106"/>
      <c r="F75" s="106"/>
      <c r="G75" s="106"/>
      <c r="H75" s="106"/>
      <c r="I75" s="106"/>
      <c r="J75" s="107">
        <f>J249</f>
        <v>0</v>
      </c>
      <c r="L75" s="104"/>
    </row>
    <row r="76" spans="2:12" s="12" customFormat="1" ht="19.899999999999999" customHeight="1">
      <c r="B76" s="156"/>
      <c r="D76" s="157" t="s">
        <v>1071</v>
      </c>
      <c r="E76" s="158"/>
      <c r="F76" s="158"/>
      <c r="G76" s="158"/>
      <c r="H76" s="158"/>
      <c r="I76" s="158"/>
      <c r="J76" s="159">
        <f>J250</f>
        <v>0</v>
      </c>
      <c r="L76" s="156"/>
    </row>
    <row r="77" spans="2:12" s="8" customFormat="1" ht="25" customHeight="1">
      <c r="B77" s="104"/>
      <c r="D77" s="105" t="s">
        <v>1072</v>
      </c>
      <c r="E77" s="106"/>
      <c r="F77" s="106"/>
      <c r="G77" s="106"/>
      <c r="H77" s="106"/>
      <c r="I77" s="106"/>
      <c r="J77" s="107">
        <f>J257</f>
        <v>0</v>
      </c>
      <c r="L77" s="104"/>
    </row>
    <row r="78" spans="2:12" s="8" customFormat="1" ht="25" customHeight="1">
      <c r="B78" s="104"/>
      <c r="D78" s="105" t="s">
        <v>1073</v>
      </c>
      <c r="E78" s="106"/>
      <c r="F78" s="106"/>
      <c r="G78" s="106"/>
      <c r="H78" s="106"/>
      <c r="I78" s="106"/>
      <c r="J78" s="107">
        <f>J260</f>
        <v>0</v>
      </c>
      <c r="L78" s="104"/>
    </row>
    <row r="79" spans="2:12" s="1" customFormat="1" ht="21.75" customHeight="1">
      <c r="B79" s="33"/>
      <c r="L79" s="33"/>
    </row>
    <row r="80" spans="2:12" s="1" customFormat="1" ht="7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7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5" customHeight="1">
      <c r="B85" s="33"/>
      <c r="C85" s="22" t="s">
        <v>140</v>
      </c>
      <c r="L85" s="33"/>
    </row>
    <row r="86" spans="2:12" s="1" customFormat="1" ht="7" customHeight="1">
      <c r="B86" s="33"/>
      <c r="L86" s="33"/>
    </row>
    <row r="87" spans="2:12" s="1" customFormat="1" ht="12" customHeight="1">
      <c r="B87" s="33"/>
      <c r="C87" s="28" t="s">
        <v>17</v>
      </c>
      <c r="L87" s="33"/>
    </row>
    <row r="88" spans="2:12" s="1" customFormat="1" ht="16.5" customHeight="1">
      <c r="B88" s="33"/>
      <c r="E88" s="327" t="str">
        <f>E7</f>
        <v>ŽST Hrubá Voda - vymístění pracoviště ŘP</v>
      </c>
      <c r="F88" s="328"/>
      <c r="G88" s="328"/>
      <c r="H88" s="328"/>
      <c r="L88" s="33"/>
    </row>
    <row r="89" spans="2:12" ht="12" customHeight="1">
      <c r="B89" s="21"/>
      <c r="C89" s="28" t="s">
        <v>127</v>
      </c>
      <c r="L89" s="21"/>
    </row>
    <row r="90" spans="2:12" s="1" customFormat="1" ht="16.5" customHeight="1">
      <c r="B90" s="33"/>
      <c r="E90" s="327" t="s">
        <v>1057</v>
      </c>
      <c r="F90" s="329"/>
      <c r="G90" s="329"/>
      <c r="H90" s="329"/>
      <c r="L90" s="33"/>
    </row>
    <row r="91" spans="2:12" s="1" customFormat="1" ht="12" customHeight="1">
      <c r="B91" s="33"/>
      <c r="C91" s="28" t="s">
        <v>129</v>
      </c>
      <c r="L91" s="33"/>
    </row>
    <row r="92" spans="2:12" s="1" customFormat="1" ht="16.5" customHeight="1">
      <c r="B92" s="33"/>
      <c r="E92" s="289" t="str">
        <f>E11</f>
        <v>SO 11-31-01 - ŽST Hrubá Voda, kanalizace splašková a deštová</v>
      </c>
      <c r="F92" s="329"/>
      <c r="G92" s="329"/>
      <c r="H92" s="329"/>
      <c r="L92" s="33"/>
    </row>
    <row r="93" spans="2:12" s="1" customFormat="1" ht="7" customHeight="1">
      <c r="B93" s="33"/>
      <c r="L93" s="33"/>
    </row>
    <row r="94" spans="2:12" s="1" customFormat="1" ht="12" customHeight="1">
      <c r="B94" s="33"/>
      <c r="C94" s="28" t="s">
        <v>21</v>
      </c>
      <c r="F94" s="26" t="str">
        <f>F14</f>
        <v xml:space="preserve"> </v>
      </c>
      <c r="I94" s="28" t="s">
        <v>23</v>
      </c>
      <c r="J94" s="50" t="str">
        <f>IF(J14="","",J14)</f>
        <v>30. 4. 2025</v>
      </c>
      <c r="L94" s="33"/>
    </row>
    <row r="95" spans="2:12" s="1" customFormat="1" ht="7" customHeight="1">
      <c r="B95" s="33"/>
      <c r="L95" s="33"/>
    </row>
    <row r="96" spans="2:12" s="1" customFormat="1" ht="15.15" customHeight="1">
      <c r="B96" s="33"/>
      <c r="C96" s="28" t="s">
        <v>25</v>
      </c>
      <c r="F96" s="26" t="str">
        <f>E17</f>
        <v xml:space="preserve"> </v>
      </c>
      <c r="I96" s="28" t="s">
        <v>30</v>
      </c>
      <c r="J96" s="31" t="str">
        <f>E23</f>
        <v xml:space="preserve"> </v>
      </c>
      <c r="L96" s="33"/>
    </row>
    <row r="97" spans="2:65" s="1" customFormat="1" ht="15.15" customHeight="1">
      <c r="B97" s="33"/>
      <c r="C97" s="28" t="s">
        <v>28</v>
      </c>
      <c r="F97" s="26" t="str">
        <f>IF(E20="","",E20)</f>
        <v>Vyplň údaj</v>
      </c>
      <c r="I97" s="28" t="s">
        <v>32</v>
      </c>
      <c r="J97" s="31" t="str">
        <f>E26</f>
        <v xml:space="preserve"> </v>
      </c>
      <c r="L97" s="33"/>
    </row>
    <row r="98" spans="2:65" s="1" customFormat="1" ht="10.25" customHeight="1">
      <c r="B98" s="33"/>
      <c r="L98" s="33"/>
    </row>
    <row r="99" spans="2:65" s="9" customFormat="1" ht="29.25" customHeight="1">
      <c r="B99" s="108"/>
      <c r="C99" s="109" t="s">
        <v>141</v>
      </c>
      <c r="D99" s="110" t="s">
        <v>54</v>
      </c>
      <c r="E99" s="110" t="s">
        <v>50</v>
      </c>
      <c r="F99" s="110" t="s">
        <v>51</v>
      </c>
      <c r="G99" s="110" t="s">
        <v>142</v>
      </c>
      <c r="H99" s="110" t="s">
        <v>143</v>
      </c>
      <c r="I99" s="110" t="s">
        <v>144</v>
      </c>
      <c r="J99" s="110" t="s">
        <v>133</v>
      </c>
      <c r="K99" s="111" t="s">
        <v>145</v>
      </c>
      <c r="L99" s="108"/>
      <c r="M99" s="57" t="s">
        <v>3</v>
      </c>
      <c r="N99" s="58" t="s">
        <v>39</v>
      </c>
      <c r="O99" s="58" t="s">
        <v>146</v>
      </c>
      <c r="P99" s="58" t="s">
        <v>147</v>
      </c>
      <c r="Q99" s="58" t="s">
        <v>148</v>
      </c>
      <c r="R99" s="58" t="s">
        <v>149</v>
      </c>
      <c r="S99" s="58" t="s">
        <v>150</v>
      </c>
      <c r="T99" s="59" t="s">
        <v>151</v>
      </c>
    </row>
    <row r="100" spans="2:65" s="1" customFormat="1" ht="22.75" customHeight="1">
      <c r="B100" s="33"/>
      <c r="C100" s="62" t="s">
        <v>152</v>
      </c>
      <c r="J100" s="112">
        <f>BK100</f>
        <v>0</v>
      </c>
      <c r="L100" s="33"/>
      <c r="M100" s="60"/>
      <c r="N100" s="51"/>
      <c r="O100" s="51"/>
      <c r="P100" s="113">
        <f>P101+P249+P257+P260</f>
        <v>0</v>
      </c>
      <c r="Q100" s="51"/>
      <c r="R100" s="113">
        <f>R101+R249+R257+R260</f>
        <v>22.162952699999998</v>
      </c>
      <c r="S100" s="51"/>
      <c r="T100" s="114">
        <f>T101+T249+T257+T260</f>
        <v>2.5354999999999999</v>
      </c>
      <c r="AT100" s="18" t="s">
        <v>68</v>
      </c>
      <c r="AU100" s="18" t="s">
        <v>134</v>
      </c>
      <c r="BK100" s="115">
        <f>BK101+BK249+BK257+BK260</f>
        <v>0</v>
      </c>
    </row>
    <row r="101" spans="2:65" s="10" customFormat="1" ht="25.9" customHeight="1">
      <c r="B101" s="116"/>
      <c r="D101" s="117" t="s">
        <v>68</v>
      </c>
      <c r="E101" s="118" t="s">
        <v>1074</v>
      </c>
      <c r="F101" s="118" t="s">
        <v>1075</v>
      </c>
      <c r="I101" s="119"/>
      <c r="J101" s="120">
        <f>BK101</f>
        <v>0</v>
      </c>
      <c r="L101" s="116"/>
      <c r="M101" s="121"/>
      <c r="P101" s="122">
        <f>P102+P175+P193+P197+P204+P221+P229+P245</f>
        <v>0</v>
      </c>
      <c r="R101" s="122">
        <f>R102+R175+R193+R197+R204+R221+R229+R245</f>
        <v>21.497377699999998</v>
      </c>
      <c r="T101" s="123">
        <f>T102+T175+T193+T197+T204+T221+T229+T245</f>
        <v>2.5354999999999999</v>
      </c>
      <c r="AR101" s="117" t="s">
        <v>76</v>
      </c>
      <c r="AT101" s="124" t="s">
        <v>68</v>
      </c>
      <c r="AU101" s="124" t="s">
        <v>69</v>
      </c>
      <c r="AY101" s="117" t="s">
        <v>154</v>
      </c>
      <c r="BK101" s="125">
        <f>BK102+BK175+BK193+BK197+BK204+BK221+BK229+BK245</f>
        <v>0</v>
      </c>
    </row>
    <row r="102" spans="2:65" s="10" customFormat="1" ht="22.75" customHeight="1">
      <c r="B102" s="116"/>
      <c r="D102" s="117" t="s">
        <v>68</v>
      </c>
      <c r="E102" s="160" t="s">
        <v>76</v>
      </c>
      <c r="F102" s="160" t="s">
        <v>153</v>
      </c>
      <c r="I102" s="119"/>
      <c r="J102" s="161">
        <f>BK102</f>
        <v>0</v>
      </c>
      <c r="L102" s="116"/>
      <c r="M102" s="121"/>
      <c r="P102" s="122">
        <f>P103+SUM(P104:P154)+P165</f>
        <v>0</v>
      </c>
      <c r="R102" s="122">
        <f>R103+SUM(R104:R154)+R165</f>
        <v>7.0539560000000003</v>
      </c>
      <c r="T102" s="123">
        <f>T103+SUM(T104:T154)+T165</f>
        <v>2.5354999999999999</v>
      </c>
      <c r="AR102" s="117" t="s">
        <v>76</v>
      </c>
      <c r="AT102" s="124" t="s">
        <v>68</v>
      </c>
      <c r="AU102" s="124" t="s">
        <v>76</v>
      </c>
      <c r="AY102" s="117" t="s">
        <v>154</v>
      </c>
      <c r="BK102" s="125">
        <f>BK103+SUM(BK104:BK154)+BK165</f>
        <v>0</v>
      </c>
    </row>
    <row r="103" spans="2:65" s="1" customFormat="1" ht="16.5" customHeight="1">
      <c r="B103" s="126"/>
      <c r="C103" s="127" t="s">
        <v>76</v>
      </c>
      <c r="D103" s="127" t="s">
        <v>155</v>
      </c>
      <c r="E103" s="128" t="s">
        <v>1076</v>
      </c>
      <c r="F103" s="129" t="s">
        <v>1077</v>
      </c>
      <c r="G103" s="130" t="s">
        <v>1078</v>
      </c>
      <c r="H103" s="131">
        <v>7.9</v>
      </c>
      <c r="I103" s="132"/>
      <c r="J103" s="133">
        <f>ROUND(I103*H103,2)</f>
        <v>0</v>
      </c>
      <c r="K103" s="129" t="s">
        <v>1079</v>
      </c>
      <c r="L103" s="33"/>
      <c r="M103" s="134" t="s">
        <v>3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0.29499999999999998</v>
      </c>
      <c r="T103" s="137">
        <f>S103*H103</f>
        <v>2.3304999999999998</v>
      </c>
      <c r="AR103" s="138" t="s">
        <v>160</v>
      </c>
      <c r="AT103" s="138" t="s">
        <v>155</v>
      </c>
      <c r="AU103" s="138" t="s">
        <v>78</v>
      </c>
      <c r="AY103" s="18" t="s">
        <v>154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76</v>
      </c>
      <c r="BK103" s="139">
        <f>ROUND(I103*H103,2)</f>
        <v>0</v>
      </c>
      <c r="BL103" s="18" t="s">
        <v>160</v>
      </c>
      <c r="BM103" s="138" t="s">
        <v>1080</v>
      </c>
    </row>
    <row r="104" spans="2:65" s="1" customFormat="1" ht="18">
      <c r="B104" s="33"/>
      <c r="D104" s="140" t="s">
        <v>162</v>
      </c>
      <c r="F104" s="141" t="s">
        <v>1081</v>
      </c>
      <c r="I104" s="142"/>
      <c r="L104" s="33"/>
      <c r="M104" s="143"/>
      <c r="T104" s="54"/>
      <c r="AT104" s="18" t="s">
        <v>162</v>
      </c>
      <c r="AU104" s="18" t="s">
        <v>78</v>
      </c>
    </row>
    <row r="105" spans="2:65" s="1" customFormat="1" ht="10">
      <c r="B105" s="33"/>
      <c r="D105" s="162" t="s">
        <v>1082</v>
      </c>
      <c r="F105" s="163" t="s">
        <v>1083</v>
      </c>
      <c r="I105" s="142"/>
      <c r="L105" s="33"/>
      <c r="M105" s="143"/>
      <c r="T105" s="54"/>
      <c r="AT105" s="18" t="s">
        <v>1082</v>
      </c>
      <c r="AU105" s="18" t="s">
        <v>78</v>
      </c>
    </row>
    <row r="106" spans="2:65" s="1" customFormat="1" ht="16.5" customHeight="1">
      <c r="B106" s="126"/>
      <c r="C106" s="127" t="s">
        <v>78</v>
      </c>
      <c r="D106" s="127" t="s">
        <v>155</v>
      </c>
      <c r="E106" s="128" t="s">
        <v>1084</v>
      </c>
      <c r="F106" s="129" t="s">
        <v>1085</v>
      </c>
      <c r="G106" s="130" t="s">
        <v>1086</v>
      </c>
      <c r="H106" s="131">
        <v>1</v>
      </c>
      <c r="I106" s="132"/>
      <c r="J106" s="133">
        <f>ROUND(I106*H106,2)</f>
        <v>0</v>
      </c>
      <c r="K106" s="129" t="s">
        <v>1079</v>
      </c>
      <c r="L106" s="33"/>
      <c r="M106" s="134" t="s">
        <v>3</v>
      </c>
      <c r="N106" s="135" t="s">
        <v>40</v>
      </c>
      <c r="P106" s="136">
        <f>O106*H106</f>
        <v>0</v>
      </c>
      <c r="Q106" s="136">
        <v>0</v>
      </c>
      <c r="R106" s="136">
        <f>Q106*H106</f>
        <v>0</v>
      </c>
      <c r="S106" s="136">
        <v>0.20499999999999999</v>
      </c>
      <c r="T106" s="137">
        <f>S106*H106</f>
        <v>0.20499999999999999</v>
      </c>
      <c r="AR106" s="138" t="s">
        <v>160</v>
      </c>
      <c r="AT106" s="138" t="s">
        <v>155</v>
      </c>
      <c r="AU106" s="138" t="s">
        <v>78</v>
      </c>
      <c r="AY106" s="18" t="s">
        <v>154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76</v>
      </c>
      <c r="BK106" s="139">
        <f>ROUND(I106*H106,2)</f>
        <v>0</v>
      </c>
      <c r="BL106" s="18" t="s">
        <v>160</v>
      </c>
      <c r="BM106" s="138" t="s">
        <v>1087</v>
      </c>
    </row>
    <row r="107" spans="2:65" s="1" customFormat="1" ht="18">
      <c r="B107" s="33"/>
      <c r="D107" s="140" t="s">
        <v>162</v>
      </c>
      <c r="F107" s="141" t="s">
        <v>1088</v>
      </c>
      <c r="I107" s="142"/>
      <c r="L107" s="33"/>
      <c r="M107" s="143"/>
      <c r="T107" s="54"/>
      <c r="AT107" s="18" t="s">
        <v>162</v>
      </c>
      <c r="AU107" s="18" t="s">
        <v>78</v>
      </c>
    </row>
    <row r="108" spans="2:65" s="1" customFormat="1" ht="10">
      <c r="B108" s="33"/>
      <c r="D108" s="162" t="s">
        <v>1082</v>
      </c>
      <c r="F108" s="163" t="s">
        <v>1089</v>
      </c>
      <c r="I108" s="142"/>
      <c r="L108" s="33"/>
      <c r="M108" s="143"/>
      <c r="T108" s="54"/>
      <c r="AT108" s="18" t="s">
        <v>1082</v>
      </c>
      <c r="AU108" s="18" t="s">
        <v>78</v>
      </c>
    </row>
    <row r="109" spans="2:65" s="1" customFormat="1" ht="18">
      <c r="B109" s="33"/>
      <c r="D109" s="140" t="s">
        <v>217</v>
      </c>
      <c r="F109" s="144" t="s">
        <v>1090</v>
      </c>
      <c r="I109" s="142"/>
      <c r="L109" s="33"/>
      <c r="M109" s="143"/>
      <c r="T109" s="54"/>
      <c r="AT109" s="18" t="s">
        <v>217</v>
      </c>
      <c r="AU109" s="18" t="s">
        <v>78</v>
      </c>
    </row>
    <row r="110" spans="2:65" s="1" customFormat="1" ht="16.5" customHeight="1">
      <c r="B110" s="126"/>
      <c r="C110" s="127" t="s">
        <v>112</v>
      </c>
      <c r="D110" s="127" t="s">
        <v>155</v>
      </c>
      <c r="E110" s="128" t="s">
        <v>1091</v>
      </c>
      <c r="F110" s="129" t="s">
        <v>1092</v>
      </c>
      <c r="G110" s="130" t="s">
        <v>1086</v>
      </c>
      <c r="H110" s="131">
        <v>17</v>
      </c>
      <c r="I110" s="132"/>
      <c r="J110" s="133">
        <f>ROUND(I110*H110,2)</f>
        <v>0</v>
      </c>
      <c r="K110" s="129" t="s">
        <v>1079</v>
      </c>
      <c r="L110" s="33"/>
      <c r="M110" s="134" t="s">
        <v>3</v>
      </c>
      <c r="N110" s="135" t="s">
        <v>40</v>
      </c>
      <c r="P110" s="136">
        <f>O110*H110</f>
        <v>0</v>
      </c>
      <c r="Q110" s="136">
        <v>4.2000000000000002E-4</v>
      </c>
      <c r="R110" s="136">
        <f>Q110*H110</f>
        <v>7.1400000000000005E-3</v>
      </c>
      <c r="S110" s="136">
        <v>0</v>
      </c>
      <c r="T110" s="137">
        <f>S110*H110</f>
        <v>0</v>
      </c>
      <c r="AR110" s="138" t="s">
        <v>160</v>
      </c>
      <c r="AT110" s="138" t="s">
        <v>155</v>
      </c>
      <c r="AU110" s="138" t="s">
        <v>78</v>
      </c>
      <c r="AY110" s="18" t="s">
        <v>154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76</v>
      </c>
      <c r="BK110" s="139">
        <f>ROUND(I110*H110,2)</f>
        <v>0</v>
      </c>
      <c r="BL110" s="18" t="s">
        <v>160</v>
      </c>
      <c r="BM110" s="138" t="s">
        <v>1093</v>
      </c>
    </row>
    <row r="111" spans="2:65" s="1" customFormat="1" ht="18">
      <c r="B111" s="33"/>
      <c r="D111" s="140" t="s">
        <v>162</v>
      </c>
      <c r="F111" s="141" t="s">
        <v>1094</v>
      </c>
      <c r="I111" s="142"/>
      <c r="L111" s="33"/>
      <c r="M111" s="143"/>
      <c r="T111" s="54"/>
      <c r="AT111" s="18" t="s">
        <v>162</v>
      </c>
      <c r="AU111" s="18" t="s">
        <v>78</v>
      </c>
    </row>
    <row r="112" spans="2:65" s="1" customFormat="1" ht="10">
      <c r="B112" s="33"/>
      <c r="D112" s="162" t="s">
        <v>1082</v>
      </c>
      <c r="F112" s="163" t="s">
        <v>1095</v>
      </c>
      <c r="I112" s="142"/>
      <c r="L112" s="33"/>
      <c r="M112" s="143"/>
      <c r="T112" s="54"/>
      <c r="AT112" s="18" t="s">
        <v>1082</v>
      </c>
      <c r="AU112" s="18" t="s">
        <v>78</v>
      </c>
    </row>
    <row r="113" spans="2:65" s="1" customFormat="1" ht="16.5" customHeight="1">
      <c r="B113" s="126"/>
      <c r="C113" s="127" t="s">
        <v>160</v>
      </c>
      <c r="D113" s="127" t="s">
        <v>155</v>
      </c>
      <c r="E113" s="128" t="s">
        <v>1096</v>
      </c>
      <c r="F113" s="129" t="s">
        <v>1097</v>
      </c>
      <c r="G113" s="130" t="s">
        <v>1078</v>
      </c>
      <c r="H113" s="131">
        <v>5.6</v>
      </c>
      <c r="I113" s="132"/>
      <c r="J113" s="133">
        <f>ROUND(I113*H113,2)</f>
        <v>0</v>
      </c>
      <c r="K113" s="129" t="s">
        <v>1079</v>
      </c>
      <c r="L113" s="33"/>
      <c r="M113" s="134" t="s">
        <v>3</v>
      </c>
      <c r="N113" s="135" t="s">
        <v>40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160</v>
      </c>
      <c r="AT113" s="138" t="s">
        <v>155</v>
      </c>
      <c r="AU113" s="138" t="s">
        <v>78</v>
      </c>
      <c r="AY113" s="18" t="s">
        <v>154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76</v>
      </c>
      <c r="BK113" s="139">
        <f>ROUND(I113*H113,2)</f>
        <v>0</v>
      </c>
      <c r="BL113" s="18" t="s">
        <v>160</v>
      </c>
      <c r="BM113" s="138" t="s">
        <v>1098</v>
      </c>
    </row>
    <row r="114" spans="2:65" s="1" customFormat="1" ht="10">
      <c r="B114" s="33"/>
      <c r="D114" s="140" t="s">
        <v>162</v>
      </c>
      <c r="F114" s="141" t="s">
        <v>1099</v>
      </c>
      <c r="I114" s="142"/>
      <c r="L114" s="33"/>
      <c r="M114" s="143"/>
      <c r="T114" s="54"/>
      <c r="AT114" s="18" t="s">
        <v>162</v>
      </c>
      <c r="AU114" s="18" t="s">
        <v>78</v>
      </c>
    </row>
    <row r="115" spans="2:65" s="1" customFormat="1" ht="10">
      <c r="B115" s="33"/>
      <c r="D115" s="162" t="s">
        <v>1082</v>
      </c>
      <c r="F115" s="163" t="s">
        <v>1100</v>
      </c>
      <c r="I115" s="142"/>
      <c r="L115" s="33"/>
      <c r="M115" s="143"/>
      <c r="T115" s="54"/>
      <c r="AT115" s="18" t="s">
        <v>1082</v>
      </c>
      <c r="AU115" s="18" t="s">
        <v>78</v>
      </c>
    </row>
    <row r="116" spans="2:65" s="1" customFormat="1" ht="21.75" customHeight="1">
      <c r="B116" s="126"/>
      <c r="C116" s="127" t="s">
        <v>177</v>
      </c>
      <c r="D116" s="127" t="s">
        <v>155</v>
      </c>
      <c r="E116" s="128" t="s">
        <v>1101</v>
      </c>
      <c r="F116" s="129" t="s">
        <v>1102</v>
      </c>
      <c r="G116" s="130" t="s">
        <v>1103</v>
      </c>
      <c r="H116" s="131">
        <v>24.8</v>
      </c>
      <c r="I116" s="132"/>
      <c r="J116" s="133">
        <f>ROUND(I116*H116,2)</f>
        <v>0</v>
      </c>
      <c r="K116" s="129" t="s">
        <v>1079</v>
      </c>
      <c r="L116" s="33"/>
      <c r="M116" s="134" t="s">
        <v>3</v>
      </c>
      <c r="N116" s="135" t="s">
        <v>40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160</v>
      </c>
      <c r="AT116" s="138" t="s">
        <v>155</v>
      </c>
      <c r="AU116" s="138" t="s">
        <v>78</v>
      </c>
      <c r="AY116" s="18" t="s">
        <v>154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76</v>
      </c>
      <c r="BK116" s="139">
        <f>ROUND(I116*H116,2)</f>
        <v>0</v>
      </c>
      <c r="BL116" s="18" t="s">
        <v>160</v>
      </c>
      <c r="BM116" s="138" t="s">
        <v>1104</v>
      </c>
    </row>
    <row r="117" spans="2:65" s="1" customFormat="1" ht="18">
      <c r="B117" s="33"/>
      <c r="D117" s="140" t="s">
        <v>162</v>
      </c>
      <c r="F117" s="141" t="s">
        <v>1105</v>
      </c>
      <c r="I117" s="142"/>
      <c r="L117" s="33"/>
      <c r="M117" s="143"/>
      <c r="T117" s="54"/>
      <c r="AT117" s="18" t="s">
        <v>162</v>
      </c>
      <c r="AU117" s="18" t="s">
        <v>78</v>
      </c>
    </row>
    <row r="118" spans="2:65" s="1" customFormat="1" ht="10">
      <c r="B118" s="33"/>
      <c r="D118" s="162" t="s">
        <v>1082</v>
      </c>
      <c r="F118" s="163" t="s">
        <v>1106</v>
      </c>
      <c r="I118" s="142"/>
      <c r="L118" s="33"/>
      <c r="M118" s="143"/>
      <c r="T118" s="54"/>
      <c r="AT118" s="18" t="s">
        <v>1082</v>
      </c>
      <c r="AU118" s="18" t="s">
        <v>78</v>
      </c>
    </row>
    <row r="119" spans="2:65" s="1" customFormat="1" ht="21.75" customHeight="1">
      <c r="B119" s="126"/>
      <c r="C119" s="127" t="s">
        <v>182</v>
      </c>
      <c r="D119" s="127" t="s">
        <v>155</v>
      </c>
      <c r="E119" s="128" t="s">
        <v>1107</v>
      </c>
      <c r="F119" s="129" t="s">
        <v>1108</v>
      </c>
      <c r="G119" s="130" t="s">
        <v>1103</v>
      </c>
      <c r="H119" s="131">
        <v>8.99</v>
      </c>
      <c r="I119" s="132"/>
      <c r="J119" s="133">
        <f>ROUND(I119*H119,2)</f>
        <v>0</v>
      </c>
      <c r="K119" s="129" t="s">
        <v>1079</v>
      </c>
      <c r="L119" s="33"/>
      <c r="M119" s="134" t="s">
        <v>3</v>
      </c>
      <c r="N119" s="135" t="s">
        <v>40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160</v>
      </c>
      <c r="AT119" s="138" t="s">
        <v>155</v>
      </c>
      <c r="AU119" s="138" t="s">
        <v>78</v>
      </c>
      <c r="AY119" s="18" t="s">
        <v>154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76</v>
      </c>
      <c r="BK119" s="139">
        <f>ROUND(I119*H119,2)</f>
        <v>0</v>
      </c>
      <c r="BL119" s="18" t="s">
        <v>160</v>
      </c>
      <c r="BM119" s="138" t="s">
        <v>1109</v>
      </c>
    </row>
    <row r="120" spans="2:65" s="1" customFormat="1" ht="18">
      <c r="B120" s="33"/>
      <c r="D120" s="140" t="s">
        <v>162</v>
      </c>
      <c r="F120" s="141" t="s">
        <v>1110</v>
      </c>
      <c r="I120" s="142"/>
      <c r="L120" s="33"/>
      <c r="M120" s="143"/>
      <c r="T120" s="54"/>
      <c r="AT120" s="18" t="s">
        <v>162</v>
      </c>
      <c r="AU120" s="18" t="s">
        <v>78</v>
      </c>
    </row>
    <row r="121" spans="2:65" s="1" customFormat="1" ht="10">
      <c r="B121" s="33"/>
      <c r="D121" s="162" t="s">
        <v>1082</v>
      </c>
      <c r="F121" s="163" t="s">
        <v>1111</v>
      </c>
      <c r="I121" s="142"/>
      <c r="L121" s="33"/>
      <c r="M121" s="143"/>
      <c r="T121" s="54"/>
      <c r="AT121" s="18" t="s">
        <v>1082</v>
      </c>
      <c r="AU121" s="18" t="s">
        <v>78</v>
      </c>
    </row>
    <row r="122" spans="2:65" s="1" customFormat="1" ht="16.5" customHeight="1">
      <c r="B122" s="126"/>
      <c r="C122" s="127" t="s">
        <v>186</v>
      </c>
      <c r="D122" s="127" t="s">
        <v>155</v>
      </c>
      <c r="E122" s="128" t="s">
        <v>1112</v>
      </c>
      <c r="F122" s="129" t="s">
        <v>1113</v>
      </c>
      <c r="G122" s="130" t="s">
        <v>1078</v>
      </c>
      <c r="H122" s="131">
        <v>28.8</v>
      </c>
      <c r="I122" s="132"/>
      <c r="J122" s="133">
        <f>ROUND(I122*H122,2)</f>
        <v>0</v>
      </c>
      <c r="K122" s="129" t="s">
        <v>1079</v>
      </c>
      <c r="L122" s="33"/>
      <c r="M122" s="134" t="s">
        <v>3</v>
      </c>
      <c r="N122" s="135" t="s">
        <v>40</v>
      </c>
      <c r="P122" s="136">
        <f>O122*H122</f>
        <v>0</v>
      </c>
      <c r="Q122" s="136">
        <v>5.8E-4</v>
      </c>
      <c r="R122" s="136">
        <f>Q122*H122</f>
        <v>1.6704E-2</v>
      </c>
      <c r="S122" s="136">
        <v>0</v>
      </c>
      <c r="T122" s="137">
        <f>S122*H122</f>
        <v>0</v>
      </c>
      <c r="AR122" s="138" t="s">
        <v>160</v>
      </c>
      <c r="AT122" s="138" t="s">
        <v>155</v>
      </c>
      <c r="AU122" s="138" t="s">
        <v>78</v>
      </c>
      <c r="AY122" s="18" t="s">
        <v>154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76</v>
      </c>
      <c r="BK122" s="139">
        <f>ROUND(I122*H122,2)</f>
        <v>0</v>
      </c>
      <c r="BL122" s="18" t="s">
        <v>160</v>
      </c>
      <c r="BM122" s="138" t="s">
        <v>1114</v>
      </c>
    </row>
    <row r="123" spans="2:65" s="1" customFormat="1" ht="10">
      <c r="B123" s="33"/>
      <c r="D123" s="140" t="s">
        <v>162</v>
      </c>
      <c r="F123" s="141" t="s">
        <v>1115</v>
      </c>
      <c r="I123" s="142"/>
      <c r="L123" s="33"/>
      <c r="M123" s="143"/>
      <c r="T123" s="54"/>
      <c r="AT123" s="18" t="s">
        <v>162</v>
      </c>
      <c r="AU123" s="18" t="s">
        <v>78</v>
      </c>
    </row>
    <row r="124" spans="2:65" s="1" customFormat="1" ht="10">
      <c r="B124" s="33"/>
      <c r="D124" s="162" t="s">
        <v>1082</v>
      </c>
      <c r="F124" s="163" t="s">
        <v>1116</v>
      </c>
      <c r="I124" s="142"/>
      <c r="L124" s="33"/>
      <c r="M124" s="143"/>
      <c r="T124" s="54"/>
      <c r="AT124" s="18" t="s">
        <v>1082</v>
      </c>
      <c r="AU124" s="18" t="s">
        <v>78</v>
      </c>
    </row>
    <row r="125" spans="2:65" s="11" customFormat="1" ht="10">
      <c r="B125" s="145"/>
      <c r="D125" s="140" t="s">
        <v>373</v>
      </c>
      <c r="E125" s="146" t="s">
        <v>3</v>
      </c>
      <c r="F125" s="147" t="s">
        <v>1117</v>
      </c>
      <c r="H125" s="148">
        <v>28.8</v>
      </c>
      <c r="I125" s="149"/>
      <c r="L125" s="145"/>
      <c r="M125" s="164"/>
      <c r="T125" s="165"/>
      <c r="AT125" s="146" t="s">
        <v>373</v>
      </c>
      <c r="AU125" s="146" t="s">
        <v>78</v>
      </c>
      <c r="AV125" s="11" t="s">
        <v>78</v>
      </c>
      <c r="AW125" s="11" t="s">
        <v>31</v>
      </c>
      <c r="AX125" s="11" t="s">
        <v>76</v>
      </c>
      <c r="AY125" s="146" t="s">
        <v>154</v>
      </c>
    </row>
    <row r="126" spans="2:65" s="1" customFormat="1" ht="16.5" customHeight="1">
      <c r="B126" s="126"/>
      <c r="C126" s="127" t="s">
        <v>197</v>
      </c>
      <c r="D126" s="127" t="s">
        <v>155</v>
      </c>
      <c r="E126" s="128" t="s">
        <v>1118</v>
      </c>
      <c r="F126" s="129" t="s">
        <v>1119</v>
      </c>
      <c r="G126" s="130" t="s">
        <v>1078</v>
      </c>
      <c r="H126" s="131">
        <v>28.8</v>
      </c>
      <c r="I126" s="132"/>
      <c r="J126" s="133">
        <f>ROUND(I126*H126,2)</f>
        <v>0</v>
      </c>
      <c r="K126" s="129" t="s">
        <v>1079</v>
      </c>
      <c r="L126" s="33"/>
      <c r="M126" s="134" t="s">
        <v>3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160</v>
      </c>
      <c r="AT126" s="138" t="s">
        <v>155</v>
      </c>
      <c r="AU126" s="138" t="s">
        <v>78</v>
      </c>
      <c r="AY126" s="18" t="s">
        <v>154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76</v>
      </c>
      <c r="BK126" s="139">
        <f>ROUND(I126*H126,2)</f>
        <v>0</v>
      </c>
      <c r="BL126" s="18" t="s">
        <v>160</v>
      </c>
      <c r="BM126" s="138" t="s">
        <v>1120</v>
      </c>
    </row>
    <row r="127" spans="2:65" s="1" customFormat="1" ht="10">
      <c r="B127" s="33"/>
      <c r="D127" s="140" t="s">
        <v>162</v>
      </c>
      <c r="F127" s="141" t="s">
        <v>1121</v>
      </c>
      <c r="I127" s="142"/>
      <c r="L127" s="33"/>
      <c r="M127" s="143"/>
      <c r="T127" s="54"/>
      <c r="AT127" s="18" t="s">
        <v>162</v>
      </c>
      <c r="AU127" s="18" t="s">
        <v>78</v>
      </c>
    </row>
    <row r="128" spans="2:65" s="1" customFormat="1" ht="10">
      <c r="B128" s="33"/>
      <c r="D128" s="162" t="s">
        <v>1082</v>
      </c>
      <c r="F128" s="163" t="s">
        <v>1122</v>
      </c>
      <c r="I128" s="142"/>
      <c r="L128" s="33"/>
      <c r="M128" s="143"/>
      <c r="T128" s="54"/>
      <c r="AT128" s="18" t="s">
        <v>1082</v>
      </c>
      <c r="AU128" s="18" t="s">
        <v>78</v>
      </c>
    </row>
    <row r="129" spans="2:65" s="1" customFormat="1" ht="16.5" customHeight="1">
      <c r="B129" s="126"/>
      <c r="C129" s="127" t="s">
        <v>207</v>
      </c>
      <c r="D129" s="127" t="s">
        <v>155</v>
      </c>
      <c r="E129" s="128" t="s">
        <v>1123</v>
      </c>
      <c r="F129" s="129" t="s">
        <v>1124</v>
      </c>
      <c r="G129" s="130" t="s">
        <v>1078</v>
      </c>
      <c r="H129" s="131">
        <v>28.8</v>
      </c>
      <c r="I129" s="132"/>
      <c r="J129" s="133">
        <f>ROUND(I129*H129,2)</f>
        <v>0</v>
      </c>
      <c r="K129" s="129" t="s">
        <v>322</v>
      </c>
      <c r="L129" s="33"/>
      <c r="M129" s="134" t="s">
        <v>3</v>
      </c>
      <c r="N129" s="135" t="s">
        <v>40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160</v>
      </c>
      <c r="AT129" s="138" t="s">
        <v>155</v>
      </c>
      <c r="AU129" s="138" t="s">
        <v>78</v>
      </c>
      <c r="AY129" s="18" t="s">
        <v>154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76</v>
      </c>
      <c r="BK129" s="139">
        <f>ROUND(I129*H129,2)</f>
        <v>0</v>
      </c>
      <c r="BL129" s="18" t="s">
        <v>160</v>
      </c>
      <c r="BM129" s="138" t="s">
        <v>1125</v>
      </c>
    </row>
    <row r="130" spans="2:65" s="1" customFormat="1" ht="10">
      <c r="B130" s="33"/>
      <c r="D130" s="140" t="s">
        <v>162</v>
      </c>
      <c r="F130" s="141" t="s">
        <v>1124</v>
      </c>
      <c r="I130" s="142"/>
      <c r="L130" s="33"/>
      <c r="M130" s="143"/>
      <c r="T130" s="54"/>
      <c r="AT130" s="18" t="s">
        <v>162</v>
      </c>
      <c r="AU130" s="18" t="s">
        <v>78</v>
      </c>
    </row>
    <row r="131" spans="2:65" s="1" customFormat="1" ht="16.5" customHeight="1">
      <c r="B131" s="126"/>
      <c r="C131" s="127" t="s">
        <v>203</v>
      </c>
      <c r="D131" s="127" t="s">
        <v>155</v>
      </c>
      <c r="E131" s="128" t="s">
        <v>1126</v>
      </c>
      <c r="F131" s="129" t="s">
        <v>1127</v>
      </c>
      <c r="G131" s="130" t="s">
        <v>1103</v>
      </c>
      <c r="H131" s="131">
        <v>18.032</v>
      </c>
      <c r="I131" s="132"/>
      <c r="J131" s="133">
        <f>ROUND(I131*H131,2)</f>
        <v>0</v>
      </c>
      <c r="K131" s="129" t="s">
        <v>1079</v>
      </c>
      <c r="L131" s="33"/>
      <c r="M131" s="134" t="s">
        <v>3</v>
      </c>
      <c r="N131" s="135" t="s">
        <v>40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160</v>
      </c>
      <c r="AT131" s="138" t="s">
        <v>155</v>
      </c>
      <c r="AU131" s="138" t="s">
        <v>78</v>
      </c>
      <c r="AY131" s="18" t="s">
        <v>154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76</v>
      </c>
      <c r="BK131" s="139">
        <f>ROUND(I131*H131,2)</f>
        <v>0</v>
      </c>
      <c r="BL131" s="18" t="s">
        <v>160</v>
      </c>
      <c r="BM131" s="138" t="s">
        <v>1128</v>
      </c>
    </row>
    <row r="132" spans="2:65" s="1" customFormat="1" ht="18">
      <c r="B132" s="33"/>
      <c r="D132" s="140" t="s">
        <v>162</v>
      </c>
      <c r="F132" s="141" t="s">
        <v>1129</v>
      </c>
      <c r="I132" s="142"/>
      <c r="L132" s="33"/>
      <c r="M132" s="143"/>
      <c r="T132" s="54"/>
      <c r="AT132" s="18" t="s">
        <v>162</v>
      </c>
      <c r="AU132" s="18" t="s">
        <v>78</v>
      </c>
    </row>
    <row r="133" spans="2:65" s="1" customFormat="1" ht="10">
      <c r="B133" s="33"/>
      <c r="D133" s="162" t="s">
        <v>1082</v>
      </c>
      <c r="F133" s="163" t="s">
        <v>1130</v>
      </c>
      <c r="I133" s="142"/>
      <c r="L133" s="33"/>
      <c r="M133" s="143"/>
      <c r="T133" s="54"/>
      <c r="AT133" s="18" t="s">
        <v>1082</v>
      </c>
      <c r="AU133" s="18" t="s">
        <v>78</v>
      </c>
    </row>
    <row r="134" spans="2:65" s="1" customFormat="1" ht="16.5" customHeight="1">
      <c r="B134" s="126"/>
      <c r="C134" s="127" t="s">
        <v>219</v>
      </c>
      <c r="D134" s="127" t="s">
        <v>155</v>
      </c>
      <c r="E134" s="128" t="s">
        <v>1131</v>
      </c>
      <c r="F134" s="129" t="s">
        <v>1132</v>
      </c>
      <c r="G134" s="130" t="s">
        <v>1103</v>
      </c>
      <c r="H134" s="131">
        <v>4.1349999999999998</v>
      </c>
      <c r="I134" s="132"/>
      <c r="J134" s="133">
        <f>ROUND(I134*H134,2)</f>
        <v>0</v>
      </c>
      <c r="K134" s="129" t="s">
        <v>1079</v>
      </c>
      <c r="L134" s="33"/>
      <c r="M134" s="134" t="s">
        <v>3</v>
      </c>
      <c r="N134" s="135" t="s">
        <v>40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160</v>
      </c>
      <c r="AT134" s="138" t="s">
        <v>155</v>
      </c>
      <c r="AU134" s="138" t="s">
        <v>78</v>
      </c>
      <c r="AY134" s="18" t="s">
        <v>154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76</v>
      </c>
      <c r="BK134" s="139">
        <f>ROUND(I134*H134,2)</f>
        <v>0</v>
      </c>
      <c r="BL134" s="18" t="s">
        <v>160</v>
      </c>
      <c r="BM134" s="138" t="s">
        <v>1133</v>
      </c>
    </row>
    <row r="135" spans="2:65" s="1" customFormat="1" ht="18">
      <c r="B135" s="33"/>
      <c r="D135" s="140" t="s">
        <v>162</v>
      </c>
      <c r="F135" s="141" t="s">
        <v>1134</v>
      </c>
      <c r="I135" s="142"/>
      <c r="L135" s="33"/>
      <c r="M135" s="143"/>
      <c r="T135" s="54"/>
      <c r="AT135" s="18" t="s">
        <v>162</v>
      </c>
      <c r="AU135" s="18" t="s">
        <v>78</v>
      </c>
    </row>
    <row r="136" spans="2:65" s="1" customFormat="1" ht="10">
      <c r="B136" s="33"/>
      <c r="D136" s="162" t="s">
        <v>1082</v>
      </c>
      <c r="F136" s="163" t="s">
        <v>1135</v>
      </c>
      <c r="I136" s="142"/>
      <c r="L136" s="33"/>
      <c r="M136" s="143"/>
      <c r="T136" s="54"/>
      <c r="AT136" s="18" t="s">
        <v>1082</v>
      </c>
      <c r="AU136" s="18" t="s">
        <v>78</v>
      </c>
    </row>
    <row r="137" spans="2:65" s="1" customFormat="1" ht="16.5" customHeight="1">
      <c r="B137" s="126"/>
      <c r="C137" s="166" t="s">
        <v>9</v>
      </c>
      <c r="D137" s="166" t="s">
        <v>170</v>
      </c>
      <c r="E137" s="167" t="s">
        <v>1136</v>
      </c>
      <c r="F137" s="168" t="s">
        <v>1137</v>
      </c>
      <c r="G137" s="169" t="s">
        <v>1138</v>
      </c>
      <c r="H137" s="170">
        <v>7.03</v>
      </c>
      <c r="I137" s="171"/>
      <c r="J137" s="172">
        <f>ROUND(I137*H137,2)</f>
        <v>0</v>
      </c>
      <c r="K137" s="168" t="s">
        <v>1079</v>
      </c>
      <c r="L137" s="173"/>
      <c r="M137" s="174" t="s">
        <v>3</v>
      </c>
      <c r="N137" s="175" t="s">
        <v>40</v>
      </c>
      <c r="P137" s="136">
        <f>O137*H137</f>
        <v>0</v>
      </c>
      <c r="Q137" s="136">
        <v>1</v>
      </c>
      <c r="R137" s="136">
        <f>Q137*H137</f>
        <v>7.03</v>
      </c>
      <c r="S137" s="136">
        <v>0</v>
      </c>
      <c r="T137" s="137">
        <f>S137*H137</f>
        <v>0</v>
      </c>
      <c r="AR137" s="138" t="s">
        <v>197</v>
      </c>
      <c r="AT137" s="138" t="s">
        <v>170</v>
      </c>
      <c r="AU137" s="138" t="s">
        <v>78</v>
      </c>
      <c r="AY137" s="18" t="s">
        <v>154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76</v>
      </c>
      <c r="BK137" s="139">
        <f>ROUND(I137*H137,2)</f>
        <v>0</v>
      </c>
      <c r="BL137" s="18" t="s">
        <v>160</v>
      </c>
      <c r="BM137" s="138" t="s">
        <v>1139</v>
      </c>
    </row>
    <row r="138" spans="2:65" s="1" customFormat="1" ht="10">
      <c r="B138" s="33"/>
      <c r="D138" s="140" t="s">
        <v>162</v>
      </c>
      <c r="F138" s="141" t="s">
        <v>1137</v>
      </c>
      <c r="I138" s="142"/>
      <c r="L138" s="33"/>
      <c r="M138" s="143"/>
      <c r="T138" s="54"/>
      <c r="AT138" s="18" t="s">
        <v>162</v>
      </c>
      <c r="AU138" s="18" t="s">
        <v>78</v>
      </c>
    </row>
    <row r="139" spans="2:65" s="11" customFormat="1" ht="10">
      <c r="B139" s="145"/>
      <c r="D139" s="140" t="s">
        <v>373</v>
      </c>
      <c r="E139" s="146" t="s">
        <v>3</v>
      </c>
      <c r="F139" s="147" t="s">
        <v>1140</v>
      </c>
      <c r="H139" s="148">
        <v>7.03</v>
      </c>
      <c r="I139" s="149"/>
      <c r="L139" s="145"/>
      <c r="M139" s="164"/>
      <c r="T139" s="165"/>
      <c r="AT139" s="146" t="s">
        <v>373</v>
      </c>
      <c r="AU139" s="146" t="s">
        <v>78</v>
      </c>
      <c r="AV139" s="11" t="s">
        <v>78</v>
      </c>
      <c r="AW139" s="11" t="s">
        <v>31</v>
      </c>
      <c r="AX139" s="11" t="s">
        <v>76</v>
      </c>
      <c r="AY139" s="146" t="s">
        <v>154</v>
      </c>
    </row>
    <row r="140" spans="2:65" s="1" customFormat="1" ht="16.5" customHeight="1">
      <c r="B140" s="126"/>
      <c r="C140" s="127" t="s">
        <v>231</v>
      </c>
      <c r="D140" s="127" t="s">
        <v>155</v>
      </c>
      <c r="E140" s="128" t="s">
        <v>1141</v>
      </c>
      <c r="F140" s="129" t="s">
        <v>1142</v>
      </c>
      <c r="G140" s="130" t="s">
        <v>1078</v>
      </c>
      <c r="H140" s="131">
        <v>5.6</v>
      </c>
      <c r="I140" s="132"/>
      <c r="J140" s="133">
        <f>ROUND(I140*H140,2)</f>
        <v>0</v>
      </c>
      <c r="K140" s="129" t="s">
        <v>1079</v>
      </c>
      <c r="L140" s="33"/>
      <c r="M140" s="134" t="s">
        <v>3</v>
      </c>
      <c r="N140" s="135" t="s">
        <v>40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160</v>
      </c>
      <c r="AT140" s="138" t="s">
        <v>155</v>
      </c>
      <c r="AU140" s="138" t="s">
        <v>78</v>
      </c>
      <c r="AY140" s="18" t="s">
        <v>154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76</v>
      </c>
      <c r="BK140" s="139">
        <f>ROUND(I140*H140,2)</f>
        <v>0</v>
      </c>
      <c r="BL140" s="18" t="s">
        <v>160</v>
      </c>
      <c r="BM140" s="138" t="s">
        <v>1143</v>
      </c>
    </row>
    <row r="141" spans="2:65" s="1" customFormat="1" ht="10">
      <c r="B141" s="33"/>
      <c r="D141" s="140" t="s">
        <v>162</v>
      </c>
      <c r="F141" s="141" t="s">
        <v>1144</v>
      </c>
      <c r="I141" s="142"/>
      <c r="L141" s="33"/>
      <c r="M141" s="143"/>
      <c r="T141" s="54"/>
      <c r="AT141" s="18" t="s">
        <v>162</v>
      </c>
      <c r="AU141" s="18" t="s">
        <v>78</v>
      </c>
    </row>
    <row r="142" spans="2:65" s="1" customFormat="1" ht="10">
      <c r="B142" s="33"/>
      <c r="D142" s="162" t="s">
        <v>1082</v>
      </c>
      <c r="F142" s="163" t="s">
        <v>1145</v>
      </c>
      <c r="I142" s="142"/>
      <c r="L142" s="33"/>
      <c r="M142" s="143"/>
      <c r="T142" s="54"/>
      <c r="AT142" s="18" t="s">
        <v>1082</v>
      </c>
      <c r="AU142" s="18" t="s">
        <v>78</v>
      </c>
    </row>
    <row r="143" spans="2:65" s="1" customFormat="1" ht="16.5" customHeight="1">
      <c r="B143" s="126"/>
      <c r="C143" s="127" t="s">
        <v>191</v>
      </c>
      <c r="D143" s="127" t="s">
        <v>155</v>
      </c>
      <c r="E143" s="128" t="s">
        <v>1146</v>
      </c>
      <c r="F143" s="129" t="s">
        <v>1147</v>
      </c>
      <c r="G143" s="130" t="s">
        <v>1078</v>
      </c>
      <c r="H143" s="131">
        <v>5.6</v>
      </c>
      <c r="I143" s="132"/>
      <c r="J143" s="133">
        <f>ROUND(I143*H143,2)</f>
        <v>0</v>
      </c>
      <c r="K143" s="129" t="s">
        <v>1079</v>
      </c>
      <c r="L143" s="33"/>
      <c r="M143" s="134" t="s">
        <v>3</v>
      </c>
      <c r="N143" s="135" t="s">
        <v>40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160</v>
      </c>
      <c r="AT143" s="138" t="s">
        <v>155</v>
      </c>
      <c r="AU143" s="138" t="s">
        <v>78</v>
      </c>
      <c r="AY143" s="18" t="s">
        <v>154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8" t="s">
        <v>76</v>
      </c>
      <c r="BK143" s="139">
        <f>ROUND(I143*H143,2)</f>
        <v>0</v>
      </c>
      <c r="BL143" s="18" t="s">
        <v>160</v>
      </c>
      <c r="BM143" s="138" t="s">
        <v>1148</v>
      </c>
    </row>
    <row r="144" spans="2:65" s="1" customFormat="1" ht="10">
      <c r="B144" s="33"/>
      <c r="D144" s="140" t="s">
        <v>162</v>
      </c>
      <c r="F144" s="141" t="s">
        <v>1149</v>
      </c>
      <c r="I144" s="142"/>
      <c r="L144" s="33"/>
      <c r="M144" s="143"/>
      <c r="T144" s="54"/>
      <c r="AT144" s="18" t="s">
        <v>162</v>
      </c>
      <c r="AU144" s="18" t="s">
        <v>78</v>
      </c>
    </row>
    <row r="145" spans="2:65" s="1" customFormat="1" ht="10">
      <c r="B145" s="33"/>
      <c r="D145" s="162" t="s">
        <v>1082</v>
      </c>
      <c r="F145" s="163" t="s">
        <v>1150</v>
      </c>
      <c r="I145" s="142"/>
      <c r="L145" s="33"/>
      <c r="M145" s="143"/>
      <c r="T145" s="54"/>
      <c r="AT145" s="18" t="s">
        <v>1082</v>
      </c>
      <c r="AU145" s="18" t="s">
        <v>78</v>
      </c>
    </row>
    <row r="146" spans="2:65" s="1" customFormat="1" ht="16.5" customHeight="1">
      <c r="B146" s="126"/>
      <c r="C146" s="166" t="s">
        <v>212</v>
      </c>
      <c r="D146" s="166" t="s">
        <v>170</v>
      </c>
      <c r="E146" s="167" t="s">
        <v>1151</v>
      </c>
      <c r="F146" s="168" t="s">
        <v>1152</v>
      </c>
      <c r="G146" s="169" t="s">
        <v>1153</v>
      </c>
      <c r="H146" s="170">
        <v>0.112</v>
      </c>
      <c r="I146" s="171"/>
      <c r="J146" s="172">
        <f>ROUND(I146*H146,2)</f>
        <v>0</v>
      </c>
      <c r="K146" s="168" t="s">
        <v>1079</v>
      </c>
      <c r="L146" s="173"/>
      <c r="M146" s="174" t="s">
        <v>3</v>
      </c>
      <c r="N146" s="175" t="s">
        <v>40</v>
      </c>
      <c r="P146" s="136">
        <f>O146*H146</f>
        <v>0</v>
      </c>
      <c r="Q146" s="136">
        <v>1E-3</v>
      </c>
      <c r="R146" s="136">
        <f>Q146*H146</f>
        <v>1.12E-4</v>
      </c>
      <c r="S146" s="136">
        <v>0</v>
      </c>
      <c r="T146" s="137">
        <f>S146*H146</f>
        <v>0</v>
      </c>
      <c r="AR146" s="138" t="s">
        <v>197</v>
      </c>
      <c r="AT146" s="138" t="s">
        <v>170</v>
      </c>
      <c r="AU146" s="138" t="s">
        <v>78</v>
      </c>
      <c r="AY146" s="18" t="s">
        <v>154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76</v>
      </c>
      <c r="BK146" s="139">
        <f>ROUND(I146*H146,2)</f>
        <v>0</v>
      </c>
      <c r="BL146" s="18" t="s">
        <v>160</v>
      </c>
      <c r="BM146" s="138" t="s">
        <v>1154</v>
      </c>
    </row>
    <row r="147" spans="2:65" s="1" customFormat="1" ht="10">
      <c r="B147" s="33"/>
      <c r="D147" s="140" t="s">
        <v>162</v>
      </c>
      <c r="F147" s="141" t="s">
        <v>1152</v>
      </c>
      <c r="I147" s="142"/>
      <c r="L147" s="33"/>
      <c r="M147" s="143"/>
      <c r="T147" s="54"/>
      <c r="AT147" s="18" t="s">
        <v>162</v>
      </c>
      <c r="AU147" s="18" t="s">
        <v>78</v>
      </c>
    </row>
    <row r="148" spans="2:65" s="11" customFormat="1" ht="10">
      <c r="B148" s="145"/>
      <c r="D148" s="140" t="s">
        <v>373</v>
      </c>
      <c r="E148" s="146" t="s">
        <v>3</v>
      </c>
      <c r="F148" s="147" t="s">
        <v>1155</v>
      </c>
      <c r="H148" s="148">
        <v>0.112</v>
      </c>
      <c r="I148" s="149"/>
      <c r="L148" s="145"/>
      <c r="M148" s="164"/>
      <c r="T148" s="165"/>
      <c r="AT148" s="146" t="s">
        <v>373</v>
      </c>
      <c r="AU148" s="146" t="s">
        <v>78</v>
      </c>
      <c r="AV148" s="11" t="s">
        <v>78</v>
      </c>
      <c r="AW148" s="11" t="s">
        <v>31</v>
      </c>
      <c r="AX148" s="11" t="s">
        <v>76</v>
      </c>
      <c r="AY148" s="146" t="s">
        <v>154</v>
      </c>
    </row>
    <row r="149" spans="2:65" s="1" customFormat="1" ht="16.5" customHeight="1">
      <c r="B149" s="126"/>
      <c r="C149" s="127" t="s">
        <v>223</v>
      </c>
      <c r="D149" s="127" t="s">
        <v>155</v>
      </c>
      <c r="E149" s="128" t="s">
        <v>1156</v>
      </c>
      <c r="F149" s="129" t="s">
        <v>1157</v>
      </c>
      <c r="G149" s="130" t="s">
        <v>1078</v>
      </c>
      <c r="H149" s="131">
        <v>16.55</v>
      </c>
      <c r="I149" s="132"/>
      <c r="J149" s="133">
        <f>ROUND(I149*H149,2)</f>
        <v>0</v>
      </c>
      <c r="K149" s="129" t="s">
        <v>1079</v>
      </c>
      <c r="L149" s="33"/>
      <c r="M149" s="134" t="s">
        <v>3</v>
      </c>
      <c r="N149" s="135" t="s">
        <v>40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160</v>
      </c>
      <c r="AT149" s="138" t="s">
        <v>155</v>
      </c>
      <c r="AU149" s="138" t="s">
        <v>78</v>
      </c>
      <c r="AY149" s="18" t="s">
        <v>154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76</v>
      </c>
      <c r="BK149" s="139">
        <f>ROUND(I149*H149,2)</f>
        <v>0</v>
      </c>
      <c r="BL149" s="18" t="s">
        <v>160</v>
      </c>
      <c r="BM149" s="138" t="s">
        <v>1158</v>
      </c>
    </row>
    <row r="150" spans="2:65" s="1" customFormat="1" ht="10">
      <c r="B150" s="33"/>
      <c r="D150" s="140" t="s">
        <v>162</v>
      </c>
      <c r="F150" s="141" t="s">
        <v>1159</v>
      </c>
      <c r="I150" s="142"/>
      <c r="L150" s="33"/>
      <c r="M150" s="143"/>
      <c r="T150" s="54"/>
      <c r="AT150" s="18" t="s">
        <v>162</v>
      </c>
      <c r="AU150" s="18" t="s">
        <v>78</v>
      </c>
    </row>
    <row r="151" spans="2:65" s="1" customFormat="1" ht="10">
      <c r="B151" s="33"/>
      <c r="D151" s="162" t="s">
        <v>1082</v>
      </c>
      <c r="F151" s="163" t="s">
        <v>1160</v>
      </c>
      <c r="I151" s="142"/>
      <c r="L151" s="33"/>
      <c r="M151" s="143"/>
      <c r="T151" s="54"/>
      <c r="AT151" s="18" t="s">
        <v>1082</v>
      </c>
      <c r="AU151" s="18" t="s">
        <v>78</v>
      </c>
    </row>
    <row r="152" spans="2:65" s="1" customFormat="1" ht="16.5" customHeight="1">
      <c r="B152" s="126"/>
      <c r="C152" s="127" t="s">
        <v>241</v>
      </c>
      <c r="D152" s="127" t="s">
        <v>155</v>
      </c>
      <c r="E152" s="128" t="s">
        <v>1161</v>
      </c>
      <c r="F152" s="129" t="s">
        <v>1162</v>
      </c>
      <c r="G152" s="130" t="s">
        <v>1163</v>
      </c>
      <c r="H152" s="131">
        <v>1</v>
      </c>
      <c r="I152" s="132"/>
      <c r="J152" s="133">
        <f>ROUND(I152*H152,2)</f>
        <v>0</v>
      </c>
      <c r="K152" s="129" t="s">
        <v>322</v>
      </c>
      <c r="L152" s="33"/>
      <c r="M152" s="134" t="s">
        <v>3</v>
      </c>
      <c r="N152" s="135" t="s">
        <v>40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160</v>
      </c>
      <c r="AT152" s="138" t="s">
        <v>155</v>
      </c>
      <c r="AU152" s="138" t="s">
        <v>78</v>
      </c>
      <c r="AY152" s="18" t="s">
        <v>154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8" t="s">
        <v>76</v>
      </c>
      <c r="BK152" s="139">
        <f>ROUND(I152*H152,2)</f>
        <v>0</v>
      </c>
      <c r="BL152" s="18" t="s">
        <v>160</v>
      </c>
      <c r="BM152" s="138" t="s">
        <v>1164</v>
      </c>
    </row>
    <row r="153" spans="2:65" s="1" customFormat="1" ht="10">
      <c r="B153" s="33"/>
      <c r="D153" s="140" t="s">
        <v>162</v>
      </c>
      <c r="F153" s="141" t="s">
        <v>1162</v>
      </c>
      <c r="I153" s="142"/>
      <c r="L153" s="33"/>
      <c r="M153" s="143"/>
      <c r="T153" s="54"/>
      <c r="AT153" s="18" t="s">
        <v>162</v>
      </c>
      <c r="AU153" s="18" t="s">
        <v>78</v>
      </c>
    </row>
    <row r="154" spans="2:65" s="10" customFormat="1" ht="20.9" customHeight="1">
      <c r="B154" s="116"/>
      <c r="D154" s="117" t="s">
        <v>68</v>
      </c>
      <c r="E154" s="160" t="s">
        <v>223</v>
      </c>
      <c r="F154" s="160" t="s">
        <v>1165</v>
      </c>
      <c r="I154" s="119"/>
      <c r="J154" s="161">
        <f>BK154</f>
        <v>0</v>
      </c>
      <c r="L154" s="116"/>
      <c r="M154" s="121"/>
      <c r="P154" s="122">
        <f>SUM(P155:P164)</f>
        <v>0</v>
      </c>
      <c r="R154" s="122">
        <f>SUM(R155:R164)</f>
        <v>0</v>
      </c>
      <c r="T154" s="123">
        <f>SUM(T155:T164)</f>
        <v>0</v>
      </c>
      <c r="AR154" s="117" t="s">
        <v>76</v>
      </c>
      <c r="AT154" s="124" t="s">
        <v>68</v>
      </c>
      <c r="AU154" s="124" t="s">
        <v>78</v>
      </c>
      <c r="AY154" s="117" t="s">
        <v>154</v>
      </c>
      <c r="BK154" s="125">
        <f>SUM(BK155:BK164)</f>
        <v>0</v>
      </c>
    </row>
    <row r="155" spans="2:65" s="1" customFormat="1" ht="21.75" customHeight="1">
      <c r="B155" s="126"/>
      <c r="C155" s="127" t="s">
        <v>546</v>
      </c>
      <c r="D155" s="127" t="s">
        <v>155</v>
      </c>
      <c r="E155" s="128" t="s">
        <v>1166</v>
      </c>
      <c r="F155" s="129" t="s">
        <v>1167</v>
      </c>
      <c r="G155" s="130" t="s">
        <v>1103</v>
      </c>
      <c r="H155" s="131">
        <v>15.034000000000001</v>
      </c>
      <c r="I155" s="132"/>
      <c r="J155" s="133">
        <f>ROUND(I155*H155,2)</f>
        <v>0</v>
      </c>
      <c r="K155" s="129" t="s">
        <v>1079</v>
      </c>
      <c r="L155" s="33"/>
      <c r="M155" s="134" t="s">
        <v>3</v>
      </c>
      <c r="N155" s="135" t="s">
        <v>40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223</v>
      </c>
      <c r="AT155" s="138" t="s">
        <v>155</v>
      </c>
      <c r="AU155" s="138" t="s">
        <v>112</v>
      </c>
      <c r="AY155" s="18" t="s">
        <v>154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8" t="s">
        <v>76</v>
      </c>
      <c r="BK155" s="139">
        <f>ROUND(I155*H155,2)</f>
        <v>0</v>
      </c>
      <c r="BL155" s="18" t="s">
        <v>223</v>
      </c>
      <c r="BM155" s="138" t="s">
        <v>1168</v>
      </c>
    </row>
    <row r="156" spans="2:65" s="1" customFormat="1" ht="18">
      <c r="B156" s="33"/>
      <c r="D156" s="140" t="s">
        <v>162</v>
      </c>
      <c r="F156" s="141" t="s">
        <v>1169</v>
      </c>
      <c r="I156" s="142"/>
      <c r="L156" s="33"/>
      <c r="M156" s="143"/>
      <c r="T156" s="54"/>
      <c r="AT156" s="18" t="s">
        <v>162</v>
      </c>
      <c r="AU156" s="18" t="s">
        <v>112</v>
      </c>
    </row>
    <row r="157" spans="2:65" s="1" customFormat="1" ht="10">
      <c r="B157" s="33"/>
      <c r="D157" s="162" t="s">
        <v>1082</v>
      </c>
      <c r="F157" s="163" t="s">
        <v>1170</v>
      </c>
      <c r="I157" s="142"/>
      <c r="L157" s="33"/>
      <c r="M157" s="143"/>
      <c r="T157" s="54"/>
      <c r="AT157" s="18" t="s">
        <v>1082</v>
      </c>
      <c r="AU157" s="18" t="s">
        <v>112</v>
      </c>
    </row>
    <row r="158" spans="2:65" s="11" customFormat="1" ht="10">
      <c r="B158" s="145"/>
      <c r="D158" s="140" t="s">
        <v>373</v>
      </c>
      <c r="E158" s="146" t="s">
        <v>3</v>
      </c>
      <c r="F158" s="147" t="s">
        <v>1171</v>
      </c>
      <c r="H158" s="148">
        <v>15.034000000000001</v>
      </c>
      <c r="I158" s="149"/>
      <c r="L158" s="145"/>
      <c r="M158" s="164"/>
      <c r="T158" s="165"/>
      <c r="AT158" s="146" t="s">
        <v>373</v>
      </c>
      <c r="AU158" s="146" t="s">
        <v>112</v>
      </c>
      <c r="AV158" s="11" t="s">
        <v>78</v>
      </c>
      <c r="AW158" s="11" t="s">
        <v>31</v>
      </c>
      <c r="AX158" s="11" t="s">
        <v>69</v>
      </c>
      <c r="AY158" s="146" t="s">
        <v>154</v>
      </c>
    </row>
    <row r="159" spans="2:65" s="13" customFormat="1" ht="10">
      <c r="B159" s="176"/>
      <c r="D159" s="140" t="s">
        <v>373</v>
      </c>
      <c r="E159" s="177" t="s">
        <v>3</v>
      </c>
      <c r="F159" s="178" t="s">
        <v>1172</v>
      </c>
      <c r="H159" s="179">
        <v>15.034000000000001</v>
      </c>
      <c r="I159" s="180"/>
      <c r="L159" s="176"/>
      <c r="M159" s="181"/>
      <c r="T159" s="182"/>
      <c r="AT159" s="177" t="s">
        <v>373</v>
      </c>
      <c r="AU159" s="177" t="s">
        <v>112</v>
      </c>
      <c r="AV159" s="13" t="s">
        <v>112</v>
      </c>
      <c r="AW159" s="13" t="s">
        <v>31</v>
      </c>
      <c r="AX159" s="13" t="s">
        <v>76</v>
      </c>
      <c r="AY159" s="177" t="s">
        <v>154</v>
      </c>
    </row>
    <row r="160" spans="2:65" s="1" customFormat="1" ht="24.15" customHeight="1">
      <c r="B160" s="126"/>
      <c r="C160" s="127" t="s">
        <v>550</v>
      </c>
      <c r="D160" s="127" t="s">
        <v>155</v>
      </c>
      <c r="E160" s="128" t="s">
        <v>1173</v>
      </c>
      <c r="F160" s="129" t="s">
        <v>1174</v>
      </c>
      <c r="G160" s="130" t="s">
        <v>1103</v>
      </c>
      <c r="H160" s="131">
        <v>75.17</v>
      </c>
      <c r="I160" s="132"/>
      <c r="J160" s="133">
        <f>ROUND(I160*H160,2)</f>
        <v>0</v>
      </c>
      <c r="K160" s="129" t="s">
        <v>1079</v>
      </c>
      <c r="L160" s="33"/>
      <c r="M160" s="134" t="s">
        <v>3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160</v>
      </c>
      <c r="AT160" s="138" t="s">
        <v>155</v>
      </c>
      <c r="AU160" s="138" t="s">
        <v>112</v>
      </c>
      <c r="AY160" s="18" t="s">
        <v>154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76</v>
      </c>
      <c r="BK160" s="139">
        <f>ROUND(I160*H160,2)</f>
        <v>0</v>
      </c>
      <c r="BL160" s="18" t="s">
        <v>160</v>
      </c>
      <c r="BM160" s="138" t="s">
        <v>1175</v>
      </c>
    </row>
    <row r="161" spans="2:65" s="1" customFormat="1" ht="18">
      <c r="B161" s="33"/>
      <c r="D161" s="140" t="s">
        <v>162</v>
      </c>
      <c r="F161" s="141" t="s">
        <v>1176</v>
      </c>
      <c r="I161" s="142"/>
      <c r="L161" s="33"/>
      <c r="M161" s="143"/>
      <c r="T161" s="54"/>
      <c r="AT161" s="18" t="s">
        <v>162</v>
      </c>
      <c r="AU161" s="18" t="s">
        <v>112</v>
      </c>
    </row>
    <row r="162" spans="2:65" s="1" customFormat="1" ht="10">
      <c r="B162" s="33"/>
      <c r="D162" s="162" t="s">
        <v>1082</v>
      </c>
      <c r="F162" s="163" t="s">
        <v>1177</v>
      </c>
      <c r="I162" s="142"/>
      <c r="L162" s="33"/>
      <c r="M162" s="143"/>
      <c r="T162" s="54"/>
      <c r="AT162" s="18" t="s">
        <v>1082</v>
      </c>
      <c r="AU162" s="18" t="s">
        <v>112</v>
      </c>
    </row>
    <row r="163" spans="2:65" s="11" customFormat="1" ht="10">
      <c r="B163" s="145"/>
      <c r="D163" s="140" t="s">
        <v>373</v>
      </c>
      <c r="E163" s="146" t="s">
        <v>3</v>
      </c>
      <c r="F163" s="147" t="s">
        <v>1178</v>
      </c>
      <c r="H163" s="148">
        <v>75.17</v>
      </c>
      <c r="I163" s="149"/>
      <c r="L163" s="145"/>
      <c r="M163" s="164"/>
      <c r="T163" s="165"/>
      <c r="AT163" s="146" t="s">
        <v>373</v>
      </c>
      <c r="AU163" s="146" t="s">
        <v>112</v>
      </c>
      <c r="AV163" s="11" t="s">
        <v>78</v>
      </c>
      <c r="AW163" s="11" t="s">
        <v>31</v>
      </c>
      <c r="AX163" s="11" t="s">
        <v>69</v>
      </c>
      <c r="AY163" s="146" t="s">
        <v>154</v>
      </c>
    </row>
    <row r="164" spans="2:65" s="13" customFormat="1" ht="10">
      <c r="B164" s="176"/>
      <c r="D164" s="140" t="s">
        <v>373</v>
      </c>
      <c r="E164" s="177" t="s">
        <v>3</v>
      </c>
      <c r="F164" s="178" t="s">
        <v>1172</v>
      </c>
      <c r="H164" s="179">
        <v>75.17</v>
      </c>
      <c r="I164" s="180"/>
      <c r="L164" s="176"/>
      <c r="M164" s="181"/>
      <c r="T164" s="182"/>
      <c r="AT164" s="177" t="s">
        <v>373</v>
      </c>
      <c r="AU164" s="177" t="s">
        <v>112</v>
      </c>
      <c r="AV164" s="13" t="s">
        <v>112</v>
      </c>
      <c r="AW164" s="13" t="s">
        <v>31</v>
      </c>
      <c r="AX164" s="13" t="s">
        <v>76</v>
      </c>
      <c r="AY164" s="177" t="s">
        <v>154</v>
      </c>
    </row>
    <row r="165" spans="2:65" s="10" customFormat="1" ht="20.9" customHeight="1">
      <c r="B165" s="116"/>
      <c r="D165" s="117" t="s">
        <v>68</v>
      </c>
      <c r="E165" s="160" t="s">
        <v>241</v>
      </c>
      <c r="F165" s="160" t="s">
        <v>1179</v>
      </c>
      <c r="I165" s="119"/>
      <c r="J165" s="161">
        <f>BK165</f>
        <v>0</v>
      </c>
      <c r="L165" s="116"/>
      <c r="M165" s="121"/>
      <c r="P165" s="122">
        <f>SUM(P166:P174)</f>
        <v>0</v>
      </c>
      <c r="R165" s="122">
        <f>SUM(R166:R174)</f>
        <v>0</v>
      </c>
      <c r="T165" s="123">
        <f>SUM(T166:T174)</f>
        <v>0</v>
      </c>
      <c r="AR165" s="117" t="s">
        <v>76</v>
      </c>
      <c r="AT165" s="124" t="s">
        <v>68</v>
      </c>
      <c r="AU165" s="124" t="s">
        <v>78</v>
      </c>
      <c r="AY165" s="117" t="s">
        <v>154</v>
      </c>
      <c r="BK165" s="125">
        <f>SUM(BK166:BK174)</f>
        <v>0</v>
      </c>
    </row>
    <row r="166" spans="2:65" s="1" customFormat="1" ht="16.5" customHeight="1">
      <c r="B166" s="126"/>
      <c r="C166" s="127" t="s">
        <v>555</v>
      </c>
      <c r="D166" s="127" t="s">
        <v>155</v>
      </c>
      <c r="E166" s="128" t="s">
        <v>1180</v>
      </c>
      <c r="F166" s="129" t="s">
        <v>1181</v>
      </c>
      <c r="G166" s="130" t="s">
        <v>1103</v>
      </c>
      <c r="H166" s="131">
        <v>15.034000000000001</v>
      </c>
      <c r="I166" s="132"/>
      <c r="J166" s="133">
        <f>ROUND(I166*H166,2)</f>
        <v>0</v>
      </c>
      <c r="K166" s="129" t="s">
        <v>1079</v>
      </c>
      <c r="L166" s="33"/>
      <c r="M166" s="134" t="s">
        <v>3</v>
      </c>
      <c r="N166" s="135" t="s">
        <v>40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160</v>
      </c>
      <c r="AT166" s="138" t="s">
        <v>155</v>
      </c>
      <c r="AU166" s="138" t="s">
        <v>112</v>
      </c>
      <c r="AY166" s="18" t="s">
        <v>154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76</v>
      </c>
      <c r="BK166" s="139">
        <f>ROUND(I166*H166,2)</f>
        <v>0</v>
      </c>
      <c r="BL166" s="18" t="s">
        <v>160</v>
      </c>
      <c r="BM166" s="138" t="s">
        <v>1182</v>
      </c>
    </row>
    <row r="167" spans="2:65" s="1" customFormat="1" ht="10">
      <c r="B167" s="33"/>
      <c r="D167" s="140" t="s">
        <v>162</v>
      </c>
      <c r="F167" s="141" t="s">
        <v>1183</v>
      </c>
      <c r="I167" s="142"/>
      <c r="L167" s="33"/>
      <c r="M167" s="143"/>
      <c r="T167" s="54"/>
      <c r="AT167" s="18" t="s">
        <v>162</v>
      </c>
      <c r="AU167" s="18" t="s">
        <v>112</v>
      </c>
    </row>
    <row r="168" spans="2:65" s="1" customFormat="1" ht="10">
      <c r="B168" s="33"/>
      <c r="D168" s="162" t="s">
        <v>1082</v>
      </c>
      <c r="F168" s="163" t="s">
        <v>1184</v>
      </c>
      <c r="I168" s="142"/>
      <c r="L168" s="33"/>
      <c r="M168" s="143"/>
      <c r="T168" s="54"/>
      <c r="AT168" s="18" t="s">
        <v>1082</v>
      </c>
      <c r="AU168" s="18" t="s">
        <v>112</v>
      </c>
    </row>
    <row r="169" spans="2:65" s="11" customFormat="1" ht="10">
      <c r="B169" s="145"/>
      <c r="D169" s="140" t="s">
        <v>373</v>
      </c>
      <c r="E169" s="146" t="s">
        <v>3</v>
      </c>
      <c r="F169" s="147" t="s">
        <v>1171</v>
      </c>
      <c r="H169" s="148">
        <v>15.034000000000001</v>
      </c>
      <c r="I169" s="149"/>
      <c r="L169" s="145"/>
      <c r="M169" s="164"/>
      <c r="T169" s="165"/>
      <c r="AT169" s="146" t="s">
        <v>373</v>
      </c>
      <c r="AU169" s="146" t="s">
        <v>112</v>
      </c>
      <c r="AV169" s="11" t="s">
        <v>78</v>
      </c>
      <c r="AW169" s="11" t="s">
        <v>31</v>
      </c>
      <c r="AX169" s="11" t="s">
        <v>69</v>
      </c>
      <c r="AY169" s="146" t="s">
        <v>154</v>
      </c>
    </row>
    <row r="170" spans="2:65" s="13" customFormat="1" ht="10">
      <c r="B170" s="176"/>
      <c r="D170" s="140" t="s">
        <v>373</v>
      </c>
      <c r="E170" s="177" t="s">
        <v>3</v>
      </c>
      <c r="F170" s="178" t="s">
        <v>1172</v>
      </c>
      <c r="H170" s="179">
        <v>15.034000000000001</v>
      </c>
      <c r="I170" s="180"/>
      <c r="L170" s="176"/>
      <c r="M170" s="181"/>
      <c r="T170" s="182"/>
      <c r="AT170" s="177" t="s">
        <v>373</v>
      </c>
      <c r="AU170" s="177" t="s">
        <v>112</v>
      </c>
      <c r="AV170" s="13" t="s">
        <v>112</v>
      </c>
      <c r="AW170" s="13" t="s">
        <v>31</v>
      </c>
      <c r="AX170" s="13" t="s">
        <v>76</v>
      </c>
      <c r="AY170" s="177" t="s">
        <v>154</v>
      </c>
    </row>
    <row r="171" spans="2:65" s="1" customFormat="1" ht="16.5" customHeight="1">
      <c r="B171" s="126"/>
      <c r="C171" s="127" t="s">
        <v>580</v>
      </c>
      <c r="D171" s="127" t="s">
        <v>155</v>
      </c>
      <c r="E171" s="128" t="s">
        <v>1185</v>
      </c>
      <c r="F171" s="129" t="s">
        <v>1186</v>
      </c>
      <c r="G171" s="130" t="s">
        <v>1138</v>
      </c>
      <c r="H171" s="131">
        <v>25.558</v>
      </c>
      <c r="I171" s="132"/>
      <c r="J171" s="133">
        <f>ROUND(I171*H171,2)</f>
        <v>0</v>
      </c>
      <c r="K171" s="129" t="s">
        <v>1079</v>
      </c>
      <c r="L171" s="33"/>
      <c r="M171" s="134" t="s">
        <v>3</v>
      </c>
      <c r="N171" s="135" t="s">
        <v>40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160</v>
      </c>
      <c r="AT171" s="138" t="s">
        <v>155</v>
      </c>
      <c r="AU171" s="138" t="s">
        <v>112</v>
      </c>
      <c r="AY171" s="18" t="s">
        <v>154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76</v>
      </c>
      <c r="BK171" s="139">
        <f>ROUND(I171*H171,2)</f>
        <v>0</v>
      </c>
      <c r="BL171" s="18" t="s">
        <v>160</v>
      </c>
      <c r="BM171" s="138" t="s">
        <v>1187</v>
      </c>
    </row>
    <row r="172" spans="2:65" s="1" customFormat="1" ht="18">
      <c r="B172" s="33"/>
      <c r="D172" s="140" t="s">
        <v>162</v>
      </c>
      <c r="F172" s="141" t="s">
        <v>1188</v>
      </c>
      <c r="I172" s="142"/>
      <c r="L172" s="33"/>
      <c r="M172" s="143"/>
      <c r="T172" s="54"/>
      <c r="AT172" s="18" t="s">
        <v>162</v>
      </c>
      <c r="AU172" s="18" t="s">
        <v>112</v>
      </c>
    </row>
    <row r="173" spans="2:65" s="1" customFormat="1" ht="10">
      <c r="B173" s="33"/>
      <c r="D173" s="162" t="s">
        <v>1082</v>
      </c>
      <c r="F173" s="163" t="s">
        <v>1189</v>
      </c>
      <c r="I173" s="142"/>
      <c r="L173" s="33"/>
      <c r="M173" s="143"/>
      <c r="T173" s="54"/>
      <c r="AT173" s="18" t="s">
        <v>1082</v>
      </c>
      <c r="AU173" s="18" t="s">
        <v>112</v>
      </c>
    </row>
    <row r="174" spans="2:65" s="11" customFormat="1" ht="10">
      <c r="B174" s="145"/>
      <c r="D174" s="140" t="s">
        <v>373</v>
      </c>
      <c r="E174" s="146" t="s">
        <v>3</v>
      </c>
      <c r="F174" s="147" t="s">
        <v>1190</v>
      </c>
      <c r="H174" s="148">
        <v>25.558</v>
      </c>
      <c r="I174" s="149"/>
      <c r="L174" s="145"/>
      <c r="M174" s="164"/>
      <c r="T174" s="165"/>
      <c r="AT174" s="146" t="s">
        <v>373</v>
      </c>
      <c r="AU174" s="146" t="s">
        <v>112</v>
      </c>
      <c r="AV174" s="11" t="s">
        <v>78</v>
      </c>
      <c r="AW174" s="11" t="s">
        <v>31</v>
      </c>
      <c r="AX174" s="11" t="s">
        <v>76</v>
      </c>
      <c r="AY174" s="146" t="s">
        <v>154</v>
      </c>
    </row>
    <row r="175" spans="2:65" s="10" customFormat="1" ht="22.75" customHeight="1">
      <c r="B175" s="116"/>
      <c r="D175" s="117" t="s">
        <v>68</v>
      </c>
      <c r="E175" s="160" t="s">
        <v>78</v>
      </c>
      <c r="F175" s="160" t="s">
        <v>1191</v>
      </c>
      <c r="I175" s="119"/>
      <c r="J175" s="161">
        <f>BK175</f>
        <v>0</v>
      </c>
      <c r="L175" s="116"/>
      <c r="M175" s="121"/>
      <c r="P175" s="122">
        <f>SUM(P176:P192)</f>
        <v>0</v>
      </c>
      <c r="R175" s="122">
        <f>SUM(R176:R192)</f>
        <v>9.2038393899999988</v>
      </c>
      <c r="T175" s="123">
        <f>SUM(T176:T192)</f>
        <v>0</v>
      </c>
      <c r="AR175" s="117" t="s">
        <v>76</v>
      </c>
      <c r="AT175" s="124" t="s">
        <v>68</v>
      </c>
      <c r="AU175" s="124" t="s">
        <v>76</v>
      </c>
      <c r="AY175" s="117" t="s">
        <v>154</v>
      </c>
      <c r="BK175" s="125">
        <f>SUM(BK176:BK192)</f>
        <v>0</v>
      </c>
    </row>
    <row r="176" spans="2:65" s="1" customFormat="1" ht="16.5" customHeight="1">
      <c r="B176" s="126"/>
      <c r="C176" s="127" t="s">
        <v>236</v>
      </c>
      <c r="D176" s="127" t="s">
        <v>155</v>
      </c>
      <c r="E176" s="128" t="s">
        <v>1192</v>
      </c>
      <c r="F176" s="129" t="s">
        <v>1193</v>
      </c>
      <c r="G176" s="130" t="s">
        <v>1103</v>
      </c>
      <c r="H176" s="131">
        <v>4</v>
      </c>
      <c r="I176" s="132"/>
      <c r="J176" s="133">
        <f>ROUND(I176*H176,2)</f>
        <v>0</v>
      </c>
      <c r="K176" s="129" t="s">
        <v>1079</v>
      </c>
      <c r="L176" s="33"/>
      <c r="M176" s="134" t="s">
        <v>3</v>
      </c>
      <c r="N176" s="135" t="s">
        <v>40</v>
      </c>
      <c r="P176" s="136">
        <f>O176*H176</f>
        <v>0</v>
      </c>
      <c r="Q176" s="136">
        <v>1.63</v>
      </c>
      <c r="R176" s="136">
        <f>Q176*H176</f>
        <v>6.52</v>
      </c>
      <c r="S176" s="136">
        <v>0</v>
      </c>
      <c r="T176" s="137">
        <f>S176*H176</f>
        <v>0</v>
      </c>
      <c r="AR176" s="138" t="s">
        <v>160</v>
      </c>
      <c r="AT176" s="138" t="s">
        <v>155</v>
      </c>
      <c r="AU176" s="138" t="s">
        <v>78</v>
      </c>
      <c r="AY176" s="18" t="s">
        <v>154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8" t="s">
        <v>76</v>
      </c>
      <c r="BK176" s="139">
        <f>ROUND(I176*H176,2)</f>
        <v>0</v>
      </c>
      <c r="BL176" s="18" t="s">
        <v>160</v>
      </c>
      <c r="BM176" s="138" t="s">
        <v>1194</v>
      </c>
    </row>
    <row r="177" spans="2:65" s="1" customFormat="1" ht="18">
      <c r="B177" s="33"/>
      <c r="D177" s="140" t="s">
        <v>162</v>
      </c>
      <c r="F177" s="141" t="s">
        <v>1195</v>
      </c>
      <c r="I177" s="142"/>
      <c r="L177" s="33"/>
      <c r="M177" s="143"/>
      <c r="T177" s="54"/>
      <c r="AT177" s="18" t="s">
        <v>162</v>
      </c>
      <c r="AU177" s="18" t="s">
        <v>78</v>
      </c>
    </row>
    <row r="178" spans="2:65" s="1" customFormat="1" ht="10">
      <c r="B178" s="33"/>
      <c r="D178" s="162" t="s">
        <v>1082</v>
      </c>
      <c r="F178" s="163" t="s">
        <v>1196</v>
      </c>
      <c r="I178" s="142"/>
      <c r="L178" s="33"/>
      <c r="M178" s="143"/>
      <c r="T178" s="54"/>
      <c r="AT178" s="18" t="s">
        <v>1082</v>
      </c>
      <c r="AU178" s="18" t="s">
        <v>78</v>
      </c>
    </row>
    <row r="179" spans="2:65" s="1" customFormat="1" ht="16.5" customHeight="1">
      <c r="B179" s="126"/>
      <c r="C179" s="127" t="s">
        <v>247</v>
      </c>
      <c r="D179" s="127" t="s">
        <v>155</v>
      </c>
      <c r="E179" s="128" t="s">
        <v>1197</v>
      </c>
      <c r="F179" s="129" t="s">
        <v>1198</v>
      </c>
      <c r="G179" s="130" t="s">
        <v>1078</v>
      </c>
      <c r="H179" s="131">
        <v>18</v>
      </c>
      <c r="I179" s="132"/>
      <c r="J179" s="133">
        <f>ROUND(I179*H179,2)</f>
        <v>0</v>
      </c>
      <c r="K179" s="129" t="s">
        <v>1079</v>
      </c>
      <c r="L179" s="33"/>
      <c r="M179" s="134" t="s">
        <v>3</v>
      </c>
      <c r="N179" s="135" t="s">
        <v>40</v>
      </c>
      <c r="P179" s="136">
        <f>O179*H179</f>
        <v>0</v>
      </c>
      <c r="Q179" s="136">
        <v>1.7000000000000001E-4</v>
      </c>
      <c r="R179" s="136">
        <f>Q179*H179</f>
        <v>3.0600000000000002E-3</v>
      </c>
      <c r="S179" s="136">
        <v>0</v>
      </c>
      <c r="T179" s="137">
        <f>S179*H179</f>
        <v>0</v>
      </c>
      <c r="AR179" s="138" t="s">
        <v>160</v>
      </c>
      <c r="AT179" s="138" t="s">
        <v>155</v>
      </c>
      <c r="AU179" s="138" t="s">
        <v>78</v>
      </c>
      <c r="AY179" s="18" t="s">
        <v>154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8" t="s">
        <v>76</v>
      </c>
      <c r="BK179" s="139">
        <f>ROUND(I179*H179,2)</f>
        <v>0</v>
      </c>
      <c r="BL179" s="18" t="s">
        <v>160</v>
      </c>
      <c r="BM179" s="138" t="s">
        <v>1199</v>
      </c>
    </row>
    <row r="180" spans="2:65" s="1" customFormat="1" ht="10">
      <c r="B180" s="33"/>
      <c r="D180" s="140" t="s">
        <v>162</v>
      </c>
      <c r="F180" s="141" t="s">
        <v>1200</v>
      </c>
      <c r="I180" s="142"/>
      <c r="L180" s="33"/>
      <c r="M180" s="143"/>
      <c r="T180" s="54"/>
      <c r="AT180" s="18" t="s">
        <v>162</v>
      </c>
      <c r="AU180" s="18" t="s">
        <v>78</v>
      </c>
    </row>
    <row r="181" spans="2:65" s="1" customFormat="1" ht="10">
      <c r="B181" s="33"/>
      <c r="D181" s="162" t="s">
        <v>1082</v>
      </c>
      <c r="F181" s="163" t="s">
        <v>1201</v>
      </c>
      <c r="I181" s="142"/>
      <c r="L181" s="33"/>
      <c r="M181" s="143"/>
      <c r="T181" s="54"/>
      <c r="AT181" s="18" t="s">
        <v>1082</v>
      </c>
      <c r="AU181" s="18" t="s">
        <v>78</v>
      </c>
    </row>
    <row r="182" spans="2:65" s="1" customFormat="1" ht="16.5" customHeight="1">
      <c r="B182" s="126"/>
      <c r="C182" s="166" t="s">
        <v>251</v>
      </c>
      <c r="D182" s="166" t="s">
        <v>170</v>
      </c>
      <c r="E182" s="167" t="s">
        <v>1202</v>
      </c>
      <c r="F182" s="168" t="s">
        <v>1203</v>
      </c>
      <c r="G182" s="169" t="s">
        <v>1078</v>
      </c>
      <c r="H182" s="170">
        <v>21.321000000000002</v>
      </c>
      <c r="I182" s="171"/>
      <c r="J182" s="172">
        <f>ROUND(I182*H182,2)</f>
        <v>0</v>
      </c>
      <c r="K182" s="168" t="s">
        <v>1079</v>
      </c>
      <c r="L182" s="173"/>
      <c r="M182" s="174" t="s">
        <v>3</v>
      </c>
      <c r="N182" s="175" t="s">
        <v>40</v>
      </c>
      <c r="P182" s="136">
        <f>O182*H182</f>
        <v>0</v>
      </c>
      <c r="Q182" s="136">
        <v>2.9999999999999997E-4</v>
      </c>
      <c r="R182" s="136">
        <f>Q182*H182</f>
        <v>6.3962999999999997E-3</v>
      </c>
      <c r="S182" s="136">
        <v>0</v>
      </c>
      <c r="T182" s="137">
        <f>S182*H182</f>
        <v>0</v>
      </c>
      <c r="AR182" s="138" t="s">
        <v>197</v>
      </c>
      <c r="AT182" s="138" t="s">
        <v>170</v>
      </c>
      <c r="AU182" s="138" t="s">
        <v>78</v>
      </c>
      <c r="AY182" s="18" t="s">
        <v>154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8" t="s">
        <v>76</v>
      </c>
      <c r="BK182" s="139">
        <f>ROUND(I182*H182,2)</f>
        <v>0</v>
      </c>
      <c r="BL182" s="18" t="s">
        <v>160</v>
      </c>
      <c r="BM182" s="138" t="s">
        <v>1204</v>
      </c>
    </row>
    <row r="183" spans="2:65" s="1" customFormat="1" ht="10">
      <c r="B183" s="33"/>
      <c r="D183" s="140" t="s">
        <v>162</v>
      </c>
      <c r="F183" s="141" t="s">
        <v>1203</v>
      </c>
      <c r="I183" s="142"/>
      <c r="L183" s="33"/>
      <c r="M183" s="143"/>
      <c r="T183" s="54"/>
      <c r="AT183" s="18" t="s">
        <v>162</v>
      </c>
      <c r="AU183" s="18" t="s">
        <v>78</v>
      </c>
    </row>
    <row r="184" spans="2:65" s="11" customFormat="1" ht="10">
      <c r="B184" s="145"/>
      <c r="D184" s="140" t="s">
        <v>373</v>
      </c>
      <c r="E184" s="146" t="s">
        <v>3</v>
      </c>
      <c r="F184" s="147" t="s">
        <v>1205</v>
      </c>
      <c r="H184" s="148">
        <v>21.321000000000002</v>
      </c>
      <c r="I184" s="149"/>
      <c r="L184" s="145"/>
      <c r="M184" s="164"/>
      <c r="T184" s="165"/>
      <c r="AT184" s="146" t="s">
        <v>373</v>
      </c>
      <c r="AU184" s="146" t="s">
        <v>78</v>
      </c>
      <c r="AV184" s="11" t="s">
        <v>78</v>
      </c>
      <c r="AW184" s="11" t="s">
        <v>31</v>
      </c>
      <c r="AX184" s="11" t="s">
        <v>76</v>
      </c>
      <c r="AY184" s="146" t="s">
        <v>154</v>
      </c>
    </row>
    <row r="185" spans="2:65" s="1" customFormat="1" ht="16.5" customHeight="1">
      <c r="B185" s="126"/>
      <c r="C185" s="127" t="s">
        <v>8</v>
      </c>
      <c r="D185" s="127" t="s">
        <v>155</v>
      </c>
      <c r="E185" s="128" t="s">
        <v>1206</v>
      </c>
      <c r="F185" s="129" t="s">
        <v>1207</v>
      </c>
      <c r="G185" s="130" t="s">
        <v>1086</v>
      </c>
      <c r="H185" s="131">
        <v>8.99</v>
      </c>
      <c r="I185" s="132"/>
      <c r="J185" s="133">
        <f>ROUND(I185*H185,2)</f>
        <v>0</v>
      </c>
      <c r="K185" s="129" t="s">
        <v>322</v>
      </c>
      <c r="L185" s="33"/>
      <c r="M185" s="134" t="s">
        <v>3</v>
      </c>
      <c r="N185" s="135" t="s">
        <v>40</v>
      </c>
      <c r="P185" s="136">
        <f>O185*H185</f>
        <v>0</v>
      </c>
      <c r="Q185" s="136">
        <v>0.2044</v>
      </c>
      <c r="R185" s="136">
        <f>Q185*H185</f>
        <v>1.837556</v>
      </c>
      <c r="S185" s="136">
        <v>0</v>
      </c>
      <c r="T185" s="137">
        <f>S185*H185</f>
        <v>0</v>
      </c>
      <c r="AR185" s="138" t="s">
        <v>160</v>
      </c>
      <c r="AT185" s="138" t="s">
        <v>155</v>
      </c>
      <c r="AU185" s="138" t="s">
        <v>78</v>
      </c>
      <c r="AY185" s="18" t="s">
        <v>154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8" t="s">
        <v>76</v>
      </c>
      <c r="BK185" s="139">
        <f>ROUND(I185*H185,2)</f>
        <v>0</v>
      </c>
      <c r="BL185" s="18" t="s">
        <v>160</v>
      </c>
      <c r="BM185" s="138" t="s">
        <v>1208</v>
      </c>
    </row>
    <row r="186" spans="2:65" s="1" customFormat="1" ht="10">
      <c r="B186" s="33"/>
      <c r="D186" s="140" t="s">
        <v>162</v>
      </c>
      <c r="F186" s="141" t="s">
        <v>1207</v>
      </c>
      <c r="I186" s="142"/>
      <c r="L186" s="33"/>
      <c r="M186" s="143"/>
      <c r="T186" s="54"/>
      <c r="AT186" s="18" t="s">
        <v>162</v>
      </c>
      <c r="AU186" s="18" t="s">
        <v>78</v>
      </c>
    </row>
    <row r="187" spans="2:65" s="1" customFormat="1" ht="24.15" customHeight="1">
      <c r="B187" s="126"/>
      <c r="C187" s="127" t="s">
        <v>254</v>
      </c>
      <c r="D187" s="127" t="s">
        <v>155</v>
      </c>
      <c r="E187" s="128" t="s">
        <v>1209</v>
      </c>
      <c r="F187" s="129" t="s">
        <v>1210</v>
      </c>
      <c r="G187" s="130" t="s">
        <v>1086</v>
      </c>
      <c r="H187" s="131">
        <v>4</v>
      </c>
      <c r="I187" s="132"/>
      <c r="J187" s="133">
        <f>ROUND(I187*H187,2)</f>
        <v>0</v>
      </c>
      <c r="K187" s="129" t="s">
        <v>1079</v>
      </c>
      <c r="L187" s="33"/>
      <c r="M187" s="134" t="s">
        <v>3</v>
      </c>
      <c r="N187" s="135" t="s">
        <v>40</v>
      </c>
      <c r="P187" s="136">
        <f>O187*H187</f>
        <v>0</v>
      </c>
      <c r="Q187" s="136">
        <v>0.20469000000000001</v>
      </c>
      <c r="R187" s="136">
        <f>Q187*H187</f>
        <v>0.81876000000000004</v>
      </c>
      <c r="S187" s="136">
        <v>0</v>
      </c>
      <c r="T187" s="137">
        <f>S187*H187</f>
        <v>0</v>
      </c>
      <c r="AR187" s="138" t="s">
        <v>160</v>
      </c>
      <c r="AT187" s="138" t="s">
        <v>155</v>
      </c>
      <c r="AU187" s="138" t="s">
        <v>78</v>
      </c>
      <c r="AY187" s="18" t="s">
        <v>154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8" t="s">
        <v>76</v>
      </c>
      <c r="BK187" s="139">
        <f>ROUND(I187*H187,2)</f>
        <v>0</v>
      </c>
      <c r="BL187" s="18" t="s">
        <v>160</v>
      </c>
      <c r="BM187" s="138" t="s">
        <v>1211</v>
      </c>
    </row>
    <row r="188" spans="2:65" s="1" customFormat="1" ht="18">
      <c r="B188" s="33"/>
      <c r="D188" s="140" t="s">
        <v>162</v>
      </c>
      <c r="F188" s="141" t="s">
        <v>1212</v>
      </c>
      <c r="I188" s="142"/>
      <c r="L188" s="33"/>
      <c r="M188" s="143"/>
      <c r="T188" s="54"/>
      <c r="AT188" s="18" t="s">
        <v>162</v>
      </c>
      <c r="AU188" s="18" t="s">
        <v>78</v>
      </c>
    </row>
    <row r="189" spans="2:65" s="1" customFormat="1" ht="10">
      <c r="B189" s="33"/>
      <c r="D189" s="162" t="s">
        <v>1082</v>
      </c>
      <c r="F189" s="163" t="s">
        <v>1213</v>
      </c>
      <c r="I189" s="142"/>
      <c r="L189" s="33"/>
      <c r="M189" s="143"/>
      <c r="T189" s="54"/>
      <c r="AT189" s="18" t="s">
        <v>1082</v>
      </c>
      <c r="AU189" s="18" t="s">
        <v>78</v>
      </c>
    </row>
    <row r="190" spans="2:65" s="1" customFormat="1" ht="16.5" customHeight="1">
      <c r="B190" s="126"/>
      <c r="C190" s="127" t="s">
        <v>286</v>
      </c>
      <c r="D190" s="127" t="s">
        <v>155</v>
      </c>
      <c r="E190" s="128" t="s">
        <v>1214</v>
      </c>
      <c r="F190" s="129" t="s">
        <v>1215</v>
      </c>
      <c r="G190" s="130" t="s">
        <v>1138</v>
      </c>
      <c r="H190" s="131">
        <v>1.7000000000000001E-2</v>
      </c>
      <c r="I190" s="132"/>
      <c r="J190" s="133">
        <f>ROUND(I190*H190,2)</f>
        <v>0</v>
      </c>
      <c r="K190" s="129" t="s">
        <v>1079</v>
      </c>
      <c r="L190" s="33"/>
      <c r="M190" s="134" t="s">
        <v>3</v>
      </c>
      <c r="N190" s="135" t="s">
        <v>40</v>
      </c>
      <c r="P190" s="136">
        <f>O190*H190</f>
        <v>0</v>
      </c>
      <c r="Q190" s="136">
        <v>1.06277</v>
      </c>
      <c r="R190" s="136">
        <f>Q190*H190</f>
        <v>1.8067090000000001E-2</v>
      </c>
      <c r="S190" s="136">
        <v>0</v>
      </c>
      <c r="T190" s="137">
        <f>S190*H190</f>
        <v>0</v>
      </c>
      <c r="AR190" s="138" t="s">
        <v>160</v>
      </c>
      <c r="AT190" s="138" t="s">
        <v>155</v>
      </c>
      <c r="AU190" s="138" t="s">
        <v>78</v>
      </c>
      <c r="AY190" s="18" t="s">
        <v>154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8" t="s">
        <v>76</v>
      </c>
      <c r="BK190" s="139">
        <f>ROUND(I190*H190,2)</f>
        <v>0</v>
      </c>
      <c r="BL190" s="18" t="s">
        <v>160</v>
      </c>
      <c r="BM190" s="138" t="s">
        <v>1216</v>
      </c>
    </row>
    <row r="191" spans="2:65" s="1" customFormat="1" ht="10">
      <c r="B191" s="33"/>
      <c r="D191" s="140" t="s">
        <v>162</v>
      </c>
      <c r="F191" s="141" t="s">
        <v>1217</v>
      </c>
      <c r="I191" s="142"/>
      <c r="L191" s="33"/>
      <c r="M191" s="143"/>
      <c r="T191" s="54"/>
      <c r="AT191" s="18" t="s">
        <v>162</v>
      </c>
      <c r="AU191" s="18" t="s">
        <v>78</v>
      </c>
    </row>
    <row r="192" spans="2:65" s="1" customFormat="1" ht="10">
      <c r="B192" s="33"/>
      <c r="D192" s="162" t="s">
        <v>1082</v>
      </c>
      <c r="F192" s="163" t="s">
        <v>1218</v>
      </c>
      <c r="I192" s="142"/>
      <c r="L192" s="33"/>
      <c r="M192" s="143"/>
      <c r="T192" s="54"/>
      <c r="AT192" s="18" t="s">
        <v>1082</v>
      </c>
      <c r="AU192" s="18" t="s">
        <v>78</v>
      </c>
    </row>
    <row r="193" spans="2:65" s="10" customFormat="1" ht="22.75" customHeight="1">
      <c r="B193" s="116"/>
      <c r="D193" s="117" t="s">
        <v>68</v>
      </c>
      <c r="E193" s="160" t="s">
        <v>112</v>
      </c>
      <c r="F193" s="160" t="s">
        <v>1219</v>
      </c>
      <c r="I193" s="119"/>
      <c r="J193" s="161">
        <f>BK193</f>
        <v>0</v>
      </c>
      <c r="L193" s="116"/>
      <c r="M193" s="121"/>
      <c r="P193" s="122">
        <f>SUM(P194:P196)</f>
        <v>0</v>
      </c>
      <c r="R193" s="122">
        <f>SUM(R194:R196)</f>
        <v>2.0109599999999999</v>
      </c>
      <c r="T193" s="123">
        <f>SUM(T194:T196)</f>
        <v>0</v>
      </c>
      <c r="AR193" s="117" t="s">
        <v>76</v>
      </c>
      <c r="AT193" s="124" t="s">
        <v>68</v>
      </c>
      <c r="AU193" s="124" t="s">
        <v>76</v>
      </c>
      <c r="AY193" s="117" t="s">
        <v>154</v>
      </c>
      <c r="BK193" s="125">
        <f>SUM(BK194:BK196)</f>
        <v>0</v>
      </c>
    </row>
    <row r="194" spans="2:65" s="1" customFormat="1" ht="24.15" customHeight="1">
      <c r="B194" s="126"/>
      <c r="C194" s="127" t="s">
        <v>291</v>
      </c>
      <c r="D194" s="127" t="s">
        <v>155</v>
      </c>
      <c r="E194" s="128" t="s">
        <v>1220</v>
      </c>
      <c r="F194" s="129" t="s">
        <v>1221</v>
      </c>
      <c r="G194" s="130" t="s">
        <v>1222</v>
      </c>
      <c r="H194" s="131">
        <v>1</v>
      </c>
      <c r="I194" s="132"/>
      <c r="J194" s="133">
        <f>ROUND(I194*H194,2)</f>
        <v>0</v>
      </c>
      <c r="K194" s="129" t="s">
        <v>322</v>
      </c>
      <c r="L194" s="33"/>
      <c r="M194" s="134" t="s">
        <v>3</v>
      </c>
      <c r="N194" s="135" t="s">
        <v>40</v>
      </c>
      <c r="P194" s="136">
        <f>O194*H194</f>
        <v>0</v>
      </c>
      <c r="Q194" s="136">
        <v>2.0109599999999999</v>
      </c>
      <c r="R194" s="136">
        <f>Q194*H194</f>
        <v>2.0109599999999999</v>
      </c>
      <c r="S194" s="136">
        <v>0</v>
      </c>
      <c r="T194" s="137">
        <f>S194*H194</f>
        <v>0</v>
      </c>
      <c r="AR194" s="138" t="s">
        <v>160</v>
      </c>
      <c r="AT194" s="138" t="s">
        <v>155</v>
      </c>
      <c r="AU194" s="138" t="s">
        <v>78</v>
      </c>
      <c r="AY194" s="18" t="s">
        <v>154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8" t="s">
        <v>76</v>
      </c>
      <c r="BK194" s="139">
        <f>ROUND(I194*H194,2)</f>
        <v>0</v>
      </c>
      <c r="BL194" s="18" t="s">
        <v>160</v>
      </c>
      <c r="BM194" s="138" t="s">
        <v>1223</v>
      </c>
    </row>
    <row r="195" spans="2:65" s="1" customFormat="1" ht="18">
      <c r="B195" s="33"/>
      <c r="D195" s="140" t="s">
        <v>162</v>
      </c>
      <c r="F195" s="141" t="s">
        <v>1221</v>
      </c>
      <c r="I195" s="142"/>
      <c r="L195" s="33"/>
      <c r="M195" s="143"/>
      <c r="T195" s="54"/>
      <c r="AT195" s="18" t="s">
        <v>162</v>
      </c>
      <c r="AU195" s="18" t="s">
        <v>78</v>
      </c>
    </row>
    <row r="196" spans="2:65" s="1" customFormat="1" ht="225">
      <c r="B196" s="33"/>
      <c r="D196" s="140" t="s">
        <v>217</v>
      </c>
      <c r="F196" s="144" t="s">
        <v>1224</v>
      </c>
      <c r="I196" s="142"/>
      <c r="L196" s="33"/>
      <c r="M196" s="143"/>
      <c r="T196" s="54"/>
      <c r="AT196" s="18" t="s">
        <v>217</v>
      </c>
      <c r="AU196" s="18" t="s">
        <v>78</v>
      </c>
    </row>
    <row r="197" spans="2:65" s="10" customFormat="1" ht="22.75" customHeight="1">
      <c r="B197" s="116"/>
      <c r="D197" s="117" t="s">
        <v>68</v>
      </c>
      <c r="E197" s="160" t="s">
        <v>160</v>
      </c>
      <c r="F197" s="160" t="s">
        <v>1225</v>
      </c>
      <c r="I197" s="119"/>
      <c r="J197" s="161">
        <f>BK197</f>
        <v>0</v>
      </c>
      <c r="L197" s="116"/>
      <c r="M197" s="121"/>
      <c r="P197" s="122">
        <f>SUM(P198:P203)</f>
        <v>0</v>
      </c>
      <c r="R197" s="122">
        <f>SUM(R198:R203)</f>
        <v>3.0358008100000005</v>
      </c>
      <c r="T197" s="123">
        <f>SUM(T198:T203)</f>
        <v>0</v>
      </c>
      <c r="AR197" s="117" t="s">
        <v>76</v>
      </c>
      <c r="AT197" s="124" t="s">
        <v>68</v>
      </c>
      <c r="AU197" s="124" t="s">
        <v>76</v>
      </c>
      <c r="AY197" s="117" t="s">
        <v>154</v>
      </c>
      <c r="BK197" s="125">
        <f>SUM(BK198:BK203)</f>
        <v>0</v>
      </c>
    </row>
    <row r="198" spans="2:65" s="1" customFormat="1" ht="16.5" customHeight="1">
      <c r="B198" s="126"/>
      <c r="C198" s="127" t="s">
        <v>296</v>
      </c>
      <c r="D198" s="127" t="s">
        <v>155</v>
      </c>
      <c r="E198" s="128" t="s">
        <v>1226</v>
      </c>
      <c r="F198" s="129" t="s">
        <v>1227</v>
      </c>
      <c r="G198" s="130" t="s">
        <v>1103</v>
      </c>
      <c r="H198" s="131">
        <v>0.89900000000000002</v>
      </c>
      <c r="I198" s="132"/>
      <c r="J198" s="133">
        <f>ROUND(I198*H198,2)</f>
        <v>0</v>
      </c>
      <c r="K198" s="129" t="s">
        <v>1079</v>
      </c>
      <c r="L198" s="33"/>
      <c r="M198" s="134" t="s">
        <v>3</v>
      </c>
      <c r="N198" s="135" t="s">
        <v>40</v>
      </c>
      <c r="P198" s="136">
        <f>O198*H198</f>
        <v>0</v>
      </c>
      <c r="Q198" s="136">
        <v>1.8907700000000001</v>
      </c>
      <c r="R198" s="136">
        <f>Q198*H198</f>
        <v>1.6998022300000002</v>
      </c>
      <c r="S198" s="136">
        <v>0</v>
      </c>
      <c r="T198" s="137">
        <f>S198*H198</f>
        <v>0</v>
      </c>
      <c r="AR198" s="138" t="s">
        <v>160</v>
      </c>
      <c r="AT198" s="138" t="s">
        <v>155</v>
      </c>
      <c r="AU198" s="138" t="s">
        <v>78</v>
      </c>
      <c r="AY198" s="18" t="s">
        <v>154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76</v>
      </c>
      <c r="BK198" s="139">
        <f>ROUND(I198*H198,2)</f>
        <v>0</v>
      </c>
      <c r="BL198" s="18" t="s">
        <v>160</v>
      </c>
      <c r="BM198" s="138" t="s">
        <v>1228</v>
      </c>
    </row>
    <row r="199" spans="2:65" s="1" customFormat="1" ht="10">
      <c r="B199" s="33"/>
      <c r="D199" s="140" t="s">
        <v>162</v>
      </c>
      <c r="F199" s="141" t="s">
        <v>1229</v>
      </c>
      <c r="I199" s="142"/>
      <c r="L199" s="33"/>
      <c r="M199" s="143"/>
      <c r="T199" s="54"/>
      <c r="AT199" s="18" t="s">
        <v>162</v>
      </c>
      <c r="AU199" s="18" t="s">
        <v>78</v>
      </c>
    </row>
    <row r="200" spans="2:65" s="1" customFormat="1" ht="10">
      <c r="B200" s="33"/>
      <c r="D200" s="162" t="s">
        <v>1082</v>
      </c>
      <c r="F200" s="163" t="s">
        <v>1230</v>
      </c>
      <c r="I200" s="142"/>
      <c r="L200" s="33"/>
      <c r="M200" s="143"/>
      <c r="T200" s="54"/>
      <c r="AT200" s="18" t="s">
        <v>1082</v>
      </c>
      <c r="AU200" s="18" t="s">
        <v>78</v>
      </c>
    </row>
    <row r="201" spans="2:65" s="1" customFormat="1" ht="21.75" customHeight="1">
      <c r="B201" s="126"/>
      <c r="C201" s="127" t="s">
        <v>271</v>
      </c>
      <c r="D201" s="127" t="s">
        <v>155</v>
      </c>
      <c r="E201" s="128" t="s">
        <v>1231</v>
      </c>
      <c r="F201" s="129" t="s">
        <v>1232</v>
      </c>
      <c r="G201" s="130" t="s">
        <v>1103</v>
      </c>
      <c r="H201" s="131">
        <v>0.53400000000000003</v>
      </c>
      <c r="I201" s="132"/>
      <c r="J201" s="133">
        <f>ROUND(I201*H201,2)</f>
        <v>0</v>
      </c>
      <c r="K201" s="129" t="s">
        <v>1079</v>
      </c>
      <c r="L201" s="33"/>
      <c r="M201" s="134" t="s">
        <v>3</v>
      </c>
      <c r="N201" s="135" t="s">
        <v>40</v>
      </c>
      <c r="P201" s="136">
        <f>O201*H201</f>
        <v>0</v>
      </c>
      <c r="Q201" s="136">
        <v>2.5018699999999998</v>
      </c>
      <c r="R201" s="136">
        <f>Q201*H201</f>
        <v>1.33599858</v>
      </c>
      <c r="S201" s="136">
        <v>0</v>
      </c>
      <c r="T201" s="137">
        <f>S201*H201</f>
        <v>0</v>
      </c>
      <c r="AR201" s="138" t="s">
        <v>160</v>
      </c>
      <c r="AT201" s="138" t="s">
        <v>155</v>
      </c>
      <c r="AU201" s="138" t="s">
        <v>78</v>
      </c>
      <c r="AY201" s="18" t="s">
        <v>154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8" t="s">
        <v>76</v>
      </c>
      <c r="BK201" s="139">
        <f>ROUND(I201*H201,2)</f>
        <v>0</v>
      </c>
      <c r="BL201" s="18" t="s">
        <v>160</v>
      </c>
      <c r="BM201" s="138" t="s">
        <v>1233</v>
      </c>
    </row>
    <row r="202" spans="2:65" s="1" customFormat="1" ht="18">
      <c r="B202" s="33"/>
      <c r="D202" s="140" t="s">
        <v>162</v>
      </c>
      <c r="F202" s="141" t="s">
        <v>1234</v>
      </c>
      <c r="I202" s="142"/>
      <c r="L202" s="33"/>
      <c r="M202" s="143"/>
      <c r="T202" s="54"/>
      <c r="AT202" s="18" t="s">
        <v>162</v>
      </c>
      <c r="AU202" s="18" t="s">
        <v>78</v>
      </c>
    </row>
    <row r="203" spans="2:65" s="1" customFormat="1" ht="10">
      <c r="B203" s="33"/>
      <c r="D203" s="162" t="s">
        <v>1082</v>
      </c>
      <c r="F203" s="163" t="s">
        <v>1235</v>
      </c>
      <c r="I203" s="142"/>
      <c r="L203" s="33"/>
      <c r="M203" s="143"/>
      <c r="T203" s="54"/>
      <c r="AT203" s="18" t="s">
        <v>1082</v>
      </c>
      <c r="AU203" s="18" t="s">
        <v>78</v>
      </c>
    </row>
    <row r="204" spans="2:65" s="10" customFormat="1" ht="22.75" customHeight="1">
      <c r="B204" s="116"/>
      <c r="D204" s="117" t="s">
        <v>68</v>
      </c>
      <c r="E204" s="160" t="s">
        <v>197</v>
      </c>
      <c r="F204" s="160" t="s">
        <v>1236</v>
      </c>
      <c r="I204" s="119"/>
      <c r="J204" s="161">
        <f>BK204</f>
        <v>0</v>
      </c>
      <c r="L204" s="116"/>
      <c r="M204" s="121"/>
      <c r="P204" s="122">
        <f>SUM(P205:P220)</f>
        <v>0</v>
      </c>
      <c r="R204" s="122">
        <f>SUM(R205:R220)</f>
        <v>5.2401499999999997E-2</v>
      </c>
      <c r="T204" s="123">
        <f>SUM(T205:T220)</f>
        <v>0</v>
      </c>
      <c r="AR204" s="117" t="s">
        <v>76</v>
      </c>
      <c r="AT204" s="124" t="s">
        <v>68</v>
      </c>
      <c r="AU204" s="124" t="s">
        <v>76</v>
      </c>
      <c r="AY204" s="117" t="s">
        <v>154</v>
      </c>
      <c r="BK204" s="125">
        <f>SUM(BK205:BK220)</f>
        <v>0</v>
      </c>
    </row>
    <row r="205" spans="2:65" s="1" customFormat="1" ht="16.5" customHeight="1">
      <c r="B205" s="126"/>
      <c r="C205" s="127" t="s">
        <v>276</v>
      </c>
      <c r="D205" s="127" t="s">
        <v>155</v>
      </c>
      <c r="E205" s="128" t="s">
        <v>1237</v>
      </c>
      <c r="F205" s="129" t="s">
        <v>1238</v>
      </c>
      <c r="G205" s="130" t="s">
        <v>1086</v>
      </c>
      <c r="H205" s="131">
        <v>8.99</v>
      </c>
      <c r="I205" s="132"/>
      <c r="J205" s="133">
        <f>ROUND(I205*H205,2)</f>
        <v>0</v>
      </c>
      <c r="K205" s="129" t="s">
        <v>322</v>
      </c>
      <c r="L205" s="33"/>
      <c r="M205" s="134" t="s">
        <v>3</v>
      </c>
      <c r="N205" s="135" t="s">
        <v>40</v>
      </c>
      <c r="P205" s="136">
        <f>O205*H205</f>
        <v>0</v>
      </c>
      <c r="Q205" s="136">
        <v>2.7599999999999999E-3</v>
      </c>
      <c r="R205" s="136">
        <f>Q205*H205</f>
        <v>2.4812399999999998E-2</v>
      </c>
      <c r="S205" s="136">
        <v>0</v>
      </c>
      <c r="T205" s="137">
        <f>S205*H205</f>
        <v>0</v>
      </c>
      <c r="AR205" s="138" t="s">
        <v>160</v>
      </c>
      <c r="AT205" s="138" t="s">
        <v>155</v>
      </c>
      <c r="AU205" s="138" t="s">
        <v>78</v>
      </c>
      <c r="AY205" s="18" t="s">
        <v>154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8" t="s">
        <v>76</v>
      </c>
      <c r="BK205" s="139">
        <f>ROUND(I205*H205,2)</f>
        <v>0</v>
      </c>
      <c r="BL205" s="18" t="s">
        <v>160</v>
      </c>
      <c r="BM205" s="138" t="s">
        <v>1239</v>
      </c>
    </row>
    <row r="206" spans="2:65" s="1" customFormat="1" ht="18">
      <c r="B206" s="33"/>
      <c r="D206" s="140" t="s">
        <v>162</v>
      </c>
      <c r="F206" s="141" t="s">
        <v>1240</v>
      </c>
      <c r="I206" s="142"/>
      <c r="L206" s="33"/>
      <c r="M206" s="143"/>
      <c r="T206" s="54"/>
      <c r="AT206" s="18" t="s">
        <v>162</v>
      </c>
      <c r="AU206" s="18" t="s">
        <v>78</v>
      </c>
    </row>
    <row r="207" spans="2:65" s="1" customFormat="1" ht="16.5" customHeight="1">
      <c r="B207" s="126"/>
      <c r="C207" s="127" t="s">
        <v>281</v>
      </c>
      <c r="D207" s="127" t="s">
        <v>155</v>
      </c>
      <c r="E207" s="128" t="s">
        <v>1241</v>
      </c>
      <c r="F207" s="129" t="s">
        <v>1242</v>
      </c>
      <c r="G207" s="130" t="s">
        <v>1163</v>
      </c>
      <c r="H207" s="131">
        <v>2</v>
      </c>
      <c r="I207" s="132"/>
      <c r="J207" s="133">
        <f>ROUND(I207*H207,2)</f>
        <v>0</v>
      </c>
      <c r="K207" s="129" t="s">
        <v>322</v>
      </c>
      <c r="L207" s="33"/>
      <c r="M207" s="134" t="s">
        <v>3</v>
      </c>
      <c r="N207" s="135" t="s">
        <v>40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160</v>
      </c>
      <c r="AT207" s="138" t="s">
        <v>155</v>
      </c>
      <c r="AU207" s="138" t="s">
        <v>78</v>
      </c>
      <c r="AY207" s="18" t="s">
        <v>154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76</v>
      </c>
      <c r="BK207" s="139">
        <f>ROUND(I207*H207,2)</f>
        <v>0</v>
      </c>
      <c r="BL207" s="18" t="s">
        <v>160</v>
      </c>
      <c r="BM207" s="138" t="s">
        <v>1243</v>
      </c>
    </row>
    <row r="208" spans="2:65" s="1" customFormat="1" ht="10">
      <c r="B208" s="33"/>
      <c r="D208" s="140" t="s">
        <v>162</v>
      </c>
      <c r="F208" s="141" t="s">
        <v>1244</v>
      </c>
      <c r="I208" s="142"/>
      <c r="L208" s="33"/>
      <c r="M208" s="143"/>
      <c r="T208" s="54"/>
      <c r="AT208" s="18" t="s">
        <v>162</v>
      </c>
      <c r="AU208" s="18" t="s">
        <v>78</v>
      </c>
    </row>
    <row r="209" spans="2:65" s="1" customFormat="1" ht="16.5" customHeight="1">
      <c r="B209" s="126"/>
      <c r="C209" s="127" t="s">
        <v>256</v>
      </c>
      <c r="D209" s="127" t="s">
        <v>155</v>
      </c>
      <c r="E209" s="128" t="s">
        <v>1245</v>
      </c>
      <c r="F209" s="129" t="s">
        <v>1246</v>
      </c>
      <c r="G209" s="130" t="s">
        <v>1247</v>
      </c>
      <c r="H209" s="131">
        <v>1</v>
      </c>
      <c r="I209" s="132"/>
      <c r="J209" s="133">
        <f>ROUND(I209*H209,2)</f>
        <v>0</v>
      </c>
      <c r="K209" s="129" t="s">
        <v>1079</v>
      </c>
      <c r="L209" s="33"/>
      <c r="M209" s="134" t="s">
        <v>3</v>
      </c>
      <c r="N209" s="135" t="s">
        <v>40</v>
      </c>
      <c r="P209" s="136">
        <f>O209*H209</f>
        <v>0</v>
      </c>
      <c r="Q209" s="136">
        <v>1E-4</v>
      </c>
      <c r="R209" s="136">
        <f>Q209*H209</f>
        <v>1E-4</v>
      </c>
      <c r="S209" s="136">
        <v>0</v>
      </c>
      <c r="T209" s="137">
        <f>S209*H209</f>
        <v>0</v>
      </c>
      <c r="AR209" s="138" t="s">
        <v>160</v>
      </c>
      <c r="AT209" s="138" t="s">
        <v>155</v>
      </c>
      <c r="AU209" s="138" t="s">
        <v>78</v>
      </c>
      <c r="AY209" s="18" t="s">
        <v>154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76</v>
      </c>
      <c r="BK209" s="139">
        <f>ROUND(I209*H209,2)</f>
        <v>0</v>
      </c>
      <c r="BL209" s="18" t="s">
        <v>160</v>
      </c>
      <c r="BM209" s="138" t="s">
        <v>1248</v>
      </c>
    </row>
    <row r="210" spans="2:65" s="1" customFormat="1" ht="10">
      <c r="B210" s="33"/>
      <c r="D210" s="140" t="s">
        <v>162</v>
      </c>
      <c r="F210" s="141" t="s">
        <v>1249</v>
      </c>
      <c r="I210" s="142"/>
      <c r="L210" s="33"/>
      <c r="M210" s="143"/>
      <c r="T210" s="54"/>
      <c r="AT210" s="18" t="s">
        <v>162</v>
      </c>
      <c r="AU210" s="18" t="s">
        <v>78</v>
      </c>
    </row>
    <row r="211" spans="2:65" s="1" customFormat="1" ht="10">
      <c r="B211" s="33"/>
      <c r="D211" s="162" t="s">
        <v>1082</v>
      </c>
      <c r="F211" s="163" t="s">
        <v>1250</v>
      </c>
      <c r="I211" s="142"/>
      <c r="L211" s="33"/>
      <c r="M211" s="143"/>
      <c r="T211" s="54"/>
      <c r="AT211" s="18" t="s">
        <v>1082</v>
      </c>
      <c r="AU211" s="18" t="s">
        <v>78</v>
      </c>
    </row>
    <row r="212" spans="2:65" s="1" customFormat="1" ht="16.5" customHeight="1">
      <c r="B212" s="126"/>
      <c r="C212" s="127" t="s">
        <v>261</v>
      </c>
      <c r="D212" s="127" t="s">
        <v>155</v>
      </c>
      <c r="E212" s="128" t="s">
        <v>1251</v>
      </c>
      <c r="F212" s="129" t="s">
        <v>1252</v>
      </c>
      <c r="G212" s="130" t="s">
        <v>1086</v>
      </c>
      <c r="H212" s="131">
        <v>8.99</v>
      </c>
      <c r="I212" s="132"/>
      <c r="J212" s="133">
        <f>ROUND(I212*H212,2)</f>
        <v>0</v>
      </c>
      <c r="K212" s="129" t="s">
        <v>1079</v>
      </c>
      <c r="L212" s="33"/>
      <c r="M212" s="134" t="s">
        <v>3</v>
      </c>
      <c r="N212" s="135" t="s">
        <v>40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160</v>
      </c>
      <c r="AT212" s="138" t="s">
        <v>155</v>
      </c>
      <c r="AU212" s="138" t="s">
        <v>78</v>
      </c>
      <c r="AY212" s="18" t="s">
        <v>154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8" t="s">
        <v>76</v>
      </c>
      <c r="BK212" s="139">
        <f>ROUND(I212*H212,2)</f>
        <v>0</v>
      </c>
      <c r="BL212" s="18" t="s">
        <v>160</v>
      </c>
      <c r="BM212" s="138" t="s">
        <v>1253</v>
      </c>
    </row>
    <row r="213" spans="2:65" s="1" customFormat="1" ht="10">
      <c r="B213" s="33"/>
      <c r="D213" s="140" t="s">
        <v>162</v>
      </c>
      <c r="F213" s="141" t="s">
        <v>1254</v>
      </c>
      <c r="I213" s="142"/>
      <c r="L213" s="33"/>
      <c r="M213" s="143"/>
      <c r="T213" s="54"/>
      <c r="AT213" s="18" t="s">
        <v>162</v>
      </c>
      <c r="AU213" s="18" t="s">
        <v>78</v>
      </c>
    </row>
    <row r="214" spans="2:65" s="1" customFormat="1" ht="10">
      <c r="B214" s="33"/>
      <c r="D214" s="162" t="s">
        <v>1082</v>
      </c>
      <c r="F214" s="163" t="s">
        <v>1255</v>
      </c>
      <c r="I214" s="142"/>
      <c r="L214" s="33"/>
      <c r="M214" s="143"/>
      <c r="T214" s="54"/>
      <c r="AT214" s="18" t="s">
        <v>1082</v>
      </c>
      <c r="AU214" s="18" t="s">
        <v>78</v>
      </c>
    </row>
    <row r="215" spans="2:65" s="1" customFormat="1" ht="16.5" customHeight="1">
      <c r="B215" s="126"/>
      <c r="C215" s="127" t="s">
        <v>266</v>
      </c>
      <c r="D215" s="127" t="s">
        <v>155</v>
      </c>
      <c r="E215" s="128" t="s">
        <v>1256</v>
      </c>
      <c r="F215" s="129" t="s">
        <v>1257</v>
      </c>
      <c r="G215" s="130" t="s">
        <v>1222</v>
      </c>
      <c r="H215" s="131">
        <v>1</v>
      </c>
      <c r="I215" s="132"/>
      <c r="J215" s="133">
        <f>ROUND(I215*H215,2)</f>
        <v>0</v>
      </c>
      <c r="K215" s="129" t="s">
        <v>1079</v>
      </c>
      <c r="L215" s="33"/>
      <c r="M215" s="134" t="s">
        <v>3</v>
      </c>
      <c r="N215" s="135" t="s">
        <v>40</v>
      </c>
      <c r="P215" s="136">
        <f>O215*H215</f>
        <v>0</v>
      </c>
      <c r="Q215" s="136">
        <v>2.6679999999999999E-2</v>
      </c>
      <c r="R215" s="136">
        <f>Q215*H215</f>
        <v>2.6679999999999999E-2</v>
      </c>
      <c r="S215" s="136">
        <v>0</v>
      </c>
      <c r="T215" s="137">
        <f>S215*H215</f>
        <v>0</v>
      </c>
      <c r="AR215" s="138" t="s">
        <v>160</v>
      </c>
      <c r="AT215" s="138" t="s">
        <v>155</v>
      </c>
      <c r="AU215" s="138" t="s">
        <v>78</v>
      </c>
      <c r="AY215" s="18" t="s">
        <v>154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8" t="s">
        <v>76</v>
      </c>
      <c r="BK215" s="139">
        <f>ROUND(I215*H215,2)</f>
        <v>0</v>
      </c>
      <c r="BL215" s="18" t="s">
        <v>160</v>
      </c>
      <c r="BM215" s="138" t="s">
        <v>1258</v>
      </c>
    </row>
    <row r="216" spans="2:65" s="1" customFormat="1" ht="18">
      <c r="B216" s="33"/>
      <c r="D216" s="140" t="s">
        <v>162</v>
      </c>
      <c r="F216" s="141" t="s">
        <v>1259</v>
      </c>
      <c r="I216" s="142"/>
      <c r="L216" s="33"/>
      <c r="M216" s="143"/>
      <c r="T216" s="54"/>
      <c r="AT216" s="18" t="s">
        <v>162</v>
      </c>
      <c r="AU216" s="18" t="s">
        <v>78</v>
      </c>
    </row>
    <row r="217" spans="2:65" s="1" customFormat="1" ht="10">
      <c r="B217" s="33"/>
      <c r="D217" s="162" t="s">
        <v>1082</v>
      </c>
      <c r="F217" s="163" t="s">
        <v>1260</v>
      </c>
      <c r="I217" s="142"/>
      <c r="L217" s="33"/>
      <c r="M217" s="143"/>
      <c r="T217" s="54"/>
      <c r="AT217" s="18" t="s">
        <v>1082</v>
      </c>
      <c r="AU217" s="18" t="s">
        <v>78</v>
      </c>
    </row>
    <row r="218" spans="2:65" s="1" customFormat="1" ht="16.5" customHeight="1">
      <c r="B218" s="126"/>
      <c r="C218" s="127" t="s">
        <v>319</v>
      </c>
      <c r="D218" s="127" t="s">
        <v>155</v>
      </c>
      <c r="E218" s="128" t="s">
        <v>1261</v>
      </c>
      <c r="F218" s="129" t="s">
        <v>1262</v>
      </c>
      <c r="G218" s="130" t="s">
        <v>1086</v>
      </c>
      <c r="H218" s="131">
        <v>8.99</v>
      </c>
      <c r="I218" s="132"/>
      <c r="J218" s="133">
        <f>ROUND(I218*H218,2)</f>
        <v>0</v>
      </c>
      <c r="K218" s="129" t="s">
        <v>1079</v>
      </c>
      <c r="L218" s="33"/>
      <c r="M218" s="134" t="s">
        <v>3</v>
      </c>
      <c r="N218" s="135" t="s">
        <v>40</v>
      </c>
      <c r="P218" s="136">
        <f>O218*H218</f>
        <v>0</v>
      </c>
      <c r="Q218" s="136">
        <v>9.0000000000000006E-5</v>
      </c>
      <c r="R218" s="136">
        <f>Q218*H218</f>
        <v>8.091000000000001E-4</v>
      </c>
      <c r="S218" s="136">
        <v>0</v>
      </c>
      <c r="T218" s="137">
        <f>S218*H218</f>
        <v>0</v>
      </c>
      <c r="AR218" s="138" t="s">
        <v>160</v>
      </c>
      <c r="AT218" s="138" t="s">
        <v>155</v>
      </c>
      <c r="AU218" s="138" t="s">
        <v>78</v>
      </c>
      <c r="AY218" s="18" t="s">
        <v>154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8" t="s">
        <v>76</v>
      </c>
      <c r="BK218" s="139">
        <f>ROUND(I218*H218,2)</f>
        <v>0</v>
      </c>
      <c r="BL218" s="18" t="s">
        <v>160</v>
      </c>
      <c r="BM218" s="138" t="s">
        <v>1263</v>
      </c>
    </row>
    <row r="219" spans="2:65" s="1" customFormat="1" ht="10">
      <c r="B219" s="33"/>
      <c r="D219" s="140" t="s">
        <v>162</v>
      </c>
      <c r="F219" s="141" t="s">
        <v>1264</v>
      </c>
      <c r="I219" s="142"/>
      <c r="L219" s="33"/>
      <c r="M219" s="143"/>
      <c r="T219" s="54"/>
      <c r="AT219" s="18" t="s">
        <v>162</v>
      </c>
      <c r="AU219" s="18" t="s">
        <v>78</v>
      </c>
    </row>
    <row r="220" spans="2:65" s="1" customFormat="1" ht="10">
      <c r="B220" s="33"/>
      <c r="D220" s="162" t="s">
        <v>1082</v>
      </c>
      <c r="F220" s="163" t="s">
        <v>1265</v>
      </c>
      <c r="I220" s="142"/>
      <c r="L220" s="33"/>
      <c r="M220" s="143"/>
      <c r="T220" s="54"/>
      <c r="AT220" s="18" t="s">
        <v>1082</v>
      </c>
      <c r="AU220" s="18" t="s">
        <v>78</v>
      </c>
    </row>
    <row r="221" spans="2:65" s="10" customFormat="1" ht="22.75" customHeight="1">
      <c r="B221" s="116"/>
      <c r="D221" s="117" t="s">
        <v>68</v>
      </c>
      <c r="E221" s="160" t="s">
        <v>207</v>
      </c>
      <c r="F221" s="160" t="s">
        <v>1266</v>
      </c>
      <c r="I221" s="119"/>
      <c r="J221" s="161">
        <f>BK221</f>
        <v>0</v>
      </c>
      <c r="L221" s="116"/>
      <c r="M221" s="121"/>
      <c r="P221" s="122">
        <f>SUM(P222:P228)</f>
        <v>0</v>
      </c>
      <c r="R221" s="122">
        <f>SUM(R222:R228)</f>
        <v>0.14041999999999999</v>
      </c>
      <c r="T221" s="123">
        <f>SUM(T222:T228)</f>
        <v>0</v>
      </c>
      <c r="AR221" s="117" t="s">
        <v>76</v>
      </c>
      <c r="AT221" s="124" t="s">
        <v>68</v>
      </c>
      <c r="AU221" s="124" t="s">
        <v>76</v>
      </c>
      <c r="AY221" s="117" t="s">
        <v>154</v>
      </c>
      <c r="BK221" s="125">
        <f>SUM(BK222:BK228)</f>
        <v>0</v>
      </c>
    </row>
    <row r="222" spans="2:65" s="1" customFormat="1" ht="16.5" customHeight="1">
      <c r="B222" s="126"/>
      <c r="C222" s="127" t="s">
        <v>333</v>
      </c>
      <c r="D222" s="127" t="s">
        <v>155</v>
      </c>
      <c r="E222" s="128" t="s">
        <v>1267</v>
      </c>
      <c r="F222" s="129" t="s">
        <v>1268</v>
      </c>
      <c r="G222" s="130" t="s">
        <v>1086</v>
      </c>
      <c r="H222" s="131">
        <v>1</v>
      </c>
      <c r="I222" s="132"/>
      <c r="J222" s="133">
        <f>ROUND(I222*H222,2)</f>
        <v>0</v>
      </c>
      <c r="K222" s="129" t="s">
        <v>1079</v>
      </c>
      <c r="L222" s="33"/>
      <c r="M222" s="134" t="s">
        <v>3</v>
      </c>
      <c r="N222" s="135" t="s">
        <v>40</v>
      </c>
      <c r="P222" s="136">
        <f>O222*H222</f>
        <v>0</v>
      </c>
      <c r="Q222" s="136">
        <v>0.14041999999999999</v>
      </c>
      <c r="R222" s="136">
        <f>Q222*H222</f>
        <v>0.14041999999999999</v>
      </c>
      <c r="S222" s="136">
        <v>0</v>
      </c>
      <c r="T222" s="137">
        <f>S222*H222</f>
        <v>0</v>
      </c>
      <c r="AR222" s="138" t="s">
        <v>160</v>
      </c>
      <c r="AT222" s="138" t="s">
        <v>155</v>
      </c>
      <c r="AU222" s="138" t="s">
        <v>78</v>
      </c>
      <c r="AY222" s="18" t="s">
        <v>154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8" t="s">
        <v>76</v>
      </c>
      <c r="BK222" s="139">
        <f>ROUND(I222*H222,2)</f>
        <v>0</v>
      </c>
      <c r="BL222" s="18" t="s">
        <v>160</v>
      </c>
      <c r="BM222" s="138" t="s">
        <v>1269</v>
      </c>
    </row>
    <row r="223" spans="2:65" s="1" customFormat="1" ht="18">
      <c r="B223" s="33"/>
      <c r="D223" s="140" t="s">
        <v>162</v>
      </c>
      <c r="F223" s="141" t="s">
        <v>1270</v>
      </c>
      <c r="I223" s="142"/>
      <c r="L223" s="33"/>
      <c r="M223" s="143"/>
      <c r="T223" s="54"/>
      <c r="AT223" s="18" t="s">
        <v>162</v>
      </c>
      <c r="AU223" s="18" t="s">
        <v>78</v>
      </c>
    </row>
    <row r="224" spans="2:65" s="1" customFormat="1" ht="10">
      <c r="B224" s="33"/>
      <c r="D224" s="162" t="s">
        <v>1082</v>
      </c>
      <c r="F224" s="163" t="s">
        <v>1271</v>
      </c>
      <c r="I224" s="142"/>
      <c r="L224" s="33"/>
      <c r="M224" s="143"/>
      <c r="T224" s="54"/>
      <c r="AT224" s="18" t="s">
        <v>1082</v>
      </c>
      <c r="AU224" s="18" t="s">
        <v>78</v>
      </c>
    </row>
    <row r="225" spans="2:65" s="1" customFormat="1" ht="18">
      <c r="B225" s="33"/>
      <c r="D225" s="140" t="s">
        <v>217</v>
      </c>
      <c r="F225" s="144" t="s">
        <v>1272</v>
      </c>
      <c r="I225" s="142"/>
      <c r="L225" s="33"/>
      <c r="M225" s="143"/>
      <c r="T225" s="54"/>
      <c r="AT225" s="18" t="s">
        <v>217</v>
      </c>
      <c r="AU225" s="18" t="s">
        <v>78</v>
      </c>
    </row>
    <row r="226" spans="2:65" s="1" customFormat="1" ht="16.5" customHeight="1">
      <c r="B226" s="126"/>
      <c r="C226" s="127" t="s">
        <v>337</v>
      </c>
      <c r="D226" s="127" t="s">
        <v>155</v>
      </c>
      <c r="E226" s="128" t="s">
        <v>1273</v>
      </c>
      <c r="F226" s="129" t="s">
        <v>1274</v>
      </c>
      <c r="G226" s="130" t="s">
        <v>1086</v>
      </c>
      <c r="H226" s="131">
        <v>1</v>
      </c>
      <c r="I226" s="132"/>
      <c r="J226" s="133">
        <f>ROUND(I226*H226,2)</f>
        <v>0</v>
      </c>
      <c r="K226" s="129" t="s">
        <v>1079</v>
      </c>
      <c r="L226" s="33"/>
      <c r="M226" s="134" t="s">
        <v>3</v>
      </c>
      <c r="N226" s="135" t="s">
        <v>40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160</v>
      </c>
      <c r="AT226" s="138" t="s">
        <v>155</v>
      </c>
      <c r="AU226" s="138" t="s">
        <v>78</v>
      </c>
      <c r="AY226" s="18" t="s">
        <v>154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8" t="s">
        <v>76</v>
      </c>
      <c r="BK226" s="139">
        <f>ROUND(I226*H226,2)</f>
        <v>0</v>
      </c>
      <c r="BL226" s="18" t="s">
        <v>160</v>
      </c>
      <c r="BM226" s="138" t="s">
        <v>1275</v>
      </c>
    </row>
    <row r="227" spans="2:65" s="1" customFormat="1" ht="18">
      <c r="B227" s="33"/>
      <c r="D227" s="140" t="s">
        <v>162</v>
      </c>
      <c r="F227" s="141" t="s">
        <v>1276</v>
      </c>
      <c r="I227" s="142"/>
      <c r="L227" s="33"/>
      <c r="M227" s="143"/>
      <c r="T227" s="54"/>
      <c r="AT227" s="18" t="s">
        <v>162</v>
      </c>
      <c r="AU227" s="18" t="s">
        <v>78</v>
      </c>
    </row>
    <row r="228" spans="2:65" s="1" customFormat="1" ht="10">
      <c r="B228" s="33"/>
      <c r="D228" s="162" t="s">
        <v>1082</v>
      </c>
      <c r="F228" s="163" t="s">
        <v>1277</v>
      </c>
      <c r="I228" s="142"/>
      <c r="L228" s="33"/>
      <c r="M228" s="143"/>
      <c r="T228" s="54"/>
      <c r="AT228" s="18" t="s">
        <v>1082</v>
      </c>
      <c r="AU228" s="18" t="s">
        <v>78</v>
      </c>
    </row>
    <row r="229" spans="2:65" s="10" customFormat="1" ht="22.75" customHeight="1">
      <c r="B229" s="116"/>
      <c r="D229" s="117" t="s">
        <v>68</v>
      </c>
      <c r="E229" s="160" t="s">
        <v>1278</v>
      </c>
      <c r="F229" s="160" t="s">
        <v>1279</v>
      </c>
      <c r="I229" s="119"/>
      <c r="J229" s="161">
        <f>BK229</f>
        <v>0</v>
      </c>
      <c r="L229" s="116"/>
      <c r="M229" s="121"/>
      <c r="P229" s="122">
        <f>SUM(P230:P244)</f>
        <v>0</v>
      </c>
      <c r="R229" s="122">
        <f>SUM(R230:R244)</f>
        <v>0</v>
      </c>
      <c r="T229" s="123">
        <f>SUM(T230:T244)</f>
        <v>0</v>
      </c>
      <c r="AR229" s="117" t="s">
        <v>76</v>
      </c>
      <c r="AT229" s="124" t="s">
        <v>68</v>
      </c>
      <c r="AU229" s="124" t="s">
        <v>76</v>
      </c>
      <c r="AY229" s="117" t="s">
        <v>154</v>
      </c>
      <c r="BK229" s="125">
        <f>SUM(BK230:BK244)</f>
        <v>0</v>
      </c>
    </row>
    <row r="230" spans="2:65" s="1" customFormat="1" ht="16.5" customHeight="1">
      <c r="B230" s="126"/>
      <c r="C230" s="127" t="s">
        <v>563</v>
      </c>
      <c r="D230" s="127" t="s">
        <v>155</v>
      </c>
      <c r="E230" s="128" t="s">
        <v>1280</v>
      </c>
      <c r="F230" s="129" t="s">
        <v>1281</v>
      </c>
      <c r="G230" s="130" t="s">
        <v>1138</v>
      </c>
      <c r="H230" s="131">
        <v>0.19700000000000001</v>
      </c>
      <c r="I230" s="132"/>
      <c r="J230" s="133">
        <f>ROUND(I230*H230,2)</f>
        <v>0</v>
      </c>
      <c r="K230" s="129" t="s">
        <v>1079</v>
      </c>
      <c r="L230" s="33"/>
      <c r="M230" s="134" t="s">
        <v>3</v>
      </c>
      <c r="N230" s="135" t="s">
        <v>40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160</v>
      </c>
      <c r="AT230" s="138" t="s">
        <v>155</v>
      </c>
      <c r="AU230" s="138" t="s">
        <v>78</v>
      </c>
      <c r="AY230" s="18" t="s">
        <v>154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8" t="s">
        <v>76</v>
      </c>
      <c r="BK230" s="139">
        <f>ROUND(I230*H230,2)</f>
        <v>0</v>
      </c>
      <c r="BL230" s="18" t="s">
        <v>160</v>
      </c>
      <c r="BM230" s="138" t="s">
        <v>1282</v>
      </c>
    </row>
    <row r="231" spans="2:65" s="1" customFormat="1" ht="10">
      <c r="B231" s="33"/>
      <c r="D231" s="140" t="s">
        <v>162</v>
      </c>
      <c r="F231" s="141" t="s">
        <v>1283</v>
      </c>
      <c r="I231" s="142"/>
      <c r="L231" s="33"/>
      <c r="M231" s="143"/>
      <c r="T231" s="54"/>
      <c r="AT231" s="18" t="s">
        <v>162</v>
      </c>
      <c r="AU231" s="18" t="s">
        <v>78</v>
      </c>
    </row>
    <row r="232" spans="2:65" s="1" customFormat="1" ht="10">
      <c r="B232" s="33"/>
      <c r="D232" s="162" t="s">
        <v>1082</v>
      </c>
      <c r="F232" s="163" t="s">
        <v>1284</v>
      </c>
      <c r="I232" s="142"/>
      <c r="L232" s="33"/>
      <c r="M232" s="143"/>
      <c r="T232" s="54"/>
      <c r="AT232" s="18" t="s">
        <v>1082</v>
      </c>
      <c r="AU232" s="18" t="s">
        <v>78</v>
      </c>
    </row>
    <row r="233" spans="2:65" s="11" customFormat="1" ht="10">
      <c r="B233" s="145"/>
      <c r="D233" s="140" t="s">
        <v>373</v>
      </c>
      <c r="E233" s="146" t="s">
        <v>3</v>
      </c>
      <c r="F233" s="147" t="s">
        <v>1285</v>
      </c>
      <c r="H233" s="148">
        <v>0.19700000000000001</v>
      </c>
      <c r="I233" s="149"/>
      <c r="L233" s="145"/>
      <c r="M233" s="164"/>
      <c r="T233" s="165"/>
      <c r="AT233" s="146" t="s">
        <v>373</v>
      </c>
      <c r="AU233" s="146" t="s">
        <v>78</v>
      </c>
      <c r="AV233" s="11" t="s">
        <v>78</v>
      </c>
      <c r="AW233" s="11" t="s">
        <v>31</v>
      </c>
      <c r="AX233" s="11" t="s">
        <v>69</v>
      </c>
      <c r="AY233" s="146" t="s">
        <v>154</v>
      </c>
    </row>
    <row r="234" spans="2:65" s="13" customFormat="1" ht="10">
      <c r="B234" s="176"/>
      <c r="D234" s="140" t="s">
        <v>373</v>
      </c>
      <c r="E234" s="177" t="s">
        <v>3</v>
      </c>
      <c r="F234" s="178" t="s">
        <v>1172</v>
      </c>
      <c r="H234" s="179">
        <v>0.19700000000000001</v>
      </c>
      <c r="I234" s="180"/>
      <c r="L234" s="176"/>
      <c r="M234" s="181"/>
      <c r="T234" s="182"/>
      <c r="AT234" s="177" t="s">
        <v>373</v>
      </c>
      <c r="AU234" s="177" t="s">
        <v>78</v>
      </c>
      <c r="AV234" s="13" t="s">
        <v>112</v>
      </c>
      <c r="AW234" s="13" t="s">
        <v>31</v>
      </c>
      <c r="AX234" s="13" t="s">
        <v>76</v>
      </c>
      <c r="AY234" s="177" t="s">
        <v>154</v>
      </c>
    </row>
    <row r="235" spans="2:65" s="1" customFormat="1" ht="16.5" customHeight="1">
      <c r="B235" s="126"/>
      <c r="C235" s="127" t="s">
        <v>567</v>
      </c>
      <c r="D235" s="127" t="s">
        <v>155</v>
      </c>
      <c r="E235" s="128" t="s">
        <v>1286</v>
      </c>
      <c r="F235" s="129" t="s">
        <v>1287</v>
      </c>
      <c r="G235" s="130" t="s">
        <v>1138</v>
      </c>
      <c r="H235" s="131">
        <v>2.758</v>
      </c>
      <c r="I235" s="132"/>
      <c r="J235" s="133">
        <f>ROUND(I235*H235,2)</f>
        <v>0</v>
      </c>
      <c r="K235" s="129" t="s">
        <v>1079</v>
      </c>
      <c r="L235" s="33"/>
      <c r="M235" s="134" t="s">
        <v>3</v>
      </c>
      <c r="N235" s="135" t="s">
        <v>40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160</v>
      </c>
      <c r="AT235" s="138" t="s">
        <v>155</v>
      </c>
      <c r="AU235" s="138" t="s">
        <v>78</v>
      </c>
      <c r="AY235" s="18" t="s">
        <v>154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8" t="s">
        <v>76</v>
      </c>
      <c r="BK235" s="139">
        <f>ROUND(I235*H235,2)</f>
        <v>0</v>
      </c>
      <c r="BL235" s="18" t="s">
        <v>160</v>
      </c>
      <c r="BM235" s="138" t="s">
        <v>1288</v>
      </c>
    </row>
    <row r="236" spans="2:65" s="1" customFormat="1" ht="10">
      <c r="B236" s="33"/>
      <c r="D236" s="140" t="s">
        <v>162</v>
      </c>
      <c r="F236" s="141" t="s">
        <v>1289</v>
      </c>
      <c r="I236" s="142"/>
      <c r="L236" s="33"/>
      <c r="M236" s="143"/>
      <c r="T236" s="54"/>
      <c r="AT236" s="18" t="s">
        <v>162</v>
      </c>
      <c r="AU236" s="18" t="s">
        <v>78</v>
      </c>
    </row>
    <row r="237" spans="2:65" s="1" customFormat="1" ht="10">
      <c r="B237" s="33"/>
      <c r="D237" s="162" t="s">
        <v>1082</v>
      </c>
      <c r="F237" s="163" t="s">
        <v>1290</v>
      </c>
      <c r="I237" s="142"/>
      <c r="L237" s="33"/>
      <c r="M237" s="143"/>
      <c r="T237" s="54"/>
      <c r="AT237" s="18" t="s">
        <v>1082</v>
      </c>
      <c r="AU237" s="18" t="s">
        <v>78</v>
      </c>
    </row>
    <row r="238" spans="2:65" s="11" customFormat="1" ht="10">
      <c r="B238" s="145"/>
      <c r="D238" s="140" t="s">
        <v>373</v>
      </c>
      <c r="E238" s="146" t="s">
        <v>3</v>
      </c>
      <c r="F238" s="147" t="s">
        <v>1291</v>
      </c>
      <c r="H238" s="148">
        <v>2.758</v>
      </c>
      <c r="I238" s="149"/>
      <c r="L238" s="145"/>
      <c r="M238" s="164"/>
      <c r="T238" s="165"/>
      <c r="AT238" s="146" t="s">
        <v>373</v>
      </c>
      <c r="AU238" s="146" t="s">
        <v>78</v>
      </c>
      <c r="AV238" s="11" t="s">
        <v>78</v>
      </c>
      <c r="AW238" s="11" t="s">
        <v>31</v>
      </c>
      <c r="AX238" s="11" t="s">
        <v>69</v>
      </c>
      <c r="AY238" s="146" t="s">
        <v>154</v>
      </c>
    </row>
    <row r="239" spans="2:65" s="13" customFormat="1" ht="10">
      <c r="B239" s="176"/>
      <c r="D239" s="140" t="s">
        <v>373</v>
      </c>
      <c r="E239" s="177" t="s">
        <v>3</v>
      </c>
      <c r="F239" s="178" t="s">
        <v>1172</v>
      </c>
      <c r="H239" s="179">
        <v>2.758</v>
      </c>
      <c r="I239" s="180"/>
      <c r="L239" s="176"/>
      <c r="M239" s="181"/>
      <c r="T239" s="182"/>
      <c r="AT239" s="177" t="s">
        <v>373</v>
      </c>
      <c r="AU239" s="177" t="s">
        <v>78</v>
      </c>
      <c r="AV239" s="13" t="s">
        <v>112</v>
      </c>
      <c r="AW239" s="13" t="s">
        <v>31</v>
      </c>
      <c r="AX239" s="13" t="s">
        <v>76</v>
      </c>
      <c r="AY239" s="177" t="s">
        <v>154</v>
      </c>
    </row>
    <row r="240" spans="2:65" s="1" customFormat="1" ht="21.75" customHeight="1">
      <c r="B240" s="126"/>
      <c r="C240" s="127" t="s">
        <v>576</v>
      </c>
      <c r="D240" s="127" t="s">
        <v>155</v>
      </c>
      <c r="E240" s="128" t="s">
        <v>1292</v>
      </c>
      <c r="F240" s="129" t="s">
        <v>1293</v>
      </c>
      <c r="G240" s="130" t="s">
        <v>1138</v>
      </c>
      <c r="H240" s="131">
        <v>0.19700000000000001</v>
      </c>
      <c r="I240" s="132"/>
      <c r="J240" s="133">
        <f>ROUND(I240*H240,2)</f>
        <v>0</v>
      </c>
      <c r="K240" s="129" t="s">
        <v>1079</v>
      </c>
      <c r="L240" s="33"/>
      <c r="M240" s="134" t="s">
        <v>3</v>
      </c>
      <c r="N240" s="135" t="s">
        <v>40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160</v>
      </c>
      <c r="AT240" s="138" t="s">
        <v>155</v>
      </c>
      <c r="AU240" s="138" t="s">
        <v>78</v>
      </c>
      <c r="AY240" s="18" t="s">
        <v>154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8" t="s">
        <v>76</v>
      </c>
      <c r="BK240" s="139">
        <f>ROUND(I240*H240,2)</f>
        <v>0</v>
      </c>
      <c r="BL240" s="18" t="s">
        <v>160</v>
      </c>
      <c r="BM240" s="138" t="s">
        <v>1294</v>
      </c>
    </row>
    <row r="241" spans="2:65" s="1" customFormat="1" ht="10">
      <c r="B241" s="33"/>
      <c r="D241" s="140" t="s">
        <v>162</v>
      </c>
      <c r="F241" s="141" t="s">
        <v>1295</v>
      </c>
      <c r="I241" s="142"/>
      <c r="L241" s="33"/>
      <c r="M241" s="143"/>
      <c r="T241" s="54"/>
      <c r="AT241" s="18" t="s">
        <v>162</v>
      </c>
      <c r="AU241" s="18" t="s">
        <v>78</v>
      </c>
    </row>
    <row r="242" spans="2:65" s="1" customFormat="1" ht="10">
      <c r="B242" s="33"/>
      <c r="D242" s="162" t="s">
        <v>1082</v>
      </c>
      <c r="F242" s="163" t="s">
        <v>1296</v>
      </c>
      <c r="I242" s="142"/>
      <c r="L242" s="33"/>
      <c r="M242" s="143"/>
      <c r="T242" s="54"/>
      <c r="AT242" s="18" t="s">
        <v>1082</v>
      </c>
      <c r="AU242" s="18" t="s">
        <v>78</v>
      </c>
    </row>
    <row r="243" spans="2:65" s="11" customFormat="1" ht="10">
      <c r="B243" s="145"/>
      <c r="D243" s="140" t="s">
        <v>373</v>
      </c>
      <c r="E243" s="146" t="s">
        <v>3</v>
      </c>
      <c r="F243" s="147" t="s">
        <v>1285</v>
      </c>
      <c r="H243" s="148">
        <v>0.19700000000000001</v>
      </c>
      <c r="I243" s="149"/>
      <c r="L243" s="145"/>
      <c r="M243" s="164"/>
      <c r="T243" s="165"/>
      <c r="AT243" s="146" t="s">
        <v>373</v>
      </c>
      <c r="AU243" s="146" t="s">
        <v>78</v>
      </c>
      <c r="AV243" s="11" t="s">
        <v>78</v>
      </c>
      <c r="AW243" s="11" t="s">
        <v>31</v>
      </c>
      <c r="AX243" s="11" t="s">
        <v>69</v>
      </c>
      <c r="AY243" s="146" t="s">
        <v>154</v>
      </c>
    </row>
    <row r="244" spans="2:65" s="13" customFormat="1" ht="10">
      <c r="B244" s="176"/>
      <c r="D244" s="140" t="s">
        <v>373</v>
      </c>
      <c r="E244" s="177" t="s">
        <v>3</v>
      </c>
      <c r="F244" s="178" t="s">
        <v>1172</v>
      </c>
      <c r="H244" s="179">
        <v>0.19700000000000001</v>
      </c>
      <c r="I244" s="180"/>
      <c r="L244" s="176"/>
      <c r="M244" s="181"/>
      <c r="T244" s="182"/>
      <c r="AT244" s="177" t="s">
        <v>373</v>
      </c>
      <c r="AU244" s="177" t="s">
        <v>78</v>
      </c>
      <c r="AV244" s="13" t="s">
        <v>112</v>
      </c>
      <c r="AW244" s="13" t="s">
        <v>31</v>
      </c>
      <c r="AX244" s="13" t="s">
        <v>76</v>
      </c>
      <c r="AY244" s="177" t="s">
        <v>154</v>
      </c>
    </row>
    <row r="245" spans="2:65" s="10" customFormat="1" ht="22.75" customHeight="1">
      <c r="B245" s="116"/>
      <c r="D245" s="117" t="s">
        <v>68</v>
      </c>
      <c r="E245" s="160" t="s">
        <v>1297</v>
      </c>
      <c r="F245" s="160" t="s">
        <v>1298</v>
      </c>
      <c r="I245" s="119"/>
      <c r="J245" s="161">
        <f>BK245</f>
        <v>0</v>
      </c>
      <c r="L245" s="116"/>
      <c r="M245" s="121"/>
      <c r="P245" s="122">
        <f>SUM(P246:P248)</f>
        <v>0</v>
      </c>
      <c r="R245" s="122">
        <f>SUM(R246:R248)</f>
        <v>0</v>
      </c>
      <c r="T245" s="123">
        <f>SUM(T246:T248)</f>
        <v>0</v>
      </c>
      <c r="AR245" s="117" t="s">
        <v>76</v>
      </c>
      <c r="AT245" s="124" t="s">
        <v>68</v>
      </c>
      <c r="AU245" s="124" t="s">
        <v>76</v>
      </c>
      <c r="AY245" s="117" t="s">
        <v>154</v>
      </c>
      <c r="BK245" s="125">
        <f>SUM(BK246:BK248)</f>
        <v>0</v>
      </c>
    </row>
    <row r="246" spans="2:65" s="1" customFormat="1" ht="16.5" customHeight="1">
      <c r="B246" s="126"/>
      <c r="C246" s="127" t="s">
        <v>307</v>
      </c>
      <c r="D246" s="127" t="s">
        <v>155</v>
      </c>
      <c r="E246" s="128" t="s">
        <v>1299</v>
      </c>
      <c r="F246" s="129" t="s">
        <v>1300</v>
      </c>
      <c r="G246" s="130" t="s">
        <v>1138</v>
      </c>
      <c r="H246" s="131">
        <v>4.8959999999999999</v>
      </c>
      <c r="I246" s="132"/>
      <c r="J246" s="133">
        <f>ROUND(I246*H246,2)</f>
        <v>0</v>
      </c>
      <c r="K246" s="129" t="s">
        <v>1079</v>
      </c>
      <c r="L246" s="33"/>
      <c r="M246" s="134" t="s">
        <v>3</v>
      </c>
      <c r="N246" s="135" t="s">
        <v>40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160</v>
      </c>
      <c r="AT246" s="138" t="s">
        <v>155</v>
      </c>
      <c r="AU246" s="138" t="s">
        <v>78</v>
      </c>
      <c r="AY246" s="18" t="s">
        <v>154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76</v>
      </c>
      <c r="BK246" s="139">
        <f>ROUND(I246*H246,2)</f>
        <v>0</v>
      </c>
      <c r="BL246" s="18" t="s">
        <v>160</v>
      </c>
      <c r="BM246" s="138" t="s">
        <v>1301</v>
      </c>
    </row>
    <row r="247" spans="2:65" s="1" customFormat="1" ht="18">
      <c r="B247" s="33"/>
      <c r="D247" s="140" t="s">
        <v>162</v>
      </c>
      <c r="F247" s="141" t="s">
        <v>1302</v>
      </c>
      <c r="I247" s="142"/>
      <c r="L247" s="33"/>
      <c r="M247" s="143"/>
      <c r="T247" s="54"/>
      <c r="AT247" s="18" t="s">
        <v>162</v>
      </c>
      <c r="AU247" s="18" t="s">
        <v>78</v>
      </c>
    </row>
    <row r="248" spans="2:65" s="1" customFormat="1" ht="10">
      <c r="B248" s="33"/>
      <c r="D248" s="162" t="s">
        <v>1082</v>
      </c>
      <c r="F248" s="163" t="s">
        <v>1303</v>
      </c>
      <c r="I248" s="142"/>
      <c r="L248" s="33"/>
      <c r="M248" s="143"/>
      <c r="T248" s="54"/>
      <c r="AT248" s="18" t="s">
        <v>1082</v>
      </c>
      <c r="AU248" s="18" t="s">
        <v>78</v>
      </c>
    </row>
    <row r="249" spans="2:65" s="10" customFormat="1" ht="25.9" customHeight="1">
      <c r="B249" s="116"/>
      <c r="D249" s="117" t="s">
        <v>68</v>
      </c>
      <c r="E249" s="118" t="s">
        <v>170</v>
      </c>
      <c r="F249" s="118" t="s">
        <v>1304</v>
      </c>
      <c r="I249" s="119"/>
      <c r="J249" s="120">
        <f>BK249</f>
        <v>0</v>
      </c>
      <c r="L249" s="116"/>
      <c r="M249" s="121"/>
      <c r="P249" s="122">
        <f>P250</f>
        <v>0</v>
      </c>
      <c r="R249" s="122">
        <f>R250</f>
        <v>0.66557500000000003</v>
      </c>
      <c r="T249" s="123">
        <f>T250</f>
        <v>0</v>
      </c>
      <c r="AR249" s="117" t="s">
        <v>112</v>
      </c>
      <c r="AT249" s="124" t="s">
        <v>68</v>
      </c>
      <c r="AU249" s="124" t="s">
        <v>69</v>
      </c>
      <c r="AY249" s="117" t="s">
        <v>154</v>
      </c>
      <c r="BK249" s="125">
        <f>BK250</f>
        <v>0</v>
      </c>
    </row>
    <row r="250" spans="2:65" s="10" customFormat="1" ht="22.75" customHeight="1">
      <c r="B250" s="116"/>
      <c r="D250" s="117" t="s">
        <v>68</v>
      </c>
      <c r="E250" s="160" t="s">
        <v>1305</v>
      </c>
      <c r="F250" s="160" t="s">
        <v>1306</v>
      </c>
      <c r="I250" s="119"/>
      <c r="J250" s="161">
        <f>BK250</f>
        <v>0</v>
      </c>
      <c r="L250" s="116"/>
      <c r="M250" s="121"/>
      <c r="P250" s="122">
        <f>SUM(P251:P256)</f>
        <v>0</v>
      </c>
      <c r="R250" s="122">
        <f>SUM(R251:R256)</f>
        <v>0.66557500000000003</v>
      </c>
      <c r="T250" s="123">
        <f>SUM(T251:T256)</f>
        <v>0</v>
      </c>
      <c r="AR250" s="117" t="s">
        <v>112</v>
      </c>
      <c r="AT250" s="124" t="s">
        <v>68</v>
      </c>
      <c r="AU250" s="124" t="s">
        <v>76</v>
      </c>
      <c r="AY250" s="117" t="s">
        <v>154</v>
      </c>
      <c r="BK250" s="125">
        <f>SUM(BK251:BK256)</f>
        <v>0</v>
      </c>
    </row>
    <row r="251" spans="2:65" s="1" customFormat="1" ht="24.15" customHeight="1">
      <c r="B251" s="126"/>
      <c r="C251" s="127" t="s">
        <v>324</v>
      </c>
      <c r="D251" s="127" t="s">
        <v>155</v>
      </c>
      <c r="E251" s="128" t="s">
        <v>1307</v>
      </c>
      <c r="F251" s="129" t="s">
        <v>1308</v>
      </c>
      <c r="G251" s="130" t="s">
        <v>1078</v>
      </c>
      <c r="H251" s="131">
        <v>7.9</v>
      </c>
      <c r="I251" s="132"/>
      <c r="J251" s="133">
        <f>ROUND(I251*H251,2)</f>
        <v>0</v>
      </c>
      <c r="K251" s="129" t="s">
        <v>1079</v>
      </c>
      <c r="L251" s="33"/>
      <c r="M251" s="134" t="s">
        <v>3</v>
      </c>
      <c r="N251" s="135" t="s">
        <v>40</v>
      </c>
      <c r="P251" s="136">
        <f>O251*H251</f>
        <v>0</v>
      </c>
      <c r="Q251" s="136">
        <v>8.4250000000000005E-2</v>
      </c>
      <c r="R251" s="136">
        <f>Q251*H251</f>
        <v>0.66557500000000003</v>
      </c>
      <c r="S251" s="136">
        <v>0</v>
      </c>
      <c r="T251" s="137">
        <f>S251*H251</f>
        <v>0</v>
      </c>
      <c r="AR251" s="138" t="s">
        <v>867</v>
      </c>
      <c r="AT251" s="138" t="s">
        <v>155</v>
      </c>
      <c r="AU251" s="138" t="s">
        <v>78</v>
      </c>
      <c r="AY251" s="18" t="s">
        <v>154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8" t="s">
        <v>76</v>
      </c>
      <c r="BK251" s="139">
        <f>ROUND(I251*H251,2)</f>
        <v>0</v>
      </c>
      <c r="BL251" s="18" t="s">
        <v>867</v>
      </c>
      <c r="BM251" s="138" t="s">
        <v>1309</v>
      </c>
    </row>
    <row r="252" spans="2:65" s="1" customFormat="1" ht="18">
      <c r="B252" s="33"/>
      <c r="D252" s="140" t="s">
        <v>162</v>
      </c>
      <c r="F252" s="141" t="s">
        <v>1310</v>
      </c>
      <c r="I252" s="142"/>
      <c r="L252" s="33"/>
      <c r="M252" s="143"/>
      <c r="T252" s="54"/>
      <c r="AT252" s="18" t="s">
        <v>162</v>
      </c>
      <c r="AU252" s="18" t="s">
        <v>78</v>
      </c>
    </row>
    <row r="253" spans="2:65" s="1" customFormat="1" ht="10">
      <c r="B253" s="33"/>
      <c r="D253" s="162" t="s">
        <v>1082</v>
      </c>
      <c r="F253" s="163" t="s">
        <v>1311</v>
      </c>
      <c r="I253" s="142"/>
      <c r="L253" s="33"/>
      <c r="M253" s="143"/>
      <c r="T253" s="54"/>
      <c r="AT253" s="18" t="s">
        <v>1082</v>
      </c>
      <c r="AU253" s="18" t="s">
        <v>78</v>
      </c>
    </row>
    <row r="254" spans="2:65" s="1" customFormat="1" ht="16.5" customHeight="1">
      <c r="B254" s="126"/>
      <c r="C254" s="127" t="s">
        <v>328</v>
      </c>
      <c r="D254" s="127" t="s">
        <v>155</v>
      </c>
      <c r="E254" s="128" t="s">
        <v>1312</v>
      </c>
      <c r="F254" s="129" t="s">
        <v>1313</v>
      </c>
      <c r="G254" s="130" t="s">
        <v>1078</v>
      </c>
      <c r="H254" s="131">
        <v>7.9</v>
      </c>
      <c r="I254" s="132"/>
      <c r="J254" s="133">
        <f>ROUND(I254*H254,2)</f>
        <v>0</v>
      </c>
      <c r="K254" s="129" t="s">
        <v>1079</v>
      </c>
      <c r="L254" s="33"/>
      <c r="M254" s="134" t="s">
        <v>3</v>
      </c>
      <c r="N254" s="135" t="s">
        <v>40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867</v>
      </c>
      <c r="AT254" s="138" t="s">
        <v>155</v>
      </c>
      <c r="AU254" s="138" t="s">
        <v>78</v>
      </c>
      <c r="AY254" s="18" t="s">
        <v>154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8" t="s">
        <v>76</v>
      </c>
      <c r="BK254" s="139">
        <f>ROUND(I254*H254,2)</f>
        <v>0</v>
      </c>
      <c r="BL254" s="18" t="s">
        <v>867</v>
      </c>
      <c r="BM254" s="138" t="s">
        <v>1314</v>
      </c>
    </row>
    <row r="255" spans="2:65" s="1" customFormat="1" ht="18">
      <c r="B255" s="33"/>
      <c r="D255" s="140" t="s">
        <v>162</v>
      </c>
      <c r="F255" s="141" t="s">
        <v>1315</v>
      </c>
      <c r="I255" s="142"/>
      <c r="L255" s="33"/>
      <c r="M255" s="143"/>
      <c r="T255" s="54"/>
      <c r="AT255" s="18" t="s">
        <v>162</v>
      </c>
      <c r="AU255" s="18" t="s">
        <v>78</v>
      </c>
    </row>
    <row r="256" spans="2:65" s="1" customFormat="1" ht="10">
      <c r="B256" s="33"/>
      <c r="D256" s="162" t="s">
        <v>1082</v>
      </c>
      <c r="F256" s="163" t="s">
        <v>1316</v>
      </c>
      <c r="I256" s="142"/>
      <c r="L256" s="33"/>
      <c r="M256" s="143"/>
      <c r="T256" s="54"/>
      <c r="AT256" s="18" t="s">
        <v>1082</v>
      </c>
      <c r="AU256" s="18" t="s">
        <v>78</v>
      </c>
    </row>
    <row r="257" spans="2:65" s="10" customFormat="1" ht="25.9" customHeight="1">
      <c r="B257" s="116"/>
      <c r="D257" s="117" t="s">
        <v>68</v>
      </c>
      <c r="E257" s="118" t="s">
        <v>1317</v>
      </c>
      <c r="F257" s="118" t="s">
        <v>1318</v>
      </c>
      <c r="I257" s="119"/>
      <c r="J257" s="120">
        <f>BK257</f>
        <v>0</v>
      </c>
      <c r="L257" s="116"/>
      <c r="M257" s="121"/>
      <c r="P257" s="122">
        <f>SUM(P258:P259)</f>
        <v>0</v>
      </c>
      <c r="R257" s="122">
        <f>SUM(R258:R259)</f>
        <v>0</v>
      </c>
      <c r="T257" s="123">
        <f>SUM(T258:T259)</f>
        <v>0</v>
      </c>
      <c r="AR257" s="117" t="s">
        <v>177</v>
      </c>
      <c r="AT257" s="124" t="s">
        <v>68</v>
      </c>
      <c r="AU257" s="124" t="s">
        <v>69</v>
      </c>
      <c r="AY257" s="117" t="s">
        <v>154</v>
      </c>
      <c r="BK257" s="125">
        <f>SUM(BK258:BK259)</f>
        <v>0</v>
      </c>
    </row>
    <row r="258" spans="2:65" s="1" customFormat="1" ht="16.5" customHeight="1">
      <c r="B258" s="126"/>
      <c r="C258" s="127" t="s">
        <v>359</v>
      </c>
      <c r="D258" s="127" t="s">
        <v>155</v>
      </c>
      <c r="E258" s="128" t="s">
        <v>1319</v>
      </c>
      <c r="F258" s="129" t="s">
        <v>1320</v>
      </c>
      <c r="G258" s="130" t="s">
        <v>1163</v>
      </c>
      <c r="H258" s="131">
        <v>1</v>
      </c>
      <c r="I258" s="132"/>
      <c r="J258" s="133">
        <f>ROUND(I258*H258,2)</f>
        <v>0</v>
      </c>
      <c r="K258" s="129" t="s">
        <v>322</v>
      </c>
      <c r="L258" s="33"/>
      <c r="M258" s="134" t="s">
        <v>3</v>
      </c>
      <c r="N258" s="135" t="s">
        <v>40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1321</v>
      </c>
      <c r="AT258" s="138" t="s">
        <v>155</v>
      </c>
      <c r="AU258" s="138" t="s">
        <v>76</v>
      </c>
      <c r="AY258" s="18" t="s">
        <v>154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8" t="s">
        <v>76</v>
      </c>
      <c r="BK258" s="139">
        <f>ROUND(I258*H258,2)</f>
        <v>0</v>
      </c>
      <c r="BL258" s="18" t="s">
        <v>1321</v>
      </c>
      <c r="BM258" s="138" t="s">
        <v>1322</v>
      </c>
    </row>
    <row r="259" spans="2:65" s="1" customFormat="1" ht="10">
      <c r="B259" s="33"/>
      <c r="D259" s="140" t="s">
        <v>162</v>
      </c>
      <c r="F259" s="141" t="s">
        <v>1320</v>
      </c>
      <c r="I259" s="142"/>
      <c r="L259" s="33"/>
      <c r="M259" s="143"/>
      <c r="T259" s="54"/>
      <c r="AT259" s="18" t="s">
        <v>162</v>
      </c>
      <c r="AU259" s="18" t="s">
        <v>76</v>
      </c>
    </row>
    <row r="260" spans="2:65" s="10" customFormat="1" ht="25.9" customHeight="1">
      <c r="B260" s="116"/>
      <c r="D260" s="117" t="s">
        <v>68</v>
      </c>
      <c r="E260" s="118" t="s">
        <v>1323</v>
      </c>
      <c r="F260" s="118" t="s">
        <v>1324</v>
      </c>
      <c r="I260" s="119"/>
      <c r="J260" s="120">
        <f>BK260</f>
        <v>0</v>
      </c>
      <c r="L260" s="116"/>
      <c r="M260" s="121"/>
      <c r="P260" s="122">
        <f>SUM(P261:P263)</f>
        <v>0</v>
      </c>
      <c r="R260" s="122">
        <f>SUM(R261:R263)</f>
        <v>0</v>
      </c>
      <c r="T260" s="123">
        <f>SUM(T261:T263)</f>
        <v>0</v>
      </c>
      <c r="AR260" s="117" t="s">
        <v>177</v>
      </c>
      <c r="AT260" s="124" t="s">
        <v>68</v>
      </c>
      <c r="AU260" s="124" t="s">
        <v>69</v>
      </c>
      <c r="AY260" s="117" t="s">
        <v>154</v>
      </c>
      <c r="BK260" s="125">
        <f>SUM(BK261:BK263)</f>
        <v>0</v>
      </c>
    </row>
    <row r="261" spans="2:65" s="1" customFormat="1" ht="24.15" customHeight="1">
      <c r="B261" s="126"/>
      <c r="C261" s="127" t="s">
        <v>542</v>
      </c>
      <c r="D261" s="127" t="s">
        <v>155</v>
      </c>
      <c r="E261" s="128" t="s">
        <v>1325</v>
      </c>
      <c r="F261" s="129" t="s">
        <v>1326</v>
      </c>
      <c r="G261" s="130" t="s">
        <v>1163</v>
      </c>
      <c r="H261" s="131">
        <v>1</v>
      </c>
      <c r="I261" s="132"/>
      <c r="J261" s="133">
        <f>ROUND(I261*H261,2)</f>
        <v>0</v>
      </c>
      <c r="K261" s="129" t="s">
        <v>322</v>
      </c>
      <c r="L261" s="33"/>
      <c r="M261" s="134" t="s">
        <v>3</v>
      </c>
      <c r="N261" s="135" t="s">
        <v>40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1321</v>
      </c>
      <c r="AT261" s="138" t="s">
        <v>155</v>
      </c>
      <c r="AU261" s="138" t="s">
        <v>76</v>
      </c>
      <c r="AY261" s="18" t="s">
        <v>154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8" t="s">
        <v>76</v>
      </c>
      <c r="BK261" s="139">
        <f>ROUND(I261*H261,2)</f>
        <v>0</v>
      </c>
      <c r="BL261" s="18" t="s">
        <v>1321</v>
      </c>
      <c r="BM261" s="138" t="s">
        <v>1327</v>
      </c>
    </row>
    <row r="262" spans="2:65" s="1" customFormat="1" ht="10">
      <c r="B262" s="33"/>
      <c r="D262" s="140" t="s">
        <v>162</v>
      </c>
      <c r="F262" s="141" t="s">
        <v>1326</v>
      </c>
      <c r="I262" s="142"/>
      <c r="L262" s="33"/>
      <c r="M262" s="143"/>
      <c r="T262" s="54"/>
      <c r="AT262" s="18" t="s">
        <v>162</v>
      </c>
      <c r="AU262" s="18" t="s">
        <v>76</v>
      </c>
    </row>
    <row r="263" spans="2:65" s="1" customFormat="1" ht="72">
      <c r="B263" s="33"/>
      <c r="D263" s="140" t="s">
        <v>217</v>
      </c>
      <c r="F263" s="144" t="s">
        <v>1328</v>
      </c>
      <c r="I263" s="142"/>
      <c r="L263" s="33"/>
      <c r="M263" s="153"/>
      <c r="N263" s="154"/>
      <c r="O263" s="154"/>
      <c r="P263" s="154"/>
      <c r="Q263" s="154"/>
      <c r="R263" s="154"/>
      <c r="S263" s="154"/>
      <c r="T263" s="155"/>
      <c r="AT263" s="18" t="s">
        <v>217</v>
      </c>
      <c r="AU263" s="18" t="s">
        <v>76</v>
      </c>
    </row>
    <row r="264" spans="2:65" s="1" customFormat="1" ht="7" customHeight="1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3"/>
    </row>
  </sheetData>
  <autoFilter ref="C99:K263" xr:uid="{00000000-0009-0000-0000-000007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5" r:id="rId1" xr:uid="{00000000-0004-0000-0700-000000000000}"/>
    <hyperlink ref="F108" r:id="rId2" xr:uid="{00000000-0004-0000-0700-000001000000}"/>
    <hyperlink ref="F112" r:id="rId3" xr:uid="{00000000-0004-0000-0700-000002000000}"/>
    <hyperlink ref="F115" r:id="rId4" xr:uid="{00000000-0004-0000-0700-000003000000}"/>
    <hyperlink ref="F118" r:id="rId5" xr:uid="{00000000-0004-0000-0700-000004000000}"/>
    <hyperlink ref="F121" r:id="rId6" xr:uid="{00000000-0004-0000-0700-000005000000}"/>
    <hyperlink ref="F124" r:id="rId7" xr:uid="{00000000-0004-0000-0700-000006000000}"/>
    <hyperlink ref="F128" r:id="rId8" xr:uid="{00000000-0004-0000-0700-000007000000}"/>
    <hyperlink ref="F133" r:id="rId9" xr:uid="{00000000-0004-0000-0700-000008000000}"/>
    <hyperlink ref="F136" r:id="rId10" xr:uid="{00000000-0004-0000-0700-000009000000}"/>
    <hyperlink ref="F142" r:id="rId11" xr:uid="{00000000-0004-0000-0700-00000A000000}"/>
    <hyperlink ref="F145" r:id="rId12" xr:uid="{00000000-0004-0000-0700-00000B000000}"/>
    <hyperlink ref="F151" r:id="rId13" xr:uid="{00000000-0004-0000-0700-00000C000000}"/>
    <hyperlink ref="F157" r:id="rId14" xr:uid="{00000000-0004-0000-0700-00000D000000}"/>
    <hyperlink ref="F162" r:id="rId15" xr:uid="{00000000-0004-0000-0700-00000E000000}"/>
    <hyperlink ref="F168" r:id="rId16" xr:uid="{00000000-0004-0000-0700-00000F000000}"/>
    <hyperlink ref="F173" r:id="rId17" xr:uid="{00000000-0004-0000-0700-000010000000}"/>
    <hyperlink ref="F178" r:id="rId18" xr:uid="{00000000-0004-0000-0700-000011000000}"/>
    <hyperlink ref="F181" r:id="rId19" xr:uid="{00000000-0004-0000-0700-000012000000}"/>
    <hyperlink ref="F189" r:id="rId20" xr:uid="{00000000-0004-0000-0700-000013000000}"/>
    <hyperlink ref="F192" r:id="rId21" xr:uid="{00000000-0004-0000-0700-000014000000}"/>
    <hyperlink ref="F200" r:id="rId22" xr:uid="{00000000-0004-0000-0700-000015000000}"/>
    <hyperlink ref="F203" r:id="rId23" xr:uid="{00000000-0004-0000-0700-000016000000}"/>
    <hyperlink ref="F211" r:id="rId24" xr:uid="{00000000-0004-0000-0700-000017000000}"/>
    <hyperlink ref="F214" r:id="rId25" xr:uid="{00000000-0004-0000-0700-000018000000}"/>
    <hyperlink ref="F217" r:id="rId26" xr:uid="{00000000-0004-0000-0700-000019000000}"/>
    <hyperlink ref="F220" r:id="rId27" xr:uid="{00000000-0004-0000-0700-00001A000000}"/>
    <hyperlink ref="F224" r:id="rId28" xr:uid="{00000000-0004-0000-0700-00001B000000}"/>
    <hyperlink ref="F228" r:id="rId29" xr:uid="{00000000-0004-0000-0700-00001C000000}"/>
    <hyperlink ref="F232" r:id="rId30" xr:uid="{00000000-0004-0000-0700-00001D000000}"/>
    <hyperlink ref="F237" r:id="rId31" xr:uid="{00000000-0004-0000-0700-00001E000000}"/>
    <hyperlink ref="F242" r:id="rId32" xr:uid="{00000000-0004-0000-0700-00001F000000}"/>
    <hyperlink ref="F248" r:id="rId33" xr:uid="{00000000-0004-0000-0700-000020000000}"/>
    <hyperlink ref="F253" r:id="rId34" xr:uid="{00000000-0004-0000-0700-000021000000}"/>
    <hyperlink ref="F256" r:id="rId35" xr:uid="{00000000-0004-0000-07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1057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1329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ROUND(J101,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ROUND((SUM(BE101:BE246)),  2)</f>
        <v>0</v>
      </c>
      <c r="I35" s="94">
        <v>0.21</v>
      </c>
      <c r="J35" s="84">
        <f>ROUND(((SUM(BE101:BE246))*I35),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ROUND((SUM(BF101:BF246)),  2)</f>
        <v>0</v>
      </c>
      <c r="I36" s="94">
        <v>0.12</v>
      </c>
      <c r="J36" s="84">
        <f>ROUND(((SUM(BF101:BF246))*I36),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ROUND((SUM(BG101:BG246)),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ROUND((SUM(BH101:BH246)),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ROUND((SUM(BI101:BI246)),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1057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SO 11-32-01 - ŽST Hrubá Voda, vrt studna, vodovodní přípojka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J101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1059</v>
      </c>
      <c r="E64" s="106"/>
      <c r="F64" s="106"/>
      <c r="G64" s="106"/>
      <c r="H64" s="106"/>
      <c r="I64" s="106"/>
      <c r="J64" s="107">
        <f>J102</f>
        <v>0</v>
      </c>
      <c r="L64" s="104"/>
    </row>
    <row r="65" spans="2:12" s="12" customFormat="1" ht="19.899999999999999" customHeight="1">
      <c r="B65" s="156"/>
      <c r="D65" s="157" t="s">
        <v>1060</v>
      </c>
      <c r="E65" s="158"/>
      <c r="F65" s="158"/>
      <c r="G65" s="158"/>
      <c r="H65" s="158"/>
      <c r="I65" s="158"/>
      <c r="J65" s="159">
        <f>J103</f>
        <v>0</v>
      </c>
      <c r="L65" s="156"/>
    </row>
    <row r="66" spans="2:12" s="12" customFormat="1" ht="14.9" customHeight="1">
      <c r="B66" s="156"/>
      <c r="D66" s="157" t="s">
        <v>1061</v>
      </c>
      <c r="E66" s="158"/>
      <c r="F66" s="158"/>
      <c r="G66" s="158"/>
      <c r="H66" s="158"/>
      <c r="I66" s="158"/>
      <c r="J66" s="159">
        <f>J143</f>
        <v>0</v>
      </c>
      <c r="L66" s="156"/>
    </row>
    <row r="67" spans="2:12" s="12" customFormat="1" ht="14.9" customHeight="1">
      <c r="B67" s="156"/>
      <c r="D67" s="157" t="s">
        <v>1062</v>
      </c>
      <c r="E67" s="158"/>
      <c r="F67" s="158"/>
      <c r="G67" s="158"/>
      <c r="H67" s="158"/>
      <c r="I67" s="158"/>
      <c r="J67" s="159">
        <f>J152</f>
        <v>0</v>
      </c>
      <c r="L67" s="156"/>
    </row>
    <row r="68" spans="2:12" s="8" customFormat="1" ht="25" customHeight="1">
      <c r="B68" s="104"/>
      <c r="D68" s="105" t="s">
        <v>1330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12" customFormat="1" ht="19.899999999999999" customHeight="1">
      <c r="B69" s="156"/>
      <c r="D69" s="157" t="s">
        <v>1063</v>
      </c>
      <c r="E69" s="158"/>
      <c r="F69" s="158"/>
      <c r="G69" s="158"/>
      <c r="H69" s="158"/>
      <c r="I69" s="158"/>
      <c r="J69" s="159">
        <f>J162</f>
        <v>0</v>
      </c>
      <c r="L69" s="156"/>
    </row>
    <row r="70" spans="2:12" s="12" customFormat="1" ht="19.899999999999999" customHeight="1">
      <c r="B70" s="156"/>
      <c r="D70" s="157" t="s">
        <v>1065</v>
      </c>
      <c r="E70" s="158"/>
      <c r="F70" s="158"/>
      <c r="G70" s="158"/>
      <c r="H70" s="158"/>
      <c r="I70" s="158"/>
      <c r="J70" s="159">
        <f>J168</f>
        <v>0</v>
      </c>
      <c r="L70" s="156"/>
    </row>
    <row r="71" spans="2:12" s="12" customFormat="1" ht="19.899999999999999" customHeight="1">
      <c r="B71" s="156"/>
      <c r="D71" s="157" t="s">
        <v>1066</v>
      </c>
      <c r="E71" s="158"/>
      <c r="F71" s="158"/>
      <c r="G71" s="158"/>
      <c r="H71" s="158"/>
      <c r="I71" s="158"/>
      <c r="J71" s="159">
        <f>J172</f>
        <v>0</v>
      </c>
      <c r="L71" s="156"/>
    </row>
    <row r="72" spans="2:12" s="12" customFormat="1" ht="19.899999999999999" customHeight="1">
      <c r="B72" s="156"/>
      <c r="D72" s="157" t="s">
        <v>1069</v>
      </c>
      <c r="E72" s="158"/>
      <c r="F72" s="158"/>
      <c r="G72" s="158"/>
      <c r="H72" s="158"/>
      <c r="I72" s="158"/>
      <c r="J72" s="159">
        <f>J190</f>
        <v>0</v>
      </c>
      <c r="L72" s="156"/>
    </row>
    <row r="73" spans="2:12" s="12" customFormat="1" ht="19.899999999999999" customHeight="1">
      <c r="B73" s="156"/>
      <c r="D73" s="157" t="s">
        <v>1331</v>
      </c>
      <c r="E73" s="158"/>
      <c r="F73" s="158"/>
      <c r="G73" s="158"/>
      <c r="H73" s="158"/>
      <c r="I73" s="158"/>
      <c r="J73" s="159">
        <f>J194</f>
        <v>0</v>
      </c>
      <c r="L73" s="156"/>
    </row>
    <row r="74" spans="2:12" s="12" customFormat="1" ht="19.899999999999999" customHeight="1">
      <c r="B74" s="156"/>
      <c r="D74" s="157" t="s">
        <v>1332</v>
      </c>
      <c r="E74" s="158"/>
      <c r="F74" s="158"/>
      <c r="G74" s="158"/>
      <c r="H74" s="158"/>
      <c r="I74" s="158"/>
      <c r="J74" s="159">
        <f>J198</f>
        <v>0</v>
      </c>
      <c r="L74" s="156"/>
    </row>
    <row r="75" spans="2:12" s="8" customFormat="1" ht="25" customHeight="1">
      <c r="B75" s="104"/>
      <c r="D75" s="105" t="s">
        <v>1070</v>
      </c>
      <c r="E75" s="106"/>
      <c r="F75" s="106"/>
      <c r="G75" s="106"/>
      <c r="H75" s="106"/>
      <c r="I75" s="106"/>
      <c r="J75" s="107">
        <f>J202</f>
        <v>0</v>
      </c>
      <c r="L75" s="104"/>
    </row>
    <row r="76" spans="2:12" s="12" customFormat="1" ht="19.899999999999999" customHeight="1">
      <c r="B76" s="156"/>
      <c r="D76" s="157" t="s">
        <v>1333</v>
      </c>
      <c r="E76" s="158"/>
      <c r="F76" s="158"/>
      <c r="G76" s="158"/>
      <c r="H76" s="158"/>
      <c r="I76" s="158"/>
      <c r="J76" s="159">
        <f>J203</f>
        <v>0</v>
      </c>
      <c r="L76" s="156"/>
    </row>
    <row r="77" spans="2:12" s="12" customFormat="1" ht="19.899999999999999" customHeight="1">
      <c r="B77" s="156"/>
      <c r="D77" s="157" t="s">
        <v>1071</v>
      </c>
      <c r="E77" s="158"/>
      <c r="F77" s="158"/>
      <c r="G77" s="158"/>
      <c r="H77" s="158"/>
      <c r="I77" s="158"/>
      <c r="J77" s="159">
        <f>J227</f>
        <v>0</v>
      </c>
      <c r="L77" s="156"/>
    </row>
    <row r="78" spans="2:12" s="8" customFormat="1" ht="25" customHeight="1">
      <c r="B78" s="104"/>
      <c r="D78" s="105" t="s">
        <v>1072</v>
      </c>
      <c r="E78" s="106"/>
      <c r="F78" s="106"/>
      <c r="G78" s="106"/>
      <c r="H78" s="106"/>
      <c r="I78" s="106"/>
      <c r="J78" s="107">
        <f>J240</f>
        <v>0</v>
      </c>
      <c r="L78" s="104"/>
    </row>
    <row r="79" spans="2:12" s="8" customFormat="1" ht="25" customHeight="1">
      <c r="B79" s="104"/>
      <c r="D79" s="105" t="s">
        <v>1073</v>
      </c>
      <c r="E79" s="106"/>
      <c r="F79" s="106"/>
      <c r="G79" s="106"/>
      <c r="H79" s="106"/>
      <c r="I79" s="106"/>
      <c r="J79" s="107">
        <f>J243</f>
        <v>0</v>
      </c>
      <c r="L79" s="104"/>
    </row>
    <row r="80" spans="2:12" s="1" customFormat="1" ht="21.75" customHeight="1">
      <c r="B80" s="33"/>
      <c r="L80" s="33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7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5" customHeight="1">
      <c r="B86" s="33"/>
      <c r="C86" s="22" t="s">
        <v>140</v>
      </c>
      <c r="L86" s="33"/>
    </row>
    <row r="87" spans="2:12" s="1" customFormat="1" ht="7" customHeight="1">
      <c r="B87" s="33"/>
      <c r="L87" s="33"/>
    </row>
    <row r="88" spans="2:12" s="1" customFormat="1" ht="12" customHeight="1">
      <c r="B88" s="33"/>
      <c r="C88" s="28" t="s">
        <v>17</v>
      </c>
      <c r="L88" s="33"/>
    </row>
    <row r="89" spans="2:12" s="1" customFormat="1" ht="16.5" customHeight="1">
      <c r="B89" s="33"/>
      <c r="E89" s="327" t="str">
        <f>E7</f>
        <v>ŽST Hrubá Voda - vymístění pracoviště ŘP</v>
      </c>
      <c r="F89" s="328"/>
      <c r="G89" s="328"/>
      <c r="H89" s="328"/>
      <c r="L89" s="33"/>
    </row>
    <row r="90" spans="2:12" ht="12" customHeight="1">
      <c r="B90" s="21"/>
      <c r="C90" s="28" t="s">
        <v>127</v>
      </c>
      <c r="L90" s="21"/>
    </row>
    <row r="91" spans="2:12" s="1" customFormat="1" ht="16.5" customHeight="1">
      <c r="B91" s="33"/>
      <c r="E91" s="327" t="s">
        <v>1057</v>
      </c>
      <c r="F91" s="329"/>
      <c r="G91" s="329"/>
      <c r="H91" s="329"/>
      <c r="L91" s="33"/>
    </row>
    <row r="92" spans="2:12" s="1" customFormat="1" ht="12" customHeight="1">
      <c r="B92" s="33"/>
      <c r="C92" s="28" t="s">
        <v>129</v>
      </c>
      <c r="L92" s="33"/>
    </row>
    <row r="93" spans="2:12" s="1" customFormat="1" ht="16.5" customHeight="1">
      <c r="B93" s="33"/>
      <c r="E93" s="289" t="str">
        <f>E11</f>
        <v>SO 11-32-01 - ŽST Hrubá Voda, vrt studna, vodovodní přípojka</v>
      </c>
      <c r="F93" s="329"/>
      <c r="G93" s="329"/>
      <c r="H93" s="329"/>
      <c r="L93" s="33"/>
    </row>
    <row r="94" spans="2:12" s="1" customFormat="1" ht="7" customHeight="1">
      <c r="B94" s="33"/>
      <c r="L94" s="33"/>
    </row>
    <row r="95" spans="2:12" s="1" customFormat="1" ht="12" customHeight="1">
      <c r="B95" s="33"/>
      <c r="C95" s="28" t="s">
        <v>21</v>
      </c>
      <c r="F95" s="26" t="str">
        <f>F14</f>
        <v xml:space="preserve"> </v>
      </c>
      <c r="I95" s="28" t="s">
        <v>23</v>
      </c>
      <c r="J95" s="50" t="str">
        <f>IF(J14="","",J14)</f>
        <v>30. 4. 2025</v>
      </c>
      <c r="L95" s="33"/>
    </row>
    <row r="96" spans="2:12" s="1" customFormat="1" ht="7" customHeight="1">
      <c r="B96" s="33"/>
      <c r="L96" s="33"/>
    </row>
    <row r="97" spans="2:65" s="1" customFormat="1" ht="15.15" customHeight="1">
      <c r="B97" s="33"/>
      <c r="C97" s="28" t="s">
        <v>25</v>
      </c>
      <c r="F97" s="26" t="str">
        <f>E17</f>
        <v xml:space="preserve"> </v>
      </c>
      <c r="I97" s="28" t="s">
        <v>30</v>
      </c>
      <c r="J97" s="31" t="str">
        <f>E23</f>
        <v xml:space="preserve"> </v>
      </c>
      <c r="L97" s="33"/>
    </row>
    <row r="98" spans="2:65" s="1" customFormat="1" ht="15.15" customHeight="1">
      <c r="B98" s="33"/>
      <c r="C98" s="28" t="s">
        <v>28</v>
      </c>
      <c r="F98" s="26" t="str">
        <f>IF(E20="","",E20)</f>
        <v>Vyplň údaj</v>
      </c>
      <c r="I98" s="28" t="s">
        <v>32</v>
      </c>
      <c r="J98" s="31" t="str">
        <f>E26</f>
        <v xml:space="preserve"> </v>
      </c>
      <c r="L98" s="33"/>
    </row>
    <row r="99" spans="2:65" s="1" customFormat="1" ht="10.25" customHeight="1">
      <c r="B99" s="33"/>
      <c r="L99" s="33"/>
    </row>
    <row r="100" spans="2:65" s="9" customFormat="1" ht="29.25" customHeight="1">
      <c r="B100" s="108"/>
      <c r="C100" s="109" t="s">
        <v>141</v>
      </c>
      <c r="D100" s="110" t="s">
        <v>54</v>
      </c>
      <c r="E100" s="110" t="s">
        <v>50</v>
      </c>
      <c r="F100" s="110" t="s">
        <v>51</v>
      </c>
      <c r="G100" s="110" t="s">
        <v>142</v>
      </c>
      <c r="H100" s="110" t="s">
        <v>143</v>
      </c>
      <c r="I100" s="110" t="s">
        <v>144</v>
      </c>
      <c r="J100" s="110" t="s">
        <v>133</v>
      </c>
      <c r="K100" s="111" t="s">
        <v>145</v>
      </c>
      <c r="L100" s="108"/>
      <c r="M100" s="57" t="s">
        <v>3</v>
      </c>
      <c r="N100" s="58" t="s">
        <v>39</v>
      </c>
      <c r="O100" s="58" t="s">
        <v>146</v>
      </c>
      <c r="P100" s="58" t="s">
        <v>147</v>
      </c>
      <c r="Q100" s="58" t="s">
        <v>148</v>
      </c>
      <c r="R100" s="58" t="s">
        <v>149</v>
      </c>
      <c r="S100" s="58" t="s">
        <v>150</v>
      </c>
      <c r="T100" s="59" t="s">
        <v>151</v>
      </c>
    </row>
    <row r="101" spans="2:65" s="1" customFormat="1" ht="22.75" customHeight="1">
      <c r="B101" s="33"/>
      <c r="C101" s="62" t="s">
        <v>152</v>
      </c>
      <c r="J101" s="112">
        <f>BK101</f>
        <v>0</v>
      </c>
      <c r="L101" s="33"/>
      <c r="M101" s="60"/>
      <c r="N101" s="51"/>
      <c r="O101" s="51"/>
      <c r="P101" s="113">
        <f>P102+P161+P202+P240+P243</f>
        <v>0</v>
      </c>
      <c r="Q101" s="51"/>
      <c r="R101" s="113">
        <f>R102+R161+R202+R240+R243</f>
        <v>20.372835249999998</v>
      </c>
      <c r="S101" s="51"/>
      <c r="T101" s="114">
        <f>T102+T161+T202+T240+T243</f>
        <v>0</v>
      </c>
      <c r="AT101" s="18" t="s">
        <v>68</v>
      </c>
      <c r="AU101" s="18" t="s">
        <v>134</v>
      </c>
      <c r="BK101" s="115">
        <f>BK102+BK161+BK202+BK240+BK243</f>
        <v>0</v>
      </c>
    </row>
    <row r="102" spans="2:65" s="10" customFormat="1" ht="25.9" customHeight="1">
      <c r="B102" s="116"/>
      <c r="D102" s="117" t="s">
        <v>68</v>
      </c>
      <c r="E102" s="118" t="s">
        <v>1074</v>
      </c>
      <c r="F102" s="118" t="s">
        <v>1075</v>
      </c>
      <c r="I102" s="119"/>
      <c r="J102" s="120">
        <f>BK102</f>
        <v>0</v>
      </c>
      <c r="L102" s="116"/>
      <c r="M102" s="121"/>
      <c r="P102" s="122">
        <f>P103</f>
        <v>0</v>
      </c>
      <c r="R102" s="122">
        <f>R103</f>
        <v>9.4437841999999996</v>
      </c>
      <c r="T102" s="123">
        <f>T103</f>
        <v>0</v>
      </c>
      <c r="AR102" s="117" t="s">
        <v>76</v>
      </c>
      <c r="AT102" s="124" t="s">
        <v>68</v>
      </c>
      <c r="AU102" s="124" t="s">
        <v>69</v>
      </c>
      <c r="AY102" s="117" t="s">
        <v>154</v>
      </c>
      <c r="BK102" s="125">
        <f>BK103</f>
        <v>0</v>
      </c>
    </row>
    <row r="103" spans="2:65" s="10" customFormat="1" ht="22.75" customHeight="1">
      <c r="B103" s="116"/>
      <c r="D103" s="117" t="s">
        <v>68</v>
      </c>
      <c r="E103" s="160" t="s">
        <v>76</v>
      </c>
      <c r="F103" s="160" t="s">
        <v>153</v>
      </c>
      <c r="I103" s="119"/>
      <c r="J103" s="161">
        <f>BK103</f>
        <v>0</v>
      </c>
      <c r="L103" s="116"/>
      <c r="M103" s="121"/>
      <c r="P103" s="122">
        <f>P104+SUM(P105:P143)+P152</f>
        <v>0</v>
      </c>
      <c r="R103" s="122">
        <f>R104+SUM(R105:R143)+R152</f>
        <v>9.4437841999999996</v>
      </c>
      <c r="T103" s="123">
        <f>T104+SUM(T105:T143)+T152</f>
        <v>0</v>
      </c>
      <c r="AR103" s="117" t="s">
        <v>76</v>
      </c>
      <c r="AT103" s="124" t="s">
        <v>68</v>
      </c>
      <c r="AU103" s="124" t="s">
        <v>76</v>
      </c>
      <c r="AY103" s="117" t="s">
        <v>154</v>
      </c>
      <c r="BK103" s="125">
        <f>BK104+SUM(BK105:BK143)+BK152</f>
        <v>0</v>
      </c>
    </row>
    <row r="104" spans="2:65" s="1" customFormat="1" ht="16.5" customHeight="1">
      <c r="B104" s="126"/>
      <c r="C104" s="127" t="s">
        <v>76</v>
      </c>
      <c r="D104" s="127" t="s">
        <v>155</v>
      </c>
      <c r="E104" s="128" t="s">
        <v>1091</v>
      </c>
      <c r="F104" s="129" t="s">
        <v>1092</v>
      </c>
      <c r="G104" s="130" t="s">
        <v>1086</v>
      </c>
      <c r="H104" s="131">
        <v>39.799999999999997</v>
      </c>
      <c r="I104" s="132"/>
      <c r="J104" s="133">
        <f>ROUND(I104*H104,2)</f>
        <v>0</v>
      </c>
      <c r="K104" s="129" t="s">
        <v>1079</v>
      </c>
      <c r="L104" s="33"/>
      <c r="M104" s="134" t="s">
        <v>3</v>
      </c>
      <c r="N104" s="135" t="s">
        <v>40</v>
      </c>
      <c r="P104" s="136">
        <f>O104*H104</f>
        <v>0</v>
      </c>
      <c r="Q104" s="136">
        <v>4.2000000000000002E-4</v>
      </c>
      <c r="R104" s="136">
        <f>Q104*H104</f>
        <v>1.6715999999999998E-2</v>
      </c>
      <c r="S104" s="136">
        <v>0</v>
      </c>
      <c r="T104" s="137">
        <f>S104*H104</f>
        <v>0</v>
      </c>
      <c r="AR104" s="138" t="s">
        <v>160</v>
      </c>
      <c r="AT104" s="138" t="s">
        <v>155</v>
      </c>
      <c r="AU104" s="138" t="s">
        <v>78</v>
      </c>
      <c r="AY104" s="18" t="s">
        <v>154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76</v>
      </c>
      <c r="BK104" s="139">
        <f>ROUND(I104*H104,2)</f>
        <v>0</v>
      </c>
      <c r="BL104" s="18" t="s">
        <v>160</v>
      </c>
      <c r="BM104" s="138" t="s">
        <v>1334</v>
      </c>
    </row>
    <row r="105" spans="2:65" s="1" customFormat="1" ht="18">
      <c r="B105" s="33"/>
      <c r="D105" s="140" t="s">
        <v>162</v>
      </c>
      <c r="F105" s="141" t="s">
        <v>1094</v>
      </c>
      <c r="I105" s="142"/>
      <c r="L105" s="33"/>
      <c r="M105" s="143"/>
      <c r="T105" s="54"/>
      <c r="AT105" s="18" t="s">
        <v>162</v>
      </c>
      <c r="AU105" s="18" t="s">
        <v>78</v>
      </c>
    </row>
    <row r="106" spans="2:65" s="1" customFormat="1" ht="10">
      <c r="B106" s="33"/>
      <c r="D106" s="162" t="s">
        <v>1082</v>
      </c>
      <c r="F106" s="163" t="s">
        <v>1095</v>
      </c>
      <c r="I106" s="142"/>
      <c r="L106" s="33"/>
      <c r="M106" s="143"/>
      <c r="T106" s="54"/>
      <c r="AT106" s="18" t="s">
        <v>1082</v>
      </c>
      <c r="AU106" s="18" t="s">
        <v>78</v>
      </c>
    </row>
    <row r="107" spans="2:65" s="1" customFormat="1" ht="16.5" customHeight="1">
      <c r="B107" s="126"/>
      <c r="C107" s="127" t="s">
        <v>78</v>
      </c>
      <c r="D107" s="127" t="s">
        <v>155</v>
      </c>
      <c r="E107" s="128" t="s">
        <v>1096</v>
      </c>
      <c r="F107" s="129" t="s">
        <v>1097</v>
      </c>
      <c r="G107" s="130" t="s">
        <v>1078</v>
      </c>
      <c r="H107" s="131">
        <v>28.35</v>
      </c>
      <c r="I107" s="132"/>
      <c r="J107" s="133">
        <f>ROUND(I107*H107,2)</f>
        <v>0</v>
      </c>
      <c r="K107" s="129" t="s">
        <v>1079</v>
      </c>
      <c r="L107" s="33"/>
      <c r="M107" s="134" t="s">
        <v>3</v>
      </c>
      <c r="N107" s="135" t="s">
        <v>40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160</v>
      </c>
      <c r="AT107" s="138" t="s">
        <v>155</v>
      </c>
      <c r="AU107" s="138" t="s">
        <v>78</v>
      </c>
      <c r="AY107" s="18" t="s">
        <v>154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8" t="s">
        <v>76</v>
      </c>
      <c r="BK107" s="139">
        <f>ROUND(I107*H107,2)</f>
        <v>0</v>
      </c>
      <c r="BL107" s="18" t="s">
        <v>160</v>
      </c>
      <c r="BM107" s="138" t="s">
        <v>1335</v>
      </c>
    </row>
    <row r="108" spans="2:65" s="1" customFormat="1" ht="10">
      <c r="B108" s="33"/>
      <c r="D108" s="140" t="s">
        <v>162</v>
      </c>
      <c r="F108" s="141" t="s">
        <v>1099</v>
      </c>
      <c r="I108" s="142"/>
      <c r="L108" s="33"/>
      <c r="M108" s="143"/>
      <c r="T108" s="54"/>
      <c r="AT108" s="18" t="s">
        <v>162</v>
      </c>
      <c r="AU108" s="18" t="s">
        <v>78</v>
      </c>
    </row>
    <row r="109" spans="2:65" s="1" customFormat="1" ht="10">
      <c r="B109" s="33"/>
      <c r="D109" s="162" t="s">
        <v>1082</v>
      </c>
      <c r="F109" s="163" t="s">
        <v>1100</v>
      </c>
      <c r="I109" s="142"/>
      <c r="L109" s="33"/>
      <c r="M109" s="143"/>
      <c r="T109" s="54"/>
      <c r="AT109" s="18" t="s">
        <v>1082</v>
      </c>
      <c r="AU109" s="18" t="s">
        <v>78</v>
      </c>
    </row>
    <row r="110" spans="2:65" s="1" customFormat="1" ht="21.75" customHeight="1">
      <c r="B110" s="126"/>
      <c r="C110" s="127" t="s">
        <v>112</v>
      </c>
      <c r="D110" s="127" t="s">
        <v>155</v>
      </c>
      <c r="E110" s="128" t="s">
        <v>1107</v>
      </c>
      <c r="F110" s="129" t="s">
        <v>1108</v>
      </c>
      <c r="G110" s="130" t="s">
        <v>1103</v>
      </c>
      <c r="H110" s="131">
        <v>22.113</v>
      </c>
      <c r="I110" s="132"/>
      <c r="J110" s="133">
        <f>ROUND(I110*H110,2)</f>
        <v>0</v>
      </c>
      <c r="K110" s="129" t="s">
        <v>1079</v>
      </c>
      <c r="L110" s="33"/>
      <c r="M110" s="134" t="s">
        <v>3</v>
      </c>
      <c r="N110" s="135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160</v>
      </c>
      <c r="AT110" s="138" t="s">
        <v>155</v>
      </c>
      <c r="AU110" s="138" t="s">
        <v>78</v>
      </c>
      <c r="AY110" s="18" t="s">
        <v>154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76</v>
      </c>
      <c r="BK110" s="139">
        <f>ROUND(I110*H110,2)</f>
        <v>0</v>
      </c>
      <c r="BL110" s="18" t="s">
        <v>160</v>
      </c>
      <c r="BM110" s="138" t="s">
        <v>1336</v>
      </c>
    </row>
    <row r="111" spans="2:65" s="1" customFormat="1" ht="18">
      <c r="B111" s="33"/>
      <c r="D111" s="140" t="s">
        <v>162</v>
      </c>
      <c r="F111" s="141" t="s">
        <v>1110</v>
      </c>
      <c r="I111" s="142"/>
      <c r="L111" s="33"/>
      <c r="M111" s="143"/>
      <c r="T111" s="54"/>
      <c r="AT111" s="18" t="s">
        <v>162</v>
      </c>
      <c r="AU111" s="18" t="s">
        <v>78</v>
      </c>
    </row>
    <row r="112" spans="2:65" s="1" customFormat="1" ht="10">
      <c r="B112" s="33"/>
      <c r="D112" s="162" t="s">
        <v>1082</v>
      </c>
      <c r="F112" s="163" t="s">
        <v>1111</v>
      </c>
      <c r="I112" s="142"/>
      <c r="L112" s="33"/>
      <c r="M112" s="143"/>
      <c r="T112" s="54"/>
      <c r="AT112" s="18" t="s">
        <v>1082</v>
      </c>
      <c r="AU112" s="18" t="s">
        <v>78</v>
      </c>
    </row>
    <row r="113" spans="2:65" s="1" customFormat="1" ht="16.5" customHeight="1">
      <c r="B113" s="126"/>
      <c r="C113" s="127" t="s">
        <v>160</v>
      </c>
      <c r="D113" s="127" t="s">
        <v>155</v>
      </c>
      <c r="E113" s="128" t="s">
        <v>1112</v>
      </c>
      <c r="F113" s="129" t="s">
        <v>1113</v>
      </c>
      <c r="G113" s="130" t="s">
        <v>1078</v>
      </c>
      <c r="H113" s="131">
        <v>49.14</v>
      </c>
      <c r="I113" s="132"/>
      <c r="J113" s="133">
        <f>ROUND(I113*H113,2)</f>
        <v>0</v>
      </c>
      <c r="K113" s="129" t="s">
        <v>1079</v>
      </c>
      <c r="L113" s="33"/>
      <c r="M113" s="134" t="s">
        <v>3</v>
      </c>
      <c r="N113" s="135" t="s">
        <v>40</v>
      </c>
      <c r="P113" s="136">
        <f>O113*H113</f>
        <v>0</v>
      </c>
      <c r="Q113" s="136">
        <v>5.8E-4</v>
      </c>
      <c r="R113" s="136">
        <f>Q113*H113</f>
        <v>2.8501200000000001E-2</v>
      </c>
      <c r="S113" s="136">
        <v>0</v>
      </c>
      <c r="T113" s="137">
        <f>S113*H113</f>
        <v>0</v>
      </c>
      <c r="AR113" s="138" t="s">
        <v>160</v>
      </c>
      <c r="AT113" s="138" t="s">
        <v>155</v>
      </c>
      <c r="AU113" s="138" t="s">
        <v>78</v>
      </c>
      <c r="AY113" s="18" t="s">
        <v>154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76</v>
      </c>
      <c r="BK113" s="139">
        <f>ROUND(I113*H113,2)</f>
        <v>0</v>
      </c>
      <c r="BL113" s="18" t="s">
        <v>160</v>
      </c>
      <c r="BM113" s="138" t="s">
        <v>1337</v>
      </c>
    </row>
    <row r="114" spans="2:65" s="1" customFormat="1" ht="10">
      <c r="B114" s="33"/>
      <c r="D114" s="140" t="s">
        <v>162</v>
      </c>
      <c r="F114" s="141" t="s">
        <v>1115</v>
      </c>
      <c r="I114" s="142"/>
      <c r="L114" s="33"/>
      <c r="M114" s="143"/>
      <c r="T114" s="54"/>
      <c r="AT114" s="18" t="s">
        <v>162</v>
      </c>
      <c r="AU114" s="18" t="s">
        <v>78</v>
      </c>
    </row>
    <row r="115" spans="2:65" s="1" customFormat="1" ht="10">
      <c r="B115" s="33"/>
      <c r="D115" s="162" t="s">
        <v>1082</v>
      </c>
      <c r="F115" s="163" t="s">
        <v>1116</v>
      </c>
      <c r="I115" s="142"/>
      <c r="L115" s="33"/>
      <c r="M115" s="143"/>
      <c r="T115" s="54"/>
      <c r="AT115" s="18" t="s">
        <v>1082</v>
      </c>
      <c r="AU115" s="18" t="s">
        <v>78</v>
      </c>
    </row>
    <row r="116" spans="2:65" s="11" customFormat="1" ht="10">
      <c r="B116" s="145"/>
      <c r="D116" s="140" t="s">
        <v>373</v>
      </c>
      <c r="E116" s="146" t="s">
        <v>3</v>
      </c>
      <c r="F116" s="147" t="s">
        <v>1338</v>
      </c>
      <c r="H116" s="148">
        <v>49.14</v>
      </c>
      <c r="I116" s="149"/>
      <c r="L116" s="145"/>
      <c r="M116" s="164"/>
      <c r="T116" s="165"/>
      <c r="AT116" s="146" t="s">
        <v>373</v>
      </c>
      <c r="AU116" s="146" t="s">
        <v>78</v>
      </c>
      <c r="AV116" s="11" t="s">
        <v>78</v>
      </c>
      <c r="AW116" s="11" t="s">
        <v>31</v>
      </c>
      <c r="AX116" s="11" t="s">
        <v>76</v>
      </c>
      <c r="AY116" s="146" t="s">
        <v>154</v>
      </c>
    </row>
    <row r="117" spans="2:65" s="1" customFormat="1" ht="16.5" customHeight="1">
      <c r="B117" s="126"/>
      <c r="C117" s="127" t="s">
        <v>177</v>
      </c>
      <c r="D117" s="127" t="s">
        <v>155</v>
      </c>
      <c r="E117" s="128" t="s">
        <v>1118</v>
      </c>
      <c r="F117" s="129" t="s">
        <v>1119</v>
      </c>
      <c r="G117" s="130" t="s">
        <v>1078</v>
      </c>
      <c r="H117" s="131">
        <v>49.14</v>
      </c>
      <c r="I117" s="132"/>
      <c r="J117" s="133">
        <f>ROUND(I117*H117,2)</f>
        <v>0</v>
      </c>
      <c r="K117" s="129" t="s">
        <v>1079</v>
      </c>
      <c r="L117" s="33"/>
      <c r="M117" s="134" t="s">
        <v>3</v>
      </c>
      <c r="N117" s="135" t="s">
        <v>40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160</v>
      </c>
      <c r="AT117" s="138" t="s">
        <v>155</v>
      </c>
      <c r="AU117" s="138" t="s">
        <v>78</v>
      </c>
      <c r="AY117" s="18" t="s">
        <v>154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76</v>
      </c>
      <c r="BK117" s="139">
        <f>ROUND(I117*H117,2)</f>
        <v>0</v>
      </c>
      <c r="BL117" s="18" t="s">
        <v>160</v>
      </c>
      <c r="BM117" s="138" t="s">
        <v>1339</v>
      </c>
    </row>
    <row r="118" spans="2:65" s="1" customFormat="1" ht="10">
      <c r="B118" s="33"/>
      <c r="D118" s="140" t="s">
        <v>162</v>
      </c>
      <c r="F118" s="141" t="s">
        <v>1121</v>
      </c>
      <c r="I118" s="142"/>
      <c r="L118" s="33"/>
      <c r="M118" s="143"/>
      <c r="T118" s="54"/>
      <c r="AT118" s="18" t="s">
        <v>162</v>
      </c>
      <c r="AU118" s="18" t="s">
        <v>78</v>
      </c>
    </row>
    <row r="119" spans="2:65" s="1" customFormat="1" ht="10">
      <c r="B119" s="33"/>
      <c r="D119" s="162" t="s">
        <v>1082</v>
      </c>
      <c r="F119" s="163" t="s">
        <v>1122</v>
      </c>
      <c r="I119" s="142"/>
      <c r="L119" s="33"/>
      <c r="M119" s="143"/>
      <c r="T119" s="54"/>
      <c r="AT119" s="18" t="s">
        <v>1082</v>
      </c>
      <c r="AU119" s="18" t="s">
        <v>78</v>
      </c>
    </row>
    <row r="120" spans="2:65" s="1" customFormat="1" ht="16.5" customHeight="1">
      <c r="B120" s="126"/>
      <c r="C120" s="127" t="s">
        <v>182</v>
      </c>
      <c r="D120" s="127" t="s">
        <v>155</v>
      </c>
      <c r="E120" s="128" t="s">
        <v>1340</v>
      </c>
      <c r="F120" s="129" t="s">
        <v>1124</v>
      </c>
      <c r="G120" s="130" t="s">
        <v>1078</v>
      </c>
      <c r="H120" s="131">
        <v>49.14</v>
      </c>
      <c r="I120" s="132"/>
      <c r="J120" s="133">
        <f>ROUND(I120*H120,2)</f>
        <v>0</v>
      </c>
      <c r="K120" s="129" t="s">
        <v>322</v>
      </c>
      <c r="L120" s="33"/>
      <c r="M120" s="134" t="s">
        <v>3</v>
      </c>
      <c r="N120" s="135" t="s">
        <v>40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160</v>
      </c>
      <c r="AT120" s="138" t="s">
        <v>155</v>
      </c>
      <c r="AU120" s="138" t="s">
        <v>78</v>
      </c>
      <c r="AY120" s="18" t="s">
        <v>154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76</v>
      </c>
      <c r="BK120" s="139">
        <f>ROUND(I120*H120,2)</f>
        <v>0</v>
      </c>
      <c r="BL120" s="18" t="s">
        <v>160</v>
      </c>
      <c r="BM120" s="138" t="s">
        <v>1341</v>
      </c>
    </row>
    <row r="121" spans="2:65" s="1" customFormat="1" ht="10">
      <c r="B121" s="33"/>
      <c r="D121" s="140" t="s">
        <v>162</v>
      </c>
      <c r="F121" s="141" t="s">
        <v>1124</v>
      </c>
      <c r="I121" s="142"/>
      <c r="L121" s="33"/>
      <c r="M121" s="143"/>
      <c r="T121" s="54"/>
      <c r="AT121" s="18" t="s">
        <v>162</v>
      </c>
      <c r="AU121" s="18" t="s">
        <v>78</v>
      </c>
    </row>
    <row r="122" spans="2:65" s="1" customFormat="1" ht="16.5" customHeight="1">
      <c r="B122" s="126"/>
      <c r="C122" s="127" t="s">
        <v>186</v>
      </c>
      <c r="D122" s="127" t="s">
        <v>155</v>
      </c>
      <c r="E122" s="128" t="s">
        <v>1126</v>
      </c>
      <c r="F122" s="129" t="s">
        <v>1127</v>
      </c>
      <c r="G122" s="130" t="s">
        <v>1103</v>
      </c>
      <c r="H122" s="131">
        <v>8.8840000000000003</v>
      </c>
      <c r="I122" s="132"/>
      <c r="J122" s="133">
        <f>ROUND(I122*H122,2)</f>
        <v>0</v>
      </c>
      <c r="K122" s="129" t="s">
        <v>1079</v>
      </c>
      <c r="L122" s="33"/>
      <c r="M122" s="134" t="s">
        <v>3</v>
      </c>
      <c r="N122" s="135" t="s">
        <v>40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160</v>
      </c>
      <c r="AT122" s="138" t="s">
        <v>155</v>
      </c>
      <c r="AU122" s="138" t="s">
        <v>78</v>
      </c>
      <c r="AY122" s="18" t="s">
        <v>154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76</v>
      </c>
      <c r="BK122" s="139">
        <f>ROUND(I122*H122,2)</f>
        <v>0</v>
      </c>
      <c r="BL122" s="18" t="s">
        <v>160</v>
      </c>
      <c r="BM122" s="138" t="s">
        <v>1342</v>
      </c>
    </row>
    <row r="123" spans="2:65" s="1" customFormat="1" ht="18">
      <c r="B123" s="33"/>
      <c r="D123" s="140" t="s">
        <v>162</v>
      </c>
      <c r="F123" s="141" t="s">
        <v>1129</v>
      </c>
      <c r="I123" s="142"/>
      <c r="L123" s="33"/>
      <c r="M123" s="143"/>
      <c r="T123" s="54"/>
      <c r="AT123" s="18" t="s">
        <v>162</v>
      </c>
      <c r="AU123" s="18" t="s">
        <v>78</v>
      </c>
    </row>
    <row r="124" spans="2:65" s="1" customFormat="1" ht="10">
      <c r="B124" s="33"/>
      <c r="D124" s="162" t="s">
        <v>1082</v>
      </c>
      <c r="F124" s="163" t="s">
        <v>1130</v>
      </c>
      <c r="I124" s="142"/>
      <c r="L124" s="33"/>
      <c r="M124" s="143"/>
      <c r="T124" s="54"/>
      <c r="AT124" s="18" t="s">
        <v>1082</v>
      </c>
      <c r="AU124" s="18" t="s">
        <v>78</v>
      </c>
    </row>
    <row r="125" spans="2:65" s="1" customFormat="1" ht="16.5" customHeight="1">
      <c r="B125" s="126"/>
      <c r="C125" s="127" t="s">
        <v>197</v>
      </c>
      <c r="D125" s="127" t="s">
        <v>155</v>
      </c>
      <c r="E125" s="128" t="s">
        <v>1131</v>
      </c>
      <c r="F125" s="129" t="s">
        <v>1132</v>
      </c>
      <c r="G125" s="130" t="s">
        <v>1103</v>
      </c>
      <c r="H125" s="131">
        <v>5.5279999999999996</v>
      </c>
      <c r="I125" s="132"/>
      <c r="J125" s="133">
        <f>ROUND(I125*H125,2)</f>
        <v>0</v>
      </c>
      <c r="K125" s="129" t="s">
        <v>1079</v>
      </c>
      <c r="L125" s="33"/>
      <c r="M125" s="134" t="s">
        <v>3</v>
      </c>
      <c r="N125" s="135" t="s">
        <v>40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160</v>
      </c>
      <c r="AT125" s="138" t="s">
        <v>155</v>
      </c>
      <c r="AU125" s="138" t="s">
        <v>78</v>
      </c>
      <c r="AY125" s="18" t="s">
        <v>154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76</v>
      </c>
      <c r="BK125" s="139">
        <f>ROUND(I125*H125,2)</f>
        <v>0</v>
      </c>
      <c r="BL125" s="18" t="s">
        <v>160</v>
      </c>
      <c r="BM125" s="138" t="s">
        <v>1343</v>
      </c>
    </row>
    <row r="126" spans="2:65" s="1" customFormat="1" ht="18">
      <c r="B126" s="33"/>
      <c r="D126" s="140" t="s">
        <v>162</v>
      </c>
      <c r="F126" s="141" t="s">
        <v>1134</v>
      </c>
      <c r="I126" s="142"/>
      <c r="L126" s="33"/>
      <c r="M126" s="143"/>
      <c r="T126" s="54"/>
      <c r="AT126" s="18" t="s">
        <v>162</v>
      </c>
      <c r="AU126" s="18" t="s">
        <v>78</v>
      </c>
    </row>
    <row r="127" spans="2:65" s="1" customFormat="1" ht="10">
      <c r="B127" s="33"/>
      <c r="D127" s="162" t="s">
        <v>1082</v>
      </c>
      <c r="F127" s="163" t="s">
        <v>1135</v>
      </c>
      <c r="I127" s="142"/>
      <c r="L127" s="33"/>
      <c r="M127" s="143"/>
      <c r="T127" s="54"/>
      <c r="AT127" s="18" t="s">
        <v>1082</v>
      </c>
      <c r="AU127" s="18" t="s">
        <v>78</v>
      </c>
    </row>
    <row r="128" spans="2:65" s="1" customFormat="1" ht="16.5" customHeight="1">
      <c r="B128" s="126"/>
      <c r="C128" s="166" t="s">
        <v>207</v>
      </c>
      <c r="D128" s="166" t="s">
        <v>170</v>
      </c>
      <c r="E128" s="167" t="s">
        <v>1136</v>
      </c>
      <c r="F128" s="168" t="s">
        <v>1137</v>
      </c>
      <c r="G128" s="169" t="s">
        <v>1138</v>
      </c>
      <c r="H128" s="170">
        <v>9.3979999999999997</v>
      </c>
      <c r="I128" s="171"/>
      <c r="J128" s="172">
        <f>ROUND(I128*H128,2)</f>
        <v>0</v>
      </c>
      <c r="K128" s="168" t="s">
        <v>1079</v>
      </c>
      <c r="L128" s="173"/>
      <c r="M128" s="174" t="s">
        <v>3</v>
      </c>
      <c r="N128" s="175" t="s">
        <v>40</v>
      </c>
      <c r="P128" s="136">
        <f>O128*H128</f>
        <v>0</v>
      </c>
      <c r="Q128" s="136">
        <v>1</v>
      </c>
      <c r="R128" s="136">
        <f>Q128*H128</f>
        <v>9.3979999999999997</v>
      </c>
      <c r="S128" s="136">
        <v>0</v>
      </c>
      <c r="T128" s="137">
        <f>S128*H128</f>
        <v>0</v>
      </c>
      <c r="AR128" s="138" t="s">
        <v>197</v>
      </c>
      <c r="AT128" s="138" t="s">
        <v>170</v>
      </c>
      <c r="AU128" s="138" t="s">
        <v>78</v>
      </c>
      <c r="AY128" s="18" t="s">
        <v>154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8" t="s">
        <v>76</v>
      </c>
      <c r="BK128" s="139">
        <f>ROUND(I128*H128,2)</f>
        <v>0</v>
      </c>
      <c r="BL128" s="18" t="s">
        <v>160</v>
      </c>
      <c r="BM128" s="138" t="s">
        <v>1344</v>
      </c>
    </row>
    <row r="129" spans="2:65" s="1" customFormat="1" ht="10">
      <c r="B129" s="33"/>
      <c r="D129" s="140" t="s">
        <v>162</v>
      </c>
      <c r="F129" s="141" t="s">
        <v>1137</v>
      </c>
      <c r="I129" s="142"/>
      <c r="L129" s="33"/>
      <c r="M129" s="143"/>
      <c r="T129" s="54"/>
      <c r="AT129" s="18" t="s">
        <v>162</v>
      </c>
      <c r="AU129" s="18" t="s">
        <v>78</v>
      </c>
    </row>
    <row r="130" spans="2:65" s="11" customFormat="1" ht="10">
      <c r="B130" s="145"/>
      <c r="D130" s="140" t="s">
        <v>373</v>
      </c>
      <c r="E130" s="146" t="s">
        <v>3</v>
      </c>
      <c r="F130" s="147" t="s">
        <v>1345</v>
      </c>
      <c r="H130" s="148">
        <v>9.3979999999999997</v>
      </c>
      <c r="I130" s="149"/>
      <c r="L130" s="145"/>
      <c r="M130" s="164"/>
      <c r="T130" s="165"/>
      <c r="AT130" s="146" t="s">
        <v>373</v>
      </c>
      <c r="AU130" s="146" t="s">
        <v>78</v>
      </c>
      <c r="AV130" s="11" t="s">
        <v>78</v>
      </c>
      <c r="AW130" s="11" t="s">
        <v>31</v>
      </c>
      <c r="AX130" s="11" t="s">
        <v>76</v>
      </c>
      <c r="AY130" s="146" t="s">
        <v>154</v>
      </c>
    </row>
    <row r="131" spans="2:65" s="1" customFormat="1" ht="16.5" customHeight="1">
      <c r="B131" s="126"/>
      <c r="C131" s="127" t="s">
        <v>203</v>
      </c>
      <c r="D131" s="127" t="s">
        <v>155</v>
      </c>
      <c r="E131" s="128" t="s">
        <v>1141</v>
      </c>
      <c r="F131" s="129" t="s">
        <v>1142</v>
      </c>
      <c r="G131" s="130" t="s">
        <v>1078</v>
      </c>
      <c r="H131" s="131">
        <v>28.35</v>
      </c>
      <c r="I131" s="132"/>
      <c r="J131" s="133">
        <f>ROUND(I131*H131,2)</f>
        <v>0</v>
      </c>
      <c r="K131" s="129" t="s">
        <v>1079</v>
      </c>
      <c r="L131" s="33"/>
      <c r="M131" s="134" t="s">
        <v>3</v>
      </c>
      <c r="N131" s="135" t="s">
        <v>40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160</v>
      </c>
      <c r="AT131" s="138" t="s">
        <v>155</v>
      </c>
      <c r="AU131" s="138" t="s">
        <v>78</v>
      </c>
      <c r="AY131" s="18" t="s">
        <v>154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76</v>
      </c>
      <c r="BK131" s="139">
        <f>ROUND(I131*H131,2)</f>
        <v>0</v>
      </c>
      <c r="BL131" s="18" t="s">
        <v>160</v>
      </c>
      <c r="BM131" s="138" t="s">
        <v>1346</v>
      </c>
    </row>
    <row r="132" spans="2:65" s="1" customFormat="1" ht="10">
      <c r="B132" s="33"/>
      <c r="D132" s="140" t="s">
        <v>162</v>
      </c>
      <c r="F132" s="141" t="s">
        <v>1144</v>
      </c>
      <c r="I132" s="142"/>
      <c r="L132" s="33"/>
      <c r="M132" s="143"/>
      <c r="T132" s="54"/>
      <c r="AT132" s="18" t="s">
        <v>162</v>
      </c>
      <c r="AU132" s="18" t="s">
        <v>78</v>
      </c>
    </row>
    <row r="133" spans="2:65" s="1" customFormat="1" ht="10">
      <c r="B133" s="33"/>
      <c r="D133" s="162" t="s">
        <v>1082</v>
      </c>
      <c r="F133" s="163" t="s">
        <v>1145</v>
      </c>
      <c r="I133" s="142"/>
      <c r="L133" s="33"/>
      <c r="M133" s="143"/>
      <c r="T133" s="54"/>
      <c r="AT133" s="18" t="s">
        <v>1082</v>
      </c>
      <c r="AU133" s="18" t="s">
        <v>78</v>
      </c>
    </row>
    <row r="134" spans="2:65" s="1" customFormat="1" ht="16.5" customHeight="1">
      <c r="B134" s="126"/>
      <c r="C134" s="127" t="s">
        <v>219</v>
      </c>
      <c r="D134" s="127" t="s">
        <v>155</v>
      </c>
      <c r="E134" s="128" t="s">
        <v>1146</v>
      </c>
      <c r="F134" s="129" t="s">
        <v>1147</v>
      </c>
      <c r="G134" s="130" t="s">
        <v>1078</v>
      </c>
      <c r="H134" s="131">
        <v>28.35</v>
      </c>
      <c r="I134" s="132"/>
      <c r="J134" s="133">
        <f>ROUND(I134*H134,2)</f>
        <v>0</v>
      </c>
      <c r="K134" s="129" t="s">
        <v>1079</v>
      </c>
      <c r="L134" s="33"/>
      <c r="M134" s="134" t="s">
        <v>3</v>
      </c>
      <c r="N134" s="135" t="s">
        <v>40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160</v>
      </c>
      <c r="AT134" s="138" t="s">
        <v>155</v>
      </c>
      <c r="AU134" s="138" t="s">
        <v>78</v>
      </c>
      <c r="AY134" s="18" t="s">
        <v>154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76</v>
      </c>
      <c r="BK134" s="139">
        <f>ROUND(I134*H134,2)</f>
        <v>0</v>
      </c>
      <c r="BL134" s="18" t="s">
        <v>160</v>
      </c>
      <c r="BM134" s="138" t="s">
        <v>1347</v>
      </c>
    </row>
    <row r="135" spans="2:65" s="1" customFormat="1" ht="10">
      <c r="B135" s="33"/>
      <c r="D135" s="140" t="s">
        <v>162</v>
      </c>
      <c r="F135" s="141" t="s">
        <v>1149</v>
      </c>
      <c r="I135" s="142"/>
      <c r="L135" s="33"/>
      <c r="M135" s="143"/>
      <c r="T135" s="54"/>
      <c r="AT135" s="18" t="s">
        <v>162</v>
      </c>
      <c r="AU135" s="18" t="s">
        <v>78</v>
      </c>
    </row>
    <row r="136" spans="2:65" s="1" customFormat="1" ht="10">
      <c r="B136" s="33"/>
      <c r="D136" s="162" t="s">
        <v>1082</v>
      </c>
      <c r="F136" s="163" t="s">
        <v>1150</v>
      </c>
      <c r="I136" s="142"/>
      <c r="L136" s="33"/>
      <c r="M136" s="143"/>
      <c r="T136" s="54"/>
      <c r="AT136" s="18" t="s">
        <v>1082</v>
      </c>
      <c r="AU136" s="18" t="s">
        <v>78</v>
      </c>
    </row>
    <row r="137" spans="2:65" s="1" customFormat="1" ht="16.5" customHeight="1">
      <c r="B137" s="126"/>
      <c r="C137" s="166" t="s">
        <v>9</v>
      </c>
      <c r="D137" s="166" t="s">
        <v>170</v>
      </c>
      <c r="E137" s="167" t="s">
        <v>1151</v>
      </c>
      <c r="F137" s="168" t="s">
        <v>1152</v>
      </c>
      <c r="G137" s="169" t="s">
        <v>1153</v>
      </c>
      <c r="H137" s="170">
        <v>0.56699999999999995</v>
      </c>
      <c r="I137" s="171"/>
      <c r="J137" s="172">
        <f>ROUND(I137*H137,2)</f>
        <v>0</v>
      </c>
      <c r="K137" s="168" t="s">
        <v>1079</v>
      </c>
      <c r="L137" s="173"/>
      <c r="M137" s="174" t="s">
        <v>3</v>
      </c>
      <c r="N137" s="175" t="s">
        <v>40</v>
      </c>
      <c r="P137" s="136">
        <f>O137*H137</f>
        <v>0</v>
      </c>
      <c r="Q137" s="136">
        <v>1E-3</v>
      </c>
      <c r="R137" s="136">
        <f>Q137*H137</f>
        <v>5.6700000000000001E-4</v>
      </c>
      <c r="S137" s="136">
        <v>0</v>
      </c>
      <c r="T137" s="137">
        <f>S137*H137</f>
        <v>0</v>
      </c>
      <c r="AR137" s="138" t="s">
        <v>197</v>
      </c>
      <c r="AT137" s="138" t="s">
        <v>170</v>
      </c>
      <c r="AU137" s="138" t="s">
        <v>78</v>
      </c>
      <c r="AY137" s="18" t="s">
        <v>154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76</v>
      </c>
      <c r="BK137" s="139">
        <f>ROUND(I137*H137,2)</f>
        <v>0</v>
      </c>
      <c r="BL137" s="18" t="s">
        <v>160</v>
      </c>
      <c r="BM137" s="138" t="s">
        <v>1348</v>
      </c>
    </row>
    <row r="138" spans="2:65" s="1" customFormat="1" ht="10">
      <c r="B138" s="33"/>
      <c r="D138" s="140" t="s">
        <v>162</v>
      </c>
      <c r="F138" s="141" t="s">
        <v>1152</v>
      </c>
      <c r="I138" s="142"/>
      <c r="L138" s="33"/>
      <c r="M138" s="143"/>
      <c r="T138" s="54"/>
      <c r="AT138" s="18" t="s">
        <v>162</v>
      </c>
      <c r="AU138" s="18" t="s">
        <v>78</v>
      </c>
    </row>
    <row r="139" spans="2:65" s="11" customFormat="1" ht="10">
      <c r="B139" s="145"/>
      <c r="D139" s="140" t="s">
        <v>373</v>
      </c>
      <c r="E139" s="146" t="s">
        <v>3</v>
      </c>
      <c r="F139" s="147" t="s">
        <v>1349</v>
      </c>
      <c r="H139" s="148">
        <v>0.56699999999999995</v>
      </c>
      <c r="I139" s="149"/>
      <c r="L139" s="145"/>
      <c r="M139" s="164"/>
      <c r="T139" s="165"/>
      <c r="AT139" s="146" t="s">
        <v>373</v>
      </c>
      <c r="AU139" s="146" t="s">
        <v>78</v>
      </c>
      <c r="AV139" s="11" t="s">
        <v>78</v>
      </c>
      <c r="AW139" s="11" t="s">
        <v>31</v>
      </c>
      <c r="AX139" s="11" t="s">
        <v>76</v>
      </c>
      <c r="AY139" s="146" t="s">
        <v>154</v>
      </c>
    </row>
    <row r="140" spans="2:65" s="1" customFormat="1" ht="16.5" customHeight="1">
      <c r="B140" s="126"/>
      <c r="C140" s="127" t="s">
        <v>231</v>
      </c>
      <c r="D140" s="127" t="s">
        <v>155</v>
      </c>
      <c r="E140" s="128" t="s">
        <v>1156</v>
      </c>
      <c r="F140" s="129" t="s">
        <v>1157</v>
      </c>
      <c r="G140" s="130" t="s">
        <v>1078</v>
      </c>
      <c r="H140" s="131">
        <v>18.010000000000002</v>
      </c>
      <c r="I140" s="132"/>
      <c r="J140" s="133">
        <f>ROUND(I140*H140,2)</f>
        <v>0</v>
      </c>
      <c r="K140" s="129" t="s">
        <v>1079</v>
      </c>
      <c r="L140" s="33"/>
      <c r="M140" s="134" t="s">
        <v>3</v>
      </c>
      <c r="N140" s="135" t="s">
        <v>40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160</v>
      </c>
      <c r="AT140" s="138" t="s">
        <v>155</v>
      </c>
      <c r="AU140" s="138" t="s">
        <v>78</v>
      </c>
      <c r="AY140" s="18" t="s">
        <v>154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76</v>
      </c>
      <c r="BK140" s="139">
        <f>ROUND(I140*H140,2)</f>
        <v>0</v>
      </c>
      <c r="BL140" s="18" t="s">
        <v>160</v>
      </c>
      <c r="BM140" s="138" t="s">
        <v>1350</v>
      </c>
    </row>
    <row r="141" spans="2:65" s="1" customFormat="1" ht="10">
      <c r="B141" s="33"/>
      <c r="D141" s="140" t="s">
        <v>162</v>
      </c>
      <c r="F141" s="141" t="s">
        <v>1159</v>
      </c>
      <c r="I141" s="142"/>
      <c r="L141" s="33"/>
      <c r="M141" s="143"/>
      <c r="T141" s="54"/>
      <c r="AT141" s="18" t="s">
        <v>162</v>
      </c>
      <c r="AU141" s="18" t="s">
        <v>78</v>
      </c>
    </row>
    <row r="142" spans="2:65" s="1" customFormat="1" ht="10">
      <c r="B142" s="33"/>
      <c r="D142" s="162" t="s">
        <v>1082</v>
      </c>
      <c r="F142" s="163" t="s">
        <v>1160</v>
      </c>
      <c r="I142" s="142"/>
      <c r="L142" s="33"/>
      <c r="M142" s="143"/>
      <c r="T142" s="54"/>
      <c r="AT142" s="18" t="s">
        <v>1082</v>
      </c>
      <c r="AU142" s="18" t="s">
        <v>78</v>
      </c>
    </row>
    <row r="143" spans="2:65" s="10" customFormat="1" ht="20.9" customHeight="1">
      <c r="B143" s="116"/>
      <c r="D143" s="117" t="s">
        <v>68</v>
      </c>
      <c r="E143" s="160" t="s">
        <v>223</v>
      </c>
      <c r="F143" s="160" t="s">
        <v>1165</v>
      </c>
      <c r="I143" s="119"/>
      <c r="J143" s="161">
        <f>BK143</f>
        <v>0</v>
      </c>
      <c r="L143" s="116"/>
      <c r="M143" s="121"/>
      <c r="P143" s="122">
        <f>SUM(P144:P151)</f>
        <v>0</v>
      </c>
      <c r="R143" s="122">
        <f>SUM(R144:R151)</f>
        <v>0</v>
      </c>
      <c r="T143" s="123">
        <f>SUM(T144:T151)</f>
        <v>0</v>
      </c>
      <c r="AR143" s="117" t="s">
        <v>76</v>
      </c>
      <c r="AT143" s="124" t="s">
        <v>68</v>
      </c>
      <c r="AU143" s="124" t="s">
        <v>78</v>
      </c>
      <c r="AY143" s="117" t="s">
        <v>154</v>
      </c>
      <c r="BK143" s="125">
        <f>SUM(BK144:BK151)</f>
        <v>0</v>
      </c>
    </row>
    <row r="144" spans="2:65" s="1" customFormat="1" ht="21.75" customHeight="1">
      <c r="B144" s="126"/>
      <c r="C144" s="127" t="s">
        <v>369</v>
      </c>
      <c r="D144" s="127" t="s">
        <v>155</v>
      </c>
      <c r="E144" s="128" t="s">
        <v>1166</v>
      </c>
      <c r="F144" s="129" t="s">
        <v>1167</v>
      </c>
      <c r="G144" s="130" t="s">
        <v>1103</v>
      </c>
      <c r="H144" s="131">
        <v>13.228999999999999</v>
      </c>
      <c r="I144" s="132"/>
      <c r="J144" s="133">
        <f>ROUND(I144*H144,2)</f>
        <v>0</v>
      </c>
      <c r="K144" s="129" t="s">
        <v>1079</v>
      </c>
      <c r="L144" s="33"/>
      <c r="M144" s="134" t="s">
        <v>3</v>
      </c>
      <c r="N144" s="135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155</v>
      </c>
      <c r="AU144" s="138" t="s">
        <v>112</v>
      </c>
      <c r="AY144" s="18" t="s">
        <v>154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76</v>
      </c>
      <c r="BK144" s="139">
        <f>ROUND(I144*H144,2)</f>
        <v>0</v>
      </c>
      <c r="BL144" s="18" t="s">
        <v>223</v>
      </c>
      <c r="BM144" s="138" t="s">
        <v>1351</v>
      </c>
    </row>
    <row r="145" spans="2:65" s="1" customFormat="1" ht="18">
      <c r="B145" s="33"/>
      <c r="D145" s="140" t="s">
        <v>162</v>
      </c>
      <c r="F145" s="141" t="s">
        <v>1169</v>
      </c>
      <c r="I145" s="142"/>
      <c r="L145" s="33"/>
      <c r="M145" s="143"/>
      <c r="T145" s="54"/>
      <c r="AT145" s="18" t="s">
        <v>162</v>
      </c>
      <c r="AU145" s="18" t="s">
        <v>112</v>
      </c>
    </row>
    <row r="146" spans="2:65" s="1" customFormat="1" ht="10">
      <c r="B146" s="33"/>
      <c r="D146" s="162" t="s">
        <v>1082</v>
      </c>
      <c r="F146" s="163" t="s">
        <v>1170</v>
      </c>
      <c r="I146" s="142"/>
      <c r="L146" s="33"/>
      <c r="M146" s="143"/>
      <c r="T146" s="54"/>
      <c r="AT146" s="18" t="s">
        <v>1082</v>
      </c>
      <c r="AU146" s="18" t="s">
        <v>112</v>
      </c>
    </row>
    <row r="147" spans="2:65" s="11" customFormat="1" ht="10">
      <c r="B147" s="145"/>
      <c r="D147" s="140" t="s">
        <v>373</v>
      </c>
      <c r="E147" s="146" t="s">
        <v>3</v>
      </c>
      <c r="F147" s="147" t="s">
        <v>1352</v>
      </c>
      <c r="H147" s="148">
        <v>13.228999999999999</v>
      </c>
      <c r="I147" s="149"/>
      <c r="L147" s="145"/>
      <c r="M147" s="164"/>
      <c r="T147" s="165"/>
      <c r="AT147" s="146" t="s">
        <v>373</v>
      </c>
      <c r="AU147" s="146" t="s">
        <v>112</v>
      </c>
      <c r="AV147" s="11" t="s">
        <v>78</v>
      </c>
      <c r="AW147" s="11" t="s">
        <v>31</v>
      </c>
      <c r="AX147" s="11" t="s">
        <v>76</v>
      </c>
      <c r="AY147" s="146" t="s">
        <v>154</v>
      </c>
    </row>
    <row r="148" spans="2:65" s="1" customFormat="1" ht="24.15" customHeight="1">
      <c r="B148" s="126"/>
      <c r="C148" s="127" t="s">
        <v>542</v>
      </c>
      <c r="D148" s="127" t="s">
        <v>155</v>
      </c>
      <c r="E148" s="128" t="s">
        <v>1173</v>
      </c>
      <c r="F148" s="129" t="s">
        <v>1174</v>
      </c>
      <c r="G148" s="130" t="s">
        <v>1103</v>
      </c>
      <c r="H148" s="131">
        <v>66.144999999999996</v>
      </c>
      <c r="I148" s="132"/>
      <c r="J148" s="133">
        <f>ROUND(I148*H148,2)</f>
        <v>0</v>
      </c>
      <c r="K148" s="129" t="s">
        <v>1079</v>
      </c>
      <c r="L148" s="33"/>
      <c r="M148" s="134" t="s">
        <v>3</v>
      </c>
      <c r="N148" s="135" t="s">
        <v>40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160</v>
      </c>
      <c r="AT148" s="138" t="s">
        <v>155</v>
      </c>
      <c r="AU148" s="138" t="s">
        <v>112</v>
      </c>
      <c r="AY148" s="18" t="s">
        <v>154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76</v>
      </c>
      <c r="BK148" s="139">
        <f>ROUND(I148*H148,2)</f>
        <v>0</v>
      </c>
      <c r="BL148" s="18" t="s">
        <v>160</v>
      </c>
      <c r="BM148" s="138" t="s">
        <v>1353</v>
      </c>
    </row>
    <row r="149" spans="2:65" s="1" customFormat="1" ht="18">
      <c r="B149" s="33"/>
      <c r="D149" s="140" t="s">
        <v>162</v>
      </c>
      <c r="F149" s="141" t="s">
        <v>1176</v>
      </c>
      <c r="I149" s="142"/>
      <c r="L149" s="33"/>
      <c r="M149" s="143"/>
      <c r="T149" s="54"/>
      <c r="AT149" s="18" t="s">
        <v>162</v>
      </c>
      <c r="AU149" s="18" t="s">
        <v>112</v>
      </c>
    </row>
    <row r="150" spans="2:65" s="1" customFormat="1" ht="10">
      <c r="B150" s="33"/>
      <c r="D150" s="162" t="s">
        <v>1082</v>
      </c>
      <c r="F150" s="163" t="s">
        <v>1177</v>
      </c>
      <c r="I150" s="142"/>
      <c r="L150" s="33"/>
      <c r="M150" s="143"/>
      <c r="T150" s="54"/>
      <c r="AT150" s="18" t="s">
        <v>1082</v>
      </c>
      <c r="AU150" s="18" t="s">
        <v>112</v>
      </c>
    </row>
    <row r="151" spans="2:65" s="11" customFormat="1" ht="10">
      <c r="B151" s="145"/>
      <c r="D151" s="140" t="s">
        <v>373</v>
      </c>
      <c r="E151" s="146" t="s">
        <v>3</v>
      </c>
      <c r="F151" s="147" t="s">
        <v>1354</v>
      </c>
      <c r="H151" s="148">
        <v>66.144999999999996</v>
      </c>
      <c r="I151" s="149"/>
      <c r="L151" s="145"/>
      <c r="M151" s="164"/>
      <c r="T151" s="165"/>
      <c r="AT151" s="146" t="s">
        <v>373</v>
      </c>
      <c r="AU151" s="146" t="s">
        <v>112</v>
      </c>
      <c r="AV151" s="11" t="s">
        <v>78</v>
      </c>
      <c r="AW151" s="11" t="s">
        <v>31</v>
      </c>
      <c r="AX151" s="11" t="s">
        <v>76</v>
      </c>
      <c r="AY151" s="146" t="s">
        <v>154</v>
      </c>
    </row>
    <row r="152" spans="2:65" s="10" customFormat="1" ht="20.9" customHeight="1">
      <c r="B152" s="116"/>
      <c r="D152" s="117" t="s">
        <v>68</v>
      </c>
      <c r="E152" s="160" t="s">
        <v>241</v>
      </c>
      <c r="F152" s="160" t="s">
        <v>1179</v>
      </c>
      <c r="I152" s="119"/>
      <c r="J152" s="161">
        <f>BK152</f>
        <v>0</v>
      </c>
      <c r="L152" s="116"/>
      <c r="M152" s="121"/>
      <c r="P152" s="122">
        <f>SUM(P153:P160)</f>
        <v>0</v>
      </c>
      <c r="R152" s="122">
        <f>SUM(R153:R160)</f>
        <v>0</v>
      </c>
      <c r="T152" s="123">
        <f>SUM(T153:T160)</f>
        <v>0</v>
      </c>
      <c r="AR152" s="117" t="s">
        <v>76</v>
      </c>
      <c r="AT152" s="124" t="s">
        <v>68</v>
      </c>
      <c r="AU152" s="124" t="s">
        <v>78</v>
      </c>
      <c r="AY152" s="117" t="s">
        <v>154</v>
      </c>
      <c r="BK152" s="125">
        <f>SUM(BK153:BK160)</f>
        <v>0</v>
      </c>
    </row>
    <row r="153" spans="2:65" s="1" customFormat="1" ht="16.5" customHeight="1">
      <c r="B153" s="126"/>
      <c r="C153" s="127" t="s">
        <v>546</v>
      </c>
      <c r="D153" s="127" t="s">
        <v>155</v>
      </c>
      <c r="E153" s="128" t="s">
        <v>1180</v>
      </c>
      <c r="F153" s="129" t="s">
        <v>1181</v>
      </c>
      <c r="G153" s="130" t="s">
        <v>1103</v>
      </c>
      <c r="H153" s="131">
        <v>13.228999999999999</v>
      </c>
      <c r="I153" s="132"/>
      <c r="J153" s="133">
        <f>ROUND(I153*H153,2)</f>
        <v>0</v>
      </c>
      <c r="K153" s="129" t="s">
        <v>1079</v>
      </c>
      <c r="L153" s="33"/>
      <c r="M153" s="134" t="s">
        <v>3</v>
      </c>
      <c r="N153" s="135" t="s">
        <v>40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160</v>
      </c>
      <c r="AT153" s="138" t="s">
        <v>155</v>
      </c>
      <c r="AU153" s="138" t="s">
        <v>112</v>
      </c>
      <c r="AY153" s="18" t="s">
        <v>154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76</v>
      </c>
      <c r="BK153" s="139">
        <f>ROUND(I153*H153,2)</f>
        <v>0</v>
      </c>
      <c r="BL153" s="18" t="s">
        <v>160</v>
      </c>
      <c r="BM153" s="138" t="s">
        <v>1355</v>
      </c>
    </row>
    <row r="154" spans="2:65" s="1" customFormat="1" ht="10">
      <c r="B154" s="33"/>
      <c r="D154" s="140" t="s">
        <v>162</v>
      </c>
      <c r="F154" s="141" t="s">
        <v>1183</v>
      </c>
      <c r="I154" s="142"/>
      <c r="L154" s="33"/>
      <c r="M154" s="143"/>
      <c r="T154" s="54"/>
      <c r="AT154" s="18" t="s">
        <v>162</v>
      </c>
      <c r="AU154" s="18" t="s">
        <v>112</v>
      </c>
    </row>
    <row r="155" spans="2:65" s="1" customFormat="1" ht="10">
      <c r="B155" s="33"/>
      <c r="D155" s="162" t="s">
        <v>1082</v>
      </c>
      <c r="F155" s="163" t="s">
        <v>1184</v>
      </c>
      <c r="I155" s="142"/>
      <c r="L155" s="33"/>
      <c r="M155" s="143"/>
      <c r="T155" s="54"/>
      <c r="AT155" s="18" t="s">
        <v>1082</v>
      </c>
      <c r="AU155" s="18" t="s">
        <v>112</v>
      </c>
    </row>
    <row r="156" spans="2:65" s="11" customFormat="1" ht="10">
      <c r="B156" s="145"/>
      <c r="D156" s="140" t="s">
        <v>373</v>
      </c>
      <c r="E156" s="146" t="s">
        <v>3</v>
      </c>
      <c r="F156" s="147" t="s">
        <v>1352</v>
      </c>
      <c r="H156" s="148">
        <v>13.228999999999999</v>
      </c>
      <c r="I156" s="149"/>
      <c r="L156" s="145"/>
      <c r="M156" s="164"/>
      <c r="T156" s="165"/>
      <c r="AT156" s="146" t="s">
        <v>373</v>
      </c>
      <c r="AU156" s="146" t="s">
        <v>112</v>
      </c>
      <c r="AV156" s="11" t="s">
        <v>78</v>
      </c>
      <c r="AW156" s="11" t="s">
        <v>31</v>
      </c>
      <c r="AX156" s="11" t="s">
        <v>76</v>
      </c>
      <c r="AY156" s="146" t="s">
        <v>154</v>
      </c>
    </row>
    <row r="157" spans="2:65" s="1" customFormat="1" ht="16.5" customHeight="1">
      <c r="B157" s="126"/>
      <c r="C157" s="127" t="s">
        <v>550</v>
      </c>
      <c r="D157" s="127" t="s">
        <v>155</v>
      </c>
      <c r="E157" s="128" t="s">
        <v>1356</v>
      </c>
      <c r="F157" s="129" t="s">
        <v>1357</v>
      </c>
      <c r="G157" s="130" t="s">
        <v>1138</v>
      </c>
      <c r="H157" s="131">
        <v>22.489000000000001</v>
      </c>
      <c r="I157" s="132"/>
      <c r="J157" s="133">
        <f>ROUND(I157*H157,2)</f>
        <v>0</v>
      </c>
      <c r="K157" s="129" t="s">
        <v>1079</v>
      </c>
      <c r="L157" s="33"/>
      <c r="M157" s="134" t="s">
        <v>3</v>
      </c>
      <c r="N157" s="135" t="s">
        <v>40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160</v>
      </c>
      <c r="AT157" s="138" t="s">
        <v>155</v>
      </c>
      <c r="AU157" s="138" t="s">
        <v>112</v>
      </c>
      <c r="AY157" s="18" t="s">
        <v>154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76</v>
      </c>
      <c r="BK157" s="139">
        <f>ROUND(I157*H157,2)</f>
        <v>0</v>
      </c>
      <c r="BL157" s="18" t="s">
        <v>160</v>
      </c>
      <c r="BM157" s="138" t="s">
        <v>1358</v>
      </c>
    </row>
    <row r="158" spans="2:65" s="1" customFormat="1" ht="10">
      <c r="B158" s="33"/>
      <c r="D158" s="140" t="s">
        <v>162</v>
      </c>
      <c r="F158" s="141" t="s">
        <v>1359</v>
      </c>
      <c r="I158" s="142"/>
      <c r="L158" s="33"/>
      <c r="M158" s="143"/>
      <c r="T158" s="54"/>
      <c r="AT158" s="18" t="s">
        <v>162</v>
      </c>
      <c r="AU158" s="18" t="s">
        <v>112</v>
      </c>
    </row>
    <row r="159" spans="2:65" s="1" customFormat="1" ht="10">
      <c r="B159" s="33"/>
      <c r="D159" s="162" t="s">
        <v>1082</v>
      </c>
      <c r="F159" s="163" t="s">
        <v>1360</v>
      </c>
      <c r="I159" s="142"/>
      <c r="L159" s="33"/>
      <c r="M159" s="143"/>
      <c r="T159" s="54"/>
      <c r="AT159" s="18" t="s">
        <v>1082</v>
      </c>
      <c r="AU159" s="18" t="s">
        <v>112</v>
      </c>
    </row>
    <row r="160" spans="2:65" s="11" customFormat="1" ht="10">
      <c r="B160" s="145"/>
      <c r="D160" s="140" t="s">
        <v>373</v>
      </c>
      <c r="E160" s="146" t="s">
        <v>3</v>
      </c>
      <c r="F160" s="147" t="s">
        <v>1361</v>
      </c>
      <c r="H160" s="148">
        <v>22.489000000000001</v>
      </c>
      <c r="I160" s="149"/>
      <c r="L160" s="145"/>
      <c r="M160" s="164"/>
      <c r="T160" s="165"/>
      <c r="AT160" s="146" t="s">
        <v>373</v>
      </c>
      <c r="AU160" s="146" t="s">
        <v>112</v>
      </c>
      <c r="AV160" s="11" t="s">
        <v>78</v>
      </c>
      <c r="AW160" s="11" t="s">
        <v>31</v>
      </c>
      <c r="AX160" s="11" t="s">
        <v>76</v>
      </c>
      <c r="AY160" s="146" t="s">
        <v>154</v>
      </c>
    </row>
    <row r="161" spans="2:65" s="10" customFormat="1" ht="25.9" customHeight="1">
      <c r="B161" s="116"/>
      <c r="D161" s="117" t="s">
        <v>68</v>
      </c>
      <c r="E161" s="118" t="s">
        <v>1362</v>
      </c>
      <c r="F161" s="118" t="s">
        <v>1363</v>
      </c>
      <c r="I161" s="119"/>
      <c r="J161" s="120">
        <f>BK161</f>
        <v>0</v>
      </c>
      <c r="L161" s="116"/>
      <c r="M161" s="121"/>
      <c r="P161" s="122">
        <f>P162+P168+P172+P190+P194+P198</f>
        <v>0</v>
      </c>
      <c r="R161" s="122">
        <f>R162+R168+R172+R190+R194+R198</f>
        <v>7.1230004500000001</v>
      </c>
      <c r="T161" s="123">
        <f>T162+T168+T172+T190+T194+T198</f>
        <v>0</v>
      </c>
      <c r="AR161" s="117" t="s">
        <v>76</v>
      </c>
      <c r="AT161" s="124" t="s">
        <v>68</v>
      </c>
      <c r="AU161" s="124" t="s">
        <v>69</v>
      </c>
      <c r="AY161" s="117" t="s">
        <v>154</v>
      </c>
      <c r="BK161" s="125">
        <f>BK162+BK168+BK172+BK190+BK194+BK198</f>
        <v>0</v>
      </c>
    </row>
    <row r="162" spans="2:65" s="10" customFormat="1" ht="22.75" customHeight="1">
      <c r="B162" s="116"/>
      <c r="D162" s="117" t="s">
        <v>68</v>
      </c>
      <c r="E162" s="160" t="s">
        <v>78</v>
      </c>
      <c r="F162" s="160" t="s">
        <v>1191</v>
      </c>
      <c r="I162" s="119"/>
      <c r="J162" s="161">
        <f>BK162</f>
        <v>0</v>
      </c>
      <c r="L162" s="116"/>
      <c r="M162" s="121"/>
      <c r="P162" s="122">
        <f>SUM(P163:P167)</f>
        <v>0</v>
      </c>
      <c r="R162" s="122">
        <f>SUM(R163:R167)</f>
        <v>3.8631599999999997</v>
      </c>
      <c r="T162" s="123">
        <f>SUM(T163:T167)</f>
        <v>0</v>
      </c>
      <c r="AR162" s="117" t="s">
        <v>76</v>
      </c>
      <c r="AT162" s="124" t="s">
        <v>68</v>
      </c>
      <c r="AU162" s="124" t="s">
        <v>76</v>
      </c>
      <c r="AY162" s="117" t="s">
        <v>154</v>
      </c>
      <c r="BK162" s="125">
        <f>SUM(BK163:BK167)</f>
        <v>0</v>
      </c>
    </row>
    <row r="163" spans="2:65" s="1" customFormat="1" ht="16.5" customHeight="1">
      <c r="B163" s="126"/>
      <c r="C163" s="127" t="s">
        <v>191</v>
      </c>
      <c r="D163" s="127" t="s">
        <v>155</v>
      </c>
      <c r="E163" s="128" t="s">
        <v>1206</v>
      </c>
      <c r="F163" s="129" t="s">
        <v>1207</v>
      </c>
      <c r="G163" s="130" t="s">
        <v>1086</v>
      </c>
      <c r="H163" s="131">
        <v>18.899999999999999</v>
      </c>
      <c r="I163" s="132"/>
      <c r="J163" s="133">
        <f>ROUND(I163*H163,2)</f>
        <v>0</v>
      </c>
      <c r="K163" s="129" t="s">
        <v>322</v>
      </c>
      <c r="L163" s="33"/>
      <c r="M163" s="134" t="s">
        <v>3</v>
      </c>
      <c r="N163" s="135" t="s">
        <v>40</v>
      </c>
      <c r="P163" s="136">
        <f>O163*H163</f>
        <v>0</v>
      </c>
      <c r="Q163" s="136">
        <v>0.2044</v>
      </c>
      <c r="R163" s="136">
        <f>Q163*H163</f>
        <v>3.8631599999999997</v>
      </c>
      <c r="S163" s="136">
        <v>0</v>
      </c>
      <c r="T163" s="137">
        <f>S163*H163</f>
        <v>0</v>
      </c>
      <c r="AR163" s="138" t="s">
        <v>160</v>
      </c>
      <c r="AT163" s="138" t="s">
        <v>155</v>
      </c>
      <c r="AU163" s="138" t="s">
        <v>78</v>
      </c>
      <c r="AY163" s="18" t="s">
        <v>154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76</v>
      </c>
      <c r="BK163" s="139">
        <f>ROUND(I163*H163,2)</f>
        <v>0</v>
      </c>
      <c r="BL163" s="18" t="s">
        <v>160</v>
      </c>
      <c r="BM163" s="138" t="s">
        <v>1364</v>
      </c>
    </row>
    <row r="164" spans="2:65" s="1" customFormat="1" ht="10">
      <c r="B164" s="33"/>
      <c r="D164" s="140" t="s">
        <v>162</v>
      </c>
      <c r="F164" s="141" t="s">
        <v>1207</v>
      </c>
      <c r="I164" s="142"/>
      <c r="L164" s="33"/>
      <c r="M164" s="143"/>
      <c r="T164" s="54"/>
      <c r="AT164" s="18" t="s">
        <v>162</v>
      </c>
      <c r="AU164" s="18" t="s">
        <v>78</v>
      </c>
    </row>
    <row r="165" spans="2:65" s="1" customFormat="1" ht="21.75" customHeight="1">
      <c r="B165" s="126"/>
      <c r="C165" s="127" t="s">
        <v>212</v>
      </c>
      <c r="D165" s="127" t="s">
        <v>155</v>
      </c>
      <c r="E165" s="128" t="s">
        <v>1365</v>
      </c>
      <c r="F165" s="129" t="s">
        <v>1366</v>
      </c>
      <c r="G165" s="130" t="s">
        <v>1163</v>
      </c>
      <c r="H165" s="131">
        <v>1</v>
      </c>
      <c r="I165" s="132"/>
      <c r="J165" s="133">
        <f>ROUND(I165*H165,2)</f>
        <v>0</v>
      </c>
      <c r="K165" s="129" t="s">
        <v>322</v>
      </c>
      <c r="L165" s="33"/>
      <c r="M165" s="134" t="s">
        <v>3</v>
      </c>
      <c r="N165" s="135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867</v>
      </c>
      <c r="AT165" s="138" t="s">
        <v>155</v>
      </c>
      <c r="AU165" s="138" t="s">
        <v>78</v>
      </c>
      <c r="AY165" s="18" t="s">
        <v>154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76</v>
      </c>
      <c r="BK165" s="139">
        <f>ROUND(I165*H165,2)</f>
        <v>0</v>
      </c>
      <c r="BL165" s="18" t="s">
        <v>867</v>
      </c>
      <c r="BM165" s="138" t="s">
        <v>1367</v>
      </c>
    </row>
    <row r="166" spans="2:65" s="1" customFormat="1" ht="10">
      <c r="B166" s="33"/>
      <c r="D166" s="140" t="s">
        <v>162</v>
      </c>
      <c r="F166" s="141" t="s">
        <v>1366</v>
      </c>
      <c r="I166" s="142"/>
      <c r="L166" s="33"/>
      <c r="M166" s="143"/>
      <c r="T166" s="54"/>
      <c r="AT166" s="18" t="s">
        <v>162</v>
      </c>
      <c r="AU166" s="18" t="s">
        <v>78</v>
      </c>
    </row>
    <row r="167" spans="2:65" s="1" customFormat="1" ht="297">
      <c r="B167" s="33"/>
      <c r="D167" s="140" t="s">
        <v>217</v>
      </c>
      <c r="F167" s="144" t="s">
        <v>1368</v>
      </c>
      <c r="I167" s="142"/>
      <c r="L167" s="33"/>
      <c r="M167" s="143"/>
      <c r="T167" s="54"/>
      <c r="AT167" s="18" t="s">
        <v>217</v>
      </c>
      <c r="AU167" s="18" t="s">
        <v>78</v>
      </c>
    </row>
    <row r="168" spans="2:65" s="10" customFormat="1" ht="22.75" customHeight="1">
      <c r="B168" s="116"/>
      <c r="D168" s="117" t="s">
        <v>68</v>
      </c>
      <c r="E168" s="160" t="s">
        <v>160</v>
      </c>
      <c r="F168" s="160" t="s">
        <v>1225</v>
      </c>
      <c r="I168" s="119"/>
      <c r="J168" s="161">
        <f>BK168</f>
        <v>0</v>
      </c>
      <c r="L168" s="116"/>
      <c r="M168" s="121"/>
      <c r="P168" s="122">
        <f>SUM(P169:P171)</f>
        <v>0</v>
      </c>
      <c r="R168" s="122">
        <f>SUM(R169:R171)</f>
        <v>3.2161997700000002</v>
      </c>
      <c r="T168" s="123">
        <f>SUM(T169:T171)</f>
        <v>0</v>
      </c>
      <c r="AR168" s="117" t="s">
        <v>76</v>
      </c>
      <c r="AT168" s="124" t="s">
        <v>68</v>
      </c>
      <c r="AU168" s="124" t="s">
        <v>76</v>
      </c>
      <c r="AY168" s="117" t="s">
        <v>154</v>
      </c>
      <c r="BK168" s="125">
        <f>SUM(BK169:BK171)</f>
        <v>0</v>
      </c>
    </row>
    <row r="169" spans="2:65" s="1" customFormat="1" ht="16.5" customHeight="1">
      <c r="B169" s="126"/>
      <c r="C169" s="127" t="s">
        <v>223</v>
      </c>
      <c r="D169" s="127" t="s">
        <v>155</v>
      </c>
      <c r="E169" s="128" t="s">
        <v>1226</v>
      </c>
      <c r="F169" s="129" t="s">
        <v>1227</v>
      </c>
      <c r="G169" s="130" t="s">
        <v>1103</v>
      </c>
      <c r="H169" s="131">
        <v>1.7010000000000001</v>
      </c>
      <c r="I169" s="132"/>
      <c r="J169" s="133">
        <f>ROUND(I169*H169,2)</f>
        <v>0</v>
      </c>
      <c r="K169" s="129" t="s">
        <v>1079</v>
      </c>
      <c r="L169" s="33"/>
      <c r="M169" s="134" t="s">
        <v>3</v>
      </c>
      <c r="N169" s="135" t="s">
        <v>40</v>
      </c>
      <c r="P169" s="136">
        <f>O169*H169</f>
        <v>0</v>
      </c>
      <c r="Q169" s="136">
        <v>1.8907700000000001</v>
      </c>
      <c r="R169" s="136">
        <f>Q169*H169</f>
        <v>3.2161997700000002</v>
      </c>
      <c r="S169" s="136">
        <v>0</v>
      </c>
      <c r="T169" s="137">
        <f>S169*H169</f>
        <v>0</v>
      </c>
      <c r="AR169" s="138" t="s">
        <v>160</v>
      </c>
      <c r="AT169" s="138" t="s">
        <v>155</v>
      </c>
      <c r="AU169" s="138" t="s">
        <v>78</v>
      </c>
      <c r="AY169" s="18" t="s">
        <v>154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76</v>
      </c>
      <c r="BK169" s="139">
        <f>ROUND(I169*H169,2)</f>
        <v>0</v>
      </c>
      <c r="BL169" s="18" t="s">
        <v>160</v>
      </c>
      <c r="BM169" s="138" t="s">
        <v>1369</v>
      </c>
    </row>
    <row r="170" spans="2:65" s="1" customFormat="1" ht="10">
      <c r="B170" s="33"/>
      <c r="D170" s="140" t="s">
        <v>162</v>
      </c>
      <c r="F170" s="141" t="s">
        <v>1229</v>
      </c>
      <c r="I170" s="142"/>
      <c r="L170" s="33"/>
      <c r="M170" s="143"/>
      <c r="T170" s="54"/>
      <c r="AT170" s="18" t="s">
        <v>162</v>
      </c>
      <c r="AU170" s="18" t="s">
        <v>78</v>
      </c>
    </row>
    <row r="171" spans="2:65" s="1" customFormat="1" ht="10">
      <c r="B171" s="33"/>
      <c r="D171" s="162" t="s">
        <v>1082</v>
      </c>
      <c r="F171" s="163" t="s">
        <v>1230</v>
      </c>
      <c r="I171" s="142"/>
      <c r="L171" s="33"/>
      <c r="M171" s="143"/>
      <c r="T171" s="54"/>
      <c r="AT171" s="18" t="s">
        <v>1082</v>
      </c>
      <c r="AU171" s="18" t="s">
        <v>78</v>
      </c>
    </row>
    <row r="172" spans="2:65" s="10" customFormat="1" ht="22.75" customHeight="1">
      <c r="B172" s="116"/>
      <c r="D172" s="117" t="s">
        <v>68</v>
      </c>
      <c r="E172" s="160" t="s">
        <v>197</v>
      </c>
      <c r="F172" s="160" t="s">
        <v>1236</v>
      </c>
      <c r="I172" s="119"/>
      <c r="J172" s="161">
        <f>BK172</f>
        <v>0</v>
      </c>
      <c r="L172" s="116"/>
      <c r="M172" s="121"/>
      <c r="P172" s="122">
        <f>SUM(P173:P189)</f>
        <v>0</v>
      </c>
      <c r="R172" s="122">
        <f>SUM(R173:R189)</f>
        <v>1.0471680000000001E-2</v>
      </c>
      <c r="T172" s="123">
        <f>SUM(T173:T189)</f>
        <v>0</v>
      </c>
      <c r="AR172" s="117" t="s">
        <v>76</v>
      </c>
      <c r="AT172" s="124" t="s">
        <v>68</v>
      </c>
      <c r="AU172" s="124" t="s">
        <v>76</v>
      </c>
      <c r="AY172" s="117" t="s">
        <v>154</v>
      </c>
      <c r="BK172" s="125">
        <f>SUM(BK173:BK189)</f>
        <v>0</v>
      </c>
    </row>
    <row r="173" spans="2:65" s="1" customFormat="1" ht="16.5" customHeight="1">
      <c r="B173" s="126"/>
      <c r="C173" s="127" t="s">
        <v>241</v>
      </c>
      <c r="D173" s="127" t="s">
        <v>155</v>
      </c>
      <c r="E173" s="128" t="s">
        <v>1370</v>
      </c>
      <c r="F173" s="129" t="s">
        <v>1371</v>
      </c>
      <c r="G173" s="130" t="s">
        <v>1086</v>
      </c>
      <c r="H173" s="131">
        <v>18.899999999999999</v>
      </c>
      <c r="I173" s="132"/>
      <c r="J173" s="133">
        <f>ROUND(I173*H173,2)</f>
        <v>0</v>
      </c>
      <c r="K173" s="129" t="s">
        <v>1079</v>
      </c>
      <c r="L173" s="33"/>
      <c r="M173" s="134" t="s">
        <v>3</v>
      </c>
      <c r="N173" s="135" t="s">
        <v>40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160</v>
      </c>
      <c r="AT173" s="138" t="s">
        <v>155</v>
      </c>
      <c r="AU173" s="138" t="s">
        <v>78</v>
      </c>
      <c r="AY173" s="18" t="s">
        <v>154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8" t="s">
        <v>76</v>
      </c>
      <c r="BK173" s="139">
        <f>ROUND(I173*H173,2)</f>
        <v>0</v>
      </c>
      <c r="BL173" s="18" t="s">
        <v>160</v>
      </c>
      <c r="BM173" s="138" t="s">
        <v>1372</v>
      </c>
    </row>
    <row r="174" spans="2:65" s="1" customFormat="1" ht="10">
      <c r="B174" s="33"/>
      <c r="D174" s="140" t="s">
        <v>162</v>
      </c>
      <c r="F174" s="141" t="s">
        <v>1373</v>
      </c>
      <c r="I174" s="142"/>
      <c r="L174" s="33"/>
      <c r="M174" s="143"/>
      <c r="T174" s="54"/>
      <c r="AT174" s="18" t="s">
        <v>162</v>
      </c>
      <c r="AU174" s="18" t="s">
        <v>78</v>
      </c>
    </row>
    <row r="175" spans="2:65" s="1" customFormat="1" ht="10">
      <c r="B175" s="33"/>
      <c r="D175" s="162" t="s">
        <v>1082</v>
      </c>
      <c r="F175" s="163" t="s">
        <v>1374</v>
      </c>
      <c r="I175" s="142"/>
      <c r="L175" s="33"/>
      <c r="M175" s="143"/>
      <c r="T175" s="54"/>
      <c r="AT175" s="18" t="s">
        <v>1082</v>
      </c>
      <c r="AU175" s="18" t="s">
        <v>78</v>
      </c>
    </row>
    <row r="176" spans="2:65" s="1" customFormat="1" ht="16.5" customHeight="1">
      <c r="B176" s="126"/>
      <c r="C176" s="166" t="s">
        <v>236</v>
      </c>
      <c r="D176" s="166" t="s">
        <v>170</v>
      </c>
      <c r="E176" s="167" t="s">
        <v>1375</v>
      </c>
      <c r="F176" s="168" t="s">
        <v>1376</v>
      </c>
      <c r="G176" s="169" t="s">
        <v>1086</v>
      </c>
      <c r="H176" s="170">
        <v>19.184000000000001</v>
      </c>
      <c r="I176" s="171"/>
      <c r="J176" s="172">
        <f>ROUND(I176*H176,2)</f>
        <v>0</v>
      </c>
      <c r="K176" s="168" t="s">
        <v>1079</v>
      </c>
      <c r="L176" s="173"/>
      <c r="M176" s="174" t="s">
        <v>3</v>
      </c>
      <c r="N176" s="175" t="s">
        <v>40</v>
      </c>
      <c r="P176" s="136">
        <f>O176*H176</f>
        <v>0</v>
      </c>
      <c r="Q176" s="136">
        <v>2.7E-4</v>
      </c>
      <c r="R176" s="136">
        <f>Q176*H176</f>
        <v>5.1796800000000007E-3</v>
      </c>
      <c r="S176" s="136">
        <v>0</v>
      </c>
      <c r="T176" s="137">
        <f>S176*H176</f>
        <v>0</v>
      </c>
      <c r="AR176" s="138" t="s">
        <v>197</v>
      </c>
      <c r="AT176" s="138" t="s">
        <v>170</v>
      </c>
      <c r="AU176" s="138" t="s">
        <v>78</v>
      </c>
      <c r="AY176" s="18" t="s">
        <v>154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8" t="s">
        <v>76</v>
      </c>
      <c r="BK176" s="139">
        <f>ROUND(I176*H176,2)</f>
        <v>0</v>
      </c>
      <c r="BL176" s="18" t="s">
        <v>160</v>
      </c>
      <c r="BM176" s="138" t="s">
        <v>1377</v>
      </c>
    </row>
    <row r="177" spans="2:65" s="1" customFormat="1" ht="10">
      <c r="B177" s="33"/>
      <c r="D177" s="140" t="s">
        <v>162</v>
      </c>
      <c r="F177" s="141" t="s">
        <v>1376</v>
      </c>
      <c r="I177" s="142"/>
      <c r="L177" s="33"/>
      <c r="M177" s="143"/>
      <c r="T177" s="54"/>
      <c r="AT177" s="18" t="s">
        <v>162</v>
      </c>
      <c r="AU177" s="18" t="s">
        <v>78</v>
      </c>
    </row>
    <row r="178" spans="2:65" s="11" customFormat="1" ht="10">
      <c r="B178" s="145"/>
      <c r="D178" s="140" t="s">
        <v>373</v>
      </c>
      <c r="E178" s="146" t="s">
        <v>3</v>
      </c>
      <c r="F178" s="147" t="s">
        <v>1378</v>
      </c>
      <c r="H178" s="148">
        <v>19.184000000000001</v>
      </c>
      <c r="I178" s="149"/>
      <c r="L178" s="145"/>
      <c r="M178" s="164"/>
      <c r="T178" s="165"/>
      <c r="AT178" s="146" t="s">
        <v>373</v>
      </c>
      <c r="AU178" s="146" t="s">
        <v>78</v>
      </c>
      <c r="AV178" s="11" t="s">
        <v>78</v>
      </c>
      <c r="AW178" s="11" t="s">
        <v>31</v>
      </c>
      <c r="AX178" s="11" t="s">
        <v>76</v>
      </c>
      <c r="AY178" s="146" t="s">
        <v>154</v>
      </c>
    </row>
    <row r="179" spans="2:65" s="1" customFormat="1" ht="16.5" customHeight="1">
      <c r="B179" s="126"/>
      <c r="C179" s="127" t="s">
        <v>247</v>
      </c>
      <c r="D179" s="127" t="s">
        <v>155</v>
      </c>
      <c r="E179" s="128" t="s">
        <v>1241</v>
      </c>
      <c r="F179" s="129" t="s">
        <v>1242</v>
      </c>
      <c r="G179" s="130" t="s">
        <v>1163</v>
      </c>
      <c r="H179" s="131">
        <v>1</v>
      </c>
      <c r="I179" s="132"/>
      <c r="J179" s="133">
        <f>ROUND(I179*H179,2)</f>
        <v>0</v>
      </c>
      <c r="K179" s="129" t="s">
        <v>322</v>
      </c>
      <c r="L179" s="33"/>
      <c r="M179" s="134" t="s">
        <v>3</v>
      </c>
      <c r="N179" s="135" t="s">
        <v>40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160</v>
      </c>
      <c r="AT179" s="138" t="s">
        <v>155</v>
      </c>
      <c r="AU179" s="138" t="s">
        <v>78</v>
      </c>
      <c r="AY179" s="18" t="s">
        <v>154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8" t="s">
        <v>76</v>
      </c>
      <c r="BK179" s="139">
        <f>ROUND(I179*H179,2)</f>
        <v>0</v>
      </c>
      <c r="BL179" s="18" t="s">
        <v>160</v>
      </c>
      <c r="BM179" s="138" t="s">
        <v>1379</v>
      </c>
    </row>
    <row r="180" spans="2:65" s="1" customFormat="1" ht="10">
      <c r="B180" s="33"/>
      <c r="D180" s="140" t="s">
        <v>162</v>
      </c>
      <c r="F180" s="141" t="s">
        <v>1244</v>
      </c>
      <c r="I180" s="142"/>
      <c r="L180" s="33"/>
      <c r="M180" s="143"/>
      <c r="T180" s="54"/>
      <c r="AT180" s="18" t="s">
        <v>162</v>
      </c>
      <c r="AU180" s="18" t="s">
        <v>78</v>
      </c>
    </row>
    <row r="181" spans="2:65" s="1" customFormat="1" ht="16.5" customHeight="1">
      <c r="B181" s="126"/>
      <c r="C181" s="127" t="s">
        <v>251</v>
      </c>
      <c r="D181" s="127" t="s">
        <v>155</v>
      </c>
      <c r="E181" s="128" t="s">
        <v>1380</v>
      </c>
      <c r="F181" s="129" t="s">
        <v>1381</v>
      </c>
      <c r="G181" s="130" t="s">
        <v>1086</v>
      </c>
      <c r="H181" s="131">
        <v>18.899999999999999</v>
      </c>
      <c r="I181" s="132"/>
      <c r="J181" s="133">
        <f>ROUND(I181*H181,2)</f>
        <v>0</v>
      </c>
      <c r="K181" s="129" t="s">
        <v>1079</v>
      </c>
      <c r="L181" s="33"/>
      <c r="M181" s="134" t="s">
        <v>3</v>
      </c>
      <c r="N181" s="135" t="s">
        <v>40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160</v>
      </c>
      <c r="AT181" s="138" t="s">
        <v>155</v>
      </c>
      <c r="AU181" s="138" t="s">
        <v>78</v>
      </c>
      <c r="AY181" s="18" t="s">
        <v>154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76</v>
      </c>
      <c r="BK181" s="139">
        <f>ROUND(I181*H181,2)</f>
        <v>0</v>
      </c>
      <c r="BL181" s="18" t="s">
        <v>160</v>
      </c>
      <c r="BM181" s="138" t="s">
        <v>1382</v>
      </c>
    </row>
    <row r="182" spans="2:65" s="1" customFormat="1" ht="10">
      <c r="B182" s="33"/>
      <c r="D182" s="140" t="s">
        <v>162</v>
      </c>
      <c r="F182" s="141" t="s">
        <v>1383</v>
      </c>
      <c r="I182" s="142"/>
      <c r="L182" s="33"/>
      <c r="M182" s="143"/>
      <c r="T182" s="54"/>
      <c r="AT182" s="18" t="s">
        <v>162</v>
      </c>
      <c r="AU182" s="18" t="s">
        <v>78</v>
      </c>
    </row>
    <row r="183" spans="2:65" s="1" customFormat="1" ht="10">
      <c r="B183" s="33"/>
      <c r="D183" s="162" t="s">
        <v>1082</v>
      </c>
      <c r="F183" s="163" t="s">
        <v>1384</v>
      </c>
      <c r="I183" s="142"/>
      <c r="L183" s="33"/>
      <c r="M183" s="143"/>
      <c r="T183" s="54"/>
      <c r="AT183" s="18" t="s">
        <v>1082</v>
      </c>
      <c r="AU183" s="18" t="s">
        <v>78</v>
      </c>
    </row>
    <row r="184" spans="2:65" s="1" customFormat="1" ht="16.5" customHeight="1">
      <c r="B184" s="126"/>
      <c r="C184" s="127" t="s">
        <v>8</v>
      </c>
      <c r="D184" s="127" t="s">
        <v>155</v>
      </c>
      <c r="E184" s="128" t="s">
        <v>1385</v>
      </c>
      <c r="F184" s="129" t="s">
        <v>1386</v>
      </c>
      <c r="G184" s="130" t="s">
        <v>1086</v>
      </c>
      <c r="H184" s="131">
        <v>18.899999999999999</v>
      </c>
      <c r="I184" s="132"/>
      <c r="J184" s="133">
        <f>ROUND(I184*H184,2)</f>
        <v>0</v>
      </c>
      <c r="K184" s="129" t="s">
        <v>1079</v>
      </c>
      <c r="L184" s="33"/>
      <c r="M184" s="134" t="s">
        <v>3</v>
      </c>
      <c r="N184" s="135" t="s">
        <v>40</v>
      </c>
      <c r="P184" s="136">
        <f>O184*H184</f>
        <v>0</v>
      </c>
      <c r="Q184" s="136">
        <v>1.9000000000000001E-4</v>
      </c>
      <c r="R184" s="136">
        <f>Q184*H184</f>
        <v>3.591E-3</v>
      </c>
      <c r="S184" s="136">
        <v>0</v>
      </c>
      <c r="T184" s="137">
        <f>S184*H184</f>
        <v>0</v>
      </c>
      <c r="AR184" s="138" t="s">
        <v>160</v>
      </c>
      <c r="AT184" s="138" t="s">
        <v>155</v>
      </c>
      <c r="AU184" s="138" t="s">
        <v>78</v>
      </c>
      <c r="AY184" s="18" t="s">
        <v>154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76</v>
      </c>
      <c r="BK184" s="139">
        <f>ROUND(I184*H184,2)</f>
        <v>0</v>
      </c>
      <c r="BL184" s="18" t="s">
        <v>160</v>
      </c>
      <c r="BM184" s="138" t="s">
        <v>1387</v>
      </c>
    </row>
    <row r="185" spans="2:65" s="1" customFormat="1" ht="10">
      <c r="B185" s="33"/>
      <c r="D185" s="140" t="s">
        <v>162</v>
      </c>
      <c r="F185" s="141" t="s">
        <v>1388</v>
      </c>
      <c r="I185" s="142"/>
      <c r="L185" s="33"/>
      <c r="M185" s="143"/>
      <c r="T185" s="54"/>
      <c r="AT185" s="18" t="s">
        <v>162</v>
      </c>
      <c r="AU185" s="18" t="s">
        <v>78</v>
      </c>
    </row>
    <row r="186" spans="2:65" s="1" customFormat="1" ht="10">
      <c r="B186" s="33"/>
      <c r="D186" s="162" t="s">
        <v>1082</v>
      </c>
      <c r="F186" s="163" t="s">
        <v>1389</v>
      </c>
      <c r="I186" s="142"/>
      <c r="L186" s="33"/>
      <c r="M186" s="143"/>
      <c r="T186" s="54"/>
      <c r="AT186" s="18" t="s">
        <v>1082</v>
      </c>
      <c r="AU186" s="18" t="s">
        <v>78</v>
      </c>
    </row>
    <row r="187" spans="2:65" s="1" customFormat="1" ht="16.5" customHeight="1">
      <c r="B187" s="126"/>
      <c r="C187" s="127" t="s">
        <v>254</v>
      </c>
      <c r="D187" s="127" t="s">
        <v>155</v>
      </c>
      <c r="E187" s="128" t="s">
        <v>1261</v>
      </c>
      <c r="F187" s="129" t="s">
        <v>1262</v>
      </c>
      <c r="G187" s="130" t="s">
        <v>1086</v>
      </c>
      <c r="H187" s="131">
        <v>18.899999999999999</v>
      </c>
      <c r="I187" s="132"/>
      <c r="J187" s="133">
        <f>ROUND(I187*H187,2)</f>
        <v>0</v>
      </c>
      <c r="K187" s="129" t="s">
        <v>1079</v>
      </c>
      <c r="L187" s="33"/>
      <c r="M187" s="134" t="s">
        <v>3</v>
      </c>
      <c r="N187" s="135" t="s">
        <v>40</v>
      </c>
      <c r="P187" s="136">
        <f>O187*H187</f>
        <v>0</v>
      </c>
      <c r="Q187" s="136">
        <v>9.0000000000000006E-5</v>
      </c>
      <c r="R187" s="136">
        <f>Q187*H187</f>
        <v>1.701E-3</v>
      </c>
      <c r="S187" s="136">
        <v>0</v>
      </c>
      <c r="T187" s="137">
        <f>S187*H187</f>
        <v>0</v>
      </c>
      <c r="AR187" s="138" t="s">
        <v>160</v>
      </c>
      <c r="AT187" s="138" t="s">
        <v>155</v>
      </c>
      <c r="AU187" s="138" t="s">
        <v>78</v>
      </c>
      <c r="AY187" s="18" t="s">
        <v>154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8" t="s">
        <v>76</v>
      </c>
      <c r="BK187" s="139">
        <f>ROUND(I187*H187,2)</f>
        <v>0</v>
      </c>
      <c r="BL187" s="18" t="s">
        <v>160</v>
      </c>
      <c r="BM187" s="138" t="s">
        <v>1390</v>
      </c>
    </row>
    <row r="188" spans="2:65" s="1" customFormat="1" ht="10">
      <c r="B188" s="33"/>
      <c r="D188" s="140" t="s">
        <v>162</v>
      </c>
      <c r="F188" s="141" t="s">
        <v>1264</v>
      </c>
      <c r="I188" s="142"/>
      <c r="L188" s="33"/>
      <c r="M188" s="143"/>
      <c r="T188" s="54"/>
      <c r="AT188" s="18" t="s">
        <v>162</v>
      </c>
      <c r="AU188" s="18" t="s">
        <v>78</v>
      </c>
    </row>
    <row r="189" spans="2:65" s="1" customFormat="1" ht="10">
      <c r="B189" s="33"/>
      <c r="D189" s="162" t="s">
        <v>1082</v>
      </c>
      <c r="F189" s="163" t="s">
        <v>1265</v>
      </c>
      <c r="I189" s="142"/>
      <c r="L189" s="33"/>
      <c r="M189" s="143"/>
      <c r="T189" s="54"/>
      <c r="AT189" s="18" t="s">
        <v>1082</v>
      </c>
      <c r="AU189" s="18" t="s">
        <v>78</v>
      </c>
    </row>
    <row r="190" spans="2:65" s="10" customFormat="1" ht="22.75" customHeight="1">
      <c r="B190" s="116"/>
      <c r="D190" s="117" t="s">
        <v>68</v>
      </c>
      <c r="E190" s="160" t="s">
        <v>1297</v>
      </c>
      <c r="F190" s="160" t="s">
        <v>1298</v>
      </c>
      <c r="I190" s="119"/>
      <c r="J190" s="161">
        <f>BK190</f>
        <v>0</v>
      </c>
      <c r="L190" s="116"/>
      <c r="M190" s="121"/>
      <c r="P190" s="122">
        <f>SUM(P191:P193)</f>
        <v>0</v>
      </c>
      <c r="R190" s="122">
        <f>SUM(R191:R193)</f>
        <v>0</v>
      </c>
      <c r="T190" s="123">
        <f>SUM(T191:T193)</f>
        <v>0</v>
      </c>
      <c r="AR190" s="117" t="s">
        <v>76</v>
      </c>
      <c r="AT190" s="124" t="s">
        <v>68</v>
      </c>
      <c r="AU190" s="124" t="s">
        <v>76</v>
      </c>
      <c r="AY190" s="117" t="s">
        <v>154</v>
      </c>
      <c r="BK190" s="125">
        <f>SUM(BK191:BK193)</f>
        <v>0</v>
      </c>
    </row>
    <row r="191" spans="2:65" s="1" customFormat="1" ht="16.5" customHeight="1">
      <c r="B191" s="126"/>
      <c r="C191" s="127" t="s">
        <v>291</v>
      </c>
      <c r="D191" s="127" t="s">
        <v>155</v>
      </c>
      <c r="E191" s="128" t="s">
        <v>1299</v>
      </c>
      <c r="F191" s="129" t="s">
        <v>1300</v>
      </c>
      <c r="G191" s="130" t="s">
        <v>1138</v>
      </c>
      <c r="H191" s="131">
        <v>3.9089999999999998</v>
      </c>
      <c r="I191" s="132"/>
      <c r="J191" s="133">
        <f>ROUND(I191*H191,2)</f>
        <v>0</v>
      </c>
      <c r="K191" s="129" t="s">
        <v>1079</v>
      </c>
      <c r="L191" s="33"/>
      <c r="M191" s="134" t="s">
        <v>3</v>
      </c>
      <c r="N191" s="135" t="s">
        <v>40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160</v>
      </c>
      <c r="AT191" s="138" t="s">
        <v>155</v>
      </c>
      <c r="AU191" s="138" t="s">
        <v>78</v>
      </c>
      <c r="AY191" s="18" t="s">
        <v>154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76</v>
      </c>
      <c r="BK191" s="139">
        <f>ROUND(I191*H191,2)</f>
        <v>0</v>
      </c>
      <c r="BL191" s="18" t="s">
        <v>160</v>
      </c>
      <c r="BM191" s="138" t="s">
        <v>1391</v>
      </c>
    </row>
    <row r="192" spans="2:65" s="1" customFormat="1" ht="18">
      <c r="B192" s="33"/>
      <c r="D192" s="140" t="s">
        <v>162</v>
      </c>
      <c r="F192" s="141" t="s">
        <v>1302</v>
      </c>
      <c r="I192" s="142"/>
      <c r="L192" s="33"/>
      <c r="M192" s="143"/>
      <c r="T192" s="54"/>
      <c r="AT192" s="18" t="s">
        <v>162</v>
      </c>
      <c r="AU192" s="18" t="s">
        <v>78</v>
      </c>
    </row>
    <row r="193" spans="2:65" s="1" customFormat="1" ht="10">
      <c r="B193" s="33"/>
      <c r="D193" s="162" t="s">
        <v>1082</v>
      </c>
      <c r="F193" s="163" t="s">
        <v>1303</v>
      </c>
      <c r="I193" s="142"/>
      <c r="L193" s="33"/>
      <c r="M193" s="143"/>
      <c r="T193" s="54"/>
      <c r="AT193" s="18" t="s">
        <v>1082</v>
      </c>
      <c r="AU193" s="18" t="s">
        <v>78</v>
      </c>
    </row>
    <row r="194" spans="2:65" s="10" customFormat="1" ht="22.75" customHeight="1">
      <c r="B194" s="116"/>
      <c r="D194" s="117" t="s">
        <v>68</v>
      </c>
      <c r="E194" s="160" t="s">
        <v>1392</v>
      </c>
      <c r="F194" s="160" t="s">
        <v>1393</v>
      </c>
      <c r="I194" s="119"/>
      <c r="J194" s="161">
        <f>BK194</f>
        <v>0</v>
      </c>
      <c r="L194" s="116"/>
      <c r="M194" s="121"/>
      <c r="P194" s="122">
        <f>SUM(P195:P197)</f>
        <v>0</v>
      </c>
      <c r="R194" s="122">
        <f>SUM(R195:R197)</f>
        <v>1.8900000000000001E-4</v>
      </c>
      <c r="T194" s="123">
        <f>SUM(T195:T197)</f>
        <v>0</v>
      </c>
      <c r="AR194" s="117" t="s">
        <v>78</v>
      </c>
      <c r="AT194" s="124" t="s">
        <v>68</v>
      </c>
      <c r="AU194" s="124" t="s">
        <v>76</v>
      </c>
      <c r="AY194" s="117" t="s">
        <v>154</v>
      </c>
      <c r="BK194" s="125">
        <f>SUM(BK195:BK197)</f>
        <v>0</v>
      </c>
    </row>
    <row r="195" spans="2:65" s="1" customFormat="1" ht="16.5" customHeight="1">
      <c r="B195" s="126"/>
      <c r="C195" s="127" t="s">
        <v>296</v>
      </c>
      <c r="D195" s="127" t="s">
        <v>155</v>
      </c>
      <c r="E195" s="128" t="s">
        <v>1394</v>
      </c>
      <c r="F195" s="129" t="s">
        <v>1395</v>
      </c>
      <c r="G195" s="130" t="s">
        <v>1086</v>
      </c>
      <c r="H195" s="131">
        <v>18.899999999999999</v>
      </c>
      <c r="I195" s="132"/>
      <c r="J195" s="133">
        <f>ROUND(I195*H195,2)</f>
        <v>0</v>
      </c>
      <c r="K195" s="129" t="s">
        <v>1079</v>
      </c>
      <c r="L195" s="33"/>
      <c r="M195" s="134" t="s">
        <v>3</v>
      </c>
      <c r="N195" s="135" t="s">
        <v>40</v>
      </c>
      <c r="P195" s="136">
        <f>O195*H195</f>
        <v>0</v>
      </c>
      <c r="Q195" s="136">
        <v>1.0000000000000001E-5</v>
      </c>
      <c r="R195" s="136">
        <f>Q195*H195</f>
        <v>1.8900000000000001E-4</v>
      </c>
      <c r="S195" s="136">
        <v>0</v>
      </c>
      <c r="T195" s="137">
        <f>S195*H195</f>
        <v>0</v>
      </c>
      <c r="AR195" s="138" t="s">
        <v>223</v>
      </c>
      <c r="AT195" s="138" t="s">
        <v>155</v>
      </c>
      <c r="AU195" s="138" t="s">
        <v>78</v>
      </c>
      <c r="AY195" s="18" t="s">
        <v>154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8" t="s">
        <v>76</v>
      </c>
      <c r="BK195" s="139">
        <f>ROUND(I195*H195,2)</f>
        <v>0</v>
      </c>
      <c r="BL195" s="18" t="s">
        <v>223</v>
      </c>
      <c r="BM195" s="138" t="s">
        <v>1396</v>
      </c>
    </row>
    <row r="196" spans="2:65" s="1" customFormat="1" ht="10">
      <c r="B196" s="33"/>
      <c r="D196" s="140" t="s">
        <v>162</v>
      </c>
      <c r="F196" s="141" t="s">
        <v>1397</v>
      </c>
      <c r="I196" s="142"/>
      <c r="L196" s="33"/>
      <c r="M196" s="143"/>
      <c r="T196" s="54"/>
      <c r="AT196" s="18" t="s">
        <v>162</v>
      </c>
      <c r="AU196" s="18" t="s">
        <v>78</v>
      </c>
    </row>
    <row r="197" spans="2:65" s="1" customFormat="1" ht="10">
      <c r="B197" s="33"/>
      <c r="D197" s="162" t="s">
        <v>1082</v>
      </c>
      <c r="F197" s="163" t="s">
        <v>1398</v>
      </c>
      <c r="I197" s="142"/>
      <c r="L197" s="33"/>
      <c r="M197" s="143"/>
      <c r="T197" s="54"/>
      <c r="AT197" s="18" t="s">
        <v>1082</v>
      </c>
      <c r="AU197" s="18" t="s">
        <v>78</v>
      </c>
    </row>
    <row r="198" spans="2:65" s="10" customFormat="1" ht="22.75" customHeight="1">
      <c r="B198" s="116"/>
      <c r="D198" s="117" t="s">
        <v>68</v>
      </c>
      <c r="E198" s="160" t="s">
        <v>1399</v>
      </c>
      <c r="F198" s="160" t="s">
        <v>1400</v>
      </c>
      <c r="I198" s="119"/>
      <c r="J198" s="161">
        <f>BK198</f>
        <v>0</v>
      </c>
      <c r="L198" s="116"/>
      <c r="M198" s="121"/>
      <c r="P198" s="122">
        <f>SUM(P199:P201)</f>
        <v>0</v>
      </c>
      <c r="R198" s="122">
        <f>SUM(R199:R201)</f>
        <v>3.2980000000000002E-2</v>
      </c>
      <c r="T198" s="123">
        <f>SUM(T199:T201)</f>
        <v>0</v>
      </c>
      <c r="AR198" s="117" t="s">
        <v>78</v>
      </c>
      <c r="AT198" s="124" t="s">
        <v>68</v>
      </c>
      <c r="AU198" s="124" t="s">
        <v>76</v>
      </c>
      <c r="AY198" s="117" t="s">
        <v>154</v>
      </c>
      <c r="BK198" s="125">
        <f>SUM(BK199:BK201)</f>
        <v>0</v>
      </c>
    </row>
    <row r="199" spans="2:65" s="1" customFormat="1" ht="16.5" customHeight="1">
      <c r="B199" s="126"/>
      <c r="C199" s="127" t="s">
        <v>271</v>
      </c>
      <c r="D199" s="127" t="s">
        <v>155</v>
      </c>
      <c r="E199" s="128" t="s">
        <v>1401</v>
      </c>
      <c r="F199" s="129" t="s">
        <v>1402</v>
      </c>
      <c r="G199" s="130" t="s">
        <v>1403</v>
      </c>
      <c r="H199" s="131">
        <v>1</v>
      </c>
      <c r="I199" s="132"/>
      <c r="J199" s="133">
        <f>ROUND(I199*H199,2)</f>
        <v>0</v>
      </c>
      <c r="K199" s="129" t="s">
        <v>322</v>
      </c>
      <c r="L199" s="33"/>
      <c r="M199" s="134" t="s">
        <v>3</v>
      </c>
      <c r="N199" s="135" t="s">
        <v>40</v>
      </c>
      <c r="P199" s="136">
        <f>O199*H199</f>
        <v>0</v>
      </c>
      <c r="Q199" s="136">
        <v>3.2980000000000002E-2</v>
      </c>
      <c r="R199" s="136">
        <f>Q199*H199</f>
        <v>3.2980000000000002E-2</v>
      </c>
      <c r="S199" s="136">
        <v>0</v>
      </c>
      <c r="T199" s="137">
        <f>S199*H199</f>
        <v>0</v>
      </c>
      <c r="AR199" s="138" t="s">
        <v>223</v>
      </c>
      <c r="AT199" s="138" t="s">
        <v>155</v>
      </c>
      <c r="AU199" s="138" t="s">
        <v>78</v>
      </c>
      <c r="AY199" s="18" t="s">
        <v>154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8" t="s">
        <v>76</v>
      </c>
      <c r="BK199" s="139">
        <f>ROUND(I199*H199,2)</f>
        <v>0</v>
      </c>
      <c r="BL199" s="18" t="s">
        <v>223</v>
      </c>
      <c r="BM199" s="138" t="s">
        <v>1404</v>
      </c>
    </row>
    <row r="200" spans="2:65" s="1" customFormat="1" ht="10">
      <c r="B200" s="33"/>
      <c r="D200" s="140" t="s">
        <v>162</v>
      </c>
      <c r="F200" s="141" t="s">
        <v>1402</v>
      </c>
      <c r="I200" s="142"/>
      <c r="L200" s="33"/>
      <c r="M200" s="143"/>
      <c r="T200" s="54"/>
      <c r="AT200" s="18" t="s">
        <v>162</v>
      </c>
      <c r="AU200" s="18" t="s">
        <v>78</v>
      </c>
    </row>
    <row r="201" spans="2:65" s="1" customFormat="1" ht="405">
      <c r="B201" s="33"/>
      <c r="D201" s="140" t="s">
        <v>217</v>
      </c>
      <c r="F201" s="144" t="s">
        <v>1405</v>
      </c>
      <c r="I201" s="142"/>
      <c r="L201" s="33"/>
      <c r="M201" s="143"/>
      <c r="T201" s="54"/>
      <c r="AT201" s="18" t="s">
        <v>217</v>
      </c>
      <c r="AU201" s="18" t="s">
        <v>78</v>
      </c>
    </row>
    <row r="202" spans="2:65" s="10" customFormat="1" ht="25.9" customHeight="1">
      <c r="B202" s="116"/>
      <c r="D202" s="117" t="s">
        <v>68</v>
      </c>
      <c r="E202" s="118" t="s">
        <v>170</v>
      </c>
      <c r="F202" s="118" t="s">
        <v>1304</v>
      </c>
      <c r="I202" s="119"/>
      <c r="J202" s="120">
        <f>BK202</f>
        <v>0</v>
      </c>
      <c r="L202" s="116"/>
      <c r="M202" s="121"/>
      <c r="P202" s="122">
        <f>P203+P227</f>
        <v>0</v>
      </c>
      <c r="R202" s="122">
        <f>R203+R227</f>
        <v>3.8060505999999998</v>
      </c>
      <c r="T202" s="123">
        <f>T203+T227</f>
        <v>0</v>
      </c>
      <c r="AR202" s="117" t="s">
        <v>112</v>
      </c>
      <c r="AT202" s="124" t="s">
        <v>68</v>
      </c>
      <c r="AU202" s="124" t="s">
        <v>69</v>
      </c>
      <c r="AY202" s="117" t="s">
        <v>154</v>
      </c>
      <c r="BK202" s="125">
        <f>BK203+BK227</f>
        <v>0</v>
      </c>
    </row>
    <row r="203" spans="2:65" s="10" customFormat="1" ht="22.75" customHeight="1">
      <c r="B203" s="116"/>
      <c r="D203" s="117" t="s">
        <v>68</v>
      </c>
      <c r="E203" s="160" t="s">
        <v>1406</v>
      </c>
      <c r="F203" s="160" t="s">
        <v>1407</v>
      </c>
      <c r="I203" s="119"/>
      <c r="J203" s="161">
        <f>BK203</f>
        <v>0</v>
      </c>
      <c r="L203" s="116"/>
      <c r="M203" s="121"/>
      <c r="P203" s="122">
        <f>SUM(P204:P226)</f>
        <v>0</v>
      </c>
      <c r="R203" s="122">
        <f>SUM(R204:R226)</f>
        <v>3.8436600000000001E-2</v>
      </c>
      <c r="T203" s="123">
        <f>SUM(T204:T226)</f>
        <v>0</v>
      </c>
      <c r="AR203" s="117" t="s">
        <v>112</v>
      </c>
      <c r="AT203" s="124" t="s">
        <v>68</v>
      </c>
      <c r="AU203" s="124" t="s">
        <v>76</v>
      </c>
      <c r="AY203" s="117" t="s">
        <v>154</v>
      </c>
      <c r="BK203" s="125">
        <f>SUM(BK204:BK226)</f>
        <v>0</v>
      </c>
    </row>
    <row r="204" spans="2:65" s="1" customFormat="1" ht="16.5" customHeight="1">
      <c r="B204" s="126"/>
      <c r="C204" s="127" t="s">
        <v>276</v>
      </c>
      <c r="D204" s="127" t="s">
        <v>155</v>
      </c>
      <c r="E204" s="128" t="s">
        <v>1408</v>
      </c>
      <c r="F204" s="129" t="s">
        <v>1409</v>
      </c>
      <c r="G204" s="130" t="s">
        <v>1222</v>
      </c>
      <c r="H204" s="131">
        <v>6</v>
      </c>
      <c r="I204" s="132"/>
      <c r="J204" s="133">
        <f>ROUND(I204*H204,2)</f>
        <v>0</v>
      </c>
      <c r="K204" s="129" t="s">
        <v>1079</v>
      </c>
      <c r="L204" s="33"/>
      <c r="M204" s="134" t="s">
        <v>3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867</v>
      </c>
      <c r="AT204" s="138" t="s">
        <v>155</v>
      </c>
      <c r="AU204" s="138" t="s">
        <v>78</v>
      </c>
      <c r="AY204" s="18" t="s">
        <v>154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76</v>
      </c>
      <c r="BK204" s="139">
        <f>ROUND(I204*H204,2)</f>
        <v>0</v>
      </c>
      <c r="BL204" s="18" t="s">
        <v>867</v>
      </c>
      <c r="BM204" s="138" t="s">
        <v>1410</v>
      </c>
    </row>
    <row r="205" spans="2:65" s="1" customFormat="1" ht="10">
      <c r="B205" s="33"/>
      <c r="D205" s="140" t="s">
        <v>162</v>
      </c>
      <c r="F205" s="141" t="s">
        <v>1411</v>
      </c>
      <c r="I205" s="142"/>
      <c r="L205" s="33"/>
      <c r="M205" s="143"/>
      <c r="T205" s="54"/>
      <c r="AT205" s="18" t="s">
        <v>162</v>
      </c>
      <c r="AU205" s="18" t="s">
        <v>78</v>
      </c>
    </row>
    <row r="206" spans="2:65" s="1" customFormat="1" ht="10">
      <c r="B206" s="33"/>
      <c r="D206" s="162" t="s">
        <v>1082</v>
      </c>
      <c r="F206" s="163" t="s">
        <v>1412</v>
      </c>
      <c r="I206" s="142"/>
      <c r="L206" s="33"/>
      <c r="M206" s="143"/>
      <c r="T206" s="54"/>
      <c r="AT206" s="18" t="s">
        <v>1082</v>
      </c>
      <c r="AU206" s="18" t="s">
        <v>78</v>
      </c>
    </row>
    <row r="207" spans="2:65" s="1" customFormat="1" ht="16.5" customHeight="1">
      <c r="B207" s="126"/>
      <c r="C207" s="127" t="s">
        <v>281</v>
      </c>
      <c r="D207" s="127" t="s">
        <v>155</v>
      </c>
      <c r="E207" s="128" t="s">
        <v>1413</v>
      </c>
      <c r="F207" s="129" t="s">
        <v>1414</v>
      </c>
      <c r="G207" s="130" t="s">
        <v>1222</v>
      </c>
      <c r="H207" s="131">
        <v>1</v>
      </c>
      <c r="I207" s="132"/>
      <c r="J207" s="133">
        <f>ROUND(I207*H207,2)</f>
        <v>0</v>
      </c>
      <c r="K207" s="129" t="s">
        <v>1079</v>
      </c>
      <c r="L207" s="33"/>
      <c r="M207" s="134" t="s">
        <v>3</v>
      </c>
      <c r="N207" s="135" t="s">
        <v>40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867</v>
      </c>
      <c r="AT207" s="138" t="s">
        <v>155</v>
      </c>
      <c r="AU207" s="138" t="s">
        <v>78</v>
      </c>
      <c r="AY207" s="18" t="s">
        <v>154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76</v>
      </c>
      <c r="BK207" s="139">
        <f>ROUND(I207*H207,2)</f>
        <v>0</v>
      </c>
      <c r="BL207" s="18" t="s">
        <v>867</v>
      </c>
      <c r="BM207" s="138" t="s">
        <v>1415</v>
      </c>
    </row>
    <row r="208" spans="2:65" s="1" customFormat="1" ht="10">
      <c r="B208" s="33"/>
      <c r="D208" s="140" t="s">
        <v>162</v>
      </c>
      <c r="F208" s="141" t="s">
        <v>1416</v>
      </c>
      <c r="I208" s="142"/>
      <c r="L208" s="33"/>
      <c r="M208" s="143"/>
      <c r="T208" s="54"/>
      <c r="AT208" s="18" t="s">
        <v>162</v>
      </c>
      <c r="AU208" s="18" t="s">
        <v>78</v>
      </c>
    </row>
    <row r="209" spans="2:65" s="1" customFormat="1" ht="10">
      <c r="B209" s="33"/>
      <c r="D209" s="162" t="s">
        <v>1082</v>
      </c>
      <c r="F209" s="163" t="s">
        <v>1417</v>
      </c>
      <c r="I209" s="142"/>
      <c r="L209" s="33"/>
      <c r="M209" s="143"/>
      <c r="T209" s="54"/>
      <c r="AT209" s="18" t="s">
        <v>1082</v>
      </c>
      <c r="AU209" s="18" t="s">
        <v>78</v>
      </c>
    </row>
    <row r="210" spans="2:65" s="1" customFormat="1" ht="16.5" customHeight="1">
      <c r="B210" s="126"/>
      <c r="C210" s="166" t="s">
        <v>256</v>
      </c>
      <c r="D210" s="166" t="s">
        <v>170</v>
      </c>
      <c r="E210" s="167" t="s">
        <v>1418</v>
      </c>
      <c r="F210" s="168" t="s">
        <v>1419</v>
      </c>
      <c r="G210" s="169" t="s">
        <v>1222</v>
      </c>
      <c r="H210" s="170">
        <v>1</v>
      </c>
      <c r="I210" s="171"/>
      <c r="J210" s="172">
        <f>ROUND(I210*H210,2)</f>
        <v>0</v>
      </c>
      <c r="K210" s="168" t="s">
        <v>1079</v>
      </c>
      <c r="L210" s="173"/>
      <c r="M210" s="174" t="s">
        <v>3</v>
      </c>
      <c r="N210" s="175" t="s">
        <v>40</v>
      </c>
      <c r="P210" s="136">
        <f>O210*H210</f>
        <v>0</v>
      </c>
      <c r="Q210" s="136">
        <v>4.0000000000000002E-4</v>
      </c>
      <c r="R210" s="136">
        <f>Q210*H210</f>
        <v>4.0000000000000002E-4</v>
      </c>
      <c r="S210" s="136">
        <v>0</v>
      </c>
      <c r="T210" s="137">
        <f>S210*H210</f>
        <v>0</v>
      </c>
      <c r="AR210" s="138" t="s">
        <v>1420</v>
      </c>
      <c r="AT210" s="138" t="s">
        <v>170</v>
      </c>
      <c r="AU210" s="138" t="s">
        <v>78</v>
      </c>
      <c r="AY210" s="18" t="s">
        <v>154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76</v>
      </c>
      <c r="BK210" s="139">
        <f>ROUND(I210*H210,2)</f>
        <v>0</v>
      </c>
      <c r="BL210" s="18" t="s">
        <v>867</v>
      </c>
      <c r="BM210" s="138" t="s">
        <v>1421</v>
      </c>
    </row>
    <row r="211" spans="2:65" s="1" customFormat="1" ht="10">
      <c r="B211" s="33"/>
      <c r="D211" s="140" t="s">
        <v>162</v>
      </c>
      <c r="F211" s="141" t="s">
        <v>1419</v>
      </c>
      <c r="I211" s="142"/>
      <c r="L211" s="33"/>
      <c r="M211" s="143"/>
      <c r="T211" s="54"/>
      <c r="AT211" s="18" t="s">
        <v>162</v>
      </c>
      <c r="AU211" s="18" t="s">
        <v>78</v>
      </c>
    </row>
    <row r="212" spans="2:65" s="1" customFormat="1" ht="21.75" customHeight="1">
      <c r="B212" s="126"/>
      <c r="C212" s="127" t="s">
        <v>261</v>
      </c>
      <c r="D212" s="127" t="s">
        <v>155</v>
      </c>
      <c r="E212" s="128" t="s">
        <v>1422</v>
      </c>
      <c r="F212" s="129" t="s">
        <v>1423</v>
      </c>
      <c r="G212" s="130" t="s">
        <v>1086</v>
      </c>
      <c r="H212" s="131">
        <v>26.9</v>
      </c>
      <c r="I212" s="132"/>
      <c r="J212" s="133">
        <f>ROUND(I212*H212,2)</f>
        <v>0</v>
      </c>
      <c r="K212" s="129" t="s">
        <v>1079</v>
      </c>
      <c r="L212" s="33"/>
      <c r="M212" s="134" t="s">
        <v>3</v>
      </c>
      <c r="N212" s="135" t="s">
        <v>40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867</v>
      </c>
      <c r="AT212" s="138" t="s">
        <v>155</v>
      </c>
      <c r="AU212" s="138" t="s">
        <v>78</v>
      </c>
      <c r="AY212" s="18" t="s">
        <v>154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8" t="s">
        <v>76</v>
      </c>
      <c r="BK212" s="139">
        <f>ROUND(I212*H212,2)</f>
        <v>0</v>
      </c>
      <c r="BL212" s="18" t="s">
        <v>867</v>
      </c>
      <c r="BM212" s="138" t="s">
        <v>1424</v>
      </c>
    </row>
    <row r="213" spans="2:65" s="1" customFormat="1" ht="18">
      <c r="B213" s="33"/>
      <c r="D213" s="140" t="s">
        <v>162</v>
      </c>
      <c r="F213" s="141" t="s">
        <v>1425</v>
      </c>
      <c r="I213" s="142"/>
      <c r="L213" s="33"/>
      <c r="M213" s="143"/>
      <c r="T213" s="54"/>
      <c r="AT213" s="18" t="s">
        <v>162</v>
      </c>
      <c r="AU213" s="18" t="s">
        <v>78</v>
      </c>
    </row>
    <row r="214" spans="2:65" s="1" customFormat="1" ht="10">
      <c r="B214" s="33"/>
      <c r="D214" s="162" t="s">
        <v>1082</v>
      </c>
      <c r="F214" s="163" t="s">
        <v>1426</v>
      </c>
      <c r="I214" s="142"/>
      <c r="L214" s="33"/>
      <c r="M214" s="143"/>
      <c r="T214" s="54"/>
      <c r="AT214" s="18" t="s">
        <v>1082</v>
      </c>
      <c r="AU214" s="18" t="s">
        <v>78</v>
      </c>
    </row>
    <row r="215" spans="2:65" s="1" customFormat="1" ht="16.5" customHeight="1">
      <c r="B215" s="126"/>
      <c r="C215" s="166" t="s">
        <v>266</v>
      </c>
      <c r="D215" s="166" t="s">
        <v>170</v>
      </c>
      <c r="E215" s="167" t="s">
        <v>1427</v>
      </c>
      <c r="F215" s="168" t="s">
        <v>1428</v>
      </c>
      <c r="G215" s="169" t="s">
        <v>1153</v>
      </c>
      <c r="H215" s="170">
        <v>26.9</v>
      </c>
      <c r="I215" s="171"/>
      <c r="J215" s="172">
        <f>ROUND(I215*H215,2)</f>
        <v>0</v>
      </c>
      <c r="K215" s="168" t="s">
        <v>1079</v>
      </c>
      <c r="L215" s="173"/>
      <c r="M215" s="174" t="s">
        <v>3</v>
      </c>
      <c r="N215" s="175" t="s">
        <v>40</v>
      </c>
      <c r="P215" s="136">
        <f>O215*H215</f>
        <v>0</v>
      </c>
      <c r="Q215" s="136">
        <v>1E-3</v>
      </c>
      <c r="R215" s="136">
        <f>Q215*H215</f>
        <v>2.69E-2</v>
      </c>
      <c r="S215" s="136">
        <v>0</v>
      </c>
      <c r="T215" s="137">
        <f>S215*H215</f>
        <v>0</v>
      </c>
      <c r="AR215" s="138" t="s">
        <v>1429</v>
      </c>
      <c r="AT215" s="138" t="s">
        <v>170</v>
      </c>
      <c r="AU215" s="138" t="s">
        <v>78</v>
      </c>
      <c r="AY215" s="18" t="s">
        <v>154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8" t="s">
        <v>76</v>
      </c>
      <c r="BK215" s="139">
        <f>ROUND(I215*H215,2)</f>
        <v>0</v>
      </c>
      <c r="BL215" s="18" t="s">
        <v>1429</v>
      </c>
      <c r="BM215" s="138" t="s">
        <v>1430</v>
      </c>
    </row>
    <row r="216" spans="2:65" s="1" customFormat="1" ht="10">
      <c r="B216" s="33"/>
      <c r="D216" s="140" t="s">
        <v>162</v>
      </c>
      <c r="F216" s="141" t="s">
        <v>1428</v>
      </c>
      <c r="I216" s="142"/>
      <c r="L216" s="33"/>
      <c r="M216" s="143"/>
      <c r="T216" s="54"/>
      <c r="AT216" s="18" t="s">
        <v>162</v>
      </c>
      <c r="AU216" s="18" t="s">
        <v>78</v>
      </c>
    </row>
    <row r="217" spans="2:65" s="1" customFormat="1" ht="24.15" customHeight="1">
      <c r="B217" s="126"/>
      <c r="C217" s="127" t="s">
        <v>319</v>
      </c>
      <c r="D217" s="127" t="s">
        <v>155</v>
      </c>
      <c r="E217" s="128" t="s">
        <v>1431</v>
      </c>
      <c r="F217" s="129" t="s">
        <v>1432</v>
      </c>
      <c r="G217" s="130" t="s">
        <v>1086</v>
      </c>
      <c r="H217" s="131">
        <v>26.9</v>
      </c>
      <c r="I217" s="132"/>
      <c r="J217" s="133">
        <f>ROUND(I217*H217,2)</f>
        <v>0</v>
      </c>
      <c r="K217" s="129" t="s">
        <v>1079</v>
      </c>
      <c r="L217" s="33"/>
      <c r="M217" s="134" t="s">
        <v>3</v>
      </c>
      <c r="N217" s="135" t="s">
        <v>40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867</v>
      </c>
      <c r="AT217" s="138" t="s">
        <v>155</v>
      </c>
      <c r="AU217" s="138" t="s">
        <v>78</v>
      </c>
      <c r="AY217" s="18" t="s">
        <v>154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8" t="s">
        <v>76</v>
      </c>
      <c r="BK217" s="139">
        <f>ROUND(I217*H217,2)</f>
        <v>0</v>
      </c>
      <c r="BL217" s="18" t="s">
        <v>867</v>
      </c>
      <c r="BM217" s="138" t="s">
        <v>1433</v>
      </c>
    </row>
    <row r="218" spans="2:65" s="1" customFormat="1" ht="18">
      <c r="B218" s="33"/>
      <c r="D218" s="140" t="s">
        <v>162</v>
      </c>
      <c r="F218" s="141" t="s">
        <v>1434</v>
      </c>
      <c r="I218" s="142"/>
      <c r="L218" s="33"/>
      <c r="M218" s="143"/>
      <c r="T218" s="54"/>
      <c r="AT218" s="18" t="s">
        <v>162</v>
      </c>
      <c r="AU218" s="18" t="s">
        <v>78</v>
      </c>
    </row>
    <row r="219" spans="2:65" s="1" customFormat="1" ht="10">
      <c r="B219" s="33"/>
      <c r="D219" s="162" t="s">
        <v>1082</v>
      </c>
      <c r="F219" s="163" t="s">
        <v>1435</v>
      </c>
      <c r="I219" s="142"/>
      <c r="L219" s="33"/>
      <c r="M219" s="143"/>
      <c r="T219" s="54"/>
      <c r="AT219" s="18" t="s">
        <v>1082</v>
      </c>
      <c r="AU219" s="18" t="s">
        <v>78</v>
      </c>
    </row>
    <row r="220" spans="2:65" s="1" customFormat="1" ht="16.5" customHeight="1">
      <c r="B220" s="126"/>
      <c r="C220" s="166" t="s">
        <v>333</v>
      </c>
      <c r="D220" s="166" t="s">
        <v>170</v>
      </c>
      <c r="E220" s="167" t="s">
        <v>1436</v>
      </c>
      <c r="F220" s="168" t="s">
        <v>1437</v>
      </c>
      <c r="G220" s="169" t="s">
        <v>1086</v>
      </c>
      <c r="H220" s="170">
        <v>30.934999999999999</v>
      </c>
      <c r="I220" s="171"/>
      <c r="J220" s="172">
        <f>ROUND(I220*H220,2)</f>
        <v>0</v>
      </c>
      <c r="K220" s="168" t="s">
        <v>1079</v>
      </c>
      <c r="L220" s="173"/>
      <c r="M220" s="174" t="s">
        <v>3</v>
      </c>
      <c r="N220" s="175" t="s">
        <v>40</v>
      </c>
      <c r="P220" s="136">
        <f>O220*H220</f>
        <v>0</v>
      </c>
      <c r="Q220" s="136">
        <v>1.7000000000000001E-4</v>
      </c>
      <c r="R220" s="136">
        <f>Q220*H220</f>
        <v>5.2589500000000001E-3</v>
      </c>
      <c r="S220" s="136">
        <v>0</v>
      </c>
      <c r="T220" s="137">
        <f>S220*H220</f>
        <v>0</v>
      </c>
      <c r="AR220" s="138" t="s">
        <v>1429</v>
      </c>
      <c r="AT220" s="138" t="s">
        <v>170</v>
      </c>
      <c r="AU220" s="138" t="s">
        <v>78</v>
      </c>
      <c r="AY220" s="18" t="s">
        <v>154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8" t="s">
        <v>76</v>
      </c>
      <c r="BK220" s="139">
        <f>ROUND(I220*H220,2)</f>
        <v>0</v>
      </c>
      <c r="BL220" s="18" t="s">
        <v>1429</v>
      </c>
      <c r="BM220" s="138" t="s">
        <v>1438</v>
      </c>
    </row>
    <row r="221" spans="2:65" s="1" customFormat="1" ht="10">
      <c r="B221" s="33"/>
      <c r="D221" s="140" t="s">
        <v>162</v>
      </c>
      <c r="F221" s="141" t="s">
        <v>1437</v>
      </c>
      <c r="I221" s="142"/>
      <c r="L221" s="33"/>
      <c r="M221" s="143"/>
      <c r="T221" s="54"/>
      <c r="AT221" s="18" t="s">
        <v>162</v>
      </c>
      <c r="AU221" s="18" t="s">
        <v>78</v>
      </c>
    </row>
    <row r="222" spans="2:65" s="11" customFormat="1" ht="10">
      <c r="B222" s="145"/>
      <c r="D222" s="140" t="s">
        <v>373</v>
      </c>
      <c r="E222" s="146" t="s">
        <v>3</v>
      </c>
      <c r="F222" s="147" t="s">
        <v>1439</v>
      </c>
      <c r="H222" s="148">
        <v>30.934999999999999</v>
      </c>
      <c r="I222" s="149"/>
      <c r="L222" s="145"/>
      <c r="M222" s="164"/>
      <c r="T222" s="165"/>
      <c r="AT222" s="146" t="s">
        <v>373</v>
      </c>
      <c r="AU222" s="146" t="s">
        <v>78</v>
      </c>
      <c r="AV222" s="11" t="s">
        <v>78</v>
      </c>
      <c r="AW222" s="11" t="s">
        <v>31</v>
      </c>
      <c r="AX222" s="11" t="s">
        <v>76</v>
      </c>
      <c r="AY222" s="146" t="s">
        <v>154</v>
      </c>
    </row>
    <row r="223" spans="2:65" s="1" customFormat="1" ht="16.5" customHeight="1">
      <c r="B223" s="126"/>
      <c r="C223" s="166" t="s">
        <v>337</v>
      </c>
      <c r="D223" s="166" t="s">
        <v>170</v>
      </c>
      <c r="E223" s="167" t="s">
        <v>1440</v>
      </c>
      <c r="F223" s="168" t="s">
        <v>1441</v>
      </c>
      <c r="G223" s="169" t="s">
        <v>1086</v>
      </c>
      <c r="H223" s="170">
        <v>30.934999999999999</v>
      </c>
      <c r="I223" s="171"/>
      <c r="J223" s="172">
        <f>ROUND(I223*H223,2)</f>
        <v>0</v>
      </c>
      <c r="K223" s="168" t="s">
        <v>1079</v>
      </c>
      <c r="L223" s="173"/>
      <c r="M223" s="174" t="s">
        <v>3</v>
      </c>
      <c r="N223" s="175" t="s">
        <v>40</v>
      </c>
      <c r="P223" s="136">
        <f>O223*H223</f>
        <v>0</v>
      </c>
      <c r="Q223" s="136">
        <v>1.9000000000000001E-4</v>
      </c>
      <c r="R223" s="136">
        <f>Q223*H223</f>
        <v>5.8776499999999999E-3</v>
      </c>
      <c r="S223" s="136">
        <v>0</v>
      </c>
      <c r="T223" s="137">
        <f>S223*H223</f>
        <v>0</v>
      </c>
      <c r="AR223" s="138" t="s">
        <v>1429</v>
      </c>
      <c r="AT223" s="138" t="s">
        <v>170</v>
      </c>
      <c r="AU223" s="138" t="s">
        <v>78</v>
      </c>
      <c r="AY223" s="18" t="s">
        <v>154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8" t="s">
        <v>76</v>
      </c>
      <c r="BK223" s="139">
        <f>ROUND(I223*H223,2)</f>
        <v>0</v>
      </c>
      <c r="BL223" s="18" t="s">
        <v>1429</v>
      </c>
      <c r="BM223" s="138" t="s">
        <v>1442</v>
      </c>
    </row>
    <row r="224" spans="2:65" s="1" customFormat="1" ht="10">
      <c r="B224" s="33"/>
      <c r="D224" s="140" t="s">
        <v>162</v>
      </c>
      <c r="F224" s="141" t="s">
        <v>1441</v>
      </c>
      <c r="I224" s="142"/>
      <c r="L224" s="33"/>
      <c r="M224" s="143"/>
      <c r="T224" s="54"/>
      <c r="AT224" s="18" t="s">
        <v>162</v>
      </c>
      <c r="AU224" s="18" t="s">
        <v>78</v>
      </c>
    </row>
    <row r="225" spans="2:65" s="1" customFormat="1" ht="16.5" customHeight="1">
      <c r="B225" s="126"/>
      <c r="C225" s="127" t="s">
        <v>313</v>
      </c>
      <c r="D225" s="127" t="s">
        <v>155</v>
      </c>
      <c r="E225" s="128" t="s">
        <v>1443</v>
      </c>
      <c r="F225" s="129" t="s">
        <v>1444</v>
      </c>
      <c r="G225" s="130" t="s">
        <v>1163</v>
      </c>
      <c r="H225" s="131">
        <v>1</v>
      </c>
      <c r="I225" s="132"/>
      <c r="J225" s="133">
        <f>ROUND(I225*H225,2)</f>
        <v>0</v>
      </c>
      <c r="K225" s="129" t="s">
        <v>322</v>
      </c>
      <c r="L225" s="33"/>
      <c r="M225" s="134" t="s">
        <v>3</v>
      </c>
      <c r="N225" s="135" t="s">
        <v>40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867</v>
      </c>
      <c r="AT225" s="138" t="s">
        <v>155</v>
      </c>
      <c r="AU225" s="138" t="s">
        <v>78</v>
      </c>
      <c r="AY225" s="18" t="s">
        <v>154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8" t="s">
        <v>76</v>
      </c>
      <c r="BK225" s="139">
        <f>ROUND(I225*H225,2)</f>
        <v>0</v>
      </c>
      <c r="BL225" s="18" t="s">
        <v>867</v>
      </c>
      <c r="BM225" s="138" t="s">
        <v>1445</v>
      </c>
    </row>
    <row r="226" spans="2:65" s="1" customFormat="1" ht="10">
      <c r="B226" s="33"/>
      <c r="D226" s="140" t="s">
        <v>162</v>
      </c>
      <c r="F226" s="141" t="s">
        <v>1444</v>
      </c>
      <c r="I226" s="142"/>
      <c r="L226" s="33"/>
      <c r="M226" s="143"/>
      <c r="T226" s="54"/>
      <c r="AT226" s="18" t="s">
        <v>162</v>
      </c>
      <c r="AU226" s="18" t="s">
        <v>78</v>
      </c>
    </row>
    <row r="227" spans="2:65" s="10" customFormat="1" ht="22.75" customHeight="1">
      <c r="B227" s="116"/>
      <c r="D227" s="117" t="s">
        <v>68</v>
      </c>
      <c r="E227" s="160" t="s">
        <v>1305</v>
      </c>
      <c r="F227" s="160" t="s">
        <v>1306</v>
      </c>
      <c r="I227" s="119"/>
      <c r="J227" s="161">
        <f>BK227</f>
        <v>0</v>
      </c>
      <c r="L227" s="116"/>
      <c r="M227" s="121"/>
      <c r="P227" s="122">
        <f>SUM(P228:P239)</f>
        <v>0</v>
      </c>
      <c r="R227" s="122">
        <f>SUM(R228:R239)</f>
        <v>3.767614</v>
      </c>
      <c r="T227" s="123">
        <f>SUM(T228:T239)</f>
        <v>0</v>
      </c>
      <c r="AR227" s="117" t="s">
        <v>112</v>
      </c>
      <c r="AT227" s="124" t="s">
        <v>68</v>
      </c>
      <c r="AU227" s="124" t="s">
        <v>76</v>
      </c>
      <c r="AY227" s="117" t="s">
        <v>154</v>
      </c>
      <c r="BK227" s="125">
        <f>SUM(BK228:BK239)</f>
        <v>0</v>
      </c>
    </row>
    <row r="228" spans="2:65" s="1" customFormat="1" ht="16.5" customHeight="1">
      <c r="B228" s="126"/>
      <c r="C228" s="127" t="s">
        <v>301</v>
      </c>
      <c r="D228" s="127" t="s">
        <v>155</v>
      </c>
      <c r="E228" s="128" t="s">
        <v>1446</v>
      </c>
      <c r="F228" s="129" t="s">
        <v>1447</v>
      </c>
      <c r="G228" s="130" t="s">
        <v>1086</v>
      </c>
      <c r="H228" s="131">
        <v>26.9</v>
      </c>
      <c r="I228" s="132"/>
      <c r="J228" s="133">
        <f>ROUND(I228*H228,2)</f>
        <v>0</v>
      </c>
      <c r="K228" s="129" t="s">
        <v>1079</v>
      </c>
      <c r="L228" s="33"/>
      <c r="M228" s="134" t="s">
        <v>3</v>
      </c>
      <c r="N228" s="135" t="s">
        <v>40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867</v>
      </c>
      <c r="AT228" s="138" t="s">
        <v>155</v>
      </c>
      <c r="AU228" s="138" t="s">
        <v>78</v>
      </c>
      <c r="AY228" s="18" t="s">
        <v>154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76</v>
      </c>
      <c r="BK228" s="139">
        <f>ROUND(I228*H228,2)</f>
        <v>0</v>
      </c>
      <c r="BL228" s="18" t="s">
        <v>867</v>
      </c>
      <c r="BM228" s="138" t="s">
        <v>1448</v>
      </c>
    </row>
    <row r="229" spans="2:65" s="1" customFormat="1" ht="18">
      <c r="B229" s="33"/>
      <c r="D229" s="140" t="s">
        <v>162</v>
      </c>
      <c r="F229" s="141" t="s">
        <v>1449</v>
      </c>
      <c r="I229" s="142"/>
      <c r="L229" s="33"/>
      <c r="M229" s="143"/>
      <c r="T229" s="54"/>
      <c r="AT229" s="18" t="s">
        <v>162</v>
      </c>
      <c r="AU229" s="18" t="s">
        <v>78</v>
      </c>
    </row>
    <row r="230" spans="2:65" s="1" customFormat="1" ht="10">
      <c r="B230" s="33"/>
      <c r="D230" s="162" t="s">
        <v>1082</v>
      </c>
      <c r="F230" s="163" t="s">
        <v>1450</v>
      </c>
      <c r="I230" s="142"/>
      <c r="L230" s="33"/>
      <c r="M230" s="143"/>
      <c r="T230" s="54"/>
      <c r="AT230" s="18" t="s">
        <v>1082</v>
      </c>
      <c r="AU230" s="18" t="s">
        <v>78</v>
      </c>
    </row>
    <row r="231" spans="2:65" s="1" customFormat="1" ht="16.5" customHeight="1">
      <c r="B231" s="126"/>
      <c r="C231" s="127" t="s">
        <v>307</v>
      </c>
      <c r="D231" s="127" t="s">
        <v>155</v>
      </c>
      <c r="E231" s="128" t="s">
        <v>1451</v>
      </c>
      <c r="F231" s="129" t="s">
        <v>1452</v>
      </c>
      <c r="G231" s="130" t="s">
        <v>1086</v>
      </c>
      <c r="H231" s="131">
        <v>26.9</v>
      </c>
      <c r="I231" s="132"/>
      <c r="J231" s="133">
        <f>ROUND(I231*H231,2)</f>
        <v>0</v>
      </c>
      <c r="K231" s="129" t="s">
        <v>1079</v>
      </c>
      <c r="L231" s="33"/>
      <c r="M231" s="134" t="s">
        <v>3</v>
      </c>
      <c r="N231" s="135" t="s">
        <v>40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867</v>
      </c>
      <c r="AT231" s="138" t="s">
        <v>155</v>
      </c>
      <c r="AU231" s="138" t="s">
        <v>78</v>
      </c>
      <c r="AY231" s="18" t="s">
        <v>154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76</v>
      </c>
      <c r="BK231" s="139">
        <f>ROUND(I231*H231,2)</f>
        <v>0</v>
      </c>
      <c r="BL231" s="18" t="s">
        <v>867</v>
      </c>
      <c r="BM231" s="138" t="s">
        <v>1453</v>
      </c>
    </row>
    <row r="232" spans="2:65" s="1" customFormat="1" ht="18">
      <c r="B232" s="33"/>
      <c r="D232" s="140" t="s">
        <v>162</v>
      </c>
      <c r="F232" s="141" t="s">
        <v>1454</v>
      </c>
      <c r="I232" s="142"/>
      <c r="L232" s="33"/>
      <c r="M232" s="143"/>
      <c r="T232" s="54"/>
      <c r="AT232" s="18" t="s">
        <v>162</v>
      </c>
      <c r="AU232" s="18" t="s">
        <v>78</v>
      </c>
    </row>
    <row r="233" spans="2:65" s="1" customFormat="1" ht="10">
      <c r="B233" s="33"/>
      <c r="D233" s="162" t="s">
        <v>1082</v>
      </c>
      <c r="F233" s="163" t="s">
        <v>1455</v>
      </c>
      <c r="I233" s="142"/>
      <c r="L233" s="33"/>
      <c r="M233" s="143"/>
      <c r="T233" s="54"/>
      <c r="AT233" s="18" t="s">
        <v>1082</v>
      </c>
      <c r="AU233" s="18" t="s">
        <v>78</v>
      </c>
    </row>
    <row r="234" spans="2:65" s="1" customFormat="1" ht="16.5" customHeight="1">
      <c r="B234" s="126"/>
      <c r="C234" s="127" t="s">
        <v>324</v>
      </c>
      <c r="D234" s="127" t="s">
        <v>155</v>
      </c>
      <c r="E234" s="128" t="s">
        <v>1456</v>
      </c>
      <c r="F234" s="129" t="s">
        <v>1457</v>
      </c>
      <c r="G234" s="130" t="s">
        <v>1086</v>
      </c>
      <c r="H234" s="131">
        <v>26.9</v>
      </c>
      <c r="I234" s="132"/>
      <c r="J234" s="133">
        <f>ROUND(I234*H234,2)</f>
        <v>0</v>
      </c>
      <c r="K234" s="129" t="s">
        <v>1079</v>
      </c>
      <c r="L234" s="33"/>
      <c r="M234" s="134" t="s">
        <v>3</v>
      </c>
      <c r="N234" s="135" t="s">
        <v>40</v>
      </c>
      <c r="P234" s="136">
        <f>O234*H234</f>
        <v>0</v>
      </c>
      <c r="Q234" s="136">
        <v>0.14000000000000001</v>
      </c>
      <c r="R234" s="136">
        <f>Q234*H234</f>
        <v>3.766</v>
      </c>
      <c r="S234" s="136">
        <v>0</v>
      </c>
      <c r="T234" s="137">
        <f>S234*H234</f>
        <v>0</v>
      </c>
      <c r="AR234" s="138" t="s">
        <v>867</v>
      </c>
      <c r="AT234" s="138" t="s">
        <v>155</v>
      </c>
      <c r="AU234" s="138" t="s">
        <v>78</v>
      </c>
      <c r="AY234" s="18" t="s">
        <v>154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76</v>
      </c>
      <c r="BK234" s="139">
        <f>ROUND(I234*H234,2)</f>
        <v>0</v>
      </c>
      <c r="BL234" s="18" t="s">
        <v>867</v>
      </c>
      <c r="BM234" s="138" t="s">
        <v>1458</v>
      </c>
    </row>
    <row r="235" spans="2:65" s="1" customFormat="1" ht="10">
      <c r="B235" s="33"/>
      <c r="D235" s="140" t="s">
        <v>162</v>
      </c>
      <c r="F235" s="141" t="s">
        <v>1459</v>
      </c>
      <c r="I235" s="142"/>
      <c r="L235" s="33"/>
      <c r="M235" s="143"/>
      <c r="T235" s="54"/>
      <c r="AT235" s="18" t="s">
        <v>162</v>
      </c>
      <c r="AU235" s="18" t="s">
        <v>78</v>
      </c>
    </row>
    <row r="236" spans="2:65" s="1" customFormat="1" ht="10">
      <c r="B236" s="33"/>
      <c r="D236" s="162" t="s">
        <v>1082</v>
      </c>
      <c r="F236" s="163" t="s">
        <v>1460</v>
      </c>
      <c r="I236" s="142"/>
      <c r="L236" s="33"/>
      <c r="M236" s="143"/>
      <c r="T236" s="54"/>
      <c r="AT236" s="18" t="s">
        <v>1082</v>
      </c>
      <c r="AU236" s="18" t="s">
        <v>78</v>
      </c>
    </row>
    <row r="237" spans="2:65" s="1" customFormat="1" ht="16.5" customHeight="1">
      <c r="B237" s="126"/>
      <c r="C237" s="127" t="s">
        <v>328</v>
      </c>
      <c r="D237" s="127" t="s">
        <v>155</v>
      </c>
      <c r="E237" s="128" t="s">
        <v>1461</v>
      </c>
      <c r="F237" s="129" t="s">
        <v>1462</v>
      </c>
      <c r="G237" s="130" t="s">
        <v>1086</v>
      </c>
      <c r="H237" s="131">
        <v>26.9</v>
      </c>
      <c r="I237" s="132"/>
      <c r="J237" s="133">
        <f>ROUND(I237*H237,2)</f>
        <v>0</v>
      </c>
      <c r="K237" s="129" t="s">
        <v>1079</v>
      </c>
      <c r="L237" s="33"/>
      <c r="M237" s="134" t="s">
        <v>3</v>
      </c>
      <c r="N237" s="135" t="s">
        <v>40</v>
      </c>
      <c r="P237" s="136">
        <f>O237*H237</f>
        <v>0</v>
      </c>
      <c r="Q237" s="136">
        <v>6.0000000000000002E-5</v>
      </c>
      <c r="R237" s="136">
        <f>Q237*H237</f>
        <v>1.614E-3</v>
      </c>
      <c r="S237" s="136">
        <v>0</v>
      </c>
      <c r="T237" s="137">
        <f>S237*H237</f>
        <v>0</v>
      </c>
      <c r="AR237" s="138" t="s">
        <v>867</v>
      </c>
      <c r="AT237" s="138" t="s">
        <v>155</v>
      </c>
      <c r="AU237" s="138" t="s">
        <v>78</v>
      </c>
      <c r="AY237" s="18" t="s">
        <v>154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8" t="s">
        <v>76</v>
      </c>
      <c r="BK237" s="139">
        <f>ROUND(I237*H237,2)</f>
        <v>0</v>
      </c>
      <c r="BL237" s="18" t="s">
        <v>867</v>
      </c>
      <c r="BM237" s="138" t="s">
        <v>1463</v>
      </c>
    </row>
    <row r="238" spans="2:65" s="1" customFormat="1" ht="10">
      <c r="B238" s="33"/>
      <c r="D238" s="140" t="s">
        <v>162</v>
      </c>
      <c r="F238" s="141" t="s">
        <v>1464</v>
      </c>
      <c r="I238" s="142"/>
      <c r="L238" s="33"/>
      <c r="M238" s="143"/>
      <c r="T238" s="54"/>
      <c r="AT238" s="18" t="s">
        <v>162</v>
      </c>
      <c r="AU238" s="18" t="s">
        <v>78</v>
      </c>
    </row>
    <row r="239" spans="2:65" s="1" customFormat="1" ht="10">
      <c r="B239" s="33"/>
      <c r="D239" s="162" t="s">
        <v>1082</v>
      </c>
      <c r="F239" s="163" t="s">
        <v>1465</v>
      </c>
      <c r="I239" s="142"/>
      <c r="L239" s="33"/>
      <c r="M239" s="143"/>
      <c r="T239" s="54"/>
      <c r="AT239" s="18" t="s">
        <v>1082</v>
      </c>
      <c r="AU239" s="18" t="s">
        <v>78</v>
      </c>
    </row>
    <row r="240" spans="2:65" s="10" customFormat="1" ht="25.9" customHeight="1">
      <c r="B240" s="116"/>
      <c r="D240" s="117" t="s">
        <v>68</v>
      </c>
      <c r="E240" s="118" t="s">
        <v>1317</v>
      </c>
      <c r="F240" s="118" t="s">
        <v>1318</v>
      </c>
      <c r="I240" s="119"/>
      <c r="J240" s="120">
        <f>BK240</f>
        <v>0</v>
      </c>
      <c r="L240" s="116"/>
      <c r="M240" s="121"/>
      <c r="P240" s="122">
        <f>SUM(P241:P242)</f>
        <v>0</v>
      </c>
      <c r="R240" s="122">
        <f>SUM(R241:R242)</f>
        <v>0</v>
      </c>
      <c r="T240" s="123">
        <f>SUM(T241:T242)</f>
        <v>0</v>
      </c>
      <c r="AR240" s="117" t="s">
        <v>177</v>
      </c>
      <c r="AT240" s="124" t="s">
        <v>68</v>
      </c>
      <c r="AU240" s="124" t="s">
        <v>69</v>
      </c>
      <c r="AY240" s="117" t="s">
        <v>154</v>
      </c>
      <c r="BK240" s="125">
        <f>SUM(BK241:BK242)</f>
        <v>0</v>
      </c>
    </row>
    <row r="241" spans="2:65" s="1" customFormat="1" ht="16.5" customHeight="1">
      <c r="B241" s="126"/>
      <c r="C241" s="127" t="s">
        <v>364</v>
      </c>
      <c r="D241" s="127" t="s">
        <v>155</v>
      </c>
      <c r="E241" s="128" t="s">
        <v>1319</v>
      </c>
      <c r="F241" s="129" t="s">
        <v>1320</v>
      </c>
      <c r="G241" s="130" t="s">
        <v>1163</v>
      </c>
      <c r="H241" s="131">
        <v>1</v>
      </c>
      <c r="I241" s="132"/>
      <c r="J241" s="133">
        <f>ROUND(I241*H241,2)</f>
        <v>0</v>
      </c>
      <c r="K241" s="129" t="s">
        <v>322</v>
      </c>
      <c r="L241" s="33"/>
      <c r="M241" s="134" t="s">
        <v>3</v>
      </c>
      <c r="N241" s="135" t="s">
        <v>40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1321</v>
      </c>
      <c r="AT241" s="138" t="s">
        <v>155</v>
      </c>
      <c r="AU241" s="138" t="s">
        <v>76</v>
      </c>
      <c r="AY241" s="18" t="s">
        <v>154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8" t="s">
        <v>76</v>
      </c>
      <c r="BK241" s="139">
        <f>ROUND(I241*H241,2)</f>
        <v>0</v>
      </c>
      <c r="BL241" s="18" t="s">
        <v>1321</v>
      </c>
      <c r="BM241" s="138" t="s">
        <v>1466</v>
      </c>
    </row>
    <row r="242" spans="2:65" s="1" customFormat="1" ht="10">
      <c r="B242" s="33"/>
      <c r="D242" s="140" t="s">
        <v>162</v>
      </c>
      <c r="F242" s="141" t="s">
        <v>1320</v>
      </c>
      <c r="I242" s="142"/>
      <c r="L242" s="33"/>
      <c r="M242" s="143"/>
      <c r="T242" s="54"/>
      <c r="AT242" s="18" t="s">
        <v>162</v>
      </c>
      <c r="AU242" s="18" t="s">
        <v>76</v>
      </c>
    </row>
    <row r="243" spans="2:65" s="10" customFormat="1" ht="25.9" customHeight="1">
      <c r="B243" s="116"/>
      <c r="D243" s="117" t="s">
        <v>68</v>
      </c>
      <c r="E243" s="118" t="s">
        <v>1323</v>
      </c>
      <c r="F243" s="118" t="s">
        <v>1324</v>
      </c>
      <c r="I243" s="119"/>
      <c r="J243" s="120">
        <f>BK243</f>
        <v>0</v>
      </c>
      <c r="L243" s="116"/>
      <c r="M243" s="121"/>
      <c r="P243" s="122">
        <f>SUM(P244:P246)</f>
        <v>0</v>
      </c>
      <c r="R243" s="122">
        <f>SUM(R244:R246)</f>
        <v>0</v>
      </c>
      <c r="T243" s="123">
        <f>SUM(T244:T246)</f>
        <v>0</v>
      </c>
      <c r="AR243" s="117" t="s">
        <v>177</v>
      </c>
      <c r="AT243" s="124" t="s">
        <v>68</v>
      </c>
      <c r="AU243" s="124" t="s">
        <v>69</v>
      </c>
      <c r="AY243" s="117" t="s">
        <v>154</v>
      </c>
      <c r="BK243" s="125">
        <f>SUM(BK244:BK246)</f>
        <v>0</v>
      </c>
    </row>
    <row r="244" spans="2:65" s="1" customFormat="1" ht="24.15" customHeight="1">
      <c r="B244" s="126"/>
      <c r="C244" s="127" t="s">
        <v>359</v>
      </c>
      <c r="D244" s="127" t="s">
        <v>155</v>
      </c>
      <c r="E244" s="128" t="s">
        <v>1325</v>
      </c>
      <c r="F244" s="129" t="s">
        <v>1326</v>
      </c>
      <c r="G244" s="130" t="s">
        <v>1163</v>
      </c>
      <c r="H244" s="131">
        <v>1</v>
      </c>
      <c r="I244" s="132"/>
      <c r="J244" s="133">
        <f>ROUND(I244*H244,2)</f>
        <v>0</v>
      </c>
      <c r="K244" s="129" t="s">
        <v>322</v>
      </c>
      <c r="L244" s="33"/>
      <c r="M244" s="134" t="s">
        <v>3</v>
      </c>
      <c r="N244" s="135" t="s">
        <v>40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1321</v>
      </c>
      <c r="AT244" s="138" t="s">
        <v>155</v>
      </c>
      <c r="AU244" s="138" t="s">
        <v>76</v>
      </c>
      <c r="AY244" s="18" t="s">
        <v>154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8" t="s">
        <v>76</v>
      </c>
      <c r="BK244" s="139">
        <f>ROUND(I244*H244,2)</f>
        <v>0</v>
      </c>
      <c r="BL244" s="18" t="s">
        <v>1321</v>
      </c>
      <c r="BM244" s="138" t="s">
        <v>1467</v>
      </c>
    </row>
    <row r="245" spans="2:65" s="1" customFormat="1" ht="10">
      <c r="B245" s="33"/>
      <c r="D245" s="140" t="s">
        <v>162</v>
      </c>
      <c r="F245" s="141" t="s">
        <v>1326</v>
      </c>
      <c r="I245" s="142"/>
      <c r="L245" s="33"/>
      <c r="M245" s="143"/>
      <c r="T245" s="54"/>
      <c r="AT245" s="18" t="s">
        <v>162</v>
      </c>
      <c r="AU245" s="18" t="s">
        <v>76</v>
      </c>
    </row>
    <row r="246" spans="2:65" s="1" customFormat="1" ht="72">
      <c r="B246" s="33"/>
      <c r="D246" s="140" t="s">
        <v>217</v>
      </c>
      <c r="F246" s="144" t="s">
        <v>1328</v>
      </c>
      <c r="I246" s="142"/>
      <c r="L246" s="33"/>
      <c r="M246" s="153"/>
      <c r="N246" s="154"/>
      <c r="O246" s="154"/>
      <c r="P246" s="154"/>
      <c r="Q246" s="154"/>
      <c r="R246" s="154"/>
      <c r="S246" s="154"/>
      <c r="T246" s="155"/>
      <c r="AT246" s="18" t="s">
        <v>217</v>
      </c>
      <c r="AU246" s="18" t="s">
        <v>76</v>
      </c>
    </row>
    <row r="247" spans="2:65" s="1" customFormat="1" ht="7" customHeight="1">
      <c r="B247" s="42"/>
      <c r="C247" s="43"/>
      <c r="D247" s="43"/>
      <c r="E247" s="43"/>
      <c r="F247" s="43"/>
      <c r="G247" s="43"/>
      <c r="H247" s="43"/>
      <c r="I247" s="43"/>
      <c r="J247" s="43"/>
      <c r="K247" s="43"/>
      <c r="L247" s="33"/>
    </row>
  </sheetData>
  <autoFilter ref="C100:K246" xr:uid="{00000000-0009-0000-0000-000008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6" r:id="rId1" xr:uid="{00000000-0004-0000-0800-000000000000}"/>
    <hyperlink ref="F109" r:id="rId2" xr:uid="{00000000-0004-0000-0800-000001000000}"/>
    <hyperlink ref="F112" r:id="rId3" xr:uid="{00000000-0004-0000-0800-000002000000}"/>
    <hyperlink ref="F115" r:id="rId4" xr:uid="{00000000-0004-0000-0800-000003000000}"/>
    <hyperlink ref="F119" r:id="rId5" xr:uid="{00000000-0004-0000-0800-000004000000}"/>
    <hyperlink ref="F124" r:id="rId6" xr:uid="{00000000-0004-0000-0800-000005000000}"/>
    <hyperlink ref="F127" r:id="rId7" xr:uid="{00000000-0004-0000-0800-000006000000}"/>
    <hyperlink ref="F133" r:id="rId8" xr:uid="{00000000-0004-0000-0800-000007000000}"/>
    <hyperlink ref="F136" r:id="rId9" xr:uid="{00000000-0004-0000-0800-000008000000}"/>
    <hyperlink ref="F142" r:id="rId10" xr:uid="{00000000-0004-0000-0800-000009000000}"/>
    <hyperlink ref="F146" r:id="rId11" xr:uid="{00000000-0004-0000-0800-00000A000000}"/>
    <hyperlink ref="F150" r:id="rId12" xr:uid="{00000000-0004-0000-0800-00000B000000}"/>
    <hyperlink ref="F155" r:id="rId13" xr:uid="{00000000-0004-0000-0800-00000C000000}"/>
    <hyperlink ref="F159" r:id="rId14" xr:uid="{00000000-0004-0000-0800-00000D000000}"/>
    <hyperlink ref="F171" r:id="rId15" xr:uid="{00000000-0004-0000-0800-00000E000000}"/>
    <hyperlink ref="F175" r:id="rId16" xr:uid="{00000000-0004-0000-0800-00000F000000}"/>
    <hyperlink ref="F183" r:id="rId17" xr:uid="{00000000-0004-0000-0800-000010000000}"/>
    <hyperlink ref="F186" r:id="rId18" xr:uid="{00000000-0004-0000-0800-000011000000}"/>
    <hyperlink ref="F189" r:id="rId19" xr:uid="{00000000-0004-0000-0800-000012000000}"/>
    <hyperlink ref="F193" r:id="rId20" xr:uid="{00000000-0004-0000-0800-000013000000}"/>
    <hyperlink ref="F197" r:id="rId21" xr:uid="{00000000-0004-0000-0800-000014000000}"/>
    <hyperlink ref="F206" r:id="rId22" xr:uid="{00000000-0004-0000-0800-000015000000}"/>
    <hyperlink ref="F209" r:id="rId23" xr:uid="{00000000-0004-0000-0800-000016000000}"/>
    <hyperlink ref="F214" r:id="rId24" xr:uid="{00000000-0004-0000-0800-000017000000}"/>
    <hyperlink ref="F219" r:id="rId25" xr:uid="{00000000-0004-0000-0800-000018000000}"/>
    <hyperlink ref="F230" r:id="rId26" xr:uid="{00000000-0004-0000-0800-000019000000}"/>
    <hyperlink ref="F233" r:id="rId27" xr:uid="{00000000-0004-0000-0800-00001A000000}"/>
    <hyperlink ref="F236" r:id="rId28" xr:uid="{00000000-0004-0000-0800-00001B000000}"/>
    <hyperlink ref="F239" r:id="rId29" xr:uid="{00000000-0004-0000-08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8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113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.5">
      <c r="B8" s="21"/>
      <c r="D8" s="28" t="s">
        <v>127</v>
      </c>
      <c r="L8" s="21"/>
    </row>
    <row r="9" spans="2:46" ht="16.5" customHeight="1">
      <c r="B9" s="21"/>
      <c r="E9" s="327" t="s">
        <v>1057</v>
      </c>
      <c r="F9" s="296"/>
      <c r="G9" s="296"/>
      <c r="H9" s="296"/>
      <c r="L9" s="21"/>
    </row>
    <row r="10" spans="2:46" ht="12" customHeight="1">
      <c r="B10" s="21"/>
      <c r="D10" s="28" t="s">
        <v>129</v>
      </c>
      <c r="L10" s="21"/>
    </row>
    <row r="11" spans="2:46" s="1" customFormat="1" ht="16.5" customHeight="1">
      <c r="B11" s="33"/>
      <c r="E11" s="324" t="s">
        <v>1468</v>
      </c>
      <c r="F11" s="329"/>
      <c r="G11" s="329"/>
      <c r="H11" s="329"/>
      <c r="L11" s="33"/>
    </row>
    <row r="12" spans="2:46" s="1" customFormat="1" ht="12" customHeight="1">
      <c r="B12" s="33"/>
      <c r="D12" s="28" t="s">
        <v>1469</v>
      </c>
      <c r="L12" s="33"/>
    </row>
    <row r="13" spans="2:46" s="1" customFormat="1" ht="16.5" customHeight="1">
      <c r="B13" s="33"/>
      <c r="E13" s="289" t="s">
        <v>1470</v>
      </c>
      <c r="F13" s="329"/>
      <c r="G13" s="329"/>
      <c r="H13" s="329"/>
      <c r="L13" s="33"/>
    </row>
    <row r="14" spans="2:46" s="1" customFormat="1" ht="10">
      <c r="B14" s="33"/>
      <c r="L14" s="33"/>
    </row>
    <row r="15" spans="2:46" s="1" customFormat="1" ht="12" customHeight="1">
      <c r="B15" s="33"/>
      <c r="D15" s="28" t="s">
        <v>19</v>
      </c>
      <c r="F15" s="26" t="s">
        <v>3</v>
      </c>
      <c r="I15" s="28" t="s">
        <v>20</v>
      </c>
      <c r="J15" s="26" t="s">
        <v>3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30. 4. 2025</v>
      </c>
      <c r="L16" s="33"/>
    </row>
    <row r="17" spans="2:12" s="1" customFormat="1" ht="10.75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3</v>
      </c>
      <c r="L18" s="33"/>
    </row>
    <row r="19" spans="2:12" s="1" customFormat="1" ht="18" customHeight="1">
      <c r="B19" s="33"/>
      <c r="E19" s="26" t="s">
        <v>22</v>
      </c>
      <c r="I19" s="28" t="s">
        <v>27</v>
      </c>
      <c r="J19" s="26" t="s">
        <v>3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0" t="str">
        <f>'Rekapitulace stavby'!E14</f>
        <v>Vyplň údaj</v>
      </c>
      <c r="F22" s="295"/>
      <c r="G22" s="295"/>
      <c r="H22" s="295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26</v>
      </c>
      <c r="J24" s="26" t="s">
        <v>3</v>
      </c>
      <c r="L24" s="33"/>
    </row>
    <row r="25" spans="2:12" s="1" customFormat="1" ht="18" customHeight="1">
      <c r="B25" s="33"/>
      <c r="E25" s="26" t="s">
        <v>22</v>
      </c>
      <c r="I25" s="28" t="s">
        <v>27</v>
      </c>
      <c r="J25" s="26" t="s">
        <v>3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32</v>
      </c>
      <c r="I27" s="28" t="s">
        <v>26</v>
      </c>
      <c r="J27" s="26" t="s">
        <v>3</v>
      </c>
      <c r="L27" s="33"/>
    </row>
    <row r="28" spans="2:12" s="1" customFormat="1" ht="18" customHeight="1">
      <c r="B28" s="33"/>
      <c r="E28" s="26" t="s">
        <v>22</v>
      </c>
      <c r="I28" s="28" t="s">
        <v>27</v>
      </c>
      <c r="J28" s="26" t="s">
        <v>3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33</v>
      </c>
      <c r="L30" s="33"/>
    </row>
    <row r="31" spans="2:12" s="7" customFormat="1" ht="16.5" customHeight="1">
      <c r="B31" s="92"/>
      <c r="E31" s="300" t="s">
        <v>3</v>
      </c>
      <c r="F31" s="300"/>
      <c r="G31" s="300"/>
      <c r="H31" s="300"/>
      <c r="L31" s="92"/>
    </row>
    <row r="32" spans="2:12" s="1" customFormat="1" ht="7" customHeight="1">
      <c r="B32" s="33"/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4" customHeight="1">
      <c r="B34" s="33"/>
      <c r="D34" s="93" t="s">
        <v>35</v>
      </c>
      <c r="J34" s="64">
        <f>ROUND(J114, 2)</f>
        <v>0</v>
      </c>
      <c r="L34" s="33"/>
    </row>
    <row r="35" spans="2:12" s="1" customFormat="1" ht="7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37</v>
      </c>
      <c r="I36" s="36" t="s">
        <v>36</v>
      </c>
      <c r="J36" s="36" t="s">
        <v>38</v>
      </c>
      <c r="L36" s="33"/>
    </row>
    <row r="37" spans="2:12" s="1" customFormat="1" ht="14.4" customHeight="1">
      <c r="B37" s="33"/>
      <c r="D37" s="53" t="s">
        <v>39</v>
      </c>
      <c r="E37" s="28" t="s">
        <v>40</v>
      </c>
      <c r="F37" s="84">
        <f>ROUND((SUM(BE114:BE384)),  2)</f>
        <v>0</v>
      </c>
      <c r="I37" s="94">
        <v>0.21</v>
      </c>
      <c r="J37" s="84">
        <f>ROUND(((SUM(BE114:BE384))*I37),  2)</f>
        <v>0</v>
      </c>
      <c r="L37" s="33"/>
    </row>
    <row r="38" spans="2:12" s="1" customFormat="1" ht="14.4" customHeight="1">
      <c r="B38" s="33"/>
      <c r="E38" s="28" t="s">
        <v>41</v>
      </c>
      <c r="F38" s="84">
        <f>ROUND((SUM(BF114:BF384)),  2)</f>
        <v>0</v>
      </c>
      <c r="I38" s="94">
        <v>0.12</v>
      </c>
      <c r="J38" s="84">
        <f>ROUND(((SUM(BF114:BF384))*I38),  2)</f>
        <v>0</v>
      </c>
      <c r="L38" s="33"/>
    </row>
    <row r="39" spans="2:12" s="1" customFormat="1" ht="14.4" hidden="1" customHeight="1">
      <c r="B39" s="33"/>
      <c r="E39" s="28" t="s">
        <v>42</v>
      </c>
      <c r="F39" s="84">
        <f>ROUND((SUM(BG114:BG384)),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43</v>
      </c>
      <c r="F40" s="84">
        <f>ROUND((SUM(BH114:BH384)),  2)</f>
        <v>0</v>
      </c>
      <c r="I40" s="94">
        <v>0.12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44</v>
      </c>
      <c r="F41" s="84">
        <f>ROUND((SUM(BI114:BI384)),  2)</f>
        <v>0</v>
      </c>
      <c r="I41" s="94">
        <v>0</v>
      </c>
      <c r="J41" s="84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45</v>
      </c>
      <c r="E43" s="55"/>
      <c r="F43" s="55"/>
      <c r="G43" s="97" t="s">
        <v>46</v>
      </c>
      <c r="H43" s="98" t="s">
        <v>47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7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5" customHeight="1">
      <c r="B49" s="33"/>
      <c r="C49" s="22" t="s">
        <v>131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17</v>
      </c>
      <c r="L51" s="33"/>
    </row>
    <row r="52" spans="2:12" s="1" customFormat="1" ht="16.5" customHeight="1">
      <c r="B52" s="33"/>
      <c r="E52" s="327" t="str">
        <f>E7</f>
        <v>ŽST Hrubá Voda - vymístění pracoviště ŘP</v>
      </c>
      <c r="F52" s="328"/>
      <c r="G52" s="328"/>
      <c r="H52" s="328"/>
      <c r="L52" s="33"/>
    </row>
    <row r="53" spans="2:12" ht="12" customHeight="1">
      <c r="B53" s="21"/>
      <c r="C53" s="28" t="s">
        <v>127</v>
      </c>
      <c r="L53" s="21"/>
    </row>
    <row r="54" spans="2:12" ht="16.5" customHeight="1">
      <c r="B54" s="21"/>
      <c r="E54" s="327" t="s">
        <v>1057</v>
      </c>
      <c r="F54" s="296"/>
      <c r="G54" s="296"/>
      <c r="H54" s="296"/>
      <c r="L54" s="21"/>
    </row>
    <row r="55" spans="2:12" ht="12" customHeight="1">
      <c r="B55" s="21"/>
      <c r="C55" s="28" t="s">
        <v>129</v>
      </c>
      <c r="L55" s="21"/>
    </row>
    <row r="56" spans="2:12" s="1" customFormat="1" ht="16.5" customHeight="1">
      <c r="B56" s="33"/>
      <c r="E56" s="324" t="s">
        <v>1468</v>
      </c>
      <c r="F56" s="329"/>
      <c r="G56" s="329"/>
      <c r="H56" s="329"/>
      <c r="L56" s="33"/>
    </row>
    <row r="57" spans="2:12" s="1" customFormat="1" ht="12" customHeight="1">
      <c r="B57" s="33"/>
      <c r="C57" s="28" t="s">
        <v>1469</v>
      </c>
      <c r="L57" s="33"/>
    </row>
    <row r="58" spans="2:12" s="1" customFormat="1" ht="16.5" customHeight="1">
      <c r="B58" s="33"/>
      <c r="E58" s="289" t="str">
        <f>E13</f>
        <v>SO 11-72-01.01 - Stavební část</v>
      </c>
      <c r="F58" s="329"/>
      <c r="G58" s="329"/>
      <c r="H58" s="329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 </v>
      </c>
      <c r="I60" s="28" t="s">
        <v>23</v>
      </c>
      <c r="J60" s="50" t="str">
        <f>IF(J16="","",J16)</f>
        <v>30. 4. 2025</v>
      </c>
      <c r="L60" s="33"/>
    </row>
    <row r="61" spans="2:12" s="1" customFormat="1" ht="7" customHeight="1">
      <c r="B61" s="33"/>
      <c r="L61" s="33"/>
    </row>
    <row r="62" spans="2:12" s="1" customFormat="1" ht="15.15" customHeight="1">
      <c r="B62" s="33"/>
      <c r="C62" s="28" t="s">
        <v>25</v>
      </c>
      <c r="F62" s="26" t="str">
        <f>E19</f>
        <v xml:space="preserve"> </v>
      </c>
      <c r="I62" s="28" t="s">
        <v>30</v>
      </c>
      <c r="J62" s="31" t="str">
        <f>E25</f>
        <v xml:space="preserve"> </v>
      </c>
      <c r="L62" s="33"/>
    </row>
    <row r="63" spans="2:12" s="1" customFormat="1" ht="15.15" customHeight="1">
      <c r="B63" s="33"/>
      <c r="C63" s="28" t="s">
        <v>28</v>
      </c>
      <c r="F63" s="26" t="str">
        <f>IF(E22="","",E22)</f>
        <v>Vyplň údaj</v>
      </c>
      <c r="I63" s="28" t="s">
        <v>32</v>
      </c>
      <c r="J63" s="31" t="str">
        <f>E28</f>
        <v xml:space="preserve"> </v>
      </c>
      <c r="L63" s="33"/>
    </row>
    <row r="64" spans="2:12" s="1" customFormat="1" ht="10.25" customHeight="1">
      <c r="B64" s="33"/>
      <c r="L64" s="33"/>
    </row>
    <row r="65" spans="2:47" s="1" customFormat="1" ht="29.25" customHeight="1">
      <c r="B65" s="33"/>
      <c r="C65" s="101" t="s">
        <v>132</v>
      </c>
      <c r="D65" s="95"/>
      <c r="E65" s="95"/>
      <c r="F65" s="95"/>
      <c r="G65" s="95"/>
      <c r="H65" s="95"/>
      <c r="I65" s="95"/>
      <c r="J65" s="102" t="s">
        <v>133</v>
      </c>
      <c r="K65" s="95"/>
      <c r="L65" s="33"/>
    </row>
    <row r="66" spans="2:47" s="1" customFormat="1" ht="10.25" customHeight="1">
      <c r="B66" s="33"/>
      <c r="L66" s="33"/>
    </row>
    <row r="67" spans="2:47" s="1" customFormat="1" ht="22.75" customHeight="1">
      <c r="B67" s="33"/>
      <c r="C67" s="103" t="s">
        <v>67</v>
      </c>
      <c r="J67" s="64">
        <f>J114</f>
        <v>0</v>
      </c>
      <c r="L67" s="33"/>
      <c r="AU67" s="18" t="s">
        <v>134</v>
      </c>
    </row>
    <row r="68" spans="2:47" s="8" customFormat="1" ht="25" customHeight="1">
      <c r="B68" s="104"/>
      <c r="D68" s="105" t="s">
        <v>1059</v>
      </c>
      <c r="E68" s="106"/>
      <c r="F68" s="106"/>
      <c r="G68" s="106"/>
      <c r="H68" s="106"/>
      <c r="I68" s="106"/>
      <c r="J68" s="107">
        <f>J115</f>
        <v>0</v>
      </c>
      <c r="L68" s="104"/>
    </row>
    <row r="69" spans="2:47" s="12" customFormat="1" ht="19.899999999999999" customHeight="1">
      <c r="B69" s="156"/>
      <c r="D69" s="157" t="s">
        <v>1060</v>
      </c>
      <c r="E69" s="158"/>
      <c r="F69" s="158"/>
      <c r="G69" s="158"/>
      <c r="H69" s="158"/>
      <c r="I69" s="158"/>
      <c r="J69" s="159">
        <f>J116</f>
        <v>0</v>
      </c>
      <c r="L69" s="156"/>
    </row>
    <row r="70" spans="2:47" s="12" customFormat="1" ht="14.9" customHeight="1">
      <c r="B70" s="156"/>
      <c r="D70" s="157" t="s">
        <v>1471</v>
      </c>
      <c r="E70" s="158"/>
      <c r="F70" s="158"/>
      <c r="G70" s="158"/>
      <c r="H70" s="158"/>
      <c r="I70" s="158"/>
      <c r="J70" s="159">
        <f>J117</f>
        <v>0</v>
      </c>
      <c r="L70" s="156"/>
    </row>
    <row r="71" spans="2:47" s="12" customFormat="1" ht="14.9" customHeight="1">
      <c r="B71" s="156"/>
      <c r="D71" s="157" t="s">
        <v>1472</v>
      </c>
      <c r="E71" s="158"/>
      <c r="F71" s="158"/>
      <c r="G71" s="158"/>
      <c r="H71" s="158"/>
      <c r="I71" s="158"/>
      <c r="J71" s="159">
        <f>J131</f>
        <v>0</v>
      </c>
      <c r="L71" s="156"/>
    </row>
    <row r="72" spans="2:47" s="12" customFormat="1" ht="14.9" customHeight="1">
      <c r="B72" s="156"/>
      <c r="D72" s="157" t="s">
        <v>1473</v>
      </c>
      <c r="E72" s="158"/>
      <c r="F72" s="158"/>
      <c r="G72" s="158"/>
      <c r="H72" s="158"/>
      <c r="I72" s="158"/>
      <c r="J72" s="159">
        <f>J144</f>
        <v>0</v>
      </c>
      <c r="L72" s="156"/>
    </row>
    <row r="73" spans="2:47" s="12" customFormat="1" ht="14.9" customHeight="1">
      <c r="B73" s="156"/>
      <c r="D73" s="157" t="s">
        <v>1061</v>
      </c>
      <c r="E73" s="158"/>
      <c r="F73" s="158"/>
      <c r="G73" s="158"/>
      <c r="H73" s="158"/>
      <c r="I73" s="158"/>
      <c r="J73" s="159">
        <f>J162</f>
        <v>0</v>
      </c>
      <c r="L73" s="156"/>
    </row>
    <row r="74" spans="2:47" s="12" customFormat="1" ht="14.9" customHeight="1">
      <c r="B74" s="156"/>
      <c r="D74" s="157" t="s">
        <v>1062</v>
      </c>
      <c r="E74" s="158"/>
      <c r="F74" s="158"/>
      <c r="G74" s="158"/>
      <c r="H74" s="158"/>
      <c r="I74" s="158"/>
      <c r="J74" s="159">
        <f>J180</f>
        <v>0</v>
      </c>
      <c r="L74" s="156"/>
    </row>
    <row r="75" spans="2:47" s="12" customFormat="1" ht="14.9" customHeight="1">
      <c r="B75" s="156"/>
      <c r="D75" s="157" t="s">
        <v>1474</v>
      </c>
      <c r="E75" s="158"/>
      <c r="F75" s="158"/>
      <c r="G75" s="158"/>
      <c r="H75" s="158"/>
      <c r="I75" s="158"/>
      <c r="J75" s="159">
        <f>J201</f>
        <v>0</v>
      </c>
      <c r="L75" s="156"/>
    </row>
    <row r="76" spans="2:47" s="12" customFormat="1" ht="19.899999999999999" customHeight="1">
      <c r="B76" s="156"/>
      <c r="D76" s="157" t="s">
        <v>1063</v>
      </c>
      <c r="E76" s="158"/>
      <c r="F76" s="158"/>
      <c r="G76" s="158"/>
      <c r="H76" s="158"/>
      <c r="I76" s="158"/>
      <c r="J76" s="159">
        <f>J214</f>
        <v>0</v>
      </c>
      <c r="L76" s="156"/>
    </row>
    <row r="77" spans="2:47" s="12" customFormat="1" ht="14.9" customHeight="1">
      <c r="B77" s="156"/>
      <c r="D77" s="157" t="s">
        <v>1475</v>
      </c>
      <c r="E77" s="158"/>
      <c r="F77" s="158"/>
      <c r="G77" s="158"/>
      <c r="H77" s="158"/>
      <c r="I77" s="158"/>
      <c r="J77" s="159">
        <f>J215</f>
        <v>0</v>
      </c>
      <c r="L77" s="156"/>
    </row>
    <row r="78" spans="2:47" s="12" customFormat="1" ht="14.9" customHeight="1">
      <c r="B78" s="156"/>
      <c r="D78" s="157" t="s">
        <v>1476</v>
      </c>
      <c r="E78" s="158"/>
      <c r="F78" s="158"/>
      <c r="G78" s="158"/>
      <c r="H78" s="158"/>
      <c r="I78" s="158"/>
      <c r="J78" s="159">
        <f>J238</f>
        <v>0</v>
      </c>
      <c r="L78" s="156"/>
    </row>
    <row r="79" spans="2:47" s="12" customFormat="1" ht="19.899999999999999" customHeight="1">
      <c r="B79" s="156"/>
      <c r="D79" s="157" t="s">
        <v>1477</v>
      </c>
      <c r="E79" s="158"/>
      <c r="F79" s="158"/>
      <c r="G79" s="158"/>
      <c r="H79" s="158"/>
      <c r="I79" s="158"/>
      <c r="J79" s="159">
        <f>J251</f>
        <v>0</v>
      </c>
      <c r="L79" s="156"/>
    </row>
    <row r="80" spans="2:47" s="12" customFormat="1" ht="14.9" customHeight="1">
      <c r="B80" s="156"/>
      <c r="D80" s="157" t="s">
        <v>1478</v>
      </c>
      <c r="E80" s="158"/>
      <c r="F80" s="158"/>
      <c r="G80" s="158"/>
      <c r="H80" s="158"/>
      <c r="I80" s="158"/>
      <c r="J80" s="159">
        <f>J252</f>
        <v>0</v>
      </c>
      <c r="L80" s="156"/>
    </row>
    <row r="81" spans="2:12" s="12" customFormat="1" ht="14.9" customHeight="1">
      <c r="B81" s="156"/>
      <c r="D81" s="157" t="s">
        <v>1479</v>
      </c>
      <c r="E81" s="158"/>
      <c r="F81" s="158"/>
      <c r="G81" s="158"/>
      <c r="H81" s="158"/>
      <c r="I81" s="158"/>
      <c r="J81" s="159">
        <f>J291</f>
        <v>0</v>
      </c>
      <c r="L81" s="156"/>
    </row>
    <row r="82" spans="2:12" s="12" customFormat="1" ht="19.899999999999999" customHeight="1">
      <c r="B82" s="156"/>
      <c r="D82" s="157" t="s">
        <v>1480</v>
      </c>
      <c r="E82" s="158"/>
      <c r="F82" s="158"/>
      <c r="G82" s="158"/>
      <c r="H82" s="158"/>
      <c r="I82" s="158"/>
      <c r="J82" s="159">
        <f>J308</f>
        <v>0</v>
      </c>
      <c r="L82" s="156"/>
    </row>
    <row r="83" spans="2:12" s="12" customFormat="1" ht="14.9" customHeight="1">
      <c r="B83" s="156"/>
      <c r="D83" s="157" t="s">
        <v>1481</v>
      </c>
      <c r="E83" s="158"/>
      <c r="F83" s="158"/>
      <c r="G83" s="158"/>
      <c r="H83" s="158"/>
      <c r="I83" s="158"/>
      <c r="J83" s="159">
        <f>J309</f>
        <v>0</v>
      </c>
      <c r="L83" s="156"/>
    </row>
    <row r="84" spans="2:12" s="12" customFormat="1" ht="19.899999999999999" customHeight="1">
      <c r="B84" s="156"/>
      <c r="D84" s="157" t="s">
        <v>1067</v>
      </c>
      <c r="E84" s="158"/>
      <c r="F84" s="158"/>
      <c r="G84" s="158"/>
      <c r="H84" s="158"/>
      <c r="I84" s="158"/>
      <c r="J84" s="159">
        <f>J315</f>
        <v>0</v>
      </c>
      <c r="L84" s="156"/>
    </row>
    <row r="85" spans="2:12" s="12" customFormat="1" ht="14.9" customHeight="1">
      <c r="B85" s="156"/>
      <c r="D85" s="157" t="s">
        <v>1482</v>
      </c>
      <c r="E85" s="158"/>
      <c r="F85" s="158"/>
      <c r="G85" s="158"/>
      <c r="H85" s="158"/>
      <c r="I85" s="158"/>
      <c r="J85" s="159">
        <f>J316</f>
        <v>0</v>
      </c>
      <c r="L85" s="156"/>
    </row>
    <row r="86" spans="2:12" s="12" customFormat="1" ht="14.9" customHeight="1">
      <c r="B86" s="156"/>
      <c r="D86" s="157" t="s">
        <v>1483</v>
      </c>
      <c r="E86" s="158"/>
      <c r="F86" s="158"/>
      <c r="G86" s="158"/>
      <c r="H86" s="158"/>
      <c r="I86" s="158"/>
      <c r="J86" s="159">
        <f>J341</f>
        <v>0</v>
      </c>
      <c r="L86" s="156"/>
    </row>
    <row r="87" spans="2:12" s="12" customFormat="1" ht="14.9" customHeight="1">
      <c r="B87" s="156"/>
      <c r="D87" s="157" t="s">
        <v>1484</v>
      </c>
      <c r="E87" s="158"/>
      <c r="F87" s="158"/>
      <c r="G87" s="158"/>
      <c r="H87" s="158"/>
      <c r="I87" s="158"/>
      <c r="J87" s="159">
        <f>J346</f>
        <v>0</v>
      </c>
      <c r="L87" s="156"/>
    </row>
    <row r="88" spans="2:12" s="12" customFormat="1" ht="19.899999999999999" customHeight="1">
      <c r="B88" s="156"/>
      <c r="D88" s="157" t="s">
        <v>1068</v>
      </c>
      <c r="E88" s="158"/>
      <c r="F88" s="158"/>
      <c r="G88" s="158"/>
      <c r="H88" s="158"/>
      <c r="I88" s="158"/>
      <c r="J88" s="159">
        <f>J357</f>
        <v>0</v>
      </c>
      <c r="L88" s="156"/>
    </row>
    <row r="89" spans="2:12" s="12" customFormat="1" ht="19.899999999999999" customHeight="1">
      <c r="B89" s="156"/>
      <c r="D89" s="157" t="s">
        <v>1069</v>
      </c>
      <c r="E89" s="158"/>
      <c r="F89" s="158"/>
      <c r="G89" s="158"/>
      <c r="H89" s="158"/>
      <c r="I89" s="158"/>
      <c r="J89" s="159">
        <f>J369</f>
        <v>0</v>
      </c>
      <c r="L89" s="156"/>
    </row>
    <row r="90" spans="2:12" s="8" customFormat="1" ht="25" customHeight="1">
      <c r="B90" s="104"/>
      <c r="D90" s="105" t="s">
        <v>1485</v>
      </c>
      <c r="E90" s="106"/>
      <c r="F90" s="106"/>
      <c r="G90" s="106"/>
      <c r="H90" s="106"/>
      <c r="I90" s="106"/>
      <c r="J90" s="107">
        <f>J373</f>
        <v>0</v>
      </c>
      <c r="L90" s="104"/>
    </row>
    <row r="91" spans="2:12" s="1" customFormat="1" ht="21.75" customHeight="1">
      <c r="B91" s="33"/>
      <c r="L91" s="33"/>
    </row>
    <row r="92" spans="2:12" s="1" customFormat="1" ht="7" customHeight="1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33"/>
    </row>
    <row r="96" spans="2:12" s="1" customFormat="1" ht="7" customHeight="1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33"/>
    </row>
    <row r="97" spans="2:12" s="1" customFormat="1" ht="25" customHeight="1">
      <c r="B97" s="33"/>
      <c r="C97" s="22" t="s">
        <v>140</v>
      </c>
      <c r="L97" s="33"/>
    </row>
    <row r="98" spans="2:12" s="1" customFormat="1" ht="7" customHeight="1">
      <c r="B98" s="33"/>
      <c r="L98" s="33"/>
    </row>
    <row r="99" spans="2:12" s="1" customFormat="1" ht="12" customHeight="1">
      <c r="B99" s="33"/>
      <c r="C99" s="28" t="s">
        <v>17</v>
      </c>
      <c r="L99" s="33"/>
    </row>
    <row r="100" spans="2:12" s="1" customFormat="1" ht="16.5" customHeight="1">
      <c r="B100" s="33"/>
      <c r="E100" s="327" t="str">
        <f>E7</f>
        <v>ŽST Hrubá Voda - vymístění pracoviště ŘP</v>
      </c>
      <c r="F100" s="328"/>
      <c r="G100" s="328"/>
      <c r="H100" s="328"/>
      <c r="L100" s="33"/>
    </row>
    <row r="101" spans="2:12" ht="12" customHeight="1">
      <c r="B101" s="21"/>
      <c r="C101" s="28" t="s">
        <v>127</v>
      </c>
      <c r="L101" s="21"/>
    </row>
    <row r="102" spans="2:12" ht="16.5" customHeight="1">
      <c r="B102" s="21"/>
      <c r="E102" s="327" t="s">
        <v>1057</v>
      </c>
      <c r="F102" s="296"/>
      <c r="G102" s="296"/>
      <c r="H102" s="296"/>
      <c r="L102" s="21"/>
    </row>
    <row r="103" spans="2:12" ht="12" customHeight="1">
      <c r="B103" s="21"/>
      <c r="C103" s="28" t="s">
        <v>129</v>
      </c>
      <c r="L103" s="21"/>
    </row>
    <row r="104" spans="2:12" s="1" customFormat="1" ht="16.5" customHeight="1">
      <c r="B104" s="33"/>
      <c r="E104" s="324" t="s">
        <v>1468</v>
      </c>
      <c r="F104" s="329"/>
      <c r="G104" s="329"/>
      <c r="H104" s="329"/>
      <c r="L104" s="33"/>
    </row>
    <row r="105" spans="2:12" s="1" customFormat="1" ht="12" customHeight="1">
      <c r="B105" s="33"/>
      <c r="C105" s="28" t="s">
        <v>1469</v>
      </c>
      <c r="L105" s="33"/>
    </row>
    <row r="106" spans="2:12" s="1" customFormat="1" ht="16.5" customHeight="1">
      <c r="B106" s="33"/>
      <c r="E106" s="289" t="str">
        <f>E13</f>
        <v>SO 11-72-01.01 - Stavební část</v>
      </c>
      <c r="F106" s="329"/>
      <c r="G106" s="329"/>
      <c r="H106" s="329"/>
      <c r="L106" s="33"/>
    </row>
    <row r="107" spans="2:12" s="1" customFormat="1" ht="7" customHeight="1">
      <c r="B107" s="33"/>
      <c r="L107" s="33"/>
    </row>
    <row r="108" spans="2:12" s="1" customFormat="1" ht="12" customHeight="1">
      <c r="B108" s="33"/>
      <c r="C108" s="28" t="s">
        <v>21</v>
      </c>
      <c r="F108" s="26" t="str">
        <f>F16</f>
        <v xml:space="preserve"> </v>
      </c>
      <c r="I108" s="28" t="s">
        <v>23</v>
      </c>
      <c r="J108" s="50" t="str">
        <f>IF(J16="","",J16)</f>
        <v>30. 4. 2025</v>
      </c>
      <c r="L108" s="33"/>
    </row>
    <row r="109" spans="2:12" s="1" customFormat="1" ht="7" customHeight="1">
      <c r="B109" s="33"/>
      <c r="L109" s="33"/>
    </row>
    <row r="110" spans="2:12" s="1" customFormat="1" ht="15.15" customHeight="1">
      <c r="B110" s="33"/>
      <c r="C110" s="28" t="s">
        <v>25</v>
      </c>
      <c r="F110" s="26" t="str">
        <f>E19</f>
        <v xml:space="preserve"> </v>
      </c>
      <c r="I110" s="28" t="s">
        <v>30</v>
      </c>
      <c r="J110" s="31" t="str">
        <f>E25</f>
        <v xml:space="preserve"> </v>
      </c>
      <c r="L110" s="33"/>
    </row>
    <row r="111" spans="2:12" s="1" customFormat="1" ht="15.15" customHeight="1">
      <c r="B111" s="33"/>
      <c r="C111" s="28" t="s">
        <v>28</v>
      </c>
      <c r="F111" s="26" t="str">
        <f>IF(E22="","",E22)</f>
        <v>Vyplň údaj</v>
      </c>
      <c r="I111" s="28" t="s">
        <v>32</v>
      </c>
      <c r="J111" s="31" t="str">
        <f>E28</f>
        <v xml:space="preserve"> </v>
      </c>
      <c r="L111" s="33"/>
    </row>
    <row r="112" spans="2:12" s="1" customFormat="1" ht="10.25" customHeight="1">
      <c r="B112" s="33"/>
      <c r="L112" s="33"/>
    </row>
    <row r="113" spans="2:65" s="9" customFormat="1" ht="29.25" customHeight="1">
      <c r="B113" s="108"/>
      <c r="C113" s="109" t="s">
        <v>141</v>
      </c>
      <c r="D113" s="110" t="s">
        <v>54</v>
      </c>
      <c r="E113" s="110" t="s">
        <v>50</v>
      </c>
      <c r="F113" s="110" t="s">
        <v>51</v>
      </c>
      <c r="G113" s="110" t="s">
        <v>142</v>
      </c>
      <c r="H113" s="110" t="s">
        <v>143</v>
      </c>
      <c r="I113" s="110" t="s">
        <v>144</v>
      </c>
      <c r="J113" s="110" t="s">
        <v>133</v>
      </c>
      <c r="K113" s="111" t="s">
        <v>145</v>
      </c>
      <c r="L113" s="108"/>
      <c r="M113" s="57" t="s">
        <v>3</v>
      </c>
      <c r="N113" s="58" t="s">
        <v>39</v>
      </c>
      <c r="O113" s="58" t="s">
        <v>146</v>
      </c>
      <c r="P113" s="58" t="s">
        <v>147</v>
      </c>
      <c r="Q113" s="58" t="s">
        <v>148</v>
      </c>
      <c r="R113" s="58" t="s">
        <v>149</v>
      </c>
      <c r="S113" s="58" t="s">
        <v>150</v>
      </c>
      <c r="T113" s="59" t="s">
        <v>151</v>
      </c>
    </row>
    <row r="114" spans="2:65" s="1" customFormat="1" ht="22.75" customHeight="1">
      <c r="B114" s="33"/>
      <c r="C114" s="62" t="s">
        <v>152</v>
      </c>
      <c r="J114" s="112">
        <f>BK114</f>
        <v>0</v>
      </c>
      <c r="L114" s="33"/>
      <c r="M114" s="60"/>
      <c r="N114" s="51"/>
      <c r="O114" s="51"/>
      <c r="P114" s="113">
        <f>P115+P373</f>
        <v>0</v>
      </c>
      <c r="Q114" s="51"/>
      <c r="R114" s="113">
        <f>R115+R373</f>
        <v>147.00758255</v>
      </c>
      <c r="S114" s="51"/>
      <c r="T114" s="114">
        <f>T115+T373</f>
        <v>2.5493999999999999</v>
      </c>
      <c r="AT114" s="18" t="s">
        <v>68</v>
      </c>
      <c r="AU114" s="18" t="s">
        <v>134</v>
      </c>
      <c r="BK114" s="115">
        <f>BK115+BK373</f>
        <v>0</v>
      </c>
    </row>
    <row r="115" spans="2:65" s="10" customFormat="1" ht="25.9" customHeight="1">
      <c r="B115" s="116"/>
      <c r="D115" s="117" t="s">
        <v>68</v>
      </c>
      <c r="E115" s="118" t="s">
        <v>1074</v>
      </c>
      <c r="F115" s="118" t="s">
        <v>1075</v>
      </c>
      <c r="I115" s="119"/>
      <c r="J115" s="120">
        <f>BK115</f>
        <v>0</v>
      </c>
      <c r="L115" s="116"/>
      <c r="M115" s="121"/>
      <c r="P115" s="122">
        <f>P116+P214+P251+P308+P315+P357+P369</f>
        <v>0</v>
      </c>
      <c r="R115" s="122">
        <f>R116+R214+R251+R308+R315+R357+R369</f>
        <v>147.00758255</v>
      </c>
      <c r="T115" s="123">
        <f>T116+T214+T251+T308+T315+T357+T369</f>
        <v>2.5493999999999999</v>
      </c>
      <c r="AR115" s="117" t="s">
        <v>76</v>
      </c>
      <c r="AT115" s="124" t="s">
        <v>68</v>
      </c>
      <c r="AU115" s="124" t="s">
        <v>69</v>
      </c>
      <c r="AY115" s="117" t="s">
        <v>154</v>
      </c>
      <c r="BK115" s="125">
        <f>BK116+BK214+BK251+BK308+BK315+BK357+BK369</f>
        <v>0</v>
      </c>
    </row>
    <row r="116" spans="2:65" s="10" customFormat="1" ht="22.75" customHeight="1">
      <c r="B116" s="116"/>
      <c r="D116" s="117" t="s">
        <v>68</v>
      </c>
      <c r="E116" s="160" t="s">
        <v>76</v>
      </c>
      <c r="F116" s="160" t="s">
        <v>153</v>
      </c>
      <c r="I116" s="119"/>
      <c r="J116" s="161">
        <f>BK116</f>
        <v>0</v>
      </c>
      <c r="L116" s="116"/>
      <c r="M116" s="121"/>
      <c r="P116" s="122">
        <f>P117+P131+P144+P162+P180+P201</f>
        <v>0</v>
      </c>
      <c r="R116" s="122">
        <f>R117+R131+R144+R162+R180+R201</f>
        <v>10</v>
      </c>
      <c r="T116" s="123">
        <f>T117+T131+T144+T162+T180+T201</f>
        <v>0</v>
      </c>
      <c r="AR116" s="117" t="s">
        <v>76</v>
      </c>
      <c r="AT116" s="124" t="s">
        <v>68</v>
      </c>
      <c r="AU116" s="124" t="s">
        <v>76</v>
      </c>
      <c r="AY116" s="117" t="s">
        <v>154</v>
      </c>
      <c r="BK116" s="125">
        <f>BK117+BK131+BK144+BK162+BK180+BK201</f>
        <v>0</v>
      </c>
    </row>
    <row r="117" spans="2:65" s="10" customFormat="1" ht="20.9" customHeight="1">
      <c r="B117" s="116"/>
      <c r="D117" s="117" t="s">
        <v>68</v>
      </c>
      <c r="E117" s="160" t="s">
        <v>219</v>
      </c>
      <c r="F117" s="160" t="s">
        <v>1486</v>
      </c>
      <c r="I117" s="119"/>
      <c r="J117" s="161">
        <f>BK117</f>
        <v>0</v>
      </c>
      <c r="L117" s="116"/>
      <c r="M117" s="121"/>
      <c r="P117" s="122">
        <f>SUM(P118:P130)</f>
        <v>0</v>
      </c>
      <c r="R117" s="122">
        <f>SUM(R118:R130)</f>
        <v>0</v>
      </c>
      <c r="T117" s="123">
        <f>SUM(T118:T130)</f>
        <v>0</v>
      </c>
      <c r="AR117" s="117" t="s">
        <v>76</v>
      </c>
      <c r="AT117" s="124" t="s">
        <v>68</v>
      </c>
      <c r="AU117" s="124" t="s">
        <v>78</v>
      </c>
      <c r="AY117" s="117" t="s">
        <v>154</v>
      </c>
      <c r="BK117" s="125">
        <f>SUM(BK118:BK130)</f>
        <v>0</v>
      </c>
    </row>
    <row r="118" spans="2:65" s="1" customFormat="1" ht="24.15" customHeight="1">
      <c r="B118" s="126"/>
      <c r="C118" s="127" t="s">
        <v>76</v>
      </c>
      <c r="D118" s="127" t="s">
        <v>155</v>
      </c>
      <c r="E118" s="128" t="s">
        <v>1487</v>
      </c>
      <c r="F118" s="129" t="s">
        <v>1488</v>
      </c>
      <c r="G118" s="130" t="s">
        <v>1078</v>
      </c>
      <c r="H118" s="131">
        <v>200</v>
      </c>
      <c r="I118" s="132"/>
      <c r="J118" s="133">
        <f>ROUND(I118*H118,2)</f>
        <v>0</v>
      </c>
      <c r="K118" s="129" t="s">
        <v>1079</v>
      </c>
      <c r="L118" s="33"/>
      <c r="M118" s="134" t="s">
        <v>3</v>
      </c>
      <c r="N118" s="135" t="s">
        <v>40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160</v>
      </c>
      <c r="AT118" s="138" t="s">
        <v>155</v>
      </c>
      <c r="AU118" s="138" t="s">
        <v>112</v>
      </c>
      <c r="AY118" s="18" t="s">
        <v>154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76</v>
      </c>
      <c r="BK118" s="139">
        <f>ROUND(I118*H118,2)</f>
        <v>0</v>
      </c>
      <c r="BL118" s="18" t="s">
        <v>160</v>
      </c>
      <c r="BM118" s="138" t="s">
        <v>1489</v>
      </c>
    </row>
    <row r="119" spans="2:65" s="1" customFormat="1" ht="18">
      <c r="B119" s="33"/>
      <c r="D119" s="140" t="s">
        <v>162</v>
      </c>
      <c r="F119" s="141" t="s">
        <v>1490</v>
      </c>
      <c r="I119" s="142"/>
      <c r="L119" s="33"/>
      <c r="M119" s="143"/>
      <c r="T119" s="54"/>
      <c r="AT119" s="18" t="s">
        <v>162</v>
      </c>
      <c r="AU119" s="18" t="s">
        <v>112</v>
      </c>
    </row>
    <row r="120" spans="2:65" s="1" customFormat="1" ht="10">
      <c r="B120" s="33"/>
      <c r="D120" s="162" t="s">
        <v>1082</v>
      </c>
      <c r="F120" s="163" t="s">
        <v>1491</v>
      </c>
      <c r="I120" s="142"/>
      <c r="L120" s="33"/>
      <c r="M120" s="143"/>
      <c r="T120" s="54"/>
      <c r="AT120" s="18" t="s">
        <v>1082</v>
      </c>
      <c r="AU120" s="18" t="s">
        <v>112</v>
      </c>
    </row>
    <row r="121" spans="2:65" s="11" customFormat="1" ht="10">
      <c r="B121" s="145"/>
      <c r="D121" s="140" t="s">
        <v>373</v>
      </c>
      <c r="E121" s="146" t="s">
        <v>3</v>
      </c>
      <c r="F121" s="147" t="s">
        <v>1492</v>
      </c>
      <c r="H121" s="148">
        <v>200</v>
      </c>
      <c r="I121" s="149"/>
      <c r="L121" s="145"/>
      <c r="M121" s="164"/>
      <c r="T121" s="165"/>
      <c r="AT121" s="146" t="s">
        <v>373</v>
      </c>
      <c r="AU121" s="146" t="s">
        <v>112</v>
      </c>
      <c r="AV121" s="11" t="s">
        <v>78</v>
      </c>
      <c r="AW121" s="11" t="s">
        <v>31</v>
      </c>
      <c r="AX121" s="11" t="s">
        <v>69</v>
      </c>
      <c r="AY121" s="146" t="s">
        <v>154</v>
      </c>
    </row>
    <row r="122" spans="2:65" s="13" customFormat="1" ht="10">
      <c r="B122" s="176"/>
      <c r="D122" s="140" t="s">
        <v>373</v>
      </c>
      <c r="E122" s="177" t="s">
        <v>3</v>
      </c>
      <c r="F122" s="178" t="s">
        <v>1172</v>
      </c>
      <c r="H122" s="179">
        <v>200</v>
      </c>
      <c r="I122" s="180"/>
      <c r="L122" s="176"/>
      <c r="M122" s="181"/>
      <c r="T122" s="182"/>
      <c r="AT122" s="177" t="s">
        <v>373</v>
      </c>
      <c r="AU122" s="177" t="s">
        <v>112</v>
      </c>
      <c r="AV122" s="13" t="s">
        <v>112</v>
      </c>
      <c r="AW122" s="13" t="s">
        <v>31</v>
      </c>
      <c r="AX122" s="13" t="s">
        <v>76</v>
      </c>
      <c r="AY122" s="177" t="s">
        <v>154</v>
      </c>
    </row>
    <row r="123" spans="2:65" s="1" customFormat="1" ht="16.5" customHeight="1">
      <c r="B123" s="126"/>
      <c r="C123" s="127" t="s">
        <v>78</v>
      </c>
      <c r="D123" s="127" t="s">
        <v>155</v>
      </c>
      <c r="E123" s="128" t="s">
        <v>1493</v>
      </c>
      <c r="F123" s="129" t="s">
        <v>1494</v>
      </c>
      <c r="G123" s="130" t="s">
        <v>1078</v>
      </c>
      <c r="H123" s="131">
        <v>200</v>
      </c>
      <c r="I123" s="132"/>
      <c r="J123" s="133">
        <f>ROUND(I123*H123,2)</f>
        <v>0</v>
      </c>
      <c r="K123" s="129" t="s">
        <v>1079</v>
      </c>
      <c r="L123" s="33"/>
      <c r="M123" s="134" t="s">
        <v>3</v>
      </c>
      <c r="N123" s="135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160</v>
      </c>
      <c r="AT123" s="138" t="s">
        <v>155</v>
      </c>
      <c r="AU123" s="138" t="s">
        <v>112</v>
      </c>
      <c r="AY123" s="18" t="s">
        <v>154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76</v>
      </c>
      <c r="BK123" s="139">
        <f>ROUND(I123*H123,2)</f>
        <v>0</v>
      </c>
      <c r="BL123" s="18" t="s">
        <v>160</v>
      </c>
      <c r="BM123" s="138" t="s">
        <v>1495</v>
      </c>
    </row>
    <row r="124" spans="2:65" s="1" customFormat="1" ht="10">
      <c r="B124" s="33"/>
      <c r="D124" s="140" t="s">
        <v>162</v>
      </c>
      <c r="F124" s="141" t="s">
        <v>1496</v>
      </c>
      <c r="I124" s="142"/>
      <c r="L124" s="33"/>
      <c r="M124" s="143"/>
      <c r="T124" s="54"/>
      <c r="AT124" s="18" t="s">
        <v>162</v>
      </c>
      <c r="AU124" s="18" t="s">
        <v>112</v>
      </c>
    </row>
    <row r="125" spans="2:65" s="1" customFormat="1" ht="10">
      <c r="B125" s="33"/>
      <c r="D125" s="162" t="s">
        <v>1082</v>
      </c>
      <c r="F125" s="163" t="s">
        <v>1497</v>
      </c>
      <c r="I125" s="142"/>
      <c r="L125" s="33"/>
      <c r="M125" s="143"/>
      <c r="T125" s="54"/>
      <c r="AT125" s="18" t="s">
        <v>1082</v>
      </c>
      <c r="AU125" s="18" t="s">
        <v>112</v>
      </c>
    </row>
    <row r="126" spans="2:65" s="11" customFormat="1" ht="10">
      <c r="B126" s="145"/>
      <c r="D126" s="140" t="s">
        <v>373</v>
      </c>
      <c r="E126" s="146" t="s">
        <v>3</v>
      </c>
      <c r="F126" s="147" t="s">
        <v>1498</v>
      </c>
      <c r="H126" s="148">
        <v>200</v>
      </c>
      <c r="I126" s="149"/>
      <c r="L126" s="145"/>
      <c r="M126" s="164"/>
      <c r="T126" s="165"/>
      <c r="AT126" s="146" t="s">
        <v>373</v>
      </c>
      <c r="AU126" s="146" t="s">
        <v>112</v>
      </c>
      <c r="AV126" s="11" t="s">
        <v>78</v>
      </c>
      <c r="AW126" s="11" t="s">
        <v>31</v>
      </c>
      <c r="AX126" s="11" t="s">
        <v>76</v>
      </c>
      <c r="AY126" s="146" t="s">
        <v>154</v>
      </c>
    </row>
    <row r="127" spans="2:65" s="1" customFormat="1" ht="16.5" customHeight="1">
      <c r="B127" s="126"/>
      <c r="C127" s="127" t="s">
        <v>112</v>
      </c>
      <c r="D127" s="127" t="s">
        <v>155</v>
      </c>
      <c r="E127" s="128" t="s">
        <v>1499</v>
      </c>
      <c r="F127" s="129" t="s">
        <v>1500</v>
      </c>
      <c r="G127" s="130" t="s">
        <v>1078</v>
      </c>
      <c r="H127" s="131">
        <v>1000</v>
      </c>
      <c r="I127" s="132"/>
      <c r="J127" s="133">
        <f>ROUND(I127*H127,2)</f>
        <v>0</v>
      </c>
      <c r="K127" s="129" t="s">
        <v>1079</v>
      </c>
      <c r="L127" s="33"/>
      <c r="M127" s="134" t="s">
        <v>3</v>
      </c>
      <c r="N127" s="135" t="s">
        <v>40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160</v>
      </c>
      <c r="AT127" s="138" t="s">
        <v>155</v>
      </c>
      <c r="AU127" s="138" t="s">
        <v>112</v>
      </c>
      <c r="AY127" s="18" t="s">
        <v>154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76</v>
      </c>
      <c r="BK127" s="139">
        <f>ROUND(I127*H127,2)</f>
        <v>0</v>
      </c>
      <c r="BL127" s="18" t="s">
        <v>160</v>
      </c>
      <c r="BM127" s="138" t="s">
        <v>1501</v>
      </c>
    </row>
    <row r="128" spans="2:65" s="1" customFormat="1" ht="10">
      <c r="B128" s="33"/>
      <c r="D128" s="140" t="s">
        <v>162</v>
      </c>
      <c r="F128" s="141" t="s">
        <v>1502</v>
      </c>
      <c r="I128" s="142"/>
      <c r="L128" s="33"/>
      <c r="M128" s="143"/>
      <c r="T128" s="54"/>
      <c r="AT128" s="18" t="s">
        <v>162</v>
      </c>
      <c r="AU128" s="18" t="s">
        <v>112</v>
      </c>
    </row>
    <row r="129" spans="2:65" s="1" customFormat="1" ht="10">
      <c r="B129" s="33"/>
      <c r="D129" s="162" t="s">
        <v>1082</v>
      </c>
      <c r="F129" s="163" t="s">
        <v>1503</v>
      </c>
      <c r="I129" s="142"/>
      <c r="L129" s="33"/>
      <c r="M129" s="143"/>
      <c r="T129" s="54"/>
      <c r="AT129" s="18" t="s">
        <v>1082</v>
      </c>
      <c r="AU129" s="18" t="s">
        <v>112</v>
      </c>
    </row>
    <row r="130" spans="2:65" s="11" customFormat="1" ht="10">
      <c r="B130" s="145"/>
      <c r="D130" s="140" t="s">
        <v>373</v>
      </c>
      <c r="E130" s="146" t="s">
        <v>3</v>
      </c>
      <c r="F130" s="147" t="s">
        <v>1504</v>
      </c>
      <c r="H130" s="148">
        <v>1000</v>
      </c>
      <c r="I130" s="149"/>
      <c r="L130" s="145"/>
      <c r="M130" s="164"/>
      <c r="T130" s="165"/>
      <c r="AT130" s="146" t="s">
        <v>373</v>
      </c>
      <c r="AU130" s="146" t="s">
        <v>112</v>
      </c>
      <c r="AV130" s="11" t="s">
        <v>78</v>
      </c>
      <c r="AW130" s="11" t="s">
        <v>31</v>
      </c>
      <c r="AX130" s="11" t="s">
        <v>76</v>
      </c>
      <c r="AY130" s="146" t="s">
        <v>154</v>
      </c>
    </row>
    <row r="131" spans="2:65" s="10" customFormat="1" ht="20.9" customHeight="1">
      <c r="B131" s="116"/>
      <c r="D131" s="117" t="s">
        <v>68</v>
      </c>
      <c r="E131" s="160" t="s">
        <v>9</v>
      </c>
      <c r="F131" s="160" t="s">
        <v>1505</v>
      </c>
      <c r="I131" s="119"/>
      <c r="J131" s="161">
        <f>BK131</f>
        <v>0</v>
      </c>
      <c r="L131" s="116"/>
      <c r="M131" s="121"/>
      <c r="P131" s="122">
        <f>SUM(P132:P143)</f>
        <v>0</v>
      </c>
      <c r="R131" s="122">
        <f>SUM(R132:R143)</f>
        <v>0</v>
      </c>
      <c r="T131" s="123">
        <f>SUM(T132:T143)</f>
        <v>0</v>
      </c>
      <c r="AR131" s="117" t="s">
        <v>76</v>
      </c>
      <c r="AT131" s="124" t="s">
        <v>68</v>
      </c>
      <c r="AU131" s="124" t="s">
        <v>78</v>
      </c>
      <c r="AY131" s="117" t="s">
        <v>154</v>
      </c>
      <c r="BK131" s="125">
        <f>SUM(BK132:BK143)</f>
        <v>0</v>
      </c>
    </row>
    <row r="132" spans="2:65" s="1" customFormat="1" ht="21.75" customHeight="1">
      <c r="B132" s="126"/>
      <c r="C132" s="127" t="s">
        <v>160</v>
      </c>
      <c r="D132" s="127" t="s">
        <v>155</v>
      </c>
      <c r="E132" s="128" t="s">
        <v>1506</v>
      </c>
      <c r="F132" s="129" t="s">
        <v>1507</v>
      </c>
      <c r="G132" s="130" t="s">
        <v>1103</v>
      </c>
      <c r="H132" s="131">
        <v>61</v>
      </c>
      <c r="I132" s="132"/>
      <c r="J132" s="133">
        <f>ROUND(I132*H132,2)</f>
        <v>0</v>
      </c>
      <c r="K132" s="129" t="s">
        <v>1079</v>
      </c>
      <c r="L132" s="33"/>
      <c r="M132" s="134" t="s">
        <v>3</v>
      </c>
      <c r="N132" s="135" t="s">
        <v>40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160</v>
      </c>
      <c r="AT132" s="138" t="s">
        <v>155</v>
      </c>
      <c r="AU132" s="138" t="s">
        <v>112</v>
      </c>
      <c r="AY132" s="18" t="s">
        <v>154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8" t="s">
        <v>76</v>
      </c>
      <c r="BK132" s="139">
        <f>ROUND(I132*H132,2)</f>
        <v>0</v>
      </c>
      <c r="BL132" s="18" t="s">
        <v>160</v>
      </c>
      <c r="BM132" s="138" t="s">
        <v>1508</v>
      </c>
    </row>
    <row r="133" spans="2:65" s="1" customFormat="1" ht="10">
      <c r="B133" s="33"/>
      <c r="D133" s="140" t="s">
        <v>162</v>
      </c>
      <c r="F133" s="141" t="s">
        <v>1509</v>
      </c>
      <c r="I133" s="142"/>
      <c r="L133" s="33"/>
      <c r="M133" s="143"/>
      <c r="T133" s="54"/>
      <c r="AT133" s="18" t="s">
        <v>162</v>
      </c>
      <c r="AU133" s="18" t="s">
        <v>112</v>
      </c>
    </row>
    <row r="134" spans="2:65" s="1" customFormat="1" ht="10">
      <c r="B134" s="33"/>
      <c r="D134" s="162" t="s">
        <v>1082</v>
      </c>
      <c r="F134" s="163" t="s">
        <v>1510</v>
      </c>
      <c r="I134" s="142"/>
      <c r="L134" s="33"/>
      <c r="M134" s="143"/>
      <c r="T134" s="54"/>
      <c r="AT134" s="18" t="s">
        <v>1082</v>
      </c>
      <c r="AU134" s="18" t="s">
        <v>112</v>
      </c>
    </row>
    <row r="135" spans="2:65" s="11" customFormat="1" ht="10">
      <c r="B135" s="145"/>
      <c r="D135" s="140" t="s">
        <v>373</v>
      </c>
      <c r="E135" s="146" t="s">
        <v>3</v>
      </c>
      <c r="F135" s="147" t="s">
        <v>1511</v>
      </c>
      <c r="H135" s="148">
        <v>42</v>
      </c>
      <c r="I135" s="149"/>
      <c r="L135" s="145"/>
      <c r="M135" s="164"/>
      <c r="T135" s="165"/>
      <c r="AT135" s="146" t="s">
        <v>373</v>
      </c>
      <c r="AU135" s="146" t="s">
        <v>112</v>
      </c>
      <c r="AV135" s="11" t="s">
        <v>78</v>
      </c>
      <c r="AW135" s="11" t="s">
        <v>31</v>
      </c>
      <c r="AX135" s="11" t="s">
        <v>69</v>
      </c>
      <c r="AY135" s="146" t="s">
        <v>154</v>
      </c>
    </row>
    <row r="136" spans="2:65" s="13" customFormat="1" ht="10">
      <c r="B136" s="176"/>
      <c r="D136" s="140" t="s">
        <v>373</v>
      </c>
      <c r="E136" s="177" t="s">
        <v>3</v>
      </c>
      <c r="F136" s="178" t="s">
        <v>1172</v>
      </c>
      <c r="H136" s="179">
        <v>42</v>
      </c>
      <c r="I136" s="180"/>
      <c r="L136" s="176"/>
      <c r="M136" s="181"/>
      <c r="T136" s="182"/>
      <c r="AT136" s="177" t="s">
        <v>373</v>
      </c>
      <c r="AU136" s="177" t="s">
        <v>112</v>
      </c>
      <c r="AV136" s="13" t="s">
        <v>112</v>
      </c>
      <c r="AW136" s="13" t="s">
        <v>31</v>
      </c>
      <c r="AX136" s="13" t="s">
        <v>69</v>
      </c>
      <c r="AY136" s="177" t="s">
        <v>154</v>
      </c>
    </row>
    <row r="137" spans="2:65" s="11" customFormat="1" ht="10">
      <c r="B137" s="145"/>
      <c r="D137" s="140" t="s">
        <v>373</v>
      </c>
      <c r="E137" s="146" t="s">
        <v>3</v>
      </c>
      <c r="F137" s="147" t="s">
        <v>1512</v>
      </c>
      <c r="H137" s="148">
        <v>10.5</v>
      </c>
      <c r="I137" s="149"/>
      <c r="L137" s="145"/>
      <c r="M137" s="164"/>
      <c r="T137" s="165"/>
      <c r="AT137" s="146" t="s">
        <v>373</v>
      </c>
      <c r="AU137" s="146" t="s">
        <v>112</v>
      </c>
      <c r="AV137" s="11" t="s">
        <v>78</v>
      </c>
      <c r="AW137" s="11" t="s">
        <v>31</v>
      </c>
      <c r="AX137" s="11" t="s">
        <v>69</v>
      </c>
      <c r="AY137" s="146" t="s">
        <v>154</v>
      </c>
    </row>
    <row r="138" spans="2:65" s="13" customFormat="1" ht="10">
      <c r="B138" s="176"/>
      <c r="D138" s="140" t="s">
        <v>373</v>
      </c>
      <c r="E138" s="177" t="s">
        <v>3</v>
      </c>
      <c r="F138" s="178" t="s">
        <v>1172</v>
      </c>
      <c r="H138" s="179">
        <v>10.5</v>
      </c>
      <c r="I138" s="180"/>
      <c r="L138" s="176"/>
      <c r="M138" s="181"/>
      <c r="T138" s="182"/>
      <c r="AT138" s="177" t="s">
        <v>373</v>
      </c>
      <c r="AU138" s="177" t="s">
        <v>112</v>
      </c>
      <c r="AV138" s="13" t="s">
        <v>112</v>
      </c>
      <c r="AW138" s="13" t="s">
        <v>31</v>
      </c>
      <c r="AX138" s="13" t="s">
        <v>69</v>
      </c>
      <c r="AY138" s="177" t="s">
        <v>154</v>
      </c>
    </row>
    <row r="139" spans="2:65" s="11" customFormat="1" ht="10">
      <c r="B139" s="145"/>
      <c r="D139" s="140" t="s">
        <v>373</v>
      </c>
      <c r="E139" s="146" t="s">
        <v>3</v>
      </c>
      <c r="F139" s="147" t="s">
        <v>1513</v>
      </c>
      <c r="H139" s="148">
        <v>2.5</v>
      </c>
      <c r="I139" s="149"/>
      <c r="L139" s="145"/>
      <c r="M139" s="164"/>
      <c r="T139" s="165"/>
      <c r="AT139" s="146" t="s">
        <v>373</v>
      </c>
      <c r="AU139" s="146" t="s">
        <v>112</v>
      </c>
      <c r="AV139" s="11" t="s">
        <v>78</v>
      </c>
      <c r="AW139" s="11" t="s">
        <v>31</v>
      </c>
      <c r="AX139" s="11" t="s">
        <v>69</v>
      </c>
      <c r="AY139" s="146" t="s">
        <v>154</v>
      </c>
    </row>
    <row r="140" spans="2:65" s="13" customFormat="1" ht="10">
      <c r="B140" s="176"/>
      <c r="D140" s="140" t="s">
        <v>373</v>
      </c>
      <c r="E140" s="177" t="s">
        <v>3</v>
      </c>
      <c r="F140" s="178" t="s">
        <v>1172</v>
      </c>
      <c r="H140" s="179">
        <v>2.5</v>
      </c>
      <c r="I140" s="180"/>
      <c r="L140" s="176"/>
      <c r="M140" s="181"/>
      <c r="T140" s="182"/>
      <c r="AT140" s="177" t="s">
        <v>373</v>
      </c>
      <c r="AU140" s="177" t="s">
        <v>112</v>
      </c>
      <c r="AV140" s="13" t="s">
        <v>112</v>
      </c>
      <c r="AW140" s="13" t="s">
        <v>31</v>
      </c>
      <c r="AX140" s="13" t="s">
        <v>69</v>
      </c>
      <c r="AY140" s="177" t="s">
        <v>154</v>
      </c>
    </row>
    <row r="141" spans="2:65" s="11" customFormat="1" ht="10">
      <c r="B141" s="145"/>
      <c r="D141" s="140" t="s">
        <v>373</v>
      </c>
      <c r="E141" s="146" t="s">
        <v>3</v>
      </c>
      <c r="F141" s="147" t="s">
        <v>1514</v>
      </c>
      <c r="H141" s="148">
        <v>6</v>
      </c>
      <c r="I141" s="149"/>
      <c r="L141" s="145"/>
      <c r="M141" s="164"/>
      <c r="T141" s="165"/>
      <c r="AT141" s="146" t="s">
        <v>373</v>
      </c>
      <c r="AU141" s="146" t="s">
        <v>112</v>
      </c>
      <c r="AV141" s="11" t="s">
        <v>78</v>
      </c>
      <c r="AW141" s="11" t="s">
        <v>31</v>
      </c>
      <c r="AX141" s="11" t="s">
        <v>69</v>
      </c>
      <c r="AY141" s="146" t="s">
        <v>154</v>
      </c>
    </row>
    <row r="142" spans="2:65" s="13" customFormat="1" ht="10">
      <c r="B142" s="176"/>
      <c r="D142" s="140" t="s">
        <v>373</v>
      </c>
      <c r="E142" s="177" t="s">
        <v>3</v>
      </c>
      <c r="F142" s="178" t="s">
        <v>1172</v>
      </c>
      <c r="H142" s="179">
        <v>6</v>
      </c>
      <c r="I142" s="180"/>
      <c r="L142" s="176"/>
      <c r="M142" s="181"/>
      <c r="T142" s="182"/>
      <c r="AT142" s="177" t="s">
        <v>373</v>
      </c>
      <c r="AU142" s="177" t="s">
        <v>112</v>
      </c>
      <c r="AV142" s="13" t="s">
        <v>112</v>
      </c>
      <c r="AW142" s="13" t="s">
        <v>31</v>
      </c>
      <c r="AX142" s="13" t="s">
        <v>69</v>
      </c>
      <c r="AY142" s="177" t="s">
        <v>154</v>
      </c>
    </row>
    <row r="143" spans="2:65" s="14" customFormat="1" ht="10">
      <c r="B143" s="183"/>
      <c r="D143" s="140" t="s">
        <v>373</v>
      </c>
      <c r="E143" s="184" t="s">
        <v>3</v>
      </c>
      <c r="F143" s="185" t="s">
        <v>1515</v>
      </c>
      <c r="H143" s="186">
        <v>61</v>
      </c>
      <c r="I143" s="187"/>
      <c r="L143" s="183"/>
      <c r="M143" s="188"/>
      <c r="T143" s="189"/>
      <c r="AT143" s="184" t="s">
        <v>373</v>
      </c>
      <c r="AU143" s="184" t="s">
        <v>112</v>
      </c>
      <c r="AV143" s="14" t="s">
        <v>160</v>
      </c>
      <c r="AW143" s="14" t="s">
        <v>31</v>
      </c>
      <c r="AX143" s="14" t="s">
        <v>76</v>
      </c>
      <c r="AY143" s="184" t="s">
        <v>154</v>
      </c>
    </row>
    <row r="144" spans="2:65" s="10" customFormat="1" ht="20.9" customHeight="1">
      <c r="B144" s="116"/>
      <c r="D144" s="117" t="s">
        <v>68</v>
      </c>
      <c r="E144" s="160" t="s">
        <v>231</v>
      </c>
      <c r="F144" s="160" t="s">
        <v>1516</v>
      </c>
      <c r="I144" s="119"/>
      <c r="J144" s="161">
        <f>BK144</f>
        <v>0</v>
      </c>
      <c r="L144" s="116"/>
      <c r="M144" s="121"/>
      <c r="P144" s="122">
        <f>SUM(P145:P161)</f>
        <v>0</v>
      </c>
      <c r="R144" s="122">
        <f>SUM(R145:R161)</f>
        <v>0</v>
      </c>
      <c r="T144" s="123">
        <f>SUM(T145:T161)</f>
        <v>0</v>
      </c>
      <c r="AR144" s="117" t="s">
        <v>76</v>
      </c>
      <c r="AT144" s="124" t="s">
        <v>68</v>
      </c>
      <c r="AU144" s="124" t="s">
        <v>78</v>
      </c>
      <c r="AY144" s="117" t="s">
        <v>154</v>
      </c>
      <c r="BK144" s="125">
        <f>SUM(BK145:BK161)</f>
        <v>0</v>
      </c>
    </row>
    <row r="145" spans="2:65" s="1" customFormat="1" ht="16.5" customHeight="1">
      <c r="B145" s="126"/>
      <c r="C145" s="127" t="s">
        <v>177</v>
      </c>
      <c r="D145" s="127" t="s">
        <v>155</v>
      </c>
      <c r="E145" s="128" t="s">
        <v>1517</v>
      </c>
      <c r="F145" s="129" t="s">
        <v>1518</v>
      </c>
      <c r="G145" s="130" t="s">
        <v>1103</v>
      </c>
      <c r="H145" s="131">
        <v>2.7839999999999998</v>
      </c>
      <c r="I145" s="132"/>
      <c r="J145" s="133">
        <f>ROUND(I145*H145,2)</f>
        <v>0</v>
      </c>
      <c r="K145" s="129" t="s">
        <v>1079</v>
      </c>
      <c r="L145" s="33"/>
      <c r="M145" s="134" t="s">
        <v>3</v>
      </c>
      <c r="N145" s="135" t="s">
        <v>40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160</v>
      </c>
      <c r="AT145" s="138" t="s">
        <v>155</v>
      </c>
      <c r="AU145" s="138" t="s">
        <v>112</v>
      </c>
      <c r="AY145" s="18" t="s">
        <v>154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76</v>
      </c>
      <c r="BK145" s="139">
        <f>ROUND(I145*H145,2)</f>
        <v>0</v>
      </c>
      <c r="BL145" s="18" t="s">
        <v>160</v>
      </c>
      <c r="BM145" s="138" t="s">
        <v>1519</v>
      </c>
    </row>
    <row r="146" spans="2:65" s="1" customFormat="1" ht="10">
      <c r="B146" s="33"/>
      <c r="D146" s="140" t="s">
        <v>162</v>
      </c>
      <c r="F146" s="141" t="s">
        <v>1520</v>
      </c>
      <c r="I146" s="142"/>
      <c r="L146" s="33"/>
      <c r="M146" s="143"/>
      <c r="T146" s="54"/>
      <c r="AT146" s="18" t="s">
        <v>162</v>
      </c>
      <c r="AU146" s="18" t="s">
        <v>112</v>
      </c>
    </row>
    <row r="147" spans="2:65" s="1" customFormat="1" ht="10">
      <c r="B147" s="33"/>
      <c r="D147" s="162" t="s">
        <v>1082</v>
      </c>
      <c r="F147" s="163" t="s">
        <v>1521</v>
      </c>
      <c r="I147" s="142"/>
      <c r="L147" s="33"/>
      <c r="M147" s="143"/>
      <c r="T147" s="54"/>
      <c r="AT147" s="18" t="s">
        <v>1082</v>
      </c>
      <c r="AU147" s="18" t="s">
        <v>112</v>
      </c>
    </row>
    <row r="148" spans="2:65" s="15" customFormat="1" ht="10">
      <c r="B148" s="190"/>
      <c r="D148" s="140" t="s">
        <v>373</v>
      </c>
      <c r="E148" s="191" t="s">
        <v>3</v>
      </c>
      <c r="F148" s="192" t="s">
        <v>1522</v>
      </c>
      <c r="H148" s="191" t="s">
        <v>3</v>
      </c>
      <c r="I148" s="193"/>
      <c r="L148" s="190"/>
      <c r="M148" s="194"/>
      <c r="T148" s="195"/>
      <c r="AT148" s="191" t="s">
        <v>373</v>
      </c>
      <c r="AU148" s="191" t="s">
        <v>112</v>
      </c>
      <c r="AV148" s="15" t="s">
        <v>76</v>
      </c>
      <c r="AW148" s="15" t="s">
        <v>31</v>
      </c>
      <c r="AX148" s="15" t="s">
        <v>69</v>
      </c>
      <c r="AY148" s="191" t="s">
        <v>154</v>
      </c>
    </row>
    <row r="149" spans="2:65" s="11" customFormat="1" ht="10">
      <c r="B149" s="145"/>
      <c r="D149" s="140" t="s">
        <v>373</v>
      </c>
      <c r="E149" s="146" t="s">
        <v>3</v>
      </c>
      <c r="F149" s="147" t="s">
        <v>1523</v>
      </c>
      <c r="H149" s="148">
        <v>0.72</v>
      </c>
      <c r="I149" s="149"/>
      <c r="L149" s="145"/>
      <c r="M149" s="164"/>
      <c r="T149" s="165"/>
      <c r="AT149" s="146" t="s">
        <v>373</v>
      </c>
      <c r="AU149" s="146" t="s">
        <v>112</v>
      </c>
      <c r="AV149" s="11" t="s">
        <v>78</v>
      </c>
      <c r="AW149" s="11" t="s">
        <v>31</v>
      </c>
      <c r="AX149" s="11" t="s">
        <v>69</v>
      </c>
      <c r="AY149" s="146" t="s">
        <v>154</v>
      </c>
    </row>
    <row r="150" spans="2:65" s="11" customFormat="1" ht="10">
      <c r="B150" s="145"/>
      <c r="D150" s="140" t="s">
        <v>373</v>
      </c>
      <c r="E150" s="146" t="s">
        <v>3</v>
      </c>
      <c r="F150" s="147" t="s">
        <v>1524</v>
      </c>
      <c r="H150" s="148">
        <v>0.86399999999999999</v>
      </c>
      <c r="I150" s="149"/>
      <c r="L150" s="145"/>
      <c r="M150" s="164"/>
      <c r="T150" s="165"/>
      <c r="AT150" s="146" t="s">
        <v>373</v>
      </c>
      <c r="AU150" s="146" t="s">
        <v>112</v>
      </c>
      <c r="AV150" s="11" t="s">
        <v>78</v>
      </c>
      <c r="AW150" s="11" t="s">
        <v>31</v>
      </c>
      <c r="AX150" s="11" t="s">
        <v>69</v>
      </c>
      <c r="AY150" s="146" t="s">
        <v>154</v>
      </c>
    </row>
    <row r="151" spans="2:65" s="11" customFormat="1" ht="10">
      <c r="B151" s="145"/>
      <c r="D151" s="140" t="s">
        <v>373</v>
      </c>
      <c r="E151" s="146" t="s">
        <v>3</v>
      </c>
      <c r="F151" s="147" t="s">
        <v>1525</v>
      </c>
      <c r="H151" s="148">
        <v>0.52800000000000002</v>
      </c>
      <c r="I151" s="149"/>
      <c r="L151" s="145"/>
      <c r="M151" s="164"/>
      <c r="T151" s="165"/>
      <c r="AT151" s="146" t="s">
        <v>373</v>
      </c>
      <c r="AU151" s="146" t="s">
        <v>112</v>
      </c>
      <c r="AV151" s="11" t="s">
        <v>78</v>
      </c>
      <c r="AW151" s="11" t="s">
        <v>31</v>
      </c>
      <c r="AX151" s="11" t="s">
        <v>69</v>
      </c>
      <c r="AY151" s="146" t="s">
        <v>154</v>
      </c>
    </row>
    <row r="152" spans="2:65" s="13" customFormat="1" ht="10">
      <c r="B152" s="176"/>
      <c r="D152" s="140" t="s">
        <v>373</v>
      </c>
      <c r="E152" s="177" t="s">
        <v>3</v>
      </c>
      <c r="F152" s="178" t="s">
        <v>1172</v>
      </c>
      <c r="H152" s="179">
        <v>2.1120000000000001</v>
      </c>
      <c r="I152" s="180"/>
      <c r="L152" s="176"/>
      <c r="M152" s="181"/>
      <c r="T152" s="182"/>
      <c r="AT152" s="177" t="s">
        <v>373</v>
      </c>
      <c r="AU152" s="177" t="s">
        <v>112</v>
      </c>
      <c r="AV152" s="13" t="s">
        <v>112</v>
      </c>
      <c r="AW152" s="13" t="s">
        <v>31</v>
      </c>
      <c r="AX152" s="13" t="s">
        <v>69</v>
      </c>
      <c r="AY152" s="177" t="s">
        <v>154</v>
      </c>
    </row>
    <row r="153" spans="2:65" s="11" customFormat="1" ht="10">
      <c r="B153" s="145"/>
      <c r="D153" s="140" t="s">
        <v>373</v>
      </c>
      <c r="E153" s="146" t="s">
        <v>3</v>
      </c>
      <c r="F153" s="147" t="s">
        <v>1526</v>
      </c>
      <c r="H153" s="148">
        <v>0.14399999999999999</v>
      </c>
      <c r="I153" s="149"/>
      <c r="L153" s="145"/>
      <c r="M153" s="164"/>
      <c r="T153" s="165"/>
      <c r="AT153" s="146" t="s">
        <v>373</v>
      </c>
      <c r="AU153" s="146" t="s">
        <v>112</v>
      </c>
      <c r="AV153" s="11" t="s">
        <v>78</v>
      </c>
      <c r="AW153" s="11" t="s">
        <v>31</v>
      </c>
      <c r="AX153" s="11" t="s">
        <v>69</v>
      </c>
      <c r="AY153" s="146" t="s">
        <v>154</v>
      </c>
    </row>
    <row r="154" spans="2:65" s="11" customFormat="1" ht="10">
      <c r="B154" s="145"/>
      <c r="D154" s="140" t="s">
        <v>373</v>
      </c>
      <c r="E154" s="146" t="s">
        <v>3</v>
      </c>
      <c r="F154" s="147" t="s">
        <v>1527</v>
      </c>
      <c r="H154" s="148">
        <v>0.216</v>
      </c>
      <c r="I154" s="149"/>
      <c r="L154" s="145"/>
      <c r="M154" s="164"/>
      <c r="T154" s="165"/>
      <c r="AT154" s="146" t="s">
        <v>373</v>
      </c>
      <c r="AU154" s="146" t="s">
        <v>112</v>
      </c>
      <c r="AV154" s="11" t="s">
        <v>78</v>
      </c>
      <c r="AW154" s="11" t="s">
        <v>31</v>
      </c>
      <c r="AX154" s="11" t="s">
        <v>69</v>
      </c>
      <c r="AY154" s="146" t="s">
        <v>154</v>
      </c>
    </row>
    <row r="155" spans="2:65" s="11" customFormat="1" ht="10">
      <c r="B155" s="145"/>
      <c r="D155" s="140" t="s">
        <v>373</v>
      </c>
      <c r="E155" s="146" t="s">
        <v>3</v>
      </c>
      <c r="F155" s="147" t="s">
        <v>1526</v>
      </c>
      <c r="H155" s="148">
        <v>0.14399999999999999</v>
      </c>
      <c r="I155" s="149"/>
      <c r="L155" s="145"/>
      <c r="M155" s="164"/>
      <c r="T155" s="165"/>
      <c r="AT155" s="146" t="s">
        <v>373</v>
      </c>
      <c r="AU155" s="146" t="s">
        <v>112</v>
      </c>
      <c r="AV155" s="11" t="s">
        <v>78</v>
      </c>
      <c r="AW155" s="11" t="s">
        <v>31</v>
      </c>
      <c r="AX155" s="11" t="s">
        <v>69</v>
      </c>
      <c r="AY155" s="146" t="s">
        <v>154</v>
      </c>
    </row>
    <row r="156" spans="2:65" s="13" customFormat="1" ht="10">
      <c r="B156" s="176"/>
      <c r="D156" s="140" t="s">
        <v>373</v>
      </c>
      <c r="E156" s="177" t="s">
        <v>3</v>
      </c>
      <c r="F156" s="178" t="s">
        <v>1172</v>
      </c>
      <c r="H156" s="179">
        <v>0.504</v>
      </c>
      <c r="I156" s="180"/>
      <c r="L156" s="176"/>
      <c r="M156" s="181"/>
      <c r="T156" s="182"/>
      <c r="AT156" s="177" t="s">
        <v>373</v>
      </c>
      <c r="AU156" s="177" t="s">
        <v>112</v>
      </c>
      <c r="AV156" s="13" t="s">
        <v>112</v>
      </c>
      <c r="AW156" s="13" t="s">
        <v>31</v>
      </c>
      <c r="AX156" s="13" t="s">
        <v>69</v>
      </c>
      <c r="AY156" s="177" t="s">
        <v>154</v>
      </c>
    </row>
    <row r="157" spans="2:65" s="11" customFormat="1" ht="10">
      <c r="B157" s="145"/>
      <c r="D157" s="140" t="s">
        <v>373</v>
      </c>
      <c r="E157" s="146" t="s">
        <v>3</v>
      </c>
      <c r="F157" s="147" t="s">
        <v>1528</v>
      </c>
      <c r="H157" s="148">
        <v>4.8000000000000001E-2</v>
      </c>
      <c r="I157" s="149"/>
      <c r="L157" s="145"/>
      <c r="M157" s="164"/>
      <c r="T157" s="165"/>
      <c r="AT157" s="146" t="s">
        <v>373</v>
      </c>
      <c r="AU157" s="146" t="s">
        <v>112</v>
      </c>
      <c r="AV157" s="11" t="s">
        <v>78</v>
      </c>
      <c r="AW157" s="11" t="s">
        <v>31</v>
      </c>
      <c r="AX157" s="11" t="s">
        <v>69</v>
      </c>
      <c r="AY157" s="146" t="s">
        <v>154</v>
      </c>
    </row>
    <row r="158" spans="2:65" s="11" customFormat="1" ht="10">
      <c r="B158" s="145"/>
      <c r="D158" s="140" t="s">
        <v>373</v>
      </c>
      <c r="E158" s="146" t="s">
        <v>3</v>
      </c>
      <c r="F158" s="147" t="s">
        <v>1529</v>
      </c>
      <c r="H158" s="148">
        <v>7.1999999999999995E-2</v>
      </c>
      <c r="I158" s="149"/>
      <c r="L158" s="145"/>
      <c r="M158" s="164"/>
      <c r="T158" s="165"/>
      <c r="AT158" s="146" t="s">
        <v>373</v>
      </c>
      <c r="AU158" s="146" t="s">
        <v>112</v>
      </c>
      <c r="AV158" s="11" t="s">
        <v>78</v>
      </c>
      <c r="AW158" s="11" t="s">
        <v>31</v>
      </c>
      <c r="AX158" s="11" t="s">
        <v>69</v>
      </c>
      <c r="AY158" s="146" t="s">
        <v>154</v>
      </c>
    </row>
    <row r="159" spans="2:65" s="11" customFormat="1" ht="10">
      <c r="B159" s="145"/>
      <c r="D159" s="140" t="s">
        <v>373</v>
      </c>
      <c r="E159" s="146" t="s">
        <v>3</v>
      </c>
      <c r="F159" s="147" t="s">
        <v>1528</v>
      </c>
      <c r="H159" s="148">
        <v>4.8000000000000001E-2</v>
      </c>
      <c r="I159" s="149"/>
      <c r="L159" s="145"/>
      <c r="M159" s="164"/>
      <c r="T159" s="165"/>
      <c r="AT159" s="146" t="s">
        <v>373</v>
      </c>
      <c r="AU159" s="146" t="s">
        <v>112</v>
      </c>
      <c r="AV159" s="11" t="s">
        <v>78</v>
      </c>
      <c r="AW159" s="11" t="s">
        <v>31</v>
      </c>
      <c r="AX159" s="11" t="s">
        <v>69</v>
      </c>
      <c r="AY159" s="146" t="s">
        <v>154</v>
      </c>
    </row>
    <row r="160" spans="2:65" s="13" customFormat="1" ht="10">
      <c r="B160" s="176"/>
      <c r="D160" s="140" t="s">
        <v>373</v>
      </c>
      <c r="E160" s="177" t="s">
        <v>3</v>
      </c>
      <c r="F160" s="178" t="s">
        <v>1172</v>
      </c>
      <c r="H160" s="179">
        <v>0.16799999999999998</v>
      </c>
      <c r="I160" s="180"/>
      <c r="L160" s="176"/>
      <c r="M160" s="181"/>
      <c r="T160" s="182"/>
      <c r="AT160" s="177" t="s">
        <v>373</v>
      </c>
      <c r="AU160" s="177" t="s">
        <v>112</v>
      </c>
      <c r="AV160" s="13" t="s">
        <v>112</v>
      </c>
      <c r="AW160" s="13" t="s">
        <v>31</v>
      </c>
      <c r="AX160" s="13" t="s">
        <v>69</v>
      </c>
      <c r="AY160" s="177" t="s">
        <v>154</v>
      </c>
    </row>
    <row r="161" spans="2:65" s="14" customFormat="1" ht="10">
      <c r="B161" s="183"/>
      <c r="D161" s="140" t="s">
        <v>373</v>
      </c>
      <c r="E161" s="184" t="s">
        <v>3</v>
      </c>
      <c r="F161" s="185" t="s">
        <v>1515</v>
      </c>
      <c r="H161" s="186">
        <v>2.7840000000000007</v>
      </c>
      <c r="I161" s="187"/>
      <c r="L161" s="183"/>
      <c r="M161" s="188"/>
      <c r="T161" s="189"/>
      <c r="AT161" s="184" t="s">
        <v>373</v>
      </c>
      <c r="AU161" s="184" t="s">
        <v>112</v>
      </c>
      <c r="AV161" s="14" t="s">
        <v>160</v>
      </c>
      <c r="AW161" s="14" t="s">
        <v>31</v>
      </c>
      <c r="AX161" s="14" t="s">
        <v>76</v>
      </c>
      <c r="AY161" s="184" t="s">
        <v>154</v>
      </c>
    </row>
    <row r="162" spans="2:65" s="10" customFormat="1" ht="20.9" customHeight="1">
      <c r="B162" s="116"/>
      <c r="D162" s="117" t="s">
        <v>68</v>
      </c>
      <c r="E162" s="160" t="s">
        <v>223</v>
      </c>
      <c r="F162" s="160" t="s">
        <v>1165</v>
      </c>
      <c r="I162" s="119"/>
      <c r="J162" s="161">
        <f>BK162</f>
        <v>0</v>
      </c>
      <c r="L162" s="116"/>
      <c r="M162" s="121"/>
      <c r="P162" s="122">
        <f>SUM(P163:P179)</f>
        <v>0</v>
      </c>
      <c r="R162" s="122">
        <f>SUM(R163:R179)</f>
        <v>0</v>
      </c>
      <c r="T162" s="123">
        <f>SUM(T163:T179)</f>
        <v>0</v>
      </c>
      <c r="AR162" s="117" t="s">
        <v>76</v>
      </c>
      <c r="AT162" s="124" t="s">
        <v>68</v>
      </c>
      <c r="AU162" s="124" t="s">
        <v>78</v>
      </c>
      <c r="AY162" s="117" t="s">
        <v>154</v>
      </c>
      <c r="BK162" s="125">
        <f>SUM(BK163:BK179)</f>
        <v>0</v>
      </c>
    </row>
    <row r="163" spans="2:65" s="1" customFormat="1" ht="21.75" customHeight="1">
      <c r="B163" s="126"/>
      <c r="C163" s="127" t="s">
        <v>182</v>
      </c>
      <c r="D163" s="127" t="s">
        <v>155</v>
      </c>
      <c r="E163" s="128" t="s">
        <v>1166</v>
      </c>
      <c r="F163" s="129" t="s">
        <v>1167</v>
      </c>
      <c r="G163" s="130" t="s">
        <v>1103</v>
      </c>
      <c r="H163" s="131">
        <v>61</v>
      </c>
      <c r="I163" s="132"/>
      <c r="J163" s="133">
        <f>ROUND(I163*H163,2)</f>
        <v>0</v>
      </c>
      <c r="K163" s="129" t="s">
        <v>1079</v>
      </c>
      <c r="L163" s="33"/>
      <c r="M163" s="134" t="s">
        <v>3</v>
      </c>
      <c r="N163" s="135" t="s">
        <v>40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223</v>
      </c>
      <c r="AT163" s="138" t="s">
        <v>155</v>
      </c>
      <c r="AU163" s="138" t="s">
        <v>112</v>
      </c>
      <c r="AY163" s="18" t="s">
        <v>154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76</v>
      </c>
      <c r="BK163" s="139">
        <f>ROUND(I163*H163,2)</f>
        <v>0</v>
      </c>
      <c r="BL163" s="18" t="s">
        <v>223</v>
      </c>
      <c r="BM163" s="138" t="s">
        <v>1530</v>
      </c>
    </row>
    <row r="164" spans="2:65" s="1" customFormat="1" ht="18">
      <c r="B164" s="33"/>
      <c r="D164" s="140" t="s">
        <v>162</v>
      </c>
      <c r="F164" s="141" t="s">
        <v>1169</v>
      </c>
      <c r="I164" s="142"/>
      <c r="L164" s="33"/>
      <c r="M164" s="143"/>
      <c r="T164" s="54"/>
      <c r="AT164" s="18" t="s">
        <v>162</v>
      </c>
      <c r="AU164" s="18" t="s">
        <v>112</v>
      </c>
    </row>
    <row r="165" spans="2:65" s="1" customFormat="1" ht="10">
      <c r="B165" s="33"/>
      <c r="D165" s="162" t="s">
        <v>1082</v>
      </c>
      <c r="F165" s="163" t="s">
        <v>1170</v>
      </c>
      <c r="I165" s="142"/>
      <c r="L165" s="33"/>
      <c r="M165" s="143"/>
      <c r="T165" s="54"/>
      <c r="AT165" s="18" t="s">
        <v>1082</v>
      </c>
      <c r="AU165" s="18" t="s">
        <v>112</v>
      </c>
    </row>
    <row r="166" spans="2:65" s="11" customFormat="1" ht="10">
      <c r="B166" s="145"/>
      <c r="D166" s="140" t="s">
        <v>373</v>
      </c>
      <c r="E166" s="146" t="s">
        <v>3</v>
      </c>
      <c r="F166" s="147" t="s">
        <v>1531</v>
      </c>
      <c r="H166" s="148">
        <v>42</v>
      </c>
      <c r="I166" s="149"/>
      <c r="L166" s="145"/>
      <c r="M166" s="164"/>
      <c r="T166" s="165"/>
      <c r="AT166" s="146" t="s">
        <v>373</v>
      </c>
      <c r="AU166" s="146" t="s">
        <v>112</v>
      </c>
      <c r="AV166" s="11" t="s">
        <v>78</v>
      </c>
      <c r="AW166" s="11" t="s">
        <v>31</v>
      </c>
      <c r="AX166" s="11" t="s">
        <v>69</v>
      </c>
      <c r="AY166" s="146" t="s">
        <v>154</v>
      </c>
    </row>
    <row r="167" spans="2:65" s="13" customFormat="1" ht="10">
      <c r="B167" s="176"/>
      <c r="D167" s="140" t="s">
        <v>373</v>
      </c>
      <c r="E167" s="177" t="s">
        <v>3</v>
      </c>
      <c r="F167" s="178" t="s">
        <v>1172</v>
      </c>
      <c r="H167" s="179">
        <v>42</v>
      </c>
      <c r="I167" s="180"/>
      <c r="L167" s="176"/>
      <c r="M167" s="181"/>
      <c r="T167" s="182"/>
      <c r="AT167" s="177" t="s">
        <v>373</v>
      </c>
      <c r="AU167" s="177" t="s">
        <v>112</v>
      </c>
      <c r="AV167" s="13" t="s">
        <v>112</v>
      </c>
      <c r="AW167" s="13" t="s">
        <v>31</v>
      </c>
      <c r="AX167" s="13" t="s">
        <v>69</v>
      </c>
      <c r="AY167" s="177" t="s">
        <v>154</v>
      </c>
    </row>
    <row r="168" spans="2:65" s="11" customFormat="1" ht="10">
      <c r="B168" s="145"/>
      <c r="D168" s="140" t="s">
        <v>373</v>
      </c>
      <c r="E168" s="146" t="s">
        <v>3</v>
      </c>
      <c r="F168" s="147" t="s">
        <v>1532</v>
      </c>
      <c r="H168" s="148">
        <v>10.5</v>
      </c>
      <c r="I168" s="149"/>
      <c r="L168" s="145"/>
      <c r="M168" s="164"/>
      <c r="T168" s="165"/>
      <c r="AT168" s="146" t="s">
        <v>373</v>
      </c>
      <c r="AU168" s="146" t="s">
        <v>112</v>
      </c>
      <c r="AV168" s="11" t="s">
        <v>78</v>
      </c>
      <c r="AW168" s="11" t="s">
        <v>31</v>
      </c>
      <c r="AX168" s="11" t="s">
        <v>69</v>
      </c>
      <c r="AY168" s="146" t="s">
        <v>154</v>
      </c>
    </row>
    <row r="169" spans="2:65" s="13" customFormat="1" ht="10">
      <c r="B169" s="176"/>
      <c r="D169" s="140" t="s">
        <v>373</v>
      </c>
      <c r="E169" s="177" t="s">
        <v>3</v>
      </c>
      <c r="F169" s="178" t="s">
        <v>1172</v>
      </c>
      <c r="H169" s="179">
        <v>10.5</v>
      </c>
      <c r="I169" s="180"/>
      <c r="L169" s="176"/>
      <c r="M169" s="181"/>
      <c r="T169" s="182"/>
      <c r="AT169" s="177" t="s">
        <v>373</v>
      </c>
      <c r="AU169" s="177" t="s">
        <v>112</v>
      </c>
      <c r="AV169" s="13" t="s">
        <v>112</v>
      </c>
      <c r="AW169" s="13" t="s">
        <v>31</v>
      </c>
      <c r="AX169" s="13" t="s">
        <v>69</v>
      </c>
      <c r="AY169" s="177" t="s">
        <v>154</v>
      </c>
    </row>
    <row r="170" spans="2:65" s="11" customFormat="1" ht="10">
      <c r="B170" s="145"/>
      <c r="D170" s="140" t="s">
        <v>373</v>
      </c>
      <c r="E170" s="146" t="s">
        <v>3</v>
      </c>
      <c r="F170" s="147" t="s">
        <v>1533</v>
      </c>
      <c r="H170" s="148">
        <v>2.5</v>
      </c>
      <c r="I170" s="149"/>
      <c r="L170" s="145"/>
      <c r="M170" s="164"/>
      <c r="T170" s="165"/>
      <c r="AT170" s="146" t="s">
        <v>373</v>
      </c>
      <c r="AU170" s="146" t="s">
        <v>112</v>
      </c>
      <c r="AV170" s="11" t="s">
        <v>78</v>
      </c>
      <c r="AW170" s="11" t="s">
        <v>31</v>
      </c>
      <c r="AX170" s="11" t="s">
        <v>69</v>
      </c>
      <c r="AY170" s="146" t="s">
        <v>154</v>
      </c>
    </row>
    <row r="171" spans="2:65" s="13" customFormat="1" ht="10">
      <c r="B171" s="176"/>
      <c r="D171" s="140" t="s">
        <v>373</v>
      </c>
      <c r="E171" s="177" t="s">
        <v>3</v>
      </c>
      <c r="F171" s="178" t="s">
        <v>1172</v>
      </c>
      <c r="H171" s="179">
        <v>2.5</v>
      </c>
      <c r="I171" s="180"/>
      <c r="L171" s="176"/>
      <c r="M171" s="181"/>
      <c r="T171" s="182"/>
      <c r="AT171" s="177" t="s">
        <v>373</v>
      </c>
      <c r="AU171" s="177" t="s">
        <v>112</v>
      </c>
      <c r="AV171" s="13" t="s">
        <v>112</v>
      </c>
      <c r="AW171" s="13" t="s">
        <v>31</v>
      </c>
      <c r="AX171" s="13" t="s">
        <v>69</v>
      </c>
      <c r="AY171" s="177" t="s">
        <v>154</v>
      </c>
    </row>
    <row r="172" spans="2:65" s="11" customFormat="1" ht="10">
      <c r="B172" s="145"/>
      <c r="D172" s="140" t="s">
        <v>373</v>
      </c>
      <c r="E172" s="146" t="s">
        <v>3</v>
      </c>
      <c r="F172" s="147" t="s">
        <v>1534</v>
      </c>
      <c r="H172" s="148">
        <v>6</v>
      </c>
      <c r="I172" s="149"/>
      <c r="L172" s="145"/>
      <c r="M172" s="164"/>
      <c r="T172" s="165"/>
      <c r="AT172" s="146" t="s">
        <v>373</v>
      </c>
      <c r="AU172" s="146" t="s">
        <v>112</v>
      </c>
      <c r="AV172" s="11" t="s">
        <v>78</v>
      </c>
      <c r="AW172" s="11" t="s">
        <v>31</v>
      </c>
      <c r="AX172" s="11" t="s">
        <v>69</v>
      </c>
      <c r="AY172" s="146" t="s">
        <v>154</v>
      </c>
    </row>
    <row r="173" spans="2:65" s="13" customFormat="1" ht="10">
      <c r="B173" s="176"/>
      <c r="D173" s="140" t="s">
        <v>373</v>
      </c>
      <c r="E173" s="177" t="s">
        <v>3</v>
      </c>
      <c r="F173" s="178" t="s">
        <v>1172</v>
      </c>
      <c r="H173" s="179">
        <v>6</v>
      </c>
      <c r="I173" s="180"/>
      <c r="L173" s="176"/>
      <c r="M173" s="181"/>
      <c r="T173" s="182"/>
      <c r="AT173" s="177" t="s">
        <v>373</v>
      </c>
      <c r="AU173" s="177" t="s">
        <v>112</v>
      </c>
      <c r="AV173" s="13" t="s">
        <v>112</v>
      </c>
      <c r="AW173" s="13" t="s">
        <v>31</v>
      </c>
      <c r="AX173" s="13" t="s">
        <v>69</v>
      </c>
      <c r="AY173" s="177" t="s">
        <v>154</v>
      </c>
    </row>
    <row r="174" spans="2:65" s="14" customFormat="1" ht="10">
      <c r="B174" s="183"/>
      <c r="D174" s="140" t="s">
        <v>373</v>
      </c>
      <c r="E174" s="184" t="s">
        <v>3</v>
      </c>
      <c r="F174" s="185" t="s">
        <v>1515</v>
      </c>
      <c r="H174" s="186">
        <v>61</v>
      </c>
      <c r="I174" s="187"/>
      <c r="L174" s="183"/>
      <c r="M174" s="188"/>
      <c r="T174" s="189"/>
      <c r="AT174" s="184" t="s">
        <v>373</v>
      </c>
      <c r="AU174" s="184" t="s">
        <v>112</v>
      </c>
      <c r="AV174" s="14" t="s">
        <v>160</v>
      </c>
      <c r="AW174" s="14" t="s">
        <v>31</v>
      </c>
      <c r="AX174" s="14" t="s">
        <v>76</v>
      </c>
      <c r="AY174" s="184" t="s">
        <v>154</v>
      </c>
    </row>
    <row r="175" spans="2:65" s="1" customFormat="1" ht="24.15" customHeight="1">
      <c r="B175" s="126"/>
      <c r="C175" s="127" t="s">
        <v>186</v>
      </c>
      <c r="D175" s="127" t="s">
        <v>155</v>
      </c>
      <c r="E175" s="128" t="s">
        <v>1173</v>
      </c>
      <c r="F175" s="129" t="s">
        <v>1174</v>
      </c>
      <c r="G175" s="130" t="s">
        <v>1103</v>
      </c>
      <c r="H175" s="131">
        <v>610</v>
      </c>
      <c r="I175" s="132"/>
      <c r="J175" s="133">
        <f>ROUND(I175*H175,2)</f>
        <v>0</v>
      </c>
      <c r="K175" s="129" t="s">
        <v>1079</v>
      </c>
      <c r="L175" s="33"/>
      <c r="M175" s="134" t="s">
        <v>3</v>
      </c>
      <c r="N175" s="135" t="s">
        <v>40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160</v>
      </c>
      <c r="AT175" s="138" t="s">
        <v>155</v>
      </c>
      <c r="AU175" s="138" t="s">
        <v>112</v>
      </c>
      <c r="AY175" s="18" t="s">
        <v>154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76</v>
      </c>
      <c r="BK175" s="139">
        <f>ROUND(I175*H175,2)</f>
        <v>0</v>
      </c>
      <c r="BL175" s="18" t="s">
        <v>160</v>
      </c>
      <c r="BM175" s="138" t="s">
        <v>1535</v>
      </c>
    </row>
    <row r="176" spans="2:65" s="1" customFormat="1" ht="18">
      <c r="B176" s="33"/>
      <c r="D176" s="140" t="s">
        <v>162</v>
      </c>
      <c r="F176" s="141" t="s">
        <v>1176</v>
      </c>
      <c r="I176" s="142"/>
      <c r="L176" s="33"/>
      <c r="M176" s="143"/>
      <c r="T176" s="54"/>
      <c r="AT176" s="18" t="s">
        <v>162</v>
      </c>
      <c r="AU176" s="18" t="s">
        <v>112</v>
      </c>
    </row>
    <row r="177" spans="2:65" s="1" customFormat="1" ht="10">
      <c r="B177" s="33"/>
      <c r="D177" s="162" t="s">
        <v>1082</v>
      </c>
      <c r="F177" s="163" t="s">
        <v>1177</v>
      </c>
      <c r="I177" s="142"/>
      <c r="L177" s="33"/>
      <c r="M177" s="143"/>
      <c r="T177" s="54"/>
      <c r="AT177" s="18" t="s">
        <v>1082</v>
      </c>
      <c r="AU177" s="18" t="s">
        <v>112</v>
      </c>
    </row>
    <row r="178" spans="2:65" s="11" customFormat="1" ht="10">
      <c r="B178" s="145"/>
      <c r="D178" s="140" t="s">
        <v>373</v>
      </c>
      <c r="E178" s="146" t="s">
        <v>3</v>
      </c>
      <c r="F178" s="147" t="s">
        <v>1536</v>
      </c>
      <c r="H178" s="148">
        <v>610</v>
      </c>
      <c r="I178" s="149"/>
      <c r="L178" s="145"/>
      <c r="M178" s="164"/>
      <c r="T178" s="165"/>
      <c r="AT178" s="146" t="s">
        <v>373</v>
      </c>
      <c r="AU178" s="146" t="s">
        <v>112</v>
      </c>
      <c r="AV178" s="11" t="s">
        <v>78</v>
      </c>
      <c r="AW178" s="11" t="s">
        <v>31</v>
      </c>
      <c r="AX178" s="11" t="s">
        <v>69</v>
      </c>
      <c r="AY178" s="146" t="s">
        <v>154</v>
      </c>
    </row>
    <row r="179" spans="2:65" s="13" customFormat="1" ht="10">
      <c r="B179" s="176"/>
      <c r="D179" s="140" t="s">
        <v>373</v>
      </c>
      <c r="E179" s="177" t="s">
        <v>3</v>
      </c>
      <c r="F179" s="178" t="s">
        <v>1172</v>
      </c>
      <c r="H179" s="179">
        <v>610</v>
      </c>
      <c r="I179" s="180"/>
      <c r="L179" s="176"/>
      <c r="M179" s="181"/>
      <c r="T179" s="182"/>
      <c r="AT179" s="177" t="s">
        <v>373</v>
      </c>
      <c r="AU179" s="177" t="s">
        <v>112</v>
      </c>
      <c r="AV179" s="13" t="s">
        <v>112</v>
      </c>
      <c r="AW179" s="13" t="s">
        <v>31</v>
      </c>
      <c r="AX179" s="13" t="s">
        <v>76</v>
      </c>
      <c r="AY179" s="177" t="s">
        <v>154</v>
      </c>
    </row>
    <row r="180" spans="2:65" s="10" customFormat="1" ht="20.9" customHeight="1">
      <c r="B180" s="116"/>
      <c r="D180" s="117" t="s">
        <v>68</v>
      </c>
      <c r="E180" s="160" t="s">
        <v>241</v>
      </c>
      <c r="F180" s="160" t="s">
        <v>1179</v>
      </c>
      <c r="I180" s="119"/>
      <c r="J180" s="161">
        <f>BK180</f>
        <v>0</v>
      </c>
      <c r="L180" s="116"/>
      <c r="M180" s="121"/>
      <c r="P180" s="122">
        <f>SUM(P181:P200)</f>
        <v>0</v>
      </c>
      <c r="R180" s="122">
        <f>SUM(R181:R200)</f>
        <v>10</v>
      </c>
      <c r="T180" s="123">
        <f>SUM(T181:T200)</f>
        <v>0</v>
      </c>
      <c r="AR180" s="117" t="s">
        <v>76</v>
      </c>
      <c r="AT180" s="124" t="s">
        <v>68</v>
      </c>
      <c r="AU180" s="124" t="s">
        <v>78</v>
      </c>
      <c r="AY180" s="117" t="s">
        <v>154</v>
      </c>
      <c r="BK180" s="125">
        <f>SUM(BK181:BK200)</f>
        <v>0</v>
      </c>
    </row>
    <row r="181" spans="2:65" s="1" customFormat="1" ht="16.5" customHeight="1">
      <c r="B181" s="126"/>
      <c r="C181" s="127" t="s">
        <v>197</v>
      </c>
      <c r="D181" s="127" t="s">
        <v>155</v>
      </c>
      <c r="E181" s="128" t="s">
        <v>1180</v>
      </c>
      <c r="F181" s="129" t="s">
        <v>1181</v>
      </c>
      <c r="G181" s="130" t="s">
        <v>1103</v>
      </c>
      <c r="H181" s="131">
        <v>61</v>
      </c>
      <c r="I181" s="132"/>
      <c r="J181" s="133">
        <f>ROUND(I181*H181,2)</f>
        <v>0</v>
      </c>
      <c r="K181" s="129" t="s">
        <v>1079</v>
      </c>
      <c r="L181" s="33"/>
      <c r="M181" s="134" t="s">
        <v>3</v>
      </c>
      <c r="N181" s="135" t="s">
        <v>40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160</v>
      </c>
      <c r="AT181" s="138" t="s">
        <v>155</v>
      </c>
      <c r="AU181" s="138" t="s">
        <v>112</v>
      </c>
      <c r="AY181" s="18" t="s">
        <v>154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76</v>
      </c>
      <c r="BK181" s="139">
        <f>ROUND(I181*H181,2)</f>
        <v>0</v>
      </c>
      <c r="BL181" s="18" t="s">
        <v>160</v>
      </c>
      <c r="BM181" s="138" t="s">
        <v>1537</v>
      </c>
    </row>
    <row r="182" spans="2:65" s="1" customFormat="1" ht="10">
      <c r="B182" s="33"/>
      <c r="D182" s="140" t="s">
        <v>162</v>
      </c>
      <c r="F182" s="141" t="s">
        <v>1183</v>
      </c>
      <c r="I182" s="142"/>
      <c r="L182" s="33"/>
      <c r="M182" s="143"/>
      <c r="T182" s="54"/>
      <c r="AT182" s="18" t="s">
        <v>162</v>
      </c>
      <c r="AU182" s="18" t="s">
        <v>112</v>
      </c>
    </row>
    <row r="183" spans="2:65" s="1" customFormat="1" ht="10">
      <c r="B183" s="33"/>
      <c r="D183" s="162" t="s">
        <v>1082</v>
      </c>
      <c r="F183" s="163" t="s">
        <v>1184</v>
      </c>
      <c r="I183" s="142"/>
      <c r="L183" s="33"/>
      <c r="M183" s="143"/>
      <c r="T183" s="54"/>
      <c r="AT183" s="18" t="s">
        <v>1082</v>
      </c>
      <c r="AU183" s="18" t="s">
        <v>112</v>
      </c>
    </row>
    <row r="184" spans="2:65" s="11" customFormat="1" ht="10">
      <c r="B184" s="145"/>
      <c r="D184" s="140" t="s">
        <v>373</v>
      </c>
      <c r="E184" s="146" t="s">
        <v>3</v>
      </c>
      <c r="F184" s="147" t="s">
        <v>608</v>
      </c>
      <c r="H184" s="148">
        <v>61</v>
      </c>
      <c r="I184" s="149"/>
      <c r="L184" s="145"/>
      <c r="M184" s="164"/>
      <c r="T184" s="165"/>
      <c r="AT184" s="146" t="s">
        <v>373</v>
      </c>
      <c r="AU184" s="146" t="s">
        <v>112</v>
      </c>
      <c r="AV184" s="11" t="s">
        <v>78</v>
      </c>
      <c r="AW184" s="11" t="s">
        <v>31</v>
      </c>
      <c r="AX184" s="11" t="s">
        <v>69</v>
      </c>
      <c r="AY184" s="146" t="s">
        <v>154</v>
      </c>
    </row>
    <row r="185" spans="2:65" s="13" customFormat="1" ht="10">
      <c r="B185" s="176"/>
      <c r="D185" s="140" t="s">
        <v>373</v>
      </c>
      <c r="E185" s="177" t="s">
        <v>3</v>
      </c>
      <c r="F185" s="178" t="s">
        <v>1172</v>
      </c>
      <c r="H185" s="179">
        <v>61</v>
      </c>
      <c r="I185" s="180"/>
      <c r="L185" s="176"/>
      <c r="M185" s="181"/>
      <c r="T185" s="182"/>
      <c r="AT185" s="177" t="s">
        <v>373</v>
      </c>
      <c r="AU185" s="177" t="s">
        <v>112</v>
      </c>
      <c r="AV185" s="13" t="s">
        <v>112</v>
      </c>
      <c r="AW185" s="13" t="s">
        <v>31</v>
      </c>
      <c r="AX185" s="13" t="s">
        <v>76</v>
      </c>
      <c r="AY185" s="177" t="s">
        <v>154</v>
      </c>
    </row>
    <row r="186" spans="2:65" s="1" customFormat="1" ht="16.5" customHeight="1">
      <c r="B186" s="126"/>
      <c r="C186" s="127" t="s">
        <v>207</v>
      </c>
      <c r="D186" s="127" t="s">
        <v>155</v>
      </c>
      <c r="E186" s="128" t="s">
        <v>1356</v>
      </c>
      <c r="F186" s="129" t="s">
        <v>1357</v>
      </c>
      <c r="G186" s="130" t="s">
        <v>1138</v>
      </c>
      <c r="H186" s="131">
        <v>100.65</v>
      </c>
      <c r="I186" s="132"/>
      <c r="J186" s="133">
        <f>ROUND(I186*H186,2)</f>
        <v>0</v>
      </c>
      <c r="K186" s="129" t="s">
        <v>1079</v>
      </c>
      <c r="L186" s="33"/>
      <c r="M186" s="134" t="s">
        <v>3</v>
      </c>
      <c r="N186" s="135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160</v>
      </c>
      <c r="AT186" s="138" t="s">
        <v>155</v>
      </c>
      <c r="AU186" s="138" t="s">
        <v>112</v>
      </c>
      <c r="AY186" s="18" t="s">
        <v>154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8" t="s">
        <v>76</v>
      </c>
      <c r="BK186" s="139">
        <f>ROUND(I186*H186,2)</f>
        <v>0</v>
      </c>
      <c r="BL186" s="18" t="s">
        <v>160</v>
      </c>
      <c r="BM186" s="138" t="s">
        <v>1538</v>
      </c>
    </row>
    <row r="187" spans="2:65" s="1" customFormat="1" ht="10">
      <c r="B187" s="33"/>
      <c r="D187" s="140" t="s">
        <v>162</v>
      </c>
      <c r="F187" s="141" t="s">
        <v>1359</v>
      </c>
      <c r="I187" s="142"/>
      <c r="L187" s="33"/>
      <c r="M187" s="143"/>
      <c r="T187" s="54"/>
      <c r="AT187" s="18" t="s">
        <v>162</v>
      </c>
      <c r="AU187" s="18" t="s">
        <v>112</v>
      </c>
    </row>
    <row r="188" spans="2:65" s="1" customFormat="1" ht="10">
      <c r="B188" s="33"/>
      <c r="D188" s="162" t="s">
        <v>1082</v>
      </c>
      <c r="F188" s="163" t="s">
        <v>1360</v>
      </c>
      <c r="I188" s="142"/>
      <c r="L188" s="33"/>
      <c r="M188" s="143"/>
      <c r="T188" s="54"/>
      <c r="AT188" s="18" t="s">
        <v>1082</v>
      </c>
      <c r="AU188" s="18" t="s">
        <v>112</v>
      </c>
    </row>
    <row r="189" spans="2:65" s="11" customFormat="1" ht="10">
      <c r="B189" s="145"/>
      <c r="D189" s="140" t="s">
        <v>373</v>
      </c>
      <c r="E189" s="146" t="s">
        <v>3</v>
      </c>
      <c r="F189" s="147" t="s">
        <v>1539</v>
      </c>
      <c r="H189" s="148">
        <v>100.65</v>
      </c>
      <c r="I189" s="149"/>
      <c r="L189" s="145"/>
      <c r="M189" s="164"/>
      <c r="T189" s="165"/>
      <c r="AT189" s="146" t="s">
        <v>373</v>
      </c>
      <c r="AU189" s="146" t="s">
        <v>112</v>
      </c>
      <c r="AV189" s="11" t="s">
        <v>78</v>
      </c>
      <c r="AW189" s="11" t="s">
        <v>31</v>
      </c>
      <c r="AX189" s="11" t="s">
        <v>69</v>
      </c>
      <c r="AY189" s="146" t="s">
        <v>154</v>
      </c>
    </row>
    <row r="190" spans="2:65" s="13" customFormat="1" ht="10">
      <c r="B190" s="176"/>
      <c r="D190" s="140" t="s">
        <v>373</v>
      </c>
      <c r="E190" s="177" t="s">
        <v>3</v>
      </c>
      <c r="F190" s="178" t="s">
        <v>1172</v>
      </c>
      <c r="H190" s="179">
        <v>100.65</v>
      </c>
      <c r="I190" s="180"/>
      <c r="L190" s="176"/>
      <c r="M190" s="181"/>
      <c r="T190" s="182"/>
      <c r="AT190" s="177" t="s">
        <v>373</v>
      </c>
      <c r="AU190" s="177" t="s">
        <v>112</v>
      </c>
      <c r="AV190" s="13" t="s">
        <v>112</v>
      </c>
      <c r="AW190" s="13" t="s">
        <v>31</v>
      </c>
      <c r="AX190" s="13" t="s">
        <v>76</v>
      </c>
      <c r="AY190" s="177" t="s">
        <v>154</v>
      </c>
    </row>
    <row r="191" spans="2:65" s="1" customFormat="1" ht="16.5" customHeight="1">
      <c r="B191" s="126"/>
      <c r="C191" s="127" t="s">
        <v>203</v>
      </c>
      <c r="D191" s="127" t="s">
        <v>155</v>
      </c>
      <c r="E191" s="128" t="s">
        <v>1126</v>
      </c>
      <c r="F191" s="129" t="s">
        <v>1127</v>
      </c>
      <c r="G191" s="130" t="s">
        <v>1103</v>
      </c>
      <c r="H191" s="131">
        <v>5</v>
      </c>
      <c r="I191" s="132"/>
      <c r="J191" s="133">
        <f>ROUND(I191*H191,2)</f>
        <v>0</v>
      </c>
      <c r="K191" s="129" t="s">
        <v>1079</v>
      </c>
      <c r="L191" s="33"/>
      <c r="M191" s="134" t="s">
        <v>3</v>
      </c>
      <c r="N191" s="135" t="s">
        <v>40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160</v>
      </c>
      <c r="AT191" s="138" t="s">
        <v>155</v>
      </c>
      <c r="AU191" s="138" t="s">
        <v>112</v>
      </c>
      <c r="AY191" s="18" t="s">
        <v>154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76</v>
      </c>
      <c r="BK191" s="139">
        <f>ROUND(I191*H191,2)</f>
        <v>0</v>
      </c>
      <c r="BL191" s="18" t="s">
        <v>160</v>
      </c>
      <c r="BM191" s="138" t="s">
        <v>1540</v>
      </c>
    </row>
    <row r="192" spans="2:65" s="1" customFormat="1" ht="18">
      <c r="B192" s="33"/>
      <c r="D192" s="140" t="s">
        <v>162</v>
      </c>
      <c r="F192" s="141" t="s">
        <v>1129</v>
      </c>
      <c r="I192" s="142"/>
      <c r="L192" s="33"/>
      <c r="M192" s="143"/>
      <c r="T192" s="54"/>
      <c r="AT192" s="18" t="s">
        <v>162</v>
      </c>
      <c r="AU192" s="18" t="s">
        <v>112</v>
      </c>
    </row>
    <row r="193" spans="2:65" s="1" customFormat="1" ht="10">
      <c r="B193" s="33"/>
      <c r="D193" s="162" t="s">
        <v>1082</v>
      </c>
      <c r="F193" s="163" t="s">
        <v>1130</v>
      </c>
      <c r="I193" s="142"/>
      <c r="L193" s="33"/>
      <c r="M193" s="143"/>
      <c r="T193" s="54"/>
      <c r="AT193" s="18" t="s">
        <v>1082</v>
      </c>
      <c r="AU193" s="18" t="s">
        <v>112</v>
      </c>
    </row>
    <row r="194" spans="2:65" s="11" customFormat="1" ht="10">
      <c r="B194" s="145"/>
      <c r="D194" s="140" t="s">
        <v>373</v>
      </c>
      <c r="E194" s="146" t="s">
        <v>3</v>
      </c>
      <c r="F194" s="147" t="s">
        <v>1541</v>
      </c>
      <c r="H194" s="148">
        <v>5</v>
      </c>
      <c r="I194" s="149"/>
      <c r="L194" s="145"/>
      <c r="M194" s="164"/>
      <c r="T194" s="165"/>
      <c r="AT194" s="146" t="s">
        <v>373</v>
      </c>
      <c r="AU194" s="146" t="s">
        <v>112</v>
      </c>
      <c r="AV194" s="11" t="s">
        <v>78</v>
      </c>
      <c r="AW194" s="11" t="s">
        <v>31</v>
      </c>
      <c r="AX194" s="11" t="s">
        <v>69</v>
      </c>
      <c r="AY194" s="146" t="s">
        <v>154</v>
      </c>
    </row>
    <row r="195" spans="2:65" s="13" customFormat="1" ht="10">
      <c r="B195" s="176"/>
      <c r="D195" s="140" t="s">
        <v>373</v>
      </c>
      <c r="E195" s="177" t="s">
        <v>3</v>
      </c>
      <c r="F195" s="178" t="s">
        <v>1172</v>
      </c>
      <c r="H195" s="179">
        <v>5</v>
      </c>
      <c r="I195" s="180"/>
      <c r="L195" s="176"/>
      <c r="M195" s="181"/>
      <c r="T195" s="182"/>
      <c r="AT195" s="177" t="s">
        <v>373</v>
      </c>
      <c r="AU195" s="177" t="s">
        <v>112</v>
      </c>
      <c r="AV195" s="13" t="s">
        <v>112</v>
      </c>
      <c r="AW195" s="13" t="s">
        <v>31</v>
      </c>
      <c r="AX195" s="13" t="s">
        <v>76</v>
      </c>
      <c r="AY195" s="177" t="s">
        <v>154</v>
      </c>
    </row>
    <row r="196" spans="2:65" s="1" customFormat="1" ht="16.5" customHeight="1">
      <c r="B196" s="126"/>
      <c r="C196" s="166" t="s">
        <v>219</v>
      </c>
      <c r="D196" s="166" t="s">
        <v>170</v>
      </c>
      <c r="E196" s="167" t="s">
        <v>1542</v>
      </c>
      <c r="F196" s="168" t="s">
        <v>1543</v>
      </c>
      <c r="G196" s="169" t="s">
        <v>1138</v>
      </c>
      <c r="H196" s="170">
        <v>10</v>
      </c>
      <c r="I196" s="171"/>
      <c r="J196" s="172">
        <f>ROUND(I196*H196,2)</f>
        <v>0</v>
      </c>
      <c r="K196" s="168" t="s">
        <v>1079</v>
      </c>
      <c r="L196" s="173"/>
      <c r="M196" s="174" t="s">
        <v>3</v>
      </c>
      <c r="N196" s="175" t="s">
        <v>40</v>
      </c>
      <c r="P196" s="136">
        <f>O196*H196</f>
        <v>0</v>
      </c>
      <c r="Q196" s="136">
        <v>1</v>
      </c>
      <c r="R196" s="136">
        <f>Q196*H196</f>
        <v>10</v>
      </c>
      <c r="S196" s="136">
        <v>0</v>
      </c>
      <c r="T196" s="137">
        <f>S196*H196</f>
        <v>0</v>
      </c>
      <c r="AR196" s="138" t="s">
        <v>197</v>
      </c>
      <c r="AT196" s="138" t="s">
        <v>170</v>
      </c>
      <c r="AU196" s="138" t="s">
        <v>112</v>
      </c>
      <c r="AY196" s="18" t="s">
        <v>154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8" t="s">
        <v>76</v>
      </c>
      <c r="BK196" s="139">
        <f>ROUND(I196*H196,2)</f>
        <v>0</v>
      </c>
      <c r="BL196" s="18" t="s">
        <v>160</v>
      </c>
      <c r="BM196" s="138" t="s">
        <v>1544</v>
      </c>
    </row>
    <row r="197" spans="2:65" s="1" customFormat="1" ht="10">
      <c r="B197" s="33"/>
      <c r="D197" s="140" t="s">
        <v>162</v>
      </c>
      <c r="F197" s="141" t="s">
        <v>1543</v>
      </c>
      <c r="I197" s="142"/>
      <c r="L197" s="33"/>
      <c r="M197" s="143"/>
      <c r="T197" s="54"/>
      <c r="AT197" s="18" t="s">
        <v>162</v>
      </c>
      <c r="AU197" s="18" t="s">
        <v>112</v>
      </c>
    </row>
    <row r="198" spans="2:65" s="11" customFormat="1" ht="10">
      <c r="B198" s="145"/>
      <c r="D198" s="140" t="s">
        <v>373</v>
      </c>
      <c r="E198" s="146" t="s">
        <v>3</v>
      </c>
      <c r="F198" s="147" t="s">
        <v>1541</v>
      </c>
      <c r="H198" s="148">
        <v>5</v>
      </c>
      <c r="I198" s="149"/>
      <c r="L198" s="145"/>
      <c r="M198" s="164"/>
      <c r="T198" s="165"/>
      <c r="AT198" s="146" t="s">
        <v>373</v>
      </c>
      <c r="AU198" s="146" t="s">
        <v>112</v>
      </c>
      <c r="AV198" s="11" t="s">
        <v>78</v>
      </c>
      <c r="AW198" s="11" t="s">
        <v>31</v>
      </c>
      <c r="AX198" s="11" t="s">
        <v>69</v>
      </c>
      <c r="AY198" s="146" t="s">
        <v>154</v>
      </c>
    </row>
    <row r="199" spans="2:65" s="13" customFormat="1" ht="10">
      <c r="B199" s="176"/>
      <c r="D199" s="140" t="s">
        <v>373</v>
      </c>
      <c r="E199" s="177" t="s">
        <v>3</v>
      </c>
      <c r="F199" s="178" t="s">
        <v>1172</v>
      </c>
      <c r="H199" s="179">
        <v>5</v>
      </c>
      <c r="I199" s="180"/>
      <c r="L199" s="176"/>
      <c r="M199" s="181"/>
      <c r="T199" s="182"/>
      <c r="AT199" s="177" t="s">
        <v>373</v>
      </c>
      <c r="AU199" s="177" t="s">
        <v>112</v>
      </c>
      <c r="AV199" s="13" t="s">
        <v>112</v>
      </c>
      <c r="AW199" s="13" t="s">
        <v>31</v>
      </c>
      <c r="AX199" s="13" t="s">
        <v>69</v>
      </c>
      <c r="AY199" s="177" t="s">
        <v>154</v>
      </c>
    </row>
    <row r="200" spans="2:65" s="11" customFormat="1" ht="10">
      <c r="B200" s="145"/>
      <c r="D200" s="140" t="s">
        <v>373</v>
      </c>
      <c r="E200" s="146" t="s">
        <v>3</v>
      </c>
      <c r="F200" s="147" t="s">
        <v>1545</v>
      </c>
      <c r="H200" s="148">
        <v>10</v>
      </c>
      <c r="I200" s="149"/>
      <c r="L200" s="145"/>
      <c r="M200" s="164"/>
      <c r="T200" s="165"/>
      <c r="AT200" s="146" t="s">
        <v>373</v>
      </c>
      <c r="AU200" s="146" t="s">
        <v>112</v>
      </c>
      <c r="AV200" s="11" t="s">
        <v>78</v>
      </c>
      <c r="AW200" s="11" t="s">
        <v>31</v>
      </c>
      <c r="AX200" s="11" t="s">
        <v>76</v>
      </c>
      <c r="AY200" s="146" t="s">
        <v>154</v>
      </c>
    </row>
    <row r="201" spans="2:65" s="10" customFormat="1" ht="20.9" customHeight="1">
      <c r="B201" s="116"/>
      <c r="D201" s="117" t="s">
        <v>68</v>
      </c>
      <c r="E201" s="160" t="s">
        <v>236</v>
      </c>
      <c r="F201" s="160" t="s">
        <v>1546</v>
      </c>
      <c r="I201" s="119"/>
      <c r="J201" s="161">
        <f>BK201</f>
        <v>0</v>
      </c>
      <c r="L201" s="116"/>
      <c r="M201" s="121"/>
      <c r="P201" s="122">
        <f>SUM(P202:P213)</f>
        <v>0</v>
      </c>
      <c r="R201" s="122">
        <f>SUM(R202:R213)</f>
        <v>0</v>
      </c>
      <c r="T201" s="123">
        <f>SUM(T202:T213)</f>
        <v>0</v>
      </c>
      <c r="AR201" s="117" t="s">
        <v>76</v>
      </c>
      <c r="AT201" s="124" t="s">
        <v>68</v>
      </c>
      <c r="AU201" s="124" t="s">
        <v>78</v>
      </c>
      <c r="AY201" s="117" t="s">
        <v>154</v>
      </c>
      <c r="BK201" s="125">
        <f>SUM(BK202:BK213)</f>
        <v>0</v>
      </c>
    </row>
    <row r="202" spans="2:65" s="1" customFormat="1" ht="16.5" customHeight="1">
      <c r="B202" s="126"/>
      <c r="C202" s="127" t="s">
        <v>9</v>
      </c>
      <c r="D202" s="127" t="s">
        <v>155</v>
      </c>
      <c r="E202" s="128" t="s">
        <v>1156</v>
      </c>
      <c r="F202" s="129" t="s">
        <v>1157</v>
      </c>
      <c r="G202" s="130" t="s">
        <v>1078</v>
      </c>
      <c r="H202" s="131">
        <v>122</v>
      </c>
      <c r="I202" s="132"/>
      <c r="J202" s="133">
        <f>ROUND(I202*H202,2)</f>
        <v>0</v>
      </c>
      <c r="K202" s="129" t="s">
        <v>1079</v>
      </c>
      <c r="L202" s="33"/>
      <c r="M202" s="134" t="s">
        <v>3</v>
      </c>
      <c r="N202" s="135" t="s">
        <v>40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160</v>
      </c>
      <c r="AT202" s="138" t="s">
        <v>155</v>
      </c>
      <c r="AU202" s="138" t="s">
        <v>112</v>
      </c>
      <c r="AY202" s="18" t="s">
        <v>154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8" t="s">
        <v>76</v>
      </c>
      <c r="BK202" s="139">
        <f>ROUND(I202*H202,2)</f>
        <v>0</v>
      </c>
      <c r="BL202" s="18" t="s">
        <v>160</v>
      </c>
      <c r="BM202" s="138" t="s">
        <v>1547</v>
      </c>
    </row>
    <row r="203" spans="2:65" s="1" customFormat="1" ht="10">
      <c r="B203" s="33"/>
      <c r="D203" s="140" t="s">
        <v>162</v>
      </c>
      <c r="F203" s="141" t="s">
        <v>1159</v>
      </c>
      <c r="I203" s="142"/>
      <c r="L203" s="33"/>
      <c r="M203" s="143"/>
      <c r="T203" s="54"/>
      <c r="AT203" s="18" t="s">
        <v>162</v>
      </c>
      <c r="AU203" s="18" t="s">
        <v>112</v>
      </c>
    </row>
    <row r="204" spans="2:65" s="1" customFormat="1" ht="10">
      <c r="B204" s="33"/>
      <c r="D204" s="162" t="s">
        <v>1082</v>
      </c>
      <c r="F204" s="163" t="s">
        <v>1160</v>
      </c>
      <c r="I204" s="142"/>
      <c r="L204" s="33"/>
      <c r="M204" s="143"/>
      <c r="T204" s="54"/>
      <c r="AT204" s="18" t="s">
        <v>1082</v>
      </c>
      <c r="AU204" s="18" t="s">
        <v>112</v>
      </c>
    </row>
    <row r="205" spans="2:65" s="11" customFormat="1" ht="10">
      <c r="B205" s="145"/>
      <c r="D205" s="140" t="s">
        <v>373</v>
      </c>
      <c r="E205" s="146" t="s">
        <v>3</v>
      </c>
      <c r="F205" s="147" t="s">
        <v>1548</v>
      </c>
      <c r="H205" s="148">
        <v>82</v>
      </c>
      <c r="I205" s="149"/>
      <c r="L205" s="145"/>
      <c r="M205" s="164"/>
      <c r="T205" s="165"/>
      <c r="AT205" s="146" t="s">
        <v>373</v>
      </c>
      <c r="AU205" s="146" t="s">
        <v>112</v>
      </c>
      <c r="AV205" s="11" t="s">
        <v>78</v>
      </c>
      <c r="AW205" s="11" t="s">
        <v>31</v>
      </c>
      <c r="AX205" s="11" t="s">
        <v>69</v>
      </c>
      <c r="AY205" s="146" t="s">
        <v>154</v>
      </c>
    </row>
    <row r="206" spans="2:65" s="13" customFormat="1" ht="10">
      <c r="B206" s="176"/>
      <c r="D206" s="140" t="s">
        <v>373</v>
      </c>
      <c r="E206" s="177" t="s">
        <v>3</v>
      </c>
      <c r="F206" s="178" t="s">
        <v>1172</v>
      </c>
      <c r="H206" s="179">
        <v>82</v>
      </c>
      <c r="I206" s="180"/>
      <c r="L206" s="176"/>
      <c r="M206" s="181"/>
      <c r="T206" s="182"/>
      <c r="AT206" s="177" t="s">
        <v>373</v>
      </c>
      <c r="AU206" s="177" t="s">
        <v>112</v>
      </c>
      <c r="AV206" s="13" t="s">
        <v>112</v>
      </c>
      <c r="AW206" s="13" t="s">
        <v>31</v>
      </c>
      <c r="AX206" s="13" t="s">
        <v>69</v>
      </c>
      <c r="AY206" s="177" t="s">
        <v>154</v>
      </c>
    </row>
    <row r="207" spans="2:65" s="11" customFormat="1" ht="10">
      <c r="B207" s="145"/>
      <c r="D207" s="140" t="s">
        <v>373</v>
      </c>
      <c r="E207" s="146" t="s">
        <v>3</v>
      </c>
      <c r="F207" s="147" t="s">
        <v>1549</v>
      </c>
      <c r="H207" s="148">
        <v>5.5</v>
      </c>
      <c r="I207" s="149"/>
      <c r="L207" s="145"/>
      <c r="M207" s="164"/>
      <c r="T207" s="165"/>
      <c r="AT207" s="146" t="s">
        <v>373</v>
      </c>
      <c r="AU207" s="146" t="s">
        <v>112</v>
      </c>
      <c r="AV207" s="11" t="s">
        <v>78</v>
      </c>
      <c r="AW207" s="11" t="s">
        <v>31</v>
      </c>
      <c r="AX207" s="11" t="s">
        <v>69</v>
      </c>
      <c r="AY207" s="146" t="s">
        <v>154</v>
      </c>
    </row>
    <row r="208" spans="2:65" s="13" customFormat="1" ht="10">
      <c r="B208" s="176"/>
      <c r="D208" s="140" t="s">
        <v>373</v>
      </c>
      <c r="E208" s="177" t="s">
        <v>3</v>
      </c>
      <c r="F208" s="178" t="s">
        <v>1172</v>
      </c>
      <c r="H208" s="179">
        <v>5.5</v>
      </c>
      <c r="I208" s="180"/>
      <c r="L208" s="176"/>
      <c r="M208" s="181"/>
      <c r="T208" s="182"/>
      <c r="AT208" s="177" t="s">
        <v>373</v>
      </c>
      <c r="AU208" s="177" t="s">
        <v>112</v>
      </c>
      <c r="AV208" s="13" t="s">
        <v>112</v>
      </c>
      <c r="AW208" s="13" t="s">
        <v>31</v>
      </c>
      <c r="AX208" s="13" t="s">
        <v>69</v>
      </c>
      <c r="AY208" s="177" t="s">
        <v>154</v>
      </c>
    </row>
    <row r="209" spans="2:65" s="11" customFormat="1" ht="10">
      <c r="B209" s="145"/>
      <c r="D209" s="140" t="s">
        <v>373</v>
      </c>
      <c r="E209" s="146" t="s">
        <v>3</v>
      </c>
      <c r="F209" s="147" t="s">
        <v>261</v>
      </c>
      <c r="H209" s="148">
        <v>30</v>
      </c>
      <c r="I209" s="149"/>
      <c r="L209" s="145"/>
      <c r="M209" s="164"/>
      <c r="T209" s="165"/>
      <c r="AT209" s="146" t="s">
        <v>373</v>
      </c>
      <c r="AU209" s="146" t="s">
        <v>112</v>
      </c>
      <c r="AV209" s="11" t="s">
        <v>78</v>
      </c>
      <c r="AW209" s="11" t="s">
        <v>31</v>
      </c>
      <c r="AX209" s="11" t="s">
        <v>69</v>
      </c>
      <c r="AY209" s="146" t="s">
        <v>154</v>
      </c>
    </row>
    <row r="210" spans="2:65" s="13" customFormat="1" ht="10">
      <c r="B210" s="176"/>
      <c r="D210" s="140" t="s">
        <v>373</v>
      </c>
      <c r="E210" s="177" t="s">
        <v>3</v>
      </c>
      <c r="F210" s="178" t="s">
        <v>1172</v>
      </c>
      <c r="H210" s="179">
        <v>30</v>
      </c>
      <c r="I210" s="180"/>
      <c r="L210" s="176"/>
      <c r="M210" s="181"/>
      <c r="T210" s="182"/>
      <c r="AT210" s="177" t="s">
        <v>373</v>
      </c>
      <c r="AU210" s="177" t="s">
        <v>112</v>
      </c>
      <c r="AV210" s="13" t="s">
        <v>112</v>
      </c>
      <c r="AW210" s="13" t="s">
        <v>31</v>
      </c>
      <c r="AX210" s="13" t="s">
        <v>69</v>
      </c>
      <c r="AY210" s="177" t="s">
        <v>154</v>
      </c>
    </row>
    <row r="211" spans="2:65" s="11" customFormat="1" ht="10">
      <c r="B211" s="145"/>
      <c r="D211" s="140" t="s">
        <v>373</v>
      </c>
      <c r="E211" s="146" t="s">
        <v>3</v>
      </c>
      <c r="F211" s="147" t="s">
        <v>1550</v>
      </c>
      <c r="H211" s="148">
        <v>4.5</v>
      </c>
      <c r="I211" s="149"/>
      <c r="L211" s="145"/>
      <c r="M211" s="164"/>
      <c r="T211" s="165"/>
      <c r="AT211" s="146" t="s">
        <v>373</v>
      </c>
      <c r="AU211" s="146" t="s">
        <v>112</v>
      </c>
      <c r="AV211" s="11" t="s">
        <v>78</v>
      </c>
      <c r="AW211" s="11" t="s">
        <v>31</v>
      </c>
      <c r="AX211" s="11" t="s">
        <v>69</v>
      </c>
      <c r="AY211" s="146" t="s">
        <v>154</v>
      </c>
    </row>
    <row r="212" spans="2:65" s="13" customFormat="1" ht="10">
      <c r="B212" s="176"/>
      <c r="D212" s="140" t="s">
        <v>373</v>
      </c>
      <c r="E212" s="177" t="s">
        <v>3</v>
      </c>
      <c r="F212" s="178" t="s">
        <v>1172</v>
      </c>
      <c r="H212" s="179">
        <v>4.5</v>
      </c>
      <c r="I212" s="180"/>
      <c r="L212" s="176"/>
      <c r="M212" s="181"/>
      <c r="T212" s="182"/>
      <c r="AT212" s="177" t="s">
        <v>373</v>
      </c>
      <c r="AU212" s="177" t="s">
        <v>112</v>
      </c>
      <c r="AV212" s="13" t="s">
        <v>112</v>
      </c>
      <c r="AW212" s="13" t="s">
        <v>31</v>
      </c>
      <c r="AX212" s="13" t="s">
        <v>69</v>
      </c>
      <c r="AY212" s="177" t="s">
        <v>154</v>
      </c>
    </row>
    <row r="213" spans="2:65" s="14" customFormat="1" ht="10">
      <c r="B213" s="183"/>
      <c r="D213" s="140" t="s">
        <v>373</v>
      </c>
      <c r="E213" s="184" t="s">
        <v>3</v>
      </c>
      <c r="F213" s="185" t="s">
        <v>1515</v>
      </c>
      <c r="H213" s="186">
        <v>122</v>
      </c>
      <c r="I213" s="187"/>
      <c r="L213" s="183"/>
      <c r="M213" s="188"/>
      <c r="T213" s="189"/>
      <c r="AT213" s="184" t="s">
        <v>373</v>
      </c>
      <c r="AU213" s="184" t="s">
        <v>112</v>
      </c>
      <c r="AV213" s="14" t="s">
        <v>160</v>
      </c>
      <c r="AW213" s="14" t="s">
        <v>31</v>
      </c>
      <c r="AX213" s="14" t="s">
        <v>76</v>
      </c>
      <c r="AY213" s="184" t="s">
        <v>154</v>
      </c>
    </row>
    <row r="214" spans="2:65" s="10" customFormat="1" ht="22.75" customHeight="1">
      <c r="B214" s="116"/>
      <c r="D214" s="117" t="s">
        <v>68</v>
      </c>
      <c r="E214" s="160" t="s">
        <v>78</v>
      </c>
      <c r="F214" s="160" t="s">
        <v>1191</v>
      </c>
      <c r="I214" s="119"/>
      <c r="J214" s="161">
        <f>BK214</f>
        <v>0</v>
      </c>
      <c r="L214" s="116"/>
      <c r="M214" s="121"/>
      <c r="P214" s="122">
        <f>P215+P238</f>
        <v>0</v>
      </c>
      <c r="R214" s="122">
        <f>R215+R238</f>
        <v>6.8378285500000002</v>
      </c>
      <c r="T214" s="123">
        <f>T215+T238</f>
        <v>0</v>
      </c>
      <c r="AR214" s="117" t="s">
        <v>76</v>
      </c>
      <c r="AT214" s="124" t="s">
        <v>68</v>
      </c>
      <c r="AU214" s="124" t="s">
        <v>76</v>
      </c>
      <c r="AY214" s="117" t="s">
        <v>154</v>
      </c>
      <c r="BK214" s="125">
        <f>BK215+BK238</f>
        <v>0</v>
      </c>
    </row>
    <row r="215" spans="2:65" s="10" customFormat="1" ht="20.9" customHeight="1">
      <c r="B215" s="116"/>
      <c r="D215" s="117" t="s">
        <v>68</v>
      </c>
      <c r="E215" s="160" t="s">
        <v>8</v>
      </c>
      <c r="F215" s="160" t="s">
        <v>1551</v>
      </c>
      <c r="I215" s="119"/>
      <c r="J215" s="161">
        <f>BK215</f>
        <v>0</v>
      </c>
      <c r="L215" s="116"/>
      <c r="M215" s="121"/>
      <c r="P215" s="122">
        <f>SUM(P216:P237)</f>
        <v>0</v>
      </c>
      <c r="R215" s="122">
        <f>SUM(R216:R237)</f>
        <v>1.4212800000000001</v>
      </c>
      <c r="T215" s="123">
        <f>SUM(T216:T237)</f>
        <v>0</v>
      </c>
      <c r="AR215" s="117" t="s">
        <v>76</v>
      </c>
      <c r="AT215" s="124" t="s">
        <v>68</v>
      </c>
      <c r="AU215" s="124" t="s">
        <v>78</v>
      </c>
      <c r="AY215" s="117" t="s">
        <v>154</v>
      </c>
      <c r="BK215" s="125">
        <f>SUM(BK216:BK237)</f>
        <v>0</v>
      </c>
    </row>
    <row r="216" spans="2:65" s="1" customFormat="1" ht="16.5" customHeight="1">
      <c r="B216" s="126"/>
      <c r="C216" s="127" t="s">
        <v>231</v>
      </c>
      <c r="D216" s="127" t="s">
        <v>155</v>
      </c>
      <c r="E216" s="128" t="s">
        <v>1552</v>
      </c>
      <c r="F216" s="129" t="s">
        <v>1553</v>
      </c>
      <c r="G216" s="130" t="s">
        <v>1103</v>
      </c>
      <c r="H216" s="131">
        <v>0.504</v>
      </c>
      <c r="I216" s="132"/>
      <c r="J216" s="133">
        <f>ROUND(I216*H216,2)</f>
        <v>0</v>
      </c>
      <c r="K216" s="129" t="s">
        <v>1079</v>
      </c>
      <c r="L216" s="33"/>
      <c r="M216" s="134" t="s">
        <v>3</v>
      </c>
      <c r="N216" s="135" t="s">
        <v>40</v>
      </c>
      <c r="P216" s="136">
        <f>O216*H216</f>
        <v>0</v>
      </c>
      <c r="Q216" s="136">
        <v>2.16</v>
      </c>
      <c r="R216" s="136">
        <f>Q216*H216</f>
        <v>1.0886400000000001</v>
      </c>
      <c r="S216" s="136">
        <v>0</v>
      </c>
      <c r="T216" s="137">
        <f>S216*H216</f>
        <v>0</v>
      </c>
      <c r="AR216" s="138" t="s">
        <v>160</v>
      </c>
      <c r="AT216" s="138" t="s">
        <v>155</v>
      </c>
      <c r="AU216" s="138" t="s">
        <v>112</v>
      </c>
      <c r="AY216" s="18" t="s">
        <v>154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76</v>
      </c>
      <c r="BK216" s="139">
        <f>ROUND(I216*H216,2)</f>
        <v>0</v>
      </c>
      <c r="BL216" s="18" t="s">
        <v>160</v>
      </c>
      <c r="BM216" s="138" t="s">
        <v>1554</v>
      </c>
    </row>
    <row r="217" spans="2:65" s="1" customFormat="1" ht="10">
      <c r="B217" s="33"/>
      <c r="D217" s="140" t="s">
        <v>162</v>
      </c>
      <c r="F217" s="141" t="s">
        <v>1555</v>
      </c>
      <c r="I217" s="142"/>
      <c r="L217" s="33"/>
      <c r="M217" s="143"/>
      <c r="T217" s="54"/>
      <c r="AT217" s="18" t="s">
        <v>162</v>
      </c>
      <c r="AU217" s="18" t="s">
        <v>112</v>
      </c>
    </row>
    <row r="218" spans="2:65" s="1" customFormat="1" ht="10">
      <c r="B218" s="33"/>
      <c r="D218" s="162" t="s">
        <v>1082</v>
      </c>
      <c r="F218" s="163" t="s">
        <v>1556</v>
      </c>
      <c r="I218" s="142"/>
      <c r="L218" s="33"/>
      <c r="M218" s="143"/>
      <c r="T218" s="54"/>
      <c r="AT218" s="18" t="s">
        <v>1082</v>
      </c>
      <c r="AU218" s="18" t="s">
        <v>112</v>
      </c>
    </row>
    <row r="219" spans="2:65" s="15" customFormat="1" ht="10">
      <c r="B219" s="190"/>
      <c r="D219" s="140" t="s">
        <v>373</v>
      </c>
      <c r="E219" s="191" t="s">
        <v>3</v>
      </c>
      <c r="F219" s="192" t="s">
        <v>1522</v>
      </c>
      <c r="H219" s="191" t="s">
        <v>3</v>
      </c>
      <c r="I219" s="193"/>
      <c r="L219" s="190"/>
      <c r="M219" s="194"/>
      <c r="T219" s="195"/>
      <c r="AT219" s="191" t="s">
        <v>373</v>
      </c>
      <c r="AU219" s="191" t="s">
        <v>112</v>
      </c>
      <c r="AV219" s="15" t="s">
        <v>76</v>
      </c>
      <c r="AW219" s="15" t="s">
        <v>31</v>
      </c>
      <c r="AX219" s="15" t="s">
        <v>69</v>
      </c>
      <c r="AY219" s="191" t="s">
        <v>154</v>
      </c>
    </row>
    <row r="220" spans="2:65" s="11" customFormat="1" ht="10">
      <c r="B220" s="145"/>
      <c r="D220" s="140" t="s">
        <v>373</v>
      </c>
      <c r="E220" s="146" t="s">
        <v>3</v>
      </c>
      <c r="F220" s="147" t="s">
        <v>1526</v>
      </c>
      <c r="H220" s="148">
        <v>0.14399999999999999</v>
      </c>
      <c r="I220" s="149"/>
      <c r="L220" s="145"/>
      <c r="M220" s="164"/>
      <c r="T220" s="165"/>
      <c r="AT220" s="146" t="s">
        <v>373</v>
      </c>
      <c r="AU220" s="146" t="s">
        <v>112</v>
      </c>
      <c r="AV220" s="11" t="s">
        <v>78</v>
      </c>
      <c r="AW220" s="11" t="s">
        <v>31</v>
      </c>
      <c r="AX220" s="11" t="s">
        <v>69</v>
      </c>
      <c r="AY220" s="146" t="s">
        <v>154</v>
      </c>
    </row>
    <row r="221" spans="2:65" s="13" customFormat="1" ht="10">
      <c r="B221" s="176"/>
      <c r="D221" s="140" t="s">
        <v>373</v>
      </c>
      <c r="E221" s="177" t="s">
        <v>3</v>
      </c>
      <c r="F221" s="178" t="s">
        <v>1172</v>
      </c>
      <c r="H221" s="179">
        <v>0.14399999999999999</v>
      </c>
      <c r="I221" s="180"/>
      <c r="L221" s="176"/>
      <c r="M221" s="181"/>
      <c r="T221" s="182"/>
      <c r="AT221" s="177" t="s">
        <v>373</v>
      </c>
      <c r="AU221" s="177" t="s">
        <v>112</v>
      </c>
      <c r="AV221" s="13" t="s">
        <v>112</v>
      </c>
      <c r="AW221" s="13" t="s">
        <v>31</v>
      </c>
      <c r="AX221" s="13" t="s">
        <v>69</v>
      </c>
      <c r="AY221" s="177" t="s">
        <v>154</v>
      </c>
    </row>
    <row r="222" spans="2:65" s="11" customFormat="1" ht="10">
      <c r="B222" s="145"/>
      <c r="D222" s="140" t="s">
        <v>373</v>
      </c>
      <c r="E222" s="146" t="s">
        <v>3</v>
      </c>
      <c r="F222" s="147" t="s">
        <v>1527</v>
      </c>
      <c r="H222" s="148">
        <v>0.216</v>
      </c>
      <c r="I222" s="149"/>
      <c r="L222" s="145"/>
      <c r="M222" s="164"/>
      <c r="T222" s="165"/>
      <c r="AT222" s="146" t="s">
        <v>373</v>
      </c>
      <c r="AU222" s="146" t="s">
        <v>112</v>
      </c>
      <c r="AV222" s="11" t="s">
        <v>78</v>
      </c>
      <c r="AW222" s="11" t="s">
        <v>31</v>
      </c>
      <c r="AX222" s="11" t="s">
        <v>69</v>
      </c>
      <c r="AY222" s="146" t="s">
        <v>154</v>
      </c>
    </row>
    <row r="223" spans="2:65" s="13" customFormat="1" ht="10">
      <c r="B223" s="176"/>
      <c r="D223" s="140" t="s">
        <v>373</v>
      </c>
      <c r="E223" s="177" t="s">
        <v>3</v>
      </c>
      <c r="F223" s="178" t="s">
        <v>1172</v>
      </c>
      <c r="H223" s="179">
        <v>0.216</v>
      </c>
      <c r="I223" s="180"/>
      <c r="L223" s="176"/>
      <c r="M223" s="181"/>
      <c r="T223" s="182"/>
      <c r="AT223" s="177" t="s">
        <v>373</v>
      </c>
      <c r="AU223" s="177" t="s">
        <v>112</v>
      </c>
      <c r="AV223" s="13" t="s">
        <v>112</v>
      </c>
      <c r="AW223" s="13" t="s">
        <v>31</v>
      </c>
      <c r="AX223" s="13" t="s">
        <v>69</v>
      </c>
      <c r="AY223" s="177" t="s">
        <v>154</v>
      </c>
    </row>
    <row r="224" spans="2:65" s="11" customFormat="1" ht="10">
      <c r="B224" s="145"/>
      <c r="D224" s="140" t="s">
        <v>373</v>
      </c>
      <c r="E224" s="146" t="s">
        <v>3</v>
      </c>
      <c r="F224" s="147" t="s">
        <v>1526</v>
      </c>
      <c r="H224" s="148">
        <v>0.14399999999999999</v>
      </c>
      <c r="I224" s="149"/>
      <c r="L224" s="145"/>
      <c r="M224" s="164"/>
      <c r="T224" s="165"/>
      <c r="AT224" s="146" t="s">
        <v>373</v>
      </c>
      <c r="AU224" s="146" t="s">
        <v>112</v>
      </c>
      <c r="AV224" s="11" t="s">
        <v>78</v>
      </c>
      <c r="AW224" s="11" t="s">
        <v>31</v>
      </c>
      <c r="AX224" s="11" t="s">
        <v>69</v>
      </c>
      <c r="AY224" s="146" t="s">
        <v>154</v>
      </c>
    </row>
    <row r="225" spans="2:65" s="13" customFormat="1" ht="10">
      <c r="B225" s="176"/>
      <c r="D225" s="140" t="s">
        <v>373</v>
      </c>
      <c r="E225" s="177" t="s">
        <v>3</v>
      </c>
      <c r="F225" s="178" t="s">
        <v>1172</v>
      </c>
      <c r="H225" s="179">
        <v>0.14399999999999999</v>
      </c>
      <c r="I225" s="180"/>
      <c r="L225" s="176"/>
      <c r="M225" s="181"/>
      <c r="T225" s="182"/>
      <c r="AT225" s="177" t="s">
        <v>373</v>
      </c>
      <c r="AU225" s="177" t="s">
        <v>112</v>
      </c>
      <c r="AV225" s="13" t="s">
        <v>112</v>
      </c>
      <c r="AW225" s="13" t="s">
        <v>31</v>
      </c>
      <c r="AX225" s="13" t="s">
        <v>69</v>
      </c>
      <c r="AY225" s="177" t="s">
        <v>154</v>
      </c>
    </row>
    <row r="226" spans="2:65" s="14" customFormat="1" ht="10">
      <c r="B226" s="183"/>
      <c r="D226" s="140" t="s">
        <v>373</v>
      </c>
      <c r="E226" s="184" t="s">
        <v>3</v>
      </c>
      <c r="F226" s="185" t="s">
        <v>1515</v>
      </c>
      <c r="H226" s="186">
        <v>0.504</v>
      </c>
      <c r="I226" s="187"/>
      <c r="L226" s="183"/>
      <c r="M226" s="188"/>
      <c r="T226" s="189"/>
      <c r="AT226" s="184" t="s">
        <v>373</v>
      </c>
      <c r="AU226" s="184" t="s">
        <v>112</v>
      </c>
      <c r="AV226" s="14" t="s">
        <v>160</v>
      </c>
      <c r="AW226" s="14" t="s">
        <v>31</v>
      </c>
      <c r="AX226" s="14" t="s">
        <v>76</v>
      </c>
      <c r="AY226" s="184" t="s">
        <v>154</v>
      </c>
    </row>
    <row r="227" spans="2:65" s="1" customFormat="1" ht="16.5" customHeight="1">
      <c r="B227" s="126"/>
      <c r="C227" s="127" t="s">
        <v>191</v>
      </c>
      <c r="D227" s="127" t="s">
        <v>155</v>
      </c>
      <c r="E227" s="128" t="s">
        <v>1557</v>
      </c>
      <c r="F227" s="129" t="s">
        <v>1558</v>
      </c>
      <c r="G227" s="130" t="s">
        <v>1103</v>
      </c>
      <c r="H227" s="131">
        <v>0.16800000000000001</v>
      </c>
      <c r="I227" s="132"/>
      <c r="J227" s="133">
        <f>ROUND(I227*H227,2)</f>
        <v>0</v>
      </c>
      <c r="K227" s="129" t="s">
        <v>1079</v>
      </c>
      <c r="L227" s="33"/>
      <c r="M227" s="134" t="s">
        <v>3</v>
      </c>
      <c r="N227" s="135" t="s">
        <v>40</v>
      </c>
      <c r="P227" s="136">
        <f>O227*H227</f>
        <v>0</v>
      </c>
      <c r="Q227" s="136">
        <v>1.98</v>
      </c>
      <c r="R227" s="136">
        <f>Q227*H227</f>
        <v>0.33263999999999999</v>
      </c>
      <c r="S227" s="136">
        <v>0</v>
      </c>
      <c r="T227" s="137">
        <f>S227*H227</f>
        <v>0</v>
      </c>
      <c r="AR227" s="138" t="s">
        <v>160</v>
      </c>
      <c r="AT227" s="138" t="s">
        <v>155</v>
      </c>
      <c r="AU227" s="138" t="s">
        <v>112</v>
      </c>
      <c r="AY227" s="18" t="s">
        <v>154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8" t="s">
        <v>76</v>
      </c>
      <c r="BK227" s="139">
        <f>ROUND(I227*H227,2)</f>
        <v>0</v>
      </c>
      <c r="BL227" s="18" t="s">
        <v>160</v>
      </c>
      <c r="BM227" s="138" t="s">
        <v>1559</v>
      </c>
    </row>
    <row r="228" spans="2:65" s="1" customFormat="1" ht="10">
      <c r="B228" s="33"/>
      <c r="D228" s="140" t="s">
        <v>162</v>
      </c>
      <c r="F228" s="141" t="s">
        <v>1560</v>
      </c>
      <c r="I228" s="142"/>
      <c r="L228" s="33"/>
      <c r="M228" s="143"/>
      <c r="T228" s="54"/>
      <c r="AT228" s="18" t="s">
        <v>162</v>
      </c>
      <c r="AU228" s="18" t="s">
        <v>112</v>
      </c>
    </row>
    <row r="229" spans="2:65" s="1" customFormat="1" ht="10">
      <c r="B229" s="33"/>
      <c r="D229" s="162" t="s">
        <v>1082</v>
      </c>
      <c r="F229" s="163" t="s">
        <v>1561</v>
      </c>
      <c r="I229" s="142"/>
      <c r="L229" s="33"/>
      <c r="M229" s="143"/>
      <c r="T229" s="54"/>
      <c r="AT229" s="18" t="s">
        <v>1082</v>
      </c>
      <c r="AU229" s="18" t="s">
        <v>112</v>
      </c>
    </row>
    <row r="230" spans="2:65" s="15" customFormat="1" ht="10">
      <c r="B230" s="190"/>
      <c r="D230" s="140" t="s">
        <v>373</v>
      </c>
      <c r="E230" s="191" t="s">
        <v>3</v>
      </c>
      <c r="F230" s="192" t="s">
        <v>1522</v>
      </c>
      <c r="H230" s="191" t="s">
        <v>3</v>
      </c>
      <c r="I230" s="193"/>
      <c r="L230" s="190"/>
      <c r="M230" s="194"/>
      <c r="T230" s="195"/>
      <c r="AT230" s="191" t="s">
        <v>373</v>
      </c>
      <c r="AU230" s="191" t="s">
        <v>112</v>
      </c>
      <c r="AV230" s="15" t="s">
        <v>76</v>
      </c>
      <c r="AW230" s="15" t="s">
        <v>31</v>
      </c>
      <c r="AX230" s="15" t="s">
        <v>69</v>
      </c>
      <c r="AY230" s="191" t="s">
        <v>154</v>
      </c>
    </row>
    <row r="231" spans="2:65" s="11" customFormat="1" ht="10">
      <c r="B231" s="145"/>
      <c r="D231" s="140" t="s">
        <v>373</v>
      </c>
      <c r="E231" s="146" t="s">
        <v>3</v>
      </c>
      <c r="F231" s="147" t="s">
        <v>1528</v>
      </c>
      <c r="H231" s="148">
        <v>4.8000000000000001E-2</v>
      </c>
      <c r="I231" s="149"/>
      <c r="L231" s="145"/>
      <c r="M231" s="164"/>
      <c r="T231" s="165"/>
      <c r="AT231" s="146" t="s">
        <v>373</v>
      </c>
      <c r="AU231" s="146" t="s">
        <v>112</v>
      </c>
      <c r="AV231" s="11" t="s">
        <v>78</v>
      </c>
      <c r="AW231" s="11" t="s">
        <v>31</v>
      </c>
      <c r="AX231" s="11" t="s">
        <v>69</v>
      </c>
      <c r="AY231" s="146" t="s">
        <v>154</v>
      </c>
    </row>
    <row r="232" spans="2:65" s="13" customFormat="1" ht="10">
      <c r="B232" s="176"/>
      <c r="D232" s="140" t="s">
        <v>373</v>
      </c>
      <c r="E232" s="177" t="s">
        <v>3</v>
      </c>
      <c r="F232" s="178" t="s">
        <v>1172</v>
      </c>
      <c r="H232" s="179">
        <v>4.8000000000000001E-2</v>
      </c>
      <c r="I232" s="180"/>
      <c r="L232" s="176"/>
      <c r="M232" s="181"/>
      <c r="T232" s="182"/>
      <c r="AT232" s="177" t="s">
        <v>373</v>
      </c>
      <c r="AU232" s="177" t="s">
        <v>112</v>
      </c>
      <c r="AV232" s="13" t="s">
        <v>112</v>
      </c>
      <c r="AW232" s="13" t="s">
        <v>31</v>
      </c>
      <c r="AX232" s="13" t="s">
        <v>69</v>
      </c>
      <c r="AY232" s="177" t="s">
        <v>154</v>
      </c>
    </row>
    <row r="233" spans="2:65" s="11" customFormat="1" ht="10">
      <c r="B233" s="145"/>
      <c r="D233" s="140" t="s">
        <v>373</v>
      </c>
      <c r="E233" s="146" t="s">
        <v>3</v>
      </c>
      <c r="F233" s="147" t="s">
        <v>1529</v>
      </c>
      <c r="H233" s="148">
        <v>7.1999999999999995E-2</v>
      </c>
      <c r="I233" s="149"/>
      <c r="L233" s="145"/>
      <c r="M233" s="164"/>
      <c r="T233" s="165"/>
      <c r="AT233" s="146" t="s">
        <v>373</v>
      </c>
      <c r="AU233" s="146" t="s">
        <v>112</v>
      </c>
      <c r="AV233" s="11" t="s">
        <v>78</v>
      </c>
      <c r="AW233" s="11" t="s">
        <v>31</v>
      </c>
      <c r="AX233" s="11" t="s">
        <v>69</v>
      </c>
      <c r="AY233" s="146" t="s">
        <v>154</v>
      </c>
    </row>
    <row r="234" spans="2:65" s="13" customFormat="1" ht="10">
      <c r="B234" s="176"/>
      <c r="D234" s="140" t="s">
        <v>373</v>
      </c>
      <c r="E234" s="177" t="s">
        <v>3</v>
      </c>
      <c r="F234" s="178" t="s">
        <v>1172</v>
      </c>
      <c r="H234" s="179">
        <v>7.1999999999999995E-2</v>
      </c>
      <c r="I234" s="180"/>
      <c r="L234" s="176"/>
      <c r="M234" s="181"/>
      <c r="T234" s="182"/>
      <c r="AT234" s="177" t="s">
        <v>373</v>
      </c>
      <c r="AU234" s="177" t="s">
        <v>112</v>
      </c>
      <c r="AV234" s="13" t="s">
        <v>112</v>
      </c>
      <c r="AW234" s="13" t="s">
        <v>31</v>
      </c>
      <c r="AX234" s="13" t="s">
        <v>69</v>
      </c>
      <c r="AY234" s="177" t="s">
        <v>154</v>
      </c>
    </row>
    <row r="235" spans="2:65" s="11" customFormat="1" ht="10">
      <c r="B235" s="145"/>
      <c r="D235" s="140" t="s">
        <v>373</v>
      </c>
      <c r="E235" s="146" t="s">
        <v>3</v>
      </c>
      <c r="F235" s="147" t="s">
        <v>1528</v>
      </c>
      <c r="H235" s="148">
        <v>4.8000000000000001E-2</v>
      </c>
      <c r="I235" s="149"/>
      <c r="L235" s="145"/>
      <c r="M235" s="164"/>
      <c r="T235" s="165"/>
      <c r="AT235" s="146" t="s">
        <v>373</v>
      </c>
      <c r="AU235" s="146" t="s">
        <v>112</v>
      </c>
      <c r="AV235" s="11" t="s">
        <v>78</v>
      </c>
      <c r="AW235" s="11" t="s">
        <v>31</v>
      </c>
      <c r="AX235" s="11" t="s">
        <v>69</v>
      </c>
      <c r="AY235" s="146" t="s">
        <v>154</v>
      </c>
    </row>
    <row r="236" spans="2:65" s="13" customFormat="1" ht="10">
      <c r="B236" s="176"/>
      <c r="D236" s="140" t="s">
        <v>373</v>
      </c>
      <c r="E236" s="177" t="s">
        <v>3</v>
      </c>
      <c r="F236" s="178" t="s">
        <v>1172</v>
      </c>
      <c r="H236" s="179">
        <v>4.8000000000000001E-2</v>
      </c>
      <c r="I236" s="180"/>
      <c r="L236" s="176"/>
      <c r="M236" s="181"/>
      <c r="T236" s="182"/>
      <c r="AT236" s="177" t="s">
        <v>373</v>
      </c>
      <c r="AU236" s="177" t="s">
        <v>112</v>
      </c>
      <c r="AV236" s="13" t="s">
        <v>112</v>
      </c>
      <c r="AW236" s="13" t="s">
        <v>31</v>
      </c>
      <c r="AX236" s="13" t="s">
        <v>69</v>
      </c>
      <c r="AY236" s="177" t="s">
        <v>154</v>
      </c>
    </row>
    <row r="237" spans="2:65" s="14" customFormat="1" ht="10">
      <c r="B237" s="183"/>
      <c r="D237" s="140" t="s">
        <v>373</v>
      </c>
      <c r="E237" s="184" t="s">
        <v>3</v>
      </c>
      <c r="F237" s="185" t="s">
        <v>1515</v>
      </c>
      <c r="H237" s="186">
        <v>0.16799999999999998</v>
      </c>
      <c r="I237" s="187"/>
      <c r="L237" s="183"/>
      <c r="M237" s="188"/>
      <c r="T237" s="189"/>
      <c r="AT237" s="184" t="s">
        <v>373</v>
      </c>
      <c r="AU237" s="184" t="s">
        <v>112</v>
      </c>
      <c r="AV237" s="14" t="s">
        <v>160</v>
      </c>
      <c r="AW237" s="14" t="s">
        <v>31</v>
      </c>
      <c r="AX237" s="14" t="s">
        <v>76</v>
      </c>
      <c r="AY237" s="184" t="s">
        <v>154</v>
      </c>
    </row>
    <row r="238" spans="2:65" s="10" customFormat="1" ht="20.9" customHeight="1">
      <c r="B238" s="116"/>
      <c r="D238" s="117" t="s">
        <v>68</v>
      </c>
      <c r="E238" s="160" t="s">
        <v>276</v>
      </c>
      <c r="F238" s="160" t="s">
        <v>1562</v>
      </c>
      <c r="I238" s="119"/>
      <c r="J238" s="161">
        <f>BK238</f>
        <v>0</v>
      </c>
      <c r="L238" s="116"/>
      <c r="M238" s="121"/>
      <c r="P238" s="122">
        <f>SUM(P239:P250)</f>
        <v>0</v>
      </c>
      <c r="R238" s="122">
        <f>SUM(R239:R250)</f>
        <v>5.4165485499999999</v>
      </c>
      <c r="T238" s="123">
        <f>SUM(T239:T250)</f>
        <v>0</v>
      </c>
      <c r="AR238" s="117" t="s">
        <v>76</v>
      </c>
      <c r="AT238" s="124" t="s">
        <v>68</v>
      </c>
      <c r="AU238" s="124" t="s">
        <v>78</v>
      </c>
      <c r="AY238" s="117" t="s">
        <v>154</v>
      </c>
      <c r="BK238" s="125">
        <f>SUM(BK239:BK250)</f>
        <v>0</v>
      </c>
    </row>
    <row r="239" spans="2:65" s="1" customFormat="1" ht="16.5" customHeight="1">
      <c r="B239" s="126"/>
      <c r="C239" s="127" t="s">
        <v>212</v>
      </c>
      <c r="D239" s="127" t="s">
        <v>155</v>
      </c>
      <c r="E239" s="128" t="s">
        <v>1563</v>
      </c>
      <c r="F239" s="129" t="s">
        <v>1564</v>
      </c>
      <c r="G239" s="130" t="s">
        <v>1103</v>
      </c>
      <c r="H239" s="131">
        <v>2.165</v>
      </c>
      <c r="I239" s="132"/>
      <c r="J239" s="133">
        <f>ROUND(I239*H239,2)</f>
        <v>0</v>
      </c>
      <c r="K239" s="129" t="s">
        <v>1079</v>
      </c>
      <c r="L239" s="33"/>
      <c r="M239" s="134" t="s">
        <v>3</v>
      </c>
      <c r="N239" s="135" t="s">
        <v>40</v>
      </c>
      <c r="P239" s="136">
        <f>O239*H239</f>
        <v>0</v>
      </c>
      <c r="Q239" s="136">
        <v>2.5018699999999998</v>
      </c>
      <c r="R239" s="136">
        <f>Q239*H239</f>
        <v>5.4165485499999999</v>
      </c>
      <c r="S239" s="136">
        <v>0</v>
      </c>
      <c r="T239" s="137">
        <f>S239*H239</f>
        <v>0</v>
      </c>
      <c r="AR239" s="138" t="s">
        <v>160</v>
      </c>
      <c r="AT239" s="138" t="s">
        <v>155</v>
      </c>
      <c r="AU239" s="138" t="s">
        <v>112</v>
      </c>
      <c r="AY239" s="18" t="s">
        <v>154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8" t="s">
        <v>76</v>
      </c>
      <c r="BK239" s="139">
        <f>ROUND(I239*H239,2)</f>
        <v>0</v>
      </c>
      <c r="BL239" s="18" t="s">
        <v>160</v>
      </c>
      <c r="BM239" s="138" t="s">
        <v>1565</v>
      </c>
    </row>
    <row r="240" spans="2:65" s="1" customFormat="1" ht="10">
      <c r="B240" s="33"/>
      <c r="D240" s="140" t="s">
        <v>162</v>
      </c>
      <c r="F240" s="141" t="s">
        <v>1566</v>
      </c>
      <c r="I240" s="142"/>
      <c r="L240" s="33"/>
      <c r="M240" s="143"/>
      <c r="T240" s="54"/>
      <c r="AT240" s="18" t="s">
        <v>162</v>
      </c>
      <c r="AU240" s="18" t="s">
        <v>112</v>
      </c>
    </row>
    <row r="241" spans="2:65" s="1" customFormat="1" ht="10">
      <c r="B241" s="33"/>
      <c r="D241" s="162" t="s">
        <v>1082</v>
      </c>
      <c r="F241" s="163" t="s">
        <v>1567</v>
      </c>
      <c r="I241" s="142"/>
      <c r="L241" s="33"/>
      <c r="M241" s="143"/>
      <c r="T241" s="54"/>
      <c r="AT241" s="18" t="s">
        <v>1082</v>
      </c>
      <c r="AU241" s="18" t="s">
        <v>112</v>
      </c>
    </row>
    <row r="242" spans="2:65" s="15" customFormat="1" ht="10">
      <c r="B242" s="190"/>
      <c r="D242" s="140" t="s">
        <v>373</v>
      </c>
      <c r="E242" s="191" t="s">
        <v>3</v>
      </c>
      <c r="F242" s="192" t="s">
        <v>1522</v>
      </c>
      <c r="H242" s="191" t="s">
        <v>3</v>
      </c>
      <c r="I242" s="193"/>
      <c r="L242" s="190"/>
      <c r="M242" s="194"/>
      <c r="T242" s="195"/>
      <c r="AT242" s="191" t="s">
        <v>373</v>
      </c>
      <c r="AU242" s="191" t="s">
        <v>112</v>
      </c>
      <c r="AV242" s="15" t="s">
        <v>76</v>
      </c>
      <c r="AW242" s="15" t="s">
        <v>31</v>
      </c>
      <c r="AX242" s="15" t="s">
        <v>69</v>
      </c>
      <c r="AY242" s="191" t="s">
        <v>154</v>
      </c>
    </row>
    <row r="243" spans="2:65" s="11" customFormat="1" ht="10">
      <c r="B243" s="145"/>
      <c r="D243" s="140" t="s">
        <v>373</v>
      </c>
      <c r="E243" s="146" t="s">
        <v>3</v>
      </c>
      <c r="F243" s="147" t="s">
        <v>1523</v>
      </c>
      <c r="H243" s="148">
        <v>0.72</v>
      </c>
      <c r="I243" s="149"/>
      <c r="L243" s="145"/>
      <c r="M243" s="164"/>
      <c r="T243" s="165"/>
      <c r="AT243" s="146" t="s">
        <v>373</v>
      </c>
      <c r="AU243" s="146" t="s">
        <v>112</v>
      </c>
      <c r="AV243" s="11" t="s">
        <v>78</v>
      </c>
      <c r="AW243" s="11" t="s">
        <v>31</v>
      </c>
      <c r="AX243" s="11" t="s">
        <v>69</v>
      </c>
      <c r="AY243" s="146" t="s">
        <v>154</v>
      </c>
    </row>
    <row r="244" spans="2:65" s="13" customFormat="1" ht="10">
      <c r="B244" s="176"/>
      <c r="D244" s="140" t="s">
        <v>373</v>
      </c>
      <c r="E244" s="177" t="s">
        <v>3</v>
      </c>
      <c r="F244" s="178" t="s">
        <v>1172</v>
      </c>
      <c r="H244" s="179">
        <v>0.72</v>
      </c>
      <c r="I244" s="180"/>
      <c r="L244" s="176"/>
      <c r="M244" s="181"/>
      <c r="T244" s="182"/>
      <c r="AT244" s="177" t="s">
        <v>373</v>
      </c>
      <c r="AU244" s="177" t="s">
        <v>112</v>
      </c>
      <c r="AV244" s="13" t="s">
        <v>112</v>
      </c>
      <c r="AW244" s="13" t="s">
        <v>31</v>
      </c>
      <c r="AX244" s="13" t="s">
        <v>69</v>
      </c>
      <c r="AY244" s="177" t="s">
        <v>154</v>
      </c>
    </row>
    <row r="245" spans="2:65" s="11" customFormat="1" ht="10">
      <c r="B245" s="145"/>
      <c r="D245" s="140" t="s">
        <v>373</v>
      </c>
      <c r="E245" s="146" t="s">
        <v>3</v>
      </c>
      <c r="F245" s="147" t="s">
        <v>1524</v>
      </c>
      <c r="H245" s="148">
        <v>0.86399999999999999</v>
      </c>
      <c r="I245" s="149"/>
      <c r="L245" s="145"/>
      <c r="M245" s="164"/>
      <c r="T245" s="165"/>
      <c r="AT245" s="146" t="s">
        <v>373</v>
      </c>
      <c r="AU245" s="146" t="s">
        <v>112</v>
      </c>
      <c r="AV245" s="11" t="s">
        <v>78</v>
      </c>
      <c r="AW245" s="11" t="s">
        <v>31</v>
      </c>
      <c r="AX245" s="11" t="s">
        <v>69</v>
      </c>
      <c r="AY245" s="146" t="s">
        <v>154</v>
      </c>
    </row>
    <row r="246" spans="2:65" s="13" customFormat="1" ht="10">
      <c r="B246" s="176"/>
      <c r="D246" s="140" t="s">
        <v>373</v>
      </c>
      <c r="E246" s="177" t="s">
        <v>3</v>
      </c>
      <c r="F246" s="178" t="s">
        <v>1172</v>
      </c>
      <c r="H246" s="179">
        <v>0.86399999999999999</v>
      </c>
      <c r="I246" s="180"/>
      <c r="L246" s="176"/>
      <c r="M246" s="181"/>
      <c r="T246" s="182"/>
      <c r="AT246" s="177" t="s">
        <v>373</v>
      </c>
      <c r="AU246" s="177" t="s">
        <v>112</v>
      </c>
      <c r="AV246" s="13" t="s">
        <v>112</v>
      </c>
      <c r="AW246" s="13" t="s">
        <v>31</v>
      </c>
      <c r="AX246" s="13" t="s">
        <v>69</v>
      </c>
      <c r="AY246" s="177" t="s">
        <v>154</v>
      </c>
    </row>
    <row r="247" spans="2:65" s="11" customFormat="1" ht="10">
      <c r="B247" s="145"/>
      <c r="D247" s="140" t="s">
        <v>373</v>
      </c>
      <c r="E247" s="146" t="s">
        <v>3</v>
      </c>
      <c r="F247" s="147" t="s">
        <v>1525</v>
      </c>
      <c r="H247" s="148">
        <v>0.52800000000000002</v>
      </c>
      <c r="I247" s="149"/>
      <c r="L247" s="145"/>
      <c r="M247" s="164"/>
      <c r="T247" s="165"/>
      <c r="AT247" s="146" t="s">
        <v>373</v>
      </c>
      <c r="AU247" s="146" t="s">
        <v>112</v>
      </c>
      <c r="AV247" s="11" t="s">
        <v>78</v>
      </c>
      <c r="AW247" s="11" t="s">
        <v>31</v>
      </c>
      <c r="AX247" s="11" t="s">
        <v>69</v>
      </c>
      <c r="AY247" s="146" t="s">
        <v>154</v>
      </c>
    </row>
    <row r="248" spans="2:65" s="13" customFormat="1" ht="10">
      <c r="B248" s="176"/>
      <c r="D248" s="140" t="s">
        <v>373</v>
      </c>
      <c r="E248" s="177" t="s">
        <v>3</v>
      </c>
      <c r="F248" s="178" t="s">
        <v>1172</v>
      </c>
      <c r="H248" s="179">
        <v>0.52800000000000002</v>
      </c>
      <c r="I248" s="180"/>
      <c r="L248" s="176"/>
      <c r="M248" s="181"/>
      <c r="T248" s="182"/>
      <c r="AT248" s="177" t="s">
        <v>373</v>
      </c>
      <c r="AU248" s="177" t="s">
        <v>112</v>
      </c>
      <c r="AV248" s="13" t="s">
        <v>112</v>
      </c>
      <c r="AW248" s="13" t="s">
        <v>31</v>
      </c>
      <c r="AX248" s="13" t="s">
        <v>69</v>
      </c>
      <c r="AY248" s="177" t="s">
        <v>154</v>
      </c>
    </row>
    <row r="249" spans="2:65" s="14" customFormat="1" ht="10">
      <c r="B249" s="183"/>
      <c r="D249" s="140" t="s">
        <v>373</v>
      </c>
      <c r="E249" s="184" t="s">
        <v>3</v>
      </c>
      <c r="F249" s="185" t="s">
        <v>1515</v>
      </c>
      <c r="H249" s="186">
        <v>2.1120000000000001</v>
      </c>
      <c r="I249" s="187"/>
      <c r="L249" s="183"/>
      <c r="M249" s="188"/>
      <c r="T249" s="189"/>
      <c r="AT249" s="184" t="s">
        <v>373</v>
      </c>
      <c r="AU249" s="184" t="s">
        <v>112</v>
      </c>
      <c r="AV249" s="14" t="s">
        <v>160</v>
      </c>
      <c r="AW249" s="14" t="s">
        <v>31</v>
      </c>
      <c r="AX249" s="14" t="s">
        <v>69</v>
      </c>
      <c r="AY249" s="184" t="s">
        <v>154</v>
      </c>
    </row>
    <row r="250" spans="2:65" s="11" customFormat="1" ht="10">
      <c r="B250" s="145"/>
      <c r="D250" s="140" t="s">
        <v>373</v>
      </c>
      <c r="E250" s="146" t="s">
        <v>3</v>
      </c>
      <c r="F250" s="147" t="s">
        <v>1568</v>
      </c>
      <c r="H250" s="148">
        <v>2.165</v>
      </c>
      <c r="I250" s="149"/>
      <c r="L250" s="145"/>
      <c r="M250" s="164"/>
      <c r="T250" s="165"/>
      <c r="AT250" s="146" t="s">
        <v>373</v>
      </c>
      <c r="AU250" s="146" t="s">
        <v>112</v>
      </c>
      <c r="AV250" s="11" t="s">
        <v>78</v>
      </c>
      <c r="AW250" s="11" t="s">
        <v>31</v>
      </c>
      <c r="AX250" s="11" t="s">
        <v>76</v>
      </c>
      <c r="AY250" s="146" t="s">
        <v>154</v>
      </c>
    </row>
    <row r="251" spans="2:65" s="10" customFormat="1" ht="22.75" customHeight="1">
      <c r="B251" s="116"/>
      <c r="D251" s="117" t="s">
        <v>68</v>
      </c>
      <c r="E251" s="160" t="s">
        <v>177</v>
      </c>
      <c r="F251" s="160" t="s">
        <v>1569</v>
      </c>
      <c r="I251" s="119"/>
      <c r="J251" s="161">
        <f>BK251</f>
        <v>0</v>
      </c>
      <c r="L251" s="116"/>
      <c r="M251" s="121"/>
      <c r="P251" s="122">
        <f>P252+P291</f>
        <v>0</v>
      </c>
      <c r="R251" s="122">
        <f>R252+R291</f>
        <v>112.7162</v>
      </c>
      <c r="T251" s="123">
        <f>T252+T291</f>
        <v>0</v>
      </c>
      <c r="AR251" s="117" t="s">
        <v>76</v>
      </c>
      <c r="AT251" s="124" t="s">
        <v>68</v>
      </c>
      <c r="AU251" s="124" t="s">
        <v>76</v>
      </c>
      <c r="AY251" s="117" t="s">
        <v>154</v>
      </c>
      <c r="BK251" s="125">
        <f>BK252+BK291</f>
        <v>0</v>
      </c>
    </row>
    <row r="252" spans="2:65" s="10" customFormat="1" ht="20.9" customHeight="1">
      <c r="B252" s="116"/>
      <c r="D252" s="117" t="s">
        <v>68</v>
      </c>
      <c r="E252" s="160" t="s">
        <v>585</v>
      </c>
      <c r="F252" s="160" t="s">
        <v>1570</v>
      </c>
      <c r="I252" s="119"/>
      <c r="J252" s="161">
        <f>BK252</f>
        <v>0</v>
      </c>
      <c r="L252" s="116"/>
      <c r="M252" s="121"/>
      <c r="P252" s="122">
        <f>SUM(P253:P290)</f>
        <v>0</v>
      </c>
      <c r="R252" s="122">
        <f>SUM(R253:R290)</f>
        <v>85.381500000000003</v>
      </c>
      <c r="T252" s="123">
        <f>SUM(T253:T290)</f>
        <v>0</v>
      </c>
      <c r="AR252" s="117" t="s">
        <v>76</v>
      </c>
      <c r="AT252" s="124" t="s">
        <v>68</v>
      </c>
      <c r="AU252" s="124" t="s">
        <v>78</v>
      </c>
      <c r="AY252" s="117" t="s">
        <v>154</v>
      </c>
      <c r="BK252" s="125">
        <f>SUM(BK253:BK290)</f>
        <v>0</v>
      </c>
    </row>
    <row r="253" spans="2:65" s="1" customFormat="1" ht="16.5" customHeight="1">
      <c r="B253" s="126"/>
      <c r="C253" s="127" t="s">
        <v>223</v>
      </c>
      <c r="D253" s="127" t="s">
        <v>155</v>
      </c>
      <c r="E253" s="128" t="s">
        <v>1571</v>
      </c>
      <c r="F253" s="129" t="s">
        <v>1572</v>
      </c>
      <c r="G253" s="130" t="s">
        <v>1078</v>
      </c>
      <c r="H253" s="131">
        <v>82</v>
      </c>
      <c r="I253" s="132"/>
      <c r="J253" s="133">
        <f>ROUND(I253*H253,2)</f>
        <v>0</v>
      </c>
      <c r="K253" s="129" t="s">
        <v>1079</v>
      </c>
      <c r="L253" s="33"/>
      <c r="M253" s="134" t="s">
        <v>3</v>
      </c>
      <c r="N253" s="135" t="s">
        <v>40</v>
      </c>
      <c r="P253" s="136">
        <f>O253*H253</f>
        <v>0</v>
      </c>
      <c r="Q253" s="136">
        <v>0.23</v>
      </c>
      <c r="R253" s="136">
        <f>Q253*H253</f>
        <v>18.86</v>
      </c>
      <c r="S253" s="136">
        <v>0</v>
      </c>
      <c r="T253" s="137">
        <f>S253*H253</f>
        <v>0</v>
      </c>
      <c r="AR253" s="138" t="s">
        <v>160</v>
      </c>
      <c r="AT253" s="138" t="s">
        <v>155</v>
      </c>
      <c r="AU253" s="138" t="s">
        <v>112</v>
      </c>
      <c r="AY253" s="18" t="s">
        <v>154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8" t="s">
        <v>76</v>
      </c>
      <c r="BK253" s="139">
        <f>ROUND(I253*H253,2)</f>
        <v>0</v>
      </c>
      <c r="BL253" s="18" t="s">
        <v>160</v>
      </c>
      <c r="BM253" s="138" t="s">
        <v>1573</v>
      </c>
    </row>
    <row r="254" spans="2:65" s="1" customFormat="1" ht="10">
      <c r="B254" s="33"/>
      <c r="D254" s="140" t="s">
        <v>162</v>
      </c>
      <c r="F254" s="141" t="s">
        <v>1574</v>
      </c>
      <c r="I254" s="142"/>
      <c r="L254" s="33"/>
      <c r="M254" s="143"/>
      <c r="T254" s="54"/>
      <c r="AT254" s="18" t="s">
        <v>162</v>
      </c>
      <c r="AU254" s="18" t="s">
        <v>112</v>
      </c>
    </row>
    <row r="255" spans="2:65" s="1" customFormat="1" ht="10">
      <c r="B255" s="33"/>
      <c r="D255" s="162" t="s">
        <v>1082</v>
      </c>
      <c r="F255" s="163" t="s">
        <v>1575</v>
      </c>
      <c r="I255" s="142"/>
      <c r="L255" s="33"/>
      <c r="M255" s="143"/>
      <c r="T255" s="54"/>
      <c r="AT255" s="18" t="s">
        <v>1082</v>
      </c>
      <c r="AU255" s="18" t="s">
        <v>112</v>
      </c>
    </row>
    <row r="256" spans="2:65" s="11" customFormat="1" ht="10">
      <c r="B256" s="145"/>
      <c r="D256" s="140" t="s">
        <v>373</v>
      </c>
      <c r="E256" s="146" t="s">
        <v>3</v>
      </c>
      <c r="F256" s="147" t="s">
        <v>1576</v>
      </c>
      <c r="H256" s="148">
        <v>70</v>
      </c>
      <c r="I256" s="149"/>
      <c r="L256" s="145"/>
      <c r="M256" s="164"/>
      <c r="T256" s="165"/>
      <c r="AT256" s="146" t="s">
        <v>373</v>
      </c>
      <c r="AU256" s="146" t="s">
        <v>112</v>
      </c>
      <c r="AV256" s="11" t="s">
        <v>78</v>
      </c>
      <c r="AW256" s="11" t="s">
        <v>31</v>
      </c>
      <c r="AX256" s="11" t="s">
        <v>69</v>
      </c>
      <c r="AY256" s="146" t="s">
        <v>154</v>
      </c>
    </row>
    <row r="257" spans="2:65" s="13" customFormat="1" ht="10">
      <c r="B257" s="176"/>
      <c r="D257" s="140" t="s">
        <v>373</v>
      </c>
      <c r="E257" s="177" t="s">
        <v>3</v>
      </c>
      <c r="F257" s="178" t="s">
        <v>1172</v>
      </c>
      <c r="H257" s="179">
        <v>70</v>
      </c>
      <c r="I257" s="180"/>
      <c r="L257" s="176"/>
      <c r="M257" s="181"/>
      <c r="T257" s="182"/>
      <c r="AT257" s="177" t="s">
        <v>373</v>
      </c>
      <c r="AU257" s="177" t="s">
        <v>112</v>
      </c>
      <c r="AV257" s="13" t="s">
        <v>112</v>
      </c>
      <c r="AW257" s="13" t="s">
        <v>31</v>
      </c>
      <c r="AX257" s="13" t="s">
        <v>69</v>
      </c>
      <c r="AY257" s="177" t="s">
        <v>154</v>
      </c>
    </row>
    <row r="258" spans="2:65" s="11" customFormat="1" ht="10">
      <c r="B258" s="145"/>
      <c r="D258" s="140" t="s">
        <v>373</v>
      </c>
      <c r="E258" s="146" t="s">
        <v>3</v>
      </c>
      <c r="F258" s="147" t="s">
        <v>1577</v>
      </c>
      <c r="H258" s="148">
        <v>12</v>
      </c>
      <c r="I258" s="149"/>
      <c r="L258" s="145"/>
      <c r="M258" s="164"/>
      <c r="T258" s="165"/>
      <c r="AT258" s="146" t="s">
        <v>373</v>
      </c>
      <c r="AU258" s="146" t="s">
        <v>112</v>
      </c>
      <c r="AV258" s="11" t="s">
        <v>78</v>
      </c>
      <c r="AW258" s="11" t="s">
        <v>31</v>
      </c>
      <c r="AX258" s="11" t="s">
        <v>69</v>
      </c>
      <c r="AY258" s="146" t="s">
        <v>154</v>
      </c>
    </row>
    <row r="259" spans="2:65" s="13" customFormat="1" ht="10">
      <c r="B259" s="176"/>
      <c r="D259" s="140" t="s">
        <v>373</v>
      </c>
      <c r="E259" s="177" t="s">
        <v>3</v>
      </c>
      <c r="F259" s="178" t="s">
        <v>1172</v>
      </c>
      <c r="H259" s="179">
        <v>12</v>
      </c>
      <c r="I259" s="180"/>
      <c r="L259" s="176"/>
      <c r="M259" s="181"/>
      <c r="T259" s="182"/>
      <c r="AT259" s="177" t="s">
        <v>373</v>
      </c>
      <c r="AU259" s="177" t="s">
        <v>112</v>
      </c>
      <c r="AV259" s="13" t="s">
        <v>112</v>
      </c>
      <c r="AW259" s="13" t="s">
        <v>31</v>
      </c>
      <c r="AX259" s="13" t="s">
        <v>69</v>
      </c>
      <c r="AY259" s="177" t="s">
        <v>154</v>
      </c>
    </row>
    <row r="260" spans="2:65" s="14" customFormat="1" ht="10">
      <c r="B260" s="183"/>
      <c r="D260" s="140" t="s">
        <v>373</v>
      </c>
      <c r="E260" s="184" t="s">
        <v>3</v>
      </c>
      <c r="F260" s="185" t="s">
        <v>1515</v>
      </c>
      <c r="H260" s="186">
        <v>82</v>
      </c>
      <c r="I260" s="187"/>
      <c r="L260" s="183"/>
      <c r="M260" s="188"/>
      <c r="T260" s="189"/>
      <c r="AT260" s="184" t="s">
        <v>373</v>
      </c>
      <c r="AU260" s="184" t="s">
        <v>112</v>
      </c>
      <c r="AV260" s="14" t="s">
        <v>160</v>
      </c>
      <c r="AW260" s="14" t="s">
        <v>31</v>
      </c>
      <c r="AX260" s="14" t="s">
        <v>76</v>
      </c>
      <c r="AY260" s="184" t="s">
        <v>154</v>
      </c>
    </row>
    <row r="261" spans="2:65" s="1" customFormat="1" ht="16.5" customHeight="1">
      <c r="B261" s="126"/>
      <c r="C261" s="127" t="s">
        <v>241</v>
      </c>
      <c r="D261" s="127" t="s">
        <v>155</v>
      </c>
      <c r="E261" s="128" t="s">
        <v>1578</v>
      </c>
      <c r="F261" s="129" t="s">
        <v>1579</v>
      </c>
      <c r="G261" s="130" t="s">
        <v>1078</v>
      </c>
      <c r="H261" s="131">
        <v>82</v>
      </c>
      <c r="I261" s="132"/>
      <c r="J261" s="133">
        <f>ROUND(I261*H261,2)</f>
        <v>0</v>
      </c>
      <c r="K261" s="129" t="s">
        <v>1079</v>
      </c>
      <c r="L261" s="33"/>
      <c r="M261" s="134" t="s">
        <v>3</v>
      </c>
      <c r="N261" s="135" t="s">
        <v>40</v>
      </c>
      <c r="P261" s="136">
        <f>O261*H261</f>
        <v>0</v>
      </c>
      <c r="Q261" s="136">
        <v>0.106</v>
      </c>
      <c r="R261" s="136">
        <f>Q261*H261</f>
        <v>8.6920000000000002</v>
      </c>
      <c r="S261" s="136">
        <v>0</v>
      </c>
      <c r="T261" s="137">
        <f>S261*H261</f>
        <v>0</v>
      </c>
      <c r="AR261" s="138" t="s">
        <v>160</v>
      </c>
      <c r="AT261" s="138" t="s">
        <v>155</v>
      </c>
      <c r="AU261" s="138" t="s">
        <v>112</v>
      </c>
      <c r="AY261" s="18" t="s">
        <v>154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8" t="s">
        <v>76</v>
      </c>
      <c r="BK261" s="139">
        <f>ROUND(I261*H261,2)</f>
        <v>0</v>
      </c>
      <c r="BL261" s="18" t="s">
        <v>160</v>
      </c>
      <c r="BM261" s="138" t="s">
        <v>1580</v>
      </c>
    </row>
    <row r="262" spans="2:65" s="1" customFormat="1" ht="10">
      <c r="B262" s="33"/>
      <c r="D262" s="140" t="s">
        <v>162</v>
      </c>
      <c r="F262" s="141" t="s">
        <v>1581</v>
      </c>
      <c r="I262" s="142"/>
      <c r="L262" s="33"/>
      <c r="M262" s="143"/>
      <c r="T262" s="54"/>
      <c r="AT262" s="18" t="s">
        <v>162</v>
      </c>
      <c r="AU262" s="18" t="s">
        <v>112</v>
      </c>
    </row>
    <row r="263" spans="2:65" s="1" customFormat="1" ht="10">
      <c r="B263" s="33"/>
      <c r="D263" s="162" t="s">
        <v>1082</v>
      </c>
      <c r="F263" s="163" t="s">
        <v>1582</v>
      </c>
      <c r="I263" s="142"/>
      <c r="L263" s="33"/>
      <c r="M263" s="143"/>
      <c r="T263" s="54"/>
      <c r="AT263" s="18" t="s">
        <v>1082</v>
      </c>
      <c r="AU263" s="18" t="s">
        <v>112</v>
      </c>
    </row>
    <row r="264" spans="2:65" s="11" customFormat="1" ht="10">
      <c r="B264" s="145"/>
      <c r="D264" s="140" t="s">
        <v>373</v>
      </c>
      <c r="E264" s="146" t="s">
        <v>3</v>
      </c>
      <c r="F264" s="147" t="s">
        <v>1576</v>
      </c>
      <c r="H264" s="148">
        <v>70</v>
      </c>
      <c r="I264" s="149"/>
      <c r="L264" s="145"/>
      <c r="M264" s="164"/>
      <c r="T264" s="165"/>
      <c r="AT264" s="146" t="s">
        <v>373</v>
      </c>
      <c r="AU264" s="146" t="s">
        <v>112</v>
      </c>
      <c r="AV264" s="11" t="s">
        <v>78</v>
      </c>
      <c r="AW264" s="11" t="s">
        <v>31</v>
      </c>
      <c r="AX264" s="11" t="s">
        <v>69</v>
      </c>
      <c r="AY264" s="146" t="s">
        <v>154</v>
      </c>
    </row>
    <row r="265" spans="2:65" s="13" customFormat="1" ht="10">
      <c r="B265" s="176"/>
      <c r="D265" s="140" t="s">
        <v>373</v>
      </c>
      <c r="E265" s="177" t="s">
        <v>3</v>
      </c>
      <c r="F265" s="178" t="s">
        <v>1172</v>
      </c>
      <c r="H265" s="179">
        <v>70</v>
      </c>
      <c r="I265" s="180"/>
      <c r="L265" s="176"/>
      <c r="M265" s="181"/>
      <c r="T265" s="182"/>
      <c r="AT265" s="177" t="s">
        <v>373</v>
      </c>
      <c r="AU265" s="177" t="s">
        <v>112</v>
      </c>
      <c r="AV265" s="13" t="s">
        <v>112</v>
      </c>
      <c r="AW265" s="13" t="s">
        <v>31</v>
      </c>
      <c r="AX265" s="13" t="s">
        <v>69</v>
      </c>
      <c r="AY265" s="177" t="s">
        <v>154</v>
      </c>
    </row>
    <row r="266" spans="2:65" s="11" customFormat="1" ht="10">
      <c r="B266" s="145"/>
      <c r="D266" s="140" t="s">
        <v>373</v>
      </c>
      <c r="E266" s="146" t="s">
        <v>3</v>
      </c>
      <c r="F266" s="147" t="s">
        <v>1577</v>
      </c>
      <c r="H266" s="148">
        <v>12</v>
      </c>
      <c r="I266" s="149"/>
      <c r="L266" s="145"/>
      <c r="M266" s="164"/>
      <c r="T266" s="165"/>
      <c r="AT266" s="146" t="s">
        <v>373</v>
      </c>
      <c r="AU266" s="146" t="s">
        <v>112</v>
      </c>
      <c r="AV266" s="11" t="s">
        <v>78</v>
      </c>
      <c r="AW266" s="11" t="s">
        <v>31</v>
      </c>
      <c r="AX266" s="11" t="s">
        <v>69</v>
      </c>
      <c r="AY266" s="146" t="s">
        <v>154</v>
      </c>
    </row>
    <row r="267" spans="2:65" s="13" customFormat="1" ht="10">
      <c r="B267" s="176"/>
      <c r="D267" s="140" t="s">
        <v>373</v>
      </c>
      <c r="E267" s="177" t="s">
        <v>3</v>
      </c>
      <c r="F267" s="178" t="s">
        <v>1172</v>
      </c>
      <c r="H267" s="179">
        <v>12</v>
      </c>
      <c r="I267" s="180"/>
      <c r="L267" s="176"/>
      <c r="M267" s="181"/>
      <c r="T267" s="182"/>
      <c r="AT267" s="177" t="s">
        <v>373</v>
      </c>
      <c r="AU267" s="177" t="s">
        <v>112</v>
      </c>
      <c r="AV267" s="13" t="s">
        <v>112</v>
      </c>
      <c r="AW267" s="13" t="s">
        <v>31</v>
      </c>
      <c r="AX267" s="13" t="s">
        <v>69</v>
      </c>
      <c r="AY267" s="177" t="s">
        <v>154</v>
      </c>
    </row>
    <row r="268" spans="2:65" s="14" customFormat="1" ht="10">
      <c r="B268" s="183"/>
      <c r="D268" s="140" t="s">
        <v>373</v>
      </c>
      <c r="E268" s="184" t="s">
        <v>3</v>
      </c>
      <c r="F268" s="185" t="s">
        <v>1515</v>
      </c>
      <c r="H268" s="186">
        <v>82</v>
      </c>
      <c r="I268" s="187"/>
      <c r="L268" s="183"/>
      <c r="M268" s="188"/>
      <c r="T268" s="189"/>
      <c r="AT268" s="184" t="s">
        <v>373</v>
      </c>
      <c r="AU268" s="184" t="s">
        <v>112</v>
      </c>
      <c r="AV268" s="14" t="s">
        <v>160</v>
      </c>
      <c r="AW268" s="14" t="s">
        <v>31</v>
      </c>
      <c r="AX268" s="14" t="s">
        <v>76</v>
      </c>
      <c r="AY268" s="184" t="s">
        <v>154</v>
      </c>
    </row>
    <row r="269" spans="2:65" s="1" customFormat="1" ht="16.5" customHeight="1">
      <c r="B269" s="126"/>
      <c r="C269" s="127" t="s">
        <v>236</v>
      </c>
      <c r="D269" s="127" t="s">
        <v>155</v>
      </c>
      <c r="E269" s="128" t="s">
        <v>1583</v>
      </c>
      <c r="F269" s="129" t="s">
        <v>1584</v>
      </c>
      <c r="G269" s="130" t="s">
        <v>1078</v>
      </c>
      <c r="H269" s="131">
        <v>82</v>
      </c>
      <c r="I269" s="132"/>
      <c r="J269" s="133">
        <f>ROUND(I269*H269,2)</f>
        <v>0</v>
      </c>
      <c r="K269" s="129" t="s">
        <v>1079</v>
      </c>
      <c r="L269" s="33"/>
      <c r="M269" s="134" t="s">
        <v>3</v>
      </c>
      <c r="N269" s="135" t="s">
        <v>40</v>
      </c>
      <c r="P269" s="136">
        <f>O269*H269</f>
        <v>0</v>
      </c>
      <c r="Q269" s="136">
        <v>0.19700000000000001</v>
      </c>
      <c r="R269" s="136">
        <f>Q269*H269</f>
        <v>16.154</v>
      </c>
      <c r="S269" s="136">
        <v>0</v>
      </c>
      <c r="T269" s="137">
        <f>S269*H269</f>
        <v>0</v>
      </c>
      <c r="AR269" s="138" t="s">
        <v>160</v>
      </c>
      <c r="AT269" s="138" t="s">
        <v>155</v>
      </c>
      <c r="AU269" s="138" t="s">
        <v>112</v>
      </c>
      <c r="AY269" s="18" t="s">
        <v>154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8" t="s">
        <v>76</v>
      </c>
      <c r="BK269" s="139">
        <f>ROUND(I269*H269,2)</f>
        <v>0</v>
      </c>
      <c r="BL269" s="18" t="s">
        <v>160</v>
      </c>
      <c r="BM269" s="138" t="s">
        <v>1585</v>
      </c>
    </row>
    <row r="270" spans="2:65" s="1" customFormat="1" ht="10">
      <c r="B270" s="33"/>
      <c r="D270" s="140" t="s">
        <v>162</v>
      </c>
      <c r="F270" s="141" t="s">
        <v>1586</v>
      </c>
      <c r="I270" s="142"/>
      <c r="L270" s="33"/>
      <c r="M270" s="143"/>
      <c r="T270" s="54"/>
      <c r="AT270" s="18" t="s">
        <v>162</v>
      </c>
      <c r="AU270" s="18" t="s">
        <v>112</v>
      </c>
    </row>
    <row r="271" spans="2:65" s="1" customFormat="1" ht="10">
      <c r="B271" s="33"/>
      <c r="D271" s="162" t="s">
        <v>1082</v>
      </c>
      <c r="F271" s="163" t="s">
        <v>1587</v>
      </c>
      <c r="I271" s="142"/>
      <c r="L271" s="33"/>
      <c r="M271" s="143"/>
      <c r="T271" s="54"/>
      <c r="AT271" s="18" t="s">
        <v>1082</v>
      </c>
      <c r="AU271" s="18" t="s">
        <v>112</v>
      </c>
    </row>
    <row r="272" spans="2:65" s="11" customFormat="1" ht="10">
      <c r="B272" s="145"/>
      <c r="D272" s="140" t="s">
        <v>373</v>
      </c>
      <c r="E272" s="146" t="s">
        <v>3</v>
      </c>
      <c r="F272" s="147" t="s">
        <v>1576</v>
      </c>
      <c r="H272" s="148">
        <v>70</v>
      </c>
      <c r="I272" s="149"/>
      <c r="L272" s="145"/>
      <c r="M272" s="164"/>
      <c r="T272" s="165"/>
      <c r="AT272" s="146" t="s">
        <v>373</v>
      </c>
      <c r="AU272" s="146" t="s">
        <v>112</v>
      </c>
      <c r="AV272" s="11" t="s">
        <v>78</v>
      </c>
      <c r="AW272" s="11" t="s">
        <v>31</v>
      </c>
      <c r="AX272" s="11" t="s">
        <v>69</v>
      </c>
      <c r="AY272" s="146" t="s">
        <v>154</v>
      </c>
    </row>
    <row r="273" spans="2:65" s="13" customFormat="1" ht="10">
      <c r="B273" s="176"/>
      <c r="D273" s="140" t="s">
        <v>373</v>
      </c>
      <c r="E273" s="177" t="s">
        <v>3</v>
      </c>
      <c r="F273" s="178" t="s">
        <v>1172</v>
      </c>
      <c r="H273" s="179">
        <v>70</v>
      </c>
      <c r="I273" s="180"/>
      <c r="L273" s="176"/>
      <c r="M273" s="181"/>
      <c r="T273" s="182"/>
      <c r="AT273" s="177" t="s">
        <v>373</v>
      </c>
      <c r="AU273" s="177" t="s">
        <v>112</v>
      </c>
      <c r="AV273" s="13" t="s">
        <v>112</v>
      </c>
      <c r="AW273" s="13" t="s">
        <v>31</v>
      </c>
      <c r="AX273" s="13" t="s">
        <v>69</v>
      </c>
      <c r="AY273" s="177" t="s">
        <v>154</v>
      </c>
    </row>
    <row r="274" spans="2:65" s="11" customFormat="1" ht="10">
      <c r="B274" s="145"/>
      <c r="D274" s="140" t="s">
        <v>373</v>
      </c>
      <c r="E274" s="146" t="s">
        <v>3</v>
      </c>
      <c r="F274" s="147" t="s">
        <v>1577</v>
      </c>
      <c r="H274" s="148">
        <v>12</v>
      </c>
      <c r="I274" s="149"/>
      <c r="L274" s="145"/>
      <c r="M274" s="164"/>
      <c r="T274" s="165"/>
      <c r="AT274" s="146" t="s">
        <v>373</v>
      </c>
      <c r="AU274" s="146" t="s">
        <v>112</v>
      </c>
      <c r="AV274" s="11" t="s">
        <v>78</v>
      </c>
      <c r="AW274" s="11" t="s">
        <v>31</v>
      </c>
      <c r="AX274" s="11" t="s">
        <v>69</v>
      </c>
      <c r="AY274" s="146" t="s">
        <v>154</v>
      </c>
    </row>
    <row r="275" spans="2:65" s="13" customFormat="1" ht="10">
      <c r="B275" s="176"/>
      <c r="D275" s="140" t="s">
        <v>373</v>
      </c>
      <c r="E275" s="177" t="s">
        <v>3</v>
      </c>
      <c r="F275" s="178" t="s">
        <v>1172</v>
      </c>
      <c r="H275" s="179">
        <v>12</v>
      </c>
      <c r="I275" s="180"/>
      <c r="L275" s="176"/>
      <c r="M275" s="181"/>
      <c r="T275" s="182"/>
      <c r="AT275" s="177" t="s">
        <v>373</v>
      </c>
      <c r="AU275" s="177" t="s">
        <v>112</v>
      </c>
      <c r="AV275" s="13" t="s">
        <v>112</v>
      </c>
      <c r="AW275" s="13" t="s">
        <v>31</v>
      </c>
      <c r="AX275" s="13" t="s">
        <v>69</v>
      </c>
      <c r="AY275" s="177" t="s">
        <v>154</v>
      </c>
    </row>
    <row r="276" spans="2:65" s="14" customFormat="1" ht="10">
      <c r="B276" s="183"/>
      <c r="D276" s="140" t="s">
        <v>373</v>
      </c>
      <c r="E276" s="184" t="s">
        <v>3</v>
      </c>
      <c r="F276" s="185" t="s">
        <v>1515</v>
      </c>
      <c r="H276" s="186">
        <v>82</v>
      </c>
      <c r="I276" s="187"/>
      <c r="L276" s="183"/>
      <c r="M276" s="188"/>
      <c r="T276" s="189"/>
      <c r="AT276" s="184" t="s">
        <v>373</v>
      </c>
      <c r="AU276" s="184" t="s">
        <v>112</v>
      </c>
      <c r="AV276" s="14" t="s">
        <v>160</v>
      </c>
      <c r="AW276" s="14" t="s">
        <v>31</v>
      </c>
      <c r="AX276" s="14" t="s">
        <v>76</v>
      </c>
      <c r="AY276" s="184" t="s">
        <v>154</v>
      </c>
    </row>
    <row r="277" spans="2:65" s="1" customFormat="1" ht="16.5" customHeight="1">
      <c r="B277" s="126"/>
      <c r="C277" s="127" t="s">
        <v>247</v>
      </c>
      <c r="D277" s="127" t="s">
        <v>155</v>
      </c>
      <c r="E277" s="128" t="s">
        <v>1588</v>
      </c>
      <c r="F277" s="129" t="s">
        <v>1589</v>
      </c>
      <c r="G277" s="130" t="s">
        <v>1078</v>
      </c>
      <c r="H277" s="131">
        <v>4.5</v>
      </c>
      <c r="I277" s="132"/>
      <c r="J277" s="133">
        <f>ROUND(I277*H277,2)</f>
        <v>0</v>
      </c>
      <c r="K277" s="129" t="s">
        <v>1079</v>
      </c>
      <c r="L277" s="33"/>
      <c r="M277" s="134" t="s">
        <v>3</v>
      </c>
      <c r="N277" s="135" t="s">
        <v>40</v>
      </c>
      <c r="P277" s="136">
        <f>O277*H277</f>
        <v>0</v>
      </c>
      <c r="Q277" s="136">
        <v>0.38700000000000001</v>
      </c>
      <c r="R277" s="136">
        <f>Q277*H277</f>
        <v>1.7415</v>
      </c>
      <c r="S277" s="136">
        <v>0</v>
      </c>
      <c r="T277" s="137">
        <f>S277*H277</f>
        <v>0</v>
      </c>
      <c r="AR277" s="138" t="s">
        <v>160</v>
      </c>
      <c r="AT277" s="138" t="s">
        <v>155</v>
      </c>
      <c r="AU277" s="138" t="s">
        <v>112</v>
      </c>
      <c r="AY277" s="18" t="s">
        <v>154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8" t="s">
        <v>76</v>
      </c>
      <c r="BK277" s="139">
        <f>ROUND(I277*H277,2)</f>
        <v>0</v>
      </c>
      <c r="BL277" s="18" t="s">
        <v>160</v>
      </c>
      <c r="BM277" s="138" t="s">
        <v>1590</v>
      </c>
    </row>
    <row r="278" spans="2:65" s="1" customFormat="1" ht="18">
      <c r="B278" s="33"/>
      <c r="D278" s="140" t="s">
        <v>162</v>
      </c>
      <c r="F278" s="141" t="s">
        <v>1591</v>
      </c>
      <c r="I278" s="142"/>
      <c r="L278" s="33"/>
      <c r="M278" s="143"/>
      <c r="T278" s="54"/>
      <c r="AT278" s="18" t="s">
        <v>162</v>
      </c>
      <c r="AU278" s="18" t="s">
        <v>112</v>
      </c>
    </row>
    <row r="279" spans="2:65" s="1" customFormat="1" ht="10">
      <c r="B279" s="33"/>
      <c r="D279" s="162" t="s">
        <v>1082</v>
      </c>
      <c r="F279" s="163" t="s">
        <v>1592</v>
      </c>
      <c r="I279" s="142"/>
      <c r="L279" s="33"/>
      <c r="M279" s="143"/>
      <c r="T279" s="54"/>
      <c r="AT279" s="18" t="s">
        <v>1082</v>
      </c>
      <c r="AU279" s="18" t="s">
        <v>112</v>
      </c>
    </row>
    <row r="280" spans="2:65" s="11" customFormat="1" ht="10">
      <c r="B280" s="145"/>
      <c r="D280" s="140" t="s">
        <v>373</v>
      </c>
      <c r="E280" s="146" t="s">
        <v>3</v>
      </c>
      <c r="F280" s="147" t="s">
        <v>1593</v>
      </c>
      <c r="H280" s="148">
        <v>4.5</v>
      </c>
      <c r="I280" s="149"/>
      <c r="L280" s="145"/>
      <c r="M280" s="164"/>
      <c r="T280" s="165"/>
      <c r="AT280" s="146" t="s">
        <v>373</v>
      </c>
      <c r="AU280" s="146" t="s">
        <v>112</v>
      </c>
      <c r="AV280" s="11" t="s">
        <v>78</v>
      </c>
      <c r="AW280" s="11" t="s">
        <v>31</v>
      </c>
      <c r="AX280" s="11" t="s">
        <v>69</v>
      </c>
      <c r="AY280" s="146" t="s">
        <v>154</v>
      </c>
    </row>
    <row r="281" spans="2:65" s="13" customFormat="1" ht="10">
      <c r="B281" s="176"/>
      <c r="D281" s="140" t="s">
        <v>373</v>
      </c>
      <c r="E281" s="177" t="s">
        <v>3</v>
      </c>
      <c r="F281" s="178" t="s">
        <v>1172</v>
      </c>
      <c r="H281" s="179">
        <v>4.5</v>
      </c>
      <c r="I281" s="180"/>
      <c r="L281" s="176"/>
      <c r="M281" s="181"/>
      <c r="T281" s="182"/>
      <c r="AT281" s="177" t="s">
        <v>373</v>
      </c>
      <c r="AU281" s="177" t="s">
        <v>112</v>
      </c>
      <c r="AV281" s="13" t="s">
        <v>112</v>
      </c>
      <c r="AW281" s="13" t="s">
        <v>31</v>
      </c>
      <c r="AX281" s="13" t="s">
        <v>69</v>
      </c>
      <c r="AY281" s="177" t="s">
        <v>154</v>
      </c>
    </row>
    <row r="282" spans="2:65" s="14" customFormat="1" ht="10">
      <c r="B282" s="183"/>
      <c r="D282" s="140" t="s">
        <v>373</v>
      </c>
      <c r="E282" s="184" t="s">
        <v>3</v>
      </c>
      <c r="F282" s="185" t="s">
        <v>1515</v>
      </c>
      <c r="H282" s="186">
        <v>4.5</v>
      </c>
      <c r="I282" s="187"/>
      <c r="L282" s="183"/>
      <c r="M282" s="188"/>
      <c r="T282" s="189"/>
      <c r="AT282" s="184" t="s">
        <v>373</v>
      </c>
      <c r="AU282" s="184" t="s">
        <v>112</v>
      </c>
      <c r="AV282" s="14" t="s">
        <v>160</v>
      </c>
      <c r="AW282" s="14" t="s">
        <v>31</v>
      </c>
      <c r="AX282" s="14" t="s">
        <v>76</v>
      </c>
      <c r="AY282" s="184" t="s">
        <v>154</v>
      </c>
    </row>
    <row r="283" spans="2:65" s="1" customFormat="1" ht="16.5" customHeight="1">
      <c r="B283" s="126"/>
      <c r="C283" s="127" t="s">
        <v>251</v>
      </c>
      <c r="D283" s="127" t="s">
        <v>155</v>
      </c>
      <c r="E283" s="128" t="s">
        <v>1594</v>
      </c>
      <c r="F283" s="129" t="s">
        <v>1595</v>
      </c>
      <c r="G283" s="130" t="s">
        <v>1078</v>
      </c>
      <c r="H283" s="131">
        <v>82</v>
      </c>
      <c r="I283" s="132"/>
      <c r="J283" s="133">
        <f>ROUND(I283*H283,2)</f>
        <v>0</v>
      </c>
      <c r="K283" s="129" t="s">
        <v>1079</v>
      </c>
      <c r="L283" s="33"/>
      <c r="M283" s="134" t="s">
        <v>3</v>
      </c>
      <c r="N283" s="135" t="s">
        <v>40</v>
      </c>
      <c r="P283" s="136">
        <f>O283*H283</f>
        <v>0</v>
      </c>
      <c r="Q283" s="136">
        <v>0.48699999999999999</v>
      </c>
      <c r="R283" s="136">
        <f>Q283*H283</f>
        <v>39.933999999999997</v>
      </c>
      <c r="S283" s="136">
        <v>0</v>
      </c>
      <c r="T283" s="137">
        <f>S283*H283</f>
        <v>0</v>
      </c>
      <c r="AR283" s="138" t="s">
        <v>160</v>
      </c>
      <c r="AT283" s="138" t="s">
        <v>155</v>
      </c>
      <c r="AU283" s="138" t="s">
        <v>112</v>
      </c>
      <c r="AY283" s="18" t="s">
        <v>154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8" t="s">
        <v>76</v>
      </c>
      <c r="BK283" s="139">
        <f>ROUND(I283*H283,2)</f>
        <v>0</v>
      </c>
      <c r="BL283" s="18" t="s">
        <v>160</v>
      </c>
      <c r="BM283" s="138" t="s">
        <v>1596</v>
      </c>
    </row>
    <row r="284" spans="2:65" s="1" customFormat="1" ht="10">
      <c r="B284" s="33"/>
      <c r="D284" s="140" t="s">
        <v>162</v>
      </c>
      <c r="F284" s="141" t="s">
        <v>1597</v>
      </c>
      <c r="I284" s="142"/>
      <c r="L284" s="33"/>
      <c r="M284" s="143"/>
      <c r="T284" s="54"/>
      <c r="AT284" s="18" t="s">
        <v>162</v>
      </c>
      <c r="AU284" s="18" t="s">
        <v>112</v>
      </c>
    </row>
    <row r="285" spans="2:65" s="1" customFormat="1" ht="10">
      <c r="B285" s="33"/>
      <c r="D285" s="162" t="s">
        <v>1082</v>
      </c>
      <c r="F285" s="163" t="s">
        <v>1598</v>
      </c>
      <c r="I285" s="142"/>
      <c r="L285" s="33"/>
      <c r="M285" s="143"/>
      <c r="T285" s="54"/>
      <c r="AT285" s="18" t="s">
        <v>1082</v>
      </c>
      <c r="AU285" s="18" t="s">
        <v>112</v>
      </c>
    </row>
    <row r="286" spans="2:65" s="11" customFormat="1" ht="10">
      <c r="B286" s="145"/>
      <c r="D286" s="140" t="s">
        <v>373</v>
      </c>
      <c r="E286" s="146" t="s">
        <v>3</v>
      </c>
      <c r="F286" s="147" t="s">
        <v>1576</v>
      </c>
      <c r="H286" s="148">
        <v>70</v>
      </c>
      <c r="I286" s="149"/>
      <c r="L286" s="145"/>
      <c r="M286" s="164"/>
      <c r="T286" s="165"/>
      <c r="AT286" s="146" t="s">
        <v>373</v>
      </c>
      <c r="AU286" s="146" t="s">
        <v>112</v>
      </c>
      <c r="AV286" s="11" t="s">
        <v>78</v>
      </c>
      <c r="AW286" s="11" t="s">
        <v>31</v>
      </c>
      <c r="AX286" s="11" t="s">
        <v>69</v>
      </c>
      <c r="AY286" s="146" t="s">
        <v>154</v>
      </c>
    </row>
    <row r="287" spans="2:65" s="13" customFormat="1" ht="10">
      <c r="B287" s="176"/>
      <c r="D287" s="140" t="s">
        <v>373</v>
      </c>
      <c r="E287" s="177" t="s">
        <v>3</v>
      </c>
      <c r="F287" s="178" t="s">
        <v>1172</v>
      </c>
      <c r="H287" s="179">
        <v>70</v>
      </c>
      <c r="I287" s="180"/>
      <c r="L287" s="176"/>
      <c r="M287" s="181"/>
      <c r="T287" s="182"/>
      <c r="AT287" s="177" t="s">
        <v>373</v>
      </c>
      <c r="AU287" s="177" t="s">
        <v>112</v>
      </c>
      <c r="AV287" s="13" t="s">
        <v>112</v>
      </c>
      <c r="AW287" s="13" t="s">
        <v>31</v>
      </c>
      <c r="AX287" s="13" t="s">
        <v>69</v>
      </c>
      <c r="AY287" s="177" t="s">
        <v>154</v>
      </c>
    </row>
    <row r="288" spans="2:65" s="11" customFormat="1" ht="10">
      <c r="B288" s="145"/>
      <c r="D288" s="140" t="s">
        <v>373</v>
      </c>
      <c r="E288" s="146" t="s">
        <v>3</v>
      </c>
      <c r="F288" s="147" t="s">
        <v>1577</v>
      </c>
      <c r="H288" s="148">
        <v>12</v>
      </c>
      <c r="I288" s="149"/>
      <c r="L288" s="145"/>
      <c r="M288" s="164"/>
      <c r="T288" s="165"/>
      <c r="AT288" s="146" t="s">
        <v>373</v>
      </c>
      <c r="AU288" s="146" t="s">
        <v>112</v>
      </c>
      <c r="AV288" s="11" t="s">
        <v>78</v>
      </c>
      <c r="AW288" s="11" t="s">
        <v>31</v>
      </c>
      <c r="AX288" s="11" t="s">
        <v>69</v>
      </c>
      <c r="AY288" s="146" t="s">
        <v>154</v>
      </c>
    </row>
    <row r="289" spans="2:65" s="13" customFormat="1" ht="10">
      <c r="B289" s="176"/>
      <c r="D289" s="140" t="s">
        <v>373</v>
      </c>
      <c r="E289" s="177" t="s">
        <v>3</v>
      </c>
      <c r="F289" s="178" t="s">
        <v>1172</v>
      </c>
      <c r="H289" s="179">
        <v>12</v>
      </c>
      <c r="I289" s="180"/>
      <c r="L289" s="176"/>
      <c r="M289" s="181"/>
      <c r="T289" s="182"/>
      <c r="AT289" s="177" t="s">
        <v>373</v>
      </c>
      <c r="AU289" s="177" t="s">
        <v>112</v>
      </c>
      <c r="AV289" s="13" t="s">
        <v>112</v>
      </c>
      <c r="AW289" s="13" t="s">
        <v>31</v>
      </c>
      <c r="AX289" s="13" t="s">
        <v>69</v>
      </c>
      <c r="AY289" s="177" t="s">
        <v>154</v>
      </c>
    </row>
    <row r="290" spans="2:65" s="14" customFormat="1" ht="10">
      <c r="B290" s="183"/>
      <c r="D290" s="140" t="s">
        <v>373</v>
      </c>
      <c r="E290" s="184" t="s">
        <v>3</v>
      </c>
      <c r="F290" s="185" t="s">
        <v>1515</v>
      </c>
      <c r="H290" s="186">
        <v>82</v>
      </c>
      <c r="I290" s="187"/>
      <c r="L290" s="183"/>
      <c r="M290" s="188"/>
      <c r="T290" s="189"/>
      <c r="AT290" s="184" t="s">
        <v>373</v>
      </c>
      <c r="AU290" s="184" t="s">
        <v>112</v>
      </c>
      <c r="AV290" s="14" t="s">
        <v>160</v>
      </c>
      <c r="AW290" s="14" t="s">
        <v>31</v>
      </c>
      <c r="AX290" s="14" t="s">
        <v>76</v>
      </c>
      <c r="AY290" s="184" t="s">
        <v>154</v>
      </c>
    </row>
    <row r="291" spans="2:65" s="10" customFormat="1" ht="20.9" customHeight="1">
      <c r="B291" s="116"/>
      <c r="D291" s="117" t="s">
        <v>68</v>
      </c>
      <c r="E291" s="160" t="s">
        <v>600</v>
      </c>
      <c r="F291" s="160" t="s">
        <v>1599</v>
      </c>
      <c r="I291" s="119"/>
      <c r="J291" s="161">
        <f>BK291</f>
        <v>0</v>
      </c>
      <c r="L291" s="116"/>
      <c r="M291" s="121"/>
      <c r="P291" s="122">
        <f>SUM(P292:P307)</f>
        <v>0</v>
      </c>
      <c r="R291" s="122">
        <f>SUM(R292:R307)</f>
        <v>27.334700000000002</v>
      </c>
      <c r="T291" s="123">
        <f>SUM(T292:T307)</f>
        <v>0</v>
      </c>
      <c r="AR291" s="117" t="s">
        <v>76</v>
      </c>
      <c r="AT291" s="124" t="s">
        <v>68</v>
      </c>
      <c r="AU291" s="124" t="s">
        <v>78</v>
      </c>
      <c r="AY291" s="117" t="s">
        <v>154</v>
      </c>
      <c r="BK291" s="125">
        <f>SUM(BK292:BK307)</f>
        <v>0</v>
      </c>
    </row>
    <row r="292" spans="2:65" s="1" customFormat="1" ht="16.5" customHeight="1">
      <c r="B292" s="126"/>
      <c r="C292" s="127" t="s">
        <v>8</v>
      </c>
      <c r="D292" s="127" t="s">
        <v>155</v>
      </c>
      <c r="E292" s="128" t="s">
        <v>1600</v>
      </c>
      <c r="F292" s="129" t="s">
        <v>1601</v>
      </c>
      <c r="G292" s="130" t="s">
        <v>1078</v>
      </c>
      <c r="H292" s="131">
        <v>82</v>
      </c>
      <c r="I292" s="132"/>
      <c r="J292" s="133">
        <f>ROUND(I292*H292,2)</f>
        <v>0</v>
      </c>
      <c r="K292" s="129" t="s">
        <v>1079</v>
      </c>
      <c r="L292" s="33"/>
      <c r="M292" s="134" t="s">
        <v>3</v>
      </c>
      <c r="N292" s="135" t="s">
        <v>40</v>
      </c>
      <c r="P292" s="136">
        <f>O292*H292</f>
        <v>0</v>
      </c>
      <c r="Q292" s="136">
        <v>0.11303000000000001</v>
      </c>
      <c r="R292" s="136">
        <f>Q292*H292</f>
        <v>9.268460000000001</v>
      </c>
      <c r="S292" s="136">
        <v>0</v>
      </c>
      <c r="T292" s="137">
        <f>S292*H292</f>
        <v>0</v>
      </c>
      <c r="AR292" s="138" t="s">
        <v>160</v>
      </c>
      <c r="AT292" s="138" t="s">
        <v>155</v>
      </c>
      <c r="AU292" s="138" t="s">
        <v>112</v>
      </c>
      <c r="AY292" s="18" t="s">
        <v>154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8" t="s">
        <v>76</v>
      </c>
      <c r="BK292" s="139">
        <f>ROUND(I292*H292,2)</f>
        <v>0</v>
      </c>
      <c r="BL292" s="18" t="s">
        <v>160</v>
      </c>
      <c r="BM292" s="138" t="s">
        <v>1602</v>
      </c>
    </row>
    <row r="293" spans="2:65" s="1" customFormat="1" ht="27">
      <c r="B293" s="33"/>
      <c r="D293" s="140" t="s">
        <v>162</v>
      </c>
      <c r="F293" s="141" t="s">
        <v>1603</v>
      </c>
      <c r="I293" s="142"/>
      <c r="L293" s="33"/>
      <c r="M293" s="143"/>
      <c r="T293" s="54"/>
      <c r="AT293" s="18" t="s">
        <v>162</v>
      </c>
      <c r="AU293" s="18" t="s">
        <v>112</v>
      </c>
    </row>
    <row r="294" spans="2:65" s="1" customFormat="1" ht="10">
      <c r="B294" s="33"/>
      <c r="D294" s="162" t="s">
        <v>1082</v>
      </c>
      <c r="F294" s="163" t="s">
        <v>1604</v>
      </c>
      <c r="I294" s="142"/>
      <c r="L294" s="33"/>
      <c r="M294" s="143"/>
      <c r="T294" s="54"/>
      <c r="AT294" s="18" t="s">
        <v>1082</v>
      </c>
      <c r="AU294" s="18" t="s">
        <v>112</v>
      </c>
    </row>
    <row r="295" spans="2:65" s="11" customFormat="1" ht="10">
      <c r="B295" s="145"/>
      <c r="D295" s="140" t="s">
        <v>373</v>
      </c>
      <c r="E295" s="146" t="s">
        <v>3</v>
      </c>
      <c r="F295" s="147" t="s">
        <v>1605</v>
      </c>
      <c r="H295" s="148">
        <v>70</v>
      </c>
      <c r="I295" s="149"/>
      <c r="L295" s="145"/>
      <c r="M295" s="164"/>
      <c r="T295" s="165"/>
      <c r="AT295" s="146" t="s">
        <v>373</v>
      </c>
      <c r="AU295" s="146" t="s">
        <v>112</v>
      </c>
      <c r="AV295" s="11" t="s">
        <v>78</v>
      </c>
      <c r="AW295" s="11" t="s">
        <v>31</v>
      </c>
      <c r="AX295" s="11" t="s">
        <v>69</v>
      </c>
      <c r="AY295" s="146" t="s">
        <v>154</v>
      </c>
    </row>
    <row r="296" spans="2:65" s="13" customFormat="1" ht="10">
      <c r="B296" s="176"/>
      <c r="D296" s="140" t="s">
        <v>373</v>
      </c>
      <c r="E296" s="177" t="s">
        <v>3</v>
      </c>
      <c r="F296" s="178" t="s">
        <v>1172</v>
      </c>
      <c r="H296" s="179">
        <v>70</v>
      </c>
      <c r="I296" s="180"/>
      <c r="L296" s="176"/>
      <c r="M296" s="181"/>
      <c r="T296" s="182"/>
      <c r="AT296" s="177" t="s">
        <v>373</v>
      </c>
      <c r="AU296" s="177" t="s">
        <v>112</v>
      </c>
      <c r="AV296" s="13" t="s">
        <v>112</v>
      </c>
      <c r="AW296" s="13" t="s">
        <v>31</v>
      </c>
      <c r="AX296" s="13" t="s">
        <v>69</v>
      </c>
      <c r="AY296" s="177" t="s">
        <v>154</v>
      </c>
    </row>
    <row r="297" spans="2:65" s="11" customFormat="1" ht="10">
      <c r="B297" s="145"/>
      <c r="D297" s="140" t="s">
        <v>373</v>
      </c>
      <c r="E297" s="146" t="s">
        <v>3</v>
      </c>
      <c r="F297" s="147" t="s">
        <v>1577</v>
      </c>
      <c r="H297" s="148">
        <v>12</v>
      </c>
      <c r="I297" s="149"/>
      <c r="L297" s="145"/>
      <c r="M297" s="164"/>
      <c r="T297" s="165"/>
      <c r="AT297" s="146" t="s">
        <v>373</v>
      </c>
      <c r="AU297" s="146" t="s">
        <v>112</v>
      </c>
      <c r="AV297" s="11" t="s">
        <v>78</v>
      </c>
      <c r="AW297" s="11" t="s">
        <v>31</v>
      </c>
      <c r="AX297" s="11" t="s">
        <v>69</v>
      </c>
      <c r="AY297" s="146" t="s">
        <v>154</v>
      </c>
    </row>
    <row r="298" spans="2:65" s="13" customFormat="1" ht="10">
      <c r="B298" s="176"/>
      <c r="D298" s="140" t="s">
        <v>373</v>
      </c>
      <c r="E298" s="177" t="s">
        <v>3</v>
      </c>
      <c r="F298" s="178" t="s">
        <v>1172</v>
      </c>
      <c r="H298" s="179">
        <v>12</v>
      </c>
      <c r="I298" s="180"/>
      <c r="L298" s="176"/>
      <c r="M298" s="181"/>
      <c r="T298" s="182"/>
      <c r="AT298" s="177" t="s">
        <v>373</v>
      </c>
      <c r="AU298" s="177" t="s">
        <v>112</v>
      </c>
      <c r="AV298" s="13" t="s">
        <v>112</v>
      </c>
      <c r="AW298" s="13" t="s">
        <v>31</v>
      </c>
      <c r="AX298" s="13" t="s">
        <v>69</v>
      </c>
      <c r="AY298" s="177" t="s">
        <v>154</v>
      </c>
    </row>
    <row r="299" spans="2:65" s="14" customFormat="1" ht="10">
      <c r="B299" s="183"/>
      <c r="D299" s="140" t="s">
        <v>373</v>
      </c>
      <c r="E299" s="184" t="s">
        <v>3</v>
      </c>
      <c r="F299" s="185" t="s">
        <v>1515</v>
      </c>
      <c r="H299" s="186">
        <v>82</v>
      </c>
      <c r="I299" s="187"/>
      <c r="L299" s="183"/>
      <c r="M299" s="188"/>
      <c r="T299" s="189"/>
      <c r="AT299" s="184" t="s">
        <v>373</v>
      </c>
      <c r="AU299" s="184" t="s">
        <v>112</v>
      </c>
      <c r="AV299" s="14" t="s">
        <v>160</v>
      </c>
      <c r="AW299" s="14" t="s">
        <v>31</v>
      </c>
      <c r="AX299" s="14" t="s">
        <v>76</v>
      </c>
      <c r="AY299" s="184" t="s">
        <v>154</v>
      </c>
    </row>
    <row r="300" spans="2:65" s="1" customFormat="1" ht="16.5" customHeight="1">
      <c r="B300" s="126"/>
      <c r="C300" s="166" t="s">
        <v>254</v>
      </c>
      <c r="D300" s="166" t="s">
        <v>170</v>
      </c>
      <c r="E300" s="167" t="s">
        <v>1606</v>
      </c>
      <c r="F300" s="168" t="s">
        <v>1607</v>
      </c>
      <c r="G300" s="169" t="s">
        <v>1078</v>
      </c>
      <c r="H300" s="170">
        <v>83.64</v>
      </c>
      <c r="I300" s="171"/>
      <c r="J300" s="172">
        <f>ROUND(I300*H300,2)</f>
        <v>0</v>
      </c>
      <c r="K300" s="168" t="s">
        <v>322</v>
      </c>
      <c r="L300" s="173"/>
      <c r="M300" s="174" t="s">
        <v>3</v>
      </c>
      <c r="N300" s="175" t="s">
        <v>40</v>
      </c>
      <c r="P300" s="136">
        <f>O300*H300</f>
        <v>0</v>
      </c>
      <c r="Q300" s="136">
        <v>0.216</v>
      </c>
      <c r="R300" s="136">
        <f>Q300*H300</f>
        <v>18.066240000000001</v>
      </c>
      <c r="S300" s="136">
        <v>0</v>
      </c>
      <c r="T300" s="137">
        <f>S300*H300</f>
        <v>0</v>
      </c>
      <c r="AR300" s="138" t="s">
        <v>197</v>
      </c>
      <c r="AT300" s="138" t="s">
        <v>170</v>
      </c>
      <c r="AU300" s="138" t="s">
        <v>112</v>
      </c>
      <c r="AY300" s="18" t="s">
        <v>154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8" t="s">
        <v>76</v>
      </c>
      <c r="BK300" s="139">
        <f>ROUND(I300*H300,2)</f>
        <v>0</v>
      </c>
      <c r="BL300" s="18" t="s">
        <v>160</v>
      </c>
      <c r="BM300" s="138" t="s">
        <v>1608</v>
      </c>
    </row>
    <row r="301" spans="2:65" s="1" customFormat="1" ht="10">
      <c r="B301" s="33"/>
      <c r="D301" s="140" t="s">
        <v>162</v>
      </c>
      <c r="F301" s="141" t="s">
        <v>1607</v>
      </c>
      <c r="I301" s="142"/>
      <c r="L301" s="33"/>
      <c r="M301" s="143"/>
      <c r="T301" s="54"/>
      <c r="AT301" s="18" t="s">
        <v>162</v>
      </c>
      <c r="AU301" s="18" t="s">
        <v>112</v>
      </c>
    </row>
    <row r="302" spans="2:65" s="11" customFormat="1" ht="10">
      <c r="B302" s="145"/>
      <c r="D302" s="140" t="s">
        <v>373</v>
      </c>
      <c r="E302" s="146" t="s">
        <v>3</v>
      </c>
      <c r="F302" s="147" t="s">
        <v>1605</v>
      </c>
      <c r="H302" s="148">
        <v>70</v>
      </c>
      <c r="I302" s="149"/>
      <c r="L302" s="145"/>
      <c r="M302" s="164"/>
      <c r="T302" s="165"/>
      <c r="AT302" s="146" t="s">
        <v>373</v>
      </c>
      <c r="AU302" s="146" t="s">
        <v>112</v>
      </c>
      <c r="AV302" s="11" t="s">
        <v>78</v>
      </c>
      <c r="AW302" s="11" t="s">
        <v>31</v>
      </c>
      <c r="AX302" s="11" t="s">
        <v>69</v>
      </c>
      <c r="AY302" s="146" t="s">
        <v>154</v>
      </c>
    </row>
    <row r="303" spans="2:65" s="13" customFormat="1" ht="10">
      <c r="B303" s="176"/>
      <c r="D303" s="140" t="s">
        <v>373</v>
      </c>
      <c r="E303" s="177" t="s">
        <v>3</v>
      </c>
      <c r="F303" s="178" t="s">
        <v>1172</v>
      </c>
      <c r="H303" s="179">
        <v>70</v>
      </c>
      <c r="I303" s="180"/>
      <c r="L303" s="176"/>
      <c r="M303" s="181"/>
      <c r="T303" s="182"/>
      <c r="AT303" s="177" t="s">
        <v>373</v>
      </c>
      <c r="AU303" s="177" t="s">
        <v>112</v>
      </c>
      <c r="AV303" s="13" t="s">
        <v>112</v>
      </c>
      <c r="AW303" s="13" t="s">
        <v>31</v>
      </c>
      <c r="AX303" s="13" t="s">
        <v>69</v>
      </c>
      <c r="AY303" s="177" t="s">
        <v>154</v>
      </c>
    </row>
    <row r="304" spans="2:65" s="11" customFormat="1" ht="10">
      <c r="B304" s="145"/>
      <c r="D304" s="140" t="s">
        <v>373</v>
      </c>
      <c r="E304" s="146" t="s">
        <v>3</v>
      </c>
      <c r="F304" s="147" t="s">
        <v>1577</v>
      </c>
      <c r="H304" s="148">
        <v>12</v>
      </c>
      <c r="I304" s="149"/>
      <c r="L304" s="145"/>
      <c r="M304" s="164"/>
      <c r="T304" s="165"/>
      <c r="AT304" s="146" t="s">
        <v>373</v>
      </c>
      <c r="AU304" s="146" t="s">
        <v>112</v>
      </c>
      <c r="AV304" s="11" t="s">
        <v>78</v>
      </c>
      <c r="AW304" s="11" t="s">
        <v>31</v>
      </c>
      <c r="AX304" s="11" t="s">
        <v>69</v>
      </c>
      <c r="AY304" s="146" t="s">
        <v>154</v>
      </c>
    </row>
    <row r="305" spans="2:65" s="13" customFormat="1" ht="10">
      <c r="B305" s="176"/>
      <c r="D305" s="140" t="s">
        <v>373</v>
      </c>
      <c r="E305" s="177" t="s">
        <v>3</v>
      </c>
      <c r="F305" s="178" t="s">
        <v>1172</v>
      </c>
      <c r="H305" s="179">
        <v>12</v>
      </c>
      <c r="I305" s="180"/>
      <c r="L305" s="176"/>
      <c r="M305" s="181"/>
      <c r="T305" s="182"/>
      <c r="AT305" s="177" t="s">
        <v>373</v>
      </c>
      <c r="AU305" s="177" t="s">
        <v>112</v>
      </c>
      <c r="AV305" s="13" t="s">
        <v>112</v>
      </c>
      <c r="AW305" s="13" t="s">
        <v>31</v>
      </c>
      <c r="AX305" s="13" t="s">
        <v>69</v>
      </c>
      <c r="AY305" s="177" t="s">
        <v>154</v>
      </c>
    </row>
    <row r="306" spans="2:65" s="14" customFormat="1" ht="10">
      <c r="B306" s="183"/>
      <c r="D306" s="140" t="s">
        <v>373</v>
      </c>
      <c r="E306" s="184" t="s">
        <v>3</v>
      </c>
      <c r="F306" s="185" t="s">
        <v>1515</v>
      </c>
      <c r="H306" s="186">
        <v>82</v>
      </c>
      <c r="I306" s="187"/>
      <c r="L306" s="183"/>
      <c r="M306" s="188"/>
      <c r="T306" s="189"/>
      <c r="AT306" s="184" t="s">
        <v>373</v>
      </c>
      <c r="AU306" s="184" t="s">
        <v>112</v>
      </c>
      <c r="AV306" s="14" t="s">
        <v>160</v>
      </c>
      <c r="AW306" s="14" t="s">
        <v>31</v>
      </c>
      <c r="AX306" s="14" t="s">
        <v>69</v>
      </c>
      <c r="AY306" s="184" t="s">
        <v>154</v>
      </c>
    </row>
    <row r="307" spans="2:65" s="11" customFormat="1" ht="10">
      <c r="B307" s="145"/>
      <c r="D307" s="140" t="s">
        <v>373</v>
      </c>
      <c r="E307" s="146" t="s">
        <v>3</v>
      </c>
      <c r="F307" s="147" t="s">
        <v>1609</v>
      </c>
      <c r="H307" s="148">
        <v>83.64</v>
      </c>
      <c r="I307" s="149"/>
      <c r="L307" s="145"/>
      <c r="M307" s="164"/>
      <c r="T307" s="165"/>
      <c r="AT307" s="146" t="s">
        <v>373</v>
      </c>
      <c r="AU307" s="146" t="s">
        <v>112</v>
      </c>
      <c r="AV307" s="11" t="s">
        <v>78</v>
      </c>
      <c r="AW307" s="11" t="s">
        <v>31</v>
      </c>
      <c r="AX307" s="11" t="s">
        <v>76</v>
      </c>
      <c r="AY307" s="146" t="s">
        <v>154</v>
      </c>
    </row>
    <row r="308" spans="2:65" s="10" customFormat="1" ht="22.75" customHeight="1">
      <c r="B308" s="116"/>
      <c r="D308" s="117" t="s">
        <v>68</v>
      </c>
      <c r="E308" s="160" t="s">
        <v>182</v>
      </c>
      <c r="F308" s="160" t="s">
        <v>1610</v>
      </c>
      <c r="I308" s="119"/>
      <c r="J308" s="161">
        <f>BK308</f>
        <v>0</v>
      </c>
      <c r="L308" s="116"/>
      <c r="M308" s="121"/>
      <c r="P308" s="122">
        <f>P309</f>
        <v>0</v>
      </c>
      <c r="R308" s="122">
        <f>R309</f>
        <v>1.5599099999999999</v>
      </c>
      <c r="T308" s="123">
        <f>T309</f>
        <v>0</v>
      </c>
      <c r="AR308" s="117" t="s">
        <v>76</v>
      </c>
      <c r="AT308" s="124" t="s">
        <v>68</v>
      </c>
      <c r="AU308" s="124" t="s">
        <v>76</v>
      </c>
      <c r="AY308" s="117" t="s">
        <v>154</v>
      </c>
      <c r="BK308" s="125">
        <f>BK309</f>
        <v>0</v>
      </c>
    </row>
    <row r="309" spans="2:65" s="10" customFormat="1" ht="20.9" customHeight="1">
      <c r="B309" s="116"/>
      <c r="D309" s="117" t="s">
        <v>68</v>
      </c>
      <c r="E309" s="160" t="s">
        <v>615</v>
      </c>
      <c r="F309" s="160" t="s">
        <v>1611</v>
      </c>
      <c r="I309" s="119"/>
      <c r="J309" s="161">
        <f>BK309</f>
        <v>0</v>
      </c>
      <c r="L309" s="116"/>
      <c r="M309" s="121"/>
      <c r="P309" s="122">
        <f>SUM(P310:P314)</f>
        <v>0</v>
      </c>
      <c r="R309" s="122">
        <f>SUM(R310:R314)</f>
        <v>1.5599099999999999</v>
      </c>
      <c r="T309" s="123">
        <f>SUM(T310:T314)</f>
        <v>0</v>
      </c>
      <c r="AR309" s="117" t="s">
        <v>76</v>
      </c>
      <c r="AT309" s="124" t="s">
        <v>68</v>
      </c>
      <c r="AU309" s="124" t="s">
        <v>78</v>
      </c>
      <c r="AY309" s="117" t="s">
        <v>154</v>
      </c>
      <c r="BK309" s="125">
        <f>SUM(BK310:BK314)</f>
        <v>0</v>
      </c>
    </row>
    <row r="310" spans="2:65" s="1" customFormat="1" ht="16.5" customHeight="1">
      <c r="B310" s="126"/>
      <c r="C310" s="127" t="s">
        <v>286</v>
      </c>
      <c r="D310" s="127" t="s">
        <v>155</v>
      </c>
      <c r="E310" s="128" t="s">
        <v>1612</v>
      </c>
      <c r="F310" s="129" t="s">
        <v>1613</v>
      </c>
      <c r="G310" s="130" t="s">
        <v>1078</v>
      </c>
      <c r="H310" s="131">
        <v>5.5</v>
      </c>
      <c r="I310" s="132"/>
      <c r="J310" s="133">
        <f>ROUND(I310*H310,2)</f>
        <v>0</v>
      </c>
      <c r="K310" s="129" t="s">
        <v>1079</v>
      </c>
      <c r="L310" s="33"/>
      <c r="M310" s="134" t="s">
        <v>3</v>
      </c>
      <c r="N310" s="135" t="s">
        <v>40</v>
      </c>
      <c r="P310" s="136">
        <f>O310*H310</f>
        <v>0</v>
      </c>
      <c r="Q310" s="136">
        <v>0.28361999999999998</v>
      </c>
      <c r="R310" s="136">
        <f>Q310*H310</f>
        <v>1.5599099999999999</v>
      </c>
      <c r="S310" s="136">
        <v>0</v>
      </c>
      <c r="T310" s="137">
        <f>S310*H310</f>
        <v>0</v>
      </c>
      <c r="AR310" s="138" t="s">
        <v>160</v>
      </c>
      <c r="AT310" s="138" t="s">
        <v>155</v>
      </c>
      <c r="AU310" s="138" t="s">
        <v>112</v>
      </c>
      <c r="AY310" s="18" t="s">
        <v>154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8" t="s">
        <v>76</v>
      </c>
      <c r="BK310" s="139">
        <f>ROUND(I310*H310,2)</f>
        <v>0</v>
      </c>
      <c r="BL310" s="18" t="s">
        <v>160</v>
      </c>
      <c r="BM310" s="138" t="s">
        <v>1614</v>
      </c>
    </row>
    <row r="311" spans="2:65" s="1" customFormat="1" ht="10">
      <c r="B311" s="33"/>
      <c r="D311" s="140" t="s">
        <v>162</v>
      </c>
      <c r="F311" s="141" t="s">
        <v>1615</v>
      </c>
      <c r="I311" s="142"/>
      <c r="L311" s="33"/>
      <c r="M311" s="143"/>
      <c r="T311" s="54"/>
      <c r="AT311" s="18" t="s">
        <v>162</v>
      </c>
      <c r="AU311" s="18" t="s">
        <v>112</v>
      </c>
    </row>
    <row r="312" spans="2:65" s="1" customFormat="1" ht="10">
      <c r="B312" s="33"/>
      <c r="D312" s="162" t="s">
        <v>1082</v>
      </c>
      <c r="F312" s="163" t="s">
        <v>1616</v>
      </c>
      <c r="I312" s="142"/>
      <c r="L312" s="33"/>
      <c r="M312" s="143"/>
      <c r="T312" s="54"/>
      <c r="AT312" s="18" t="s">
        <v>1082</v>
      </c>
      <c r="AU312" s="18" t="s">
        <v>112</v>
      </c>
    </row>
    <row r="313" spans="2:65" s="11" customFormat="1" ht="10">
      <c r="B313" s="145"/>
      <c r="D313" s="140" t="s">
        <v>373</v>
      </c>
      <c r="E313" s="146" t="s">
        <v>3</v>
      </c>
      <c r="F313" s="147" t="s">
        <v>1617</v>
      </c>
      <c r="H313" s="148">
        <v>5.5</v>
      </c>
      <c r="I313" s="149"/>
      <c r="L313" s="145"/>
      <c r="M313" s="164"/>
      <c r="T313" s="165"/>
      <c r="AT313" s="146" t="s">
        <v>373</v>
      </c>
      <c r="AU313" s="146" t="s">
        <v>112</v>
      </c>
      <c r="AV313" s="11" t="s">
        <v>78</v>
      </c>
      <c r="AW313" s="11" t="s">
        <v>31</v>
      </c>
      <c r="AX313" s="11" t="s">
        <v>69</v>
      </c>
      <c r="AY313" s="146" t="s">
        <v>154</v>
      </c>
    </row>
    <row r="314" spans="2:65" s="13" customFormat="1" ht="10">
      <c r="B314" s="176"/>
      <c r="D314" s="140" t="s">
        <v>373</v>
      </c>
      <c r="E314" s="177" t="s">
        <v>3</v>
      </c>
      <c r="F314" s="178" t="s">
        <v>1172</v>
      </c>
      <c r="H314" s="179">
        <v>5.5</v>
      </c>
      <c r="I314" s="180"/>
      <c r="L314" s="176"/>
      <c r="M314" s="181"/>
      <c r="T314" s="182"/>
      <c r="AT314" s="177" t="s">
        <v>373</v>
      </c>
      <c r="AU314" s="177" t="s">
        <v>112</v>
      </c>
      <c r="AV314" s="13" t="s">
        <v>112</v>
      </c>
      <c r="AW314" s="13" t="s">
        <v>31</v>
      </c>
      <c r="AX314" s="13" t="s">
        <v>76</v>
      </c>
      <c r="AY314" s="177" t="s">
        <v>154</v>
      </c>
    </row>
    <row r="315" spans="2:65" s="10" customFormat="1" ht="22.75" customHeight="1">
      <c r="B315" s="116"/>
      <c r="D315" s="117" t="s">
        <v>68</v>
      </c>
      <c r="E315" s="160" t="s">
        <v>207</v>
      </c>
      <c r="F315" s="160" t="s">
        <v>1266</v>
      </c>
      <c r="I315" s="119"/>
      <c r="J315" s="161">
        <f>BK315</f>
        <v>0</v>
      </c>
      <c r="L315" s="116"/>
      <c r="M315" s="121"/>
      <c r="P315" s="122">
        <f>P316+P341+P346</f>
        <v>0</v>
      </c>
      <c r="R315" s="122">
        <f>R316+R341+R346</f>
        <v>15.893644</v>
      </c>
      <c r="T315" s="123">
        <f>T316+T341+T346</f>
        <v>2.5493999999999999</v>
      </c>
      <c r="AR315" s="117" t="s">
        <v>76</v>
      </c>
      <c r="AT315" s="124" t="s">
        <v>68</v>
      </c>
      <c r="AU315" s="124" t="s">
        <v>76</v>
      </c>
      <c r="AY315" s="117" t="s">
        <v>154</v>
      </c>
      <c r="BK315" s="125">
        <f>BK316+BK341+BK346</f>
        <v>0</v>
      </c>
    </row>
    <row r="316" spans="2:65" s="10" customFormat="1" ht="20.9" customHeight="1">
      <c r="B316" s="116"/>
      <c r="D316" s="117" t="s">
        <v>68</v>
      </c>
      <c r="E316" s="160" t="s">
        <v>1618</v>
      </c>
      <c r="F316" s="160" t="s">
        <v>1619</v>
      </c>
      <c r="I316" s="119"/>
      <c r="J316" s="161">
        <f>BK316</f>
        <v>0</v>
      </c>
      <c r="L316" s="116"/>
      <c r="M316" s="121"/>
      <c r="P316" s="122">
        <f>SUM(P317:P340)</f>
        <v>0</v>
      </c>
      <c r="R316" s="122">
        <f>SUM(R317:R340)</f>
        <v>14.615394</v>
      </c>
      <c r="T316" s="123">
        <f>SUM(T317:T340)</f>
        <v>0</v>
      </c>
      <c r="AR316" s="117" t="s">
        <v>76</v>
      </c>
      <c r="AT316" s="124" t="s">
        <v>68</v>
      </c>
      <c r="AU316" s="124" t="s">
        <v>78</v>
      </c>
      <c r="AY316" s="117" t="s">
        <v>154</v>
      </c>
      <c r="BK316" s="125">
        <f>SUM(BK317:BK340)</f>
        <v>0</v>
      </c>
    </row>
    <row r="317" spans="2:65" s="1" customFormat="1" ht="16.5" customHeight="1">
      <c r="B317" s="126"/>
      <c r="C317" s="127" t="s">
        <v>291</v>
      </c>
      <c r="D317" s="127" t="s">
        <v>155</v>
      </c>
      <c r="E317" s="128" t="s">
        <v>1620</v>
      </c>
      <c r="F317" s="129" t="s">
        <v>1621</v>
      </c>
      <c r="G317" s="130" t="s">
        <v>1086</v>
      </c>
      <c r="H317" s="131">
        <v>58</v>
      </c>
      <c r="I317" s="132"/>
      <c r="J317" s="133">
        <f>ROUND(I317*H317,2)</f>
        <v>0</v>
      </c>
      <c r="K317" s="129" t="s">
        <v>1079</v>
      </c>
      <c r="L317" s="33"/>
      <c r="M317" s="134" t="s">
        <v>3</v>
      </c>
      <c r="N317" s="135" t="s">
        <v>40</v>
      </c>
      <c r="P317" s="136">
        <f>O317*H317</f>
        <v>0</v>
      </c>
      <c r="Q317" s="136">
        <v>0.16850000000000001</v>
      </c>
      <c r="R317" s="136">
        <f>Q317*H317</f>
        <v>9.7730000000000015</v>
      </c>
      <c r="S317" s="136">
        <v>0</v>
      </c>
      <c r="T317" s="137">
        <f>S317*H317</f>
        <v>0</v>
      </c>
      <c r="AR317" s="138" t="s">
        <v>160</v>
      </c>
      <c r="AT317" s="138" t="s">
        <v>155</v>
      </c>
      <c r="AU317" s="138" t="s">
        <v>112</v>
      </c>
      <c r="AY317" s="18" t="s">
        <v>154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8" t="s">
        <v>76</v>
      </c>
      <c r="BK317" s="139">
        <f>ROUND(I317*H317,2)</f>
        <v>0</v>
      </c>
      <c r="BL317" s="18" t="s">
        <v>160</v>
      </c>
      <c r="BM317" s="138" t="s">
        <v>1622</v>
      </c>
    </row>
    <row r="318" spans="2:65" s="1" customFormat="1" ht="18">
      <c r="B318" s="33"/>
      <c r="D318" s="140" t="s">
        <v>162</v>
      </c>
      <c r="F318" s="141" t="s">
        <v>1623</v>
      </c>
      <c r="I318" s="142"/>
      <c r="L318" s="33"/>
      <c r="M318" s="143"/>
      <c r="T318" s="54"/>
      <c r="AT318" s="18" t="s">
        <v>162</v>
      </c>
      <c r="AU318" s="18" t="s">
        <v>112</v>
      </c>
    </row>
    <row r="319" spans="2:65" s="1" customFormat="1" ht="10">
      <c r="B319" s="33"/>
      <c r="D319" s="162" t="s">
        <v>1082</v>
      </c>
      <c r="F319" s="163" t="s">
        <v>1624</v>
      </c>
      <c r="I319" s="142"/>
      <c r="L319" s="33"/>
      <c r="M319" s="143"/>
      <c r="T319" s="54"/>
      <c r="AT319" s="18" t="s">
        <v>1082</v>
      </c>
      <c r="AU319" s="18" t="s">
        <v>112</v>
      </c>
    </row>
    <row r="320" spans="2:65" s="11" customFormat="1" ht="10">
      <c r="B320" s="145"/>
      <c r="D320" s="140" t="s">
        <v>373</v>
      </c>
      <c r="E320" s="146" t="s">
        <v>3</v>
      </c>
      <c r="F320" s="147" t="s">
        <v>1625</v>
      </c>
      <c r="H320" s="148">
        <v>46</v>
      </c>
      <c r="I320" s="149"/>
      <c r="L320" s="145"/>
      <c r="M320" s="164"/>
      <c r="T320" s="165"/>
      <c r="AT320" s="146" t="s">
        <v>373</v>
      </c>
      <c r="AU320" s="146" t="s">
        <v>112</v>
      </c>
      <c r="AV320" s="11" t="s">
        <v>78</v>
      </c>
      <c r="AW320" s="11" t="s">
        <v>31</v>
      </c>
      <c r="AX320" s="11" t="s">
        <v>69</v>
      </c>
      <c r="AY320" s="146" t="s">
        <v>154</v>
      </c>
    </row>
    <row r="321" spans="2:65" s="13" customFormat="1" ht="10">
      <c r="B321" s="176"/>
      <c r="D321" s="140" t="s">
        <v>373</v>
      </c>
      <c r="E321" s="177" t="s">
        <v>3</v>
      </c>
      <c r="F321" s="178" t="s">
        <v>1172</v>
      </c>
      <c r="H321" s="179">
        <v>46</v>
      </c>
      <c r="I321" s="180"/>
      <c r="L321" s="176"/>
      <c r="M321" s="181"/>
      <c r="T321" s="182"/>
      <c r="AT321" s="177" t="s">
        <v>373</v>
      </c>
      <c r="AU321" s="177" t="s">
        <v>112</v>
      </c>
      <c r="AV321" s="13" t="s">
        <v>112</v>
      </c>
      <c r="AW321" s="13" t="s">
        <v>31</v>
      </c>
      <c r="AX321" s="13" t="s">
        <v>69</v>
      </c>
      <c r="AY321" s="177" t="s">
        <v>154</v>
      </c>
    </row>
    <row r="322" spans="2:65" s="11" customFormat="1" ht="10">
      <c r="B322" s="145"/>
      <c r="D322" s="140" t="s">
        <v>373</v>
      </c>
      <c r="E322" s="146" t="s">
        <v>3</v>
      </c>
      <c r="F322" s="147" t="s">
        <v>1626</v>
      </c>
      <c r="H322" s="148">
        <v>12</v>
      </c>
      <c r="I322" s="149"/>
      <c r="L322" s="145"/>
      <c r="M322" s="164"/>
      <c r="T322" s="165"/>
      <c r="AT322" s="146" t="s">
        <v>373</v>
      </c>
      <c r="AU322" s="146" t="s">
        <v>112</v>
      </c>
      <c r="AV322" s="11" t="s">
        <v>78</v>
      </c>
      <c r="AW322" s="11" t="s">
        <v>31</v>
      </c>
      <c r="AX322" s="11" t="s">
        <v>69</v>
      </c>
      <c r="AY322" s="146" t="s">
        <v>154</v>
      </c>
    </row>
    <row r="323" spans="2:65" s="13" customFormat="1" ht="10">
      <c r="B323" s="176"/>
      <c r="D323" s="140" t="s">
        <v>373</v>
      </c>
      <c r="E323" s="177" t="s">
        <v>3</v>
      </c>
      <c r="F323" s="178" t="s">
        <v>1172</v>
      </c>
      <c r="H323" s="179">
        <v>12</v>
      </c>
      <c r="I323" s="180"/>
      <c r="L323" s="176"/>
      <c r="M323" s="181"/>
      <c r="T323" s="182"/>
      <c r="AT323" s="177" t="s">
        <v>373</v>
      </c>
      <c r="AU323" s="177" t="s">
        <v>112</v>
      </c>
      <c r="AV323" s="13" t="s">
        <v>112</v>
      </c>
      <c r="AW323" s="13" t="s">
        <v>31</v>
      </c>
      <c r="AX323" s="13" t="s">
        <v>69</v>
      </c>
      <c r="AY323" s="177" t="s">
        <v>154</v>
      </c>
    </row>
    <row r="324" spans="2:65" s="14" customFormat="1" ht="10">
      <c r="B324" s="183"/>
      <c r="D324" s="140" t="s">
        <v>373</v>
      </c>
      <c r="E324" s="184" t="s">
        <v>3</v>
      </c>
      <c r="F324" s="185" t="s">
        <v>1515</v>
      </c>
      <c r="H324" s="186">
        <v>58</v>
      </c>
      <c r="I324" s="187"/>
      <c r="L324" s="183"/>
      <c r="M324" s="188"/>
      <c r="T324" s="189"/>
      <c r="AT324" s="184" t="s">
        <v>373</v>
      </c>
      <c r="AU324" s="184" t="s">
        <v>112</v>
      </c>
      <c r="AV324" s="14" t="s">
        <v>160</v>
      </c>
      <c r="AW324" s="14" t="s">
        <v>31</v>
      </c>
      <c r="AX324" s="14" t="s">
        <v>76</v>
      </c>
      <c r="AY324" s="184" t="s">
        <v>154</v>
      </c>
    </row>
    <row r="325" spans="2:65" s="1" customFormat="1" ht="16.5" customHeight="1">
      <c r="B325" s="126"/>
      <c r="C325" s="166" t="s">
        <v>296</v>
      </c>
      <c r="D325" s="166" t="s">
        <v>170</v>
      </c>
      <c r="E325" s="167" t="s">
        <v>1627</v>
      </c>
      <c r="F325" s="168" t="s">
        <v>1628</v>
      </c>
      <c r="G325" s="169" t="s">
        <v>1086</v>
      </c>
      <c r="H325" s="170">
        <v>60</v>
      </c>
      <c r="I325" s="171"/>
      <c r="J325" s="172">
        <f>ROUND(I325*H325,2)</f>
        <v>0</v>
      </c>
      <c r="K325" s="168" t="s">
        <v>1079</v>
      </c>
      <c r="L325" s="173"/>
      <c r="M325" s="174" t="s">
        <v>3</v>
      </c>
      <c r="N325" s="175" t="s">
        <v>40</v>
      </c>
      <c r="P325" s="136">
        <f>O325*H325</f>
        <v>0</v>
      </c>
      <c r="Q325" s="136">
        <v>0.08</v>
      </c>
      <c r="R325" s="136">
        <f>Q325*H325</f>
        <v>4.8</v>
      </c>
      <c r="S325" s="136">
        <v>0</v>
      </c>
      <c r="T325" s="137">
        <f>S325*H325</f>
        <v>0</v>
      </c>
      <c r="AR325" s="138" t="s">
        <v>197</v>
      </c>
      <c r="AT325" s="138" t="s">
        <v>170</v>
      </c>
      <c r="AU325" s="138" t="s">
        <v>112</v>
      </c>
      <c r="AY325" s="18" t="s">
        <v>154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8" t="s">
        <v>76</v>
      </c>
      <c r="BK325" s="139">
        <f>ROUND(I325*H325,2)</f>
        <v>0</v>
      </c>
      <c r="BL325" s="18" t="s">
        <v>160</v>
      </c>
      <c r="BM325" s="138" t="s">
        <v>1629</v>
      </c>
    </row>
    <row r="326" spans="2:65" s="1" customFormat="1" ht="10">
      <c r="B326" s="33"/>
      <c r="D326" s="140" t="s">
        <v>162</v>
      </c>
      <c r="F326" s="141" t="s">
        <v>1628</v>
      </c>
      <c r="I326" s="142"/>
      <c r="L326" s="33"/>
      <c r="M326" s="143"/>
      <c r="T326" s="54"/>
      <c r="AT326" s="18" t="s">
        <v>162</v>
      </c>
      <c r="AU326" s="18" t="s">
        <v>112</v>
      </c>
    </row>
    <row r="327" spans="2:65" s="11" customFormat="1" ht="10">
      <c r="B327" s="145"/>
      <c r="D327" s="140" t="s">
        <v>373</v>
      </c>
      <c r="E327" s="146" t="s">
        <v>3</v>
      </c>
      <c r="F327" s="147" t="s">
        <v>1625</v>
      </c>
      <c r="H327" s="148">
        <v>46</v>
      </c>
      <c r="I327" s="149"/>
      <c r="L327" s="145"/>
      <c r="M327" s="164"/>
      <c r="T327" s="165"/>
      <c r="AT327" s="146" t="s">
        <v>373</v>
      </c>
      <c r="AU327" s="146" t="s">
        <v>112</v>
      </c>
      <c r="AV327" s="11" t="s">
        <v>78</v>
      </c>
      <c r="AW327" s="11" t="s">
        <v>31</v>
      </c>
      <c r="AX327" s="11" t="s">
        <v>69</v>
      </c>
      <c r="AY327" s="146" t="s">
        <v>154</v>
      </c>
    </row>
    <row r="328" spans="2:65" s="13" customFormat="1" ht="10">
      <c r="B328" s="176"/>
      <c r="D328" s="140" t="s">
        <v>373</v>
      </c>
      <c r="E328" s="177" t="s">
        <v>3</v>
      </c>
      <c r="F328" s="178" t="s">
        <v>1172</v>
      </c>
      <c r="H328" s="179">
        <v>46</v>
      </c>
      <c r="I328" s="180"/>
      <c r="L328" s="176"/>
      <c r="M328" s="181"/>
      <c r="T328" s="182"/>
      <c r="AT328" s="177" t="s">
        <v>373</v>
      </c>
      <c r="AU328" s="177" t="s">
        <v>112</v>
      </c>
      <c r="AV328" s="13" t="s">
        <v>112</v>
      </c>
      <c r="AW328" s="13" t="s">
        <v>31</v>
      </c>
      <c r="AX328" s="13" t="s">
        <v>69</v>
      </c>
      <c r="AY328" s="177" t="s">
        <v>154</v>
      </c>
    </row>
    <row r="329" spans="2:65" s="11" customFormat="1" ht="10">
      <c r="B329" s="145"/>
      <c r="D329" s="140" t="s">
        <v>373</v>
      </c>
      <c r="E329" s="146" t="s">
        <v>3</v>
      </c>
      <c r="F329" s="147" t="s">
        <v>1630</v>
      </c>
      <c r="H329" s="148">
        <v>2</v>
      </c>
      <c r="I329" s="149"/>
      <c r="L329" s="145"/>
      <c r="M329" s="164"/>
      <c r="T329" s="165"/>
      <c r="AT329" s="146" t="s">
        <v>373</v>
      </c>
      <c r="AU329" s="146" t="s">
        <v>112</v>
      </c>
      <c r="AV329" s="11" t="s">
        <v>78</v>
      </c>
      <c r="AW329" s="11" t="s">
        <v>31</v>
      </c>
      <c r="AX329" s="11" t="s">
        <v>69</v>
      </c>
      <c r="AY329" s="146" t="s">
        <v>154</v>
      </c>
    </row>
    <row r="330" spans="2:65" s="13" customFormat="1" ht="10">
      <c r="B330" s="176"/>
      <c r="D330" s="140" t="s">
        <v>373</v>
      </c>
      <c r="E330" s="177" t="s">
        <v>3</v>
      </c>
      <c r="F330" s="178" t="s">
        <v>1172</v>
      </c>
      <c r="H330" s="179">
        <v>2</v>
      </c>
      <c r="I330" s="180"/>
      <c r="L330" s="176"/>
      <c r="M330" s="181"/>
      <c r="T330" s="182"/>
      <c r="AT330" s="177" t="s">
        <v>373</v>
      </c>
      <c r="AU330" s="177" t="s">
        <v>112</v>
      </c>
      <c r="AV330" s="13" t="s">
        <v>112</v>
      </c>
      <c r="AW330" s="13" t="s">
        <v>31</v>
      </c>
      <c r="AX330" s="13" t="s">
        <v>69</v>
      </c>
      <c r="AY330" s="177" t="s">
        <v>154</v>
      </c>
    </row>
    <row r="331" spans="2:65" s="11" customFormat="1" ht="10">
      <c r="B331" s="145"/>
      <c r="D331" s="140" t="s">
        <v>373</v>
      </c>
      <c r="E331" s="146" t="s">
        <v>3</v>
      </c>
      <c r="F331" s="147" t="s">
        <v>1626</v>
      </c>
      <c r="H331" s="148">
        <v>12</v>
      </c>
      <c r="I331" s="149"/>
      <c r="L331" s="145"/>
      <c r="M331" s="164"/>
      <c r="T331" s="165"/>
      <c r="AT331" s="146" t="s">
        <v>373</v>
      </c>
      <c r="AU331" s="146" t="s">
        <v>112</v>
      </c>
      <c r="AV331" s="11" t="s">
        <v>78</v>
      </c>
      <c r="AW331" s="11" t="s">
        <v>31</v>
      </c>
      <c r="AX331" s="11" t="s">
        <v>69</v>
      </c>
      <c r="AY331" s="146" t="s">
        <v>154</v>
      </c>
    </row>
    <row r="332" spans="2:65" s="13" customFormat="1" ht="10">
      <c r="B332" s="176"/>
      <c r="D332" s="140" t="s">
        <v>373</v>
      </c>
      <c r="E332" s="177" t="s">
        <v>3</v>
      </c>
      <c r="F332" s="178" t="s">
        <v>1172</v>
      </c>
      <c r="H332" s="179">
        <v>12</v>
      </c>
      <c r="I332" s="180"/>
      <c r="L332" s="176"/>
      <c r="M332" s="181"/>
      <c r="T332" s="182"/>
      <c r="AT332" s="177" t="s">
        <v>373</v>
      </c>
      <c r="AU332" s="177" t="s">
        <v>112</v>
      </c>
      <c r="AV332" s="13" t="s">
        <v>112</v>
      </c>
      <c r="AW332" s="13" t="s">
        <v>31</v>
      </c>
      <c r="AX332" s="13" t="s">
        <v>69</v>
      </c>
      <c r="AY332" s="177" t="s">
        <v>154</v>
      </c>
    </row>
    <row r="333" spans="2:65" s="14" customFormat="1" ht="10">
      <c r="B333" s="183"/>
      <c r="D333" s="140" t="s">
        <v>373</v>
      </c>
      <c r="E333" s="184" t="s">
        <v>3</v>
      </c>
      <c r="F333" s="185" t="s">
        <v>1515</v>
      </c>
      <c r="H333" s="186">
        <v>60</v>
      </c>
      <c r="I333" s="187"/>
      <c r="L333" s="183"/>
      <c r="M333" s="188"/>
      <c r="T333" s="189"/>
      <c r="AT333" s="184" t="s">
        <v>373</v>
      </c>
      <c r="AU333" s="184" t="s">
        <v>112</v>
      </c>
      <c r="AV333" s="14" t="s">
        <v>160</v>
      </c>
      <c r="AW333" s="14" t="s">
        <v>31</v>
      </c>
      <c r="AX333" s="14" t="s">
        <v>76</v>
      </c>
      <c r="AY333" s="184" t="s">
        <v>154</v>
      </c>
    </row>
    <row r="334" spans="2:65" s="1" customFormat="1" ht="16.5" customHeight="1">
      <c r="B334" s="126"/>
      <c r="C334" s="127" t="s">
        <v>271</v>
      </c>
      <c r="D334" s="127" t="s">
        <v>155</v>
      </c>
      <c r="E334" s="128" t="s">
        <v>1631</v>
      </c>
      <c r="F334" s="129" t="s">
        <v>1632</v>
      </c>
      <c r="G334" s="130" t="s">
        <v>1078</v>
      </c>
      <c r="H334" s="131">
        <v>90.2</v>
      </c>
      <c r="I334" s="132"/>
      <c r="J334" s="133">
        <f>ROUND(I334*H334,2)</f>
        <v>0</v>
      </c>
      <c r="K334" s="129" t="s">
        <v>1079</v>
      </c>
      <c r="L334" s="33"/>
      <c r="M334" s="134" t="s">
        <v>3</v>
      </c>
      <c r="N334" s="135" t="s">
        <v>40</v>
      </c>
      <c r="P334" s="136">
        <f>O334*H334</f>
        <v>0</v>
      </c>
      <c r="Q334" s="136">
        <v>4.6999999999999999E-4</v>
      </c>
      <c r="R334" s="136">
        <f>Q334*H334</f>
        <v>4.2394000000000001E-2</v>
      </c>
      <c r="S334" s="136">
        <v>0</v>
      </c>
      <c r="T334" s="137">
        <f>S334*H334</f>
        <v>0</v>
      </c>
      <c r="AR334" s="138" t="s">
        <v>160</v>
      </c>
      <c r="AT334" s="138" t="s">
        <v>155</v>
      </c>
      <c r="AU334" s="138" t="s">
        <v>112</v>
      </c>
      <c r="AY334" s="18" t="s">
        <v>154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8" t="s">
        <v>76</v>
      </c>
      <c r="BK334" s="139">
        <f>ROUND(I334*H334,2)</f>
        <v>0</v>
      </c>
      <c r="BL334" s="18" t="s">
        <v>160</v>
      </c>
      <c r="BM334" s="138" t="s">
        <v>1633</v>
      </c>
    </row>
    <row r="335" spans="2:65" s="1" customFormat="1" ht="10">
      <c r="B335" s="33"/>
      <c r="D335" s="140" t="s">
        <v>162</v>
      </c>
      <c r="F335" s="141" t="s">
        <v>1634</v>
      </c>
      <c r="I335" s="142"/>
      <c r="L335" s="33"/>
      <c r="M335" s="143"/>
      <c r="T335" s="54"/>
      <c r="AT335" s="18" t="s">
        <v>162</v>
      </c>
      <c r="AU335" s="18" t="s">
        <v>112</v>
      </c>
    </row>
    <row r="336" spans="2:65" s="1" customFormat="1" ht="10">
      <c r="B336" s="33"/>
      <c r="D336" s="162" t="s">
        <v>1082</v>
      </c>
      <c r="F336" s="163" t="s">
        <v>1635</v>
      </c>
      <c r="I336" s="142"/>
      <c r="L336" s="33"/>
      <c r="M336" s="143"/>
      <c r="T336" s="54"/>
      <c r="AT336" s="18" t="s">
        <v>1082</v>
      </c>
      <c r="AU336" s="18" t="s">
        <v>112</v>
      </c>
    </row>
    <row r="337" spans="2:65" s="11" customFormat="1" ht="10">
      <c r="B337" s="145"/>
      <c r="D337" s="140" t="s">
        <v>373</v>
      </c>
      <c r="E337" s="146" t="s">
        <v>3</v>
      </c>
      <c r="F337" s="147" t="s">
        <v>1636</v>
      </c>
      <c r="H337" s="148">
        <v>82</v>
      </c>
      <c r="I337" s="149"/>
      <c r="L337" s="145"/>
      <c r="M337" s="164"/>
      <c r="T337" s="165"/>
      <c r="AT337" s="146" t="s">
        <v>373</v>
      </c>
      <c r="AU337" s="146" t="s">
        <v>112</v>
      </c>
      <c r="AV337" s="11" t="s">
        <v>78</v>
      </c>
      <c r="AW337" s="11" t="s">
        <v>31</v>
      </c>
      <c r="AX337" s="11" t="s">
        <v>69</v>
      </c>
      <c r="AY337" s="146" t="s">
        <v>154</v>
      </c>
    </row>
    <row r="338" spans="2:65" s="13" customFormat="1" ht="10">
      <c r="B338" s="176"/>
      <c r="D338" s="140" t="s">
        <v>373</v>
      </c>
      <c r="E338" s="177" t="s">
        <v>3</v>
      </c>
      <c r="F338" s="178" t="s">
        <v>1172</v>
      </c>
      <c r="H338" s="179">
        <v>82</v>
      </c>
      <c r="I338" s="180"/>
      <c r="L338" s="176"/>
      <c r="M338" s="181"/>
      <c r="T338" s="182"/>
      <c r="AT338" s="177" t="s">
        <v>373</v>
      </c>
      <c r="AU338" s="177" t="s">
        <v>112</v>
      </c>
      <c r="AV338" s="13" t="s">
        <v>112</v>
      </c>
      <c r="AW338" s="13" t="s">
        <v>31</v>
      </c>
      <c r="AX338" s="13" t="s">
        <v>69</v>
      </c>
      <c r="AY338" s="177" t="s">
        <v>154</v>
      </c>
    </row>
    <row r="339" spans="2:65" s="14" customFormat="1" ht="10">
      <c r="B339" s="183"/>
      <c r="D339" s="140" t="s">
        <v>373</v>
      </c>
      <c r="E339" s="184" t="s">
        <v>3</v>
      </c>
      <c r="F339" s="185" t="s">
        <v>1515</v>
      </c>
      <c r="H339" s="186">
        <v>82</v>
      </c>
      <c r="I339" s="187"/>
      <c r="L339" s="183"/>
      <c r="M339" s="188"/>
      <c r="T339" s="189"/>
      <c r="AT339" s="184" t="s">
        <v>373</v>
      </c>
      <c r="AU339" s="184" t="s">
        <v>112</v>
      </c>
      <c r="AV339" s="14" t="s">
        <v>160</v>
      </c>
      <c r="AW339" s="14" t="s">
        <v>31</v>
      </c>
      <c r="AX339" s="14" t="s">
        <v>69</v>
      </c>
      <c r="AY339" s="184" t="s">
        <v>154</v>
      </c>
    </row>
    <row r="340" spans="2:65" s="11" customFormat="1" ht="10">
      <c r="B340" s="145"/>
      <c r="D340" s="140" t="s">
        <v>373</v>
      </c>
      <c r="E340" s="146" t="s">
        <v>3</v>
      </c>
      <c r="F340" s="147" t="s">
        <v>1637</v>
      </c>
      <c r="H340" s="148">
        <v>90.2</v>
      </c>
      <c r="I340" s="149"/>
      <c r="L340" s="145"/>
      <c r="M340" s="164"/>
      <c r="T340" s="165"/>
      <c r="AT340" s="146" t="s">
        <v>373</v>
      </c>
      <c r="AU340" s="146" t="s">
        <v>112</v>
      </c>
      <c r="AV340" s="11" t="s">
        <v>78</v>
      </c>
      <c r="AW340" s="11" t="s">
        <v>31</v>
      </c>
      <c r="AX340" s="11" t="s">
        <v>76</v>
      </c>
      <c r="AY340" s="146" t="s">
        <v>154</v>
      </c>
    </row>
    <row r="341" spans="2:65" s="10" customFormat="1" ht="20.9" customHeight="1">
      <c r="B341" s="116"/>
      <c r="D341" s="117" t="s">
        <v>68</v>
      </c>
      <c r="E341" s="160" t="s">
        <v>1638</v>
      </c>
      <c r="F341" s="160" t="s">
        <v>1639</v>
      </c>
      <c r="I341" s="119"/>
      <c r="J341" s="161">
        <f>BK341</f>
        <v>0</v>
      </c>
      <c r="L341" s="116"/>
      <c r="M341" s="121"/>
      <c r="P341" s="122">
        <f>SUM(P342:P345)</f>
        <v>0</v>
      </c>
      <c r="R341" s="122">
        <f>SUM(R342:R345)</f>
        <v>1.2782499999999999</v>
      </c>
      <c r="T341" s="123">
        <f>SUM(T342:T345)</f>
        <v>0</v>
      </c>
      <c r="AR341" s="117" t="s">
        <v>76</v>
      </c>
      <c r="AT341" s="124" t="s">
        <v>68</v>
      </c>
      <c r="AU341" s="124" t="s">
        <v>78</v>
      </c>
      <c r="AY341" s="117" t="s">
        <v>154</v>
      </c>
      <c r="BK341" s="125">
        <f>SUM(BK342:BK345)</f>
        <v>0</v>
      </c>
    </row>
    <row r="342" spans="2:65" s="1" customFormat="1" ht="16.5" customHeight="1">
      <c r="B342" s="126"/>
      <c r="C342" s="127" t="s">
        <v>276</v>
      </c>
      <c r="D342" s="127" t="s">
        <v>155</v>
      </c>
      <c r="E342" s="128" t="s">
        <v>1640</v>
      </c>
      <c r="F342" s="129" t="s">
        <v>1641</v>
      </c>
      <c r="G342" s="130" t="s">
        <v>1086</v>
      </c>
      <c r="H342" s="131">
        <v>5</v>
      </c>
      <c r="I342" s="132"/>
      <c r="J342" s="133">
        <f>ROUND(I342*H342,2)</f>
        <v>0</v>
      </c>
      <c r="K342" s="129" t="s">
        <v>322</v>
      </c>
      <c r="L342" s="33"/>
      <c r="M342" s="134" t="s">
        <v>3</v>
      </c>
      <c r="N342" s="135" t="s">
        <v>40</v>
      </c>
      <c r="P342" s="136">
        <f>O342*H342</f>
        <v>0</v>
      </c>
      <c r="Q342" s="136">
        <v>0.25564999999999999</v>
      </c>
      <c r="R342" s="136">
        <f>Q342*H342</f>
        <v>1.2782499999999999</v>
      </c>
      <c r="S342" s="136">
        <v>0</v>
      </c>
      <c r="T342" s="137">
        <f>S342*H342</f>
        <v>0</v>
      </c>
      <c r="AR342" s="138" t="s">
        <v>160</v>
      </c>
      <c r="AT342" s="138" t="s">
        <v>155</v>
      </c>
      <c r="AU342" s="138" t="s">
        <v>112</v>
      </c>
      <c r="AY342" s="18" t="s">
        <v>154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8" t="s">
        <v>76</v>
      </c>
      <c r="BK342" s="139">
        <f>ROUND(I342*H342,2)</f>
        <v>0</v>
      </c>
      <c r="BL342" s="18" t="s">
        <v>160</v>
      </c>
      <c r="BM342" s="138" t="s">
        <v>1642</v>
      </c>
    </row>
    <row r="343" spans="2:65" s="1" customFormat="1" ht="18">
      <c r="B343" s="33"/>
      <c r="D343" s="140" t="s">
        <v>162</v>
      </c>
      <c r="F343" s="141" t="s">
        <v>1643</v>
      </c>
      <c r="I343" s="142"/>
      <c r="L343" s="33"/>
      <c r="M343" s="143"/>
      <c r="T343" s="54"/>
      <c r="AT343" s="18" t="s">
        <v>162</v>
      </c>
      <c r="AU343" s="18" t="s">
        <v>112</v>
      </c>
    </row>
    <row r="344" spans="2:65" s="11" customFormat="1" ht="10">
      <c r="B344" s="145"/>
      <c r="D344" s="140" t="s">
        <v>373</v>
      </c>
      <c r="E344" s="146" t="s">
        <v>3</v>
      </c>
      <c r="F344" s="147" t="s">
        <v>1644</v>
      </c>
      <c r="H344" s="148">
        <v>5</v>
      </c>
      <c r="I344" s="149"/>
      <c r="L344" s="145"/>
      <c r="M344" s="164"/>
      <c r="T344" s="165"/>
      <c r="AT344" s="146" t="s">
        <v>373</v>
      </c>
      <c r="AU344" s="146" t="s">
        <v>112</v>
      </c>
      <c r="AV344" s="11" t="s">
        <v>78</v>
      </c>
      <c r="AW344" s="11" t="s">
        <v>31</v>
      </c>
      <c r="AX344" s="11" t="s">
        <v>69</v>
      </c>
      <c r="AY344" s="146" t="s">
        <v>154</v>
      </c>
    </row>
    <row r="345" spans="2:65" s="13" customFormat="1" ht="10">
      <c r="B345" s="176"/>
      <c r="D345" s="140" t="s">
        <v>373</v>
      </c>
      <c r="E345" s="177" t="s">
        <v>3</v>
      </c>
      <c r="F345" s="178" t="s">
        <v>1172</v>
      </c>
      <c r="H345" s="179">
        <v>5</v>
      </c>
      <c r="I345" s="180"/>
      <c r="L345" s="176"/>
      <c r="M345" s="181"/>
      <c r="T345" s="182"/>
      <c r="AT345" s="177" t="s">
        <v>373</v>
      </c>
      <c r="AU345" s="177" t="s">
        <v>112</v>
      </c>
      <c r="AV345" s="13" t="s">
        <v>112</v>
      </c>
      <c r="AW345" s="13" t="s">
        <v>31</v>
      </c>
      <c r="AX345" s="13" t="s">
        <v>76</v>
      </c>
      <c r="AY345" s="177" t="s">
        <v>154</v>
      </c>
    </row>
    <row r="346" spans="2:65" s="10" customFormat="1" ht="20.9" customHeight="1">
      <c r="B346" s="116"/>
      <c r="D346" s="117" t="s">
        <v>68</v>
      </c>
      <c r="E346" s="160" t="s">
        <v>1645</v>
      </c>
      <c r="F346" s="160" t="s">
        <v>1646</v>
      </c>
      <c r="I346" s="119"/>
      <c r="J346" s="161">
        <f>BK346</f>
        <v>0</v>
      </c>
      <c r="L346" s="116"/>
      <c r="M346" s="121"/>
      <c r="P346" s="122">
        <f>SUM(P347:P356)</f>
        <v>0</v>
      </c>
      <c r="R346" s="122">
        <f>SUM(R347:R356)</f>
        <v>0</v>
      </c>
      <c r="T346" s="123">
        <f>SUM(T347:T356)</f>
        <v>2.5493999999999999</v>
      </c>
      <c r="AR346" s="117" t="s">
        <v>76</v>
      </c>
      <c r="AT346" s="124" t="s">
        <v>68</v>
      </c>
      <c r="AU346" s="124" t="s">
        <v>78</v>
      </c>
      <c r="AY346" s="117" t="s">
        <v>154</v>
      </c>
      <c r="BK346" s="125">
        <f>SUM(BK347:BK356)</f>
        <v>0</v>
      </c>
    </row>
    <row r="347" spans="2:65" s="1" customFormat="1" ht="16.5" customHeight="1">
      <c r="B347" s="126"/>
      <c r="C347" s="127" t="s">
        <v>281</v>
      </c>
      <c r="D347" s="127" t="s">
        <v>155</v>
      </c>
      <c r="E347" s="128" t="s">
        <v>1647</v>
      </c>
      <c r="F347" s="129" t="s">
        <v>1648</v>
      </c>
      <c r="G347" s="130" t="s">
        <v>1086</v>
      </c>
      <c r="H347" s="131">
        <v>30</v>
      </c>
      <c r="I347" s="132"/>
      <c r="J347" s="133">
        <f>ROUND(I347*H347,2)</f>
        <v>0</v>
      </c>
      <c r="K347" s="129" t="s">
        <v>1079</v>
      </c>
      <c r="L347" s="33"/>
      <c r="M347" s="134" t="s">
        <v>3</v>
      </c>
      <c r="N347" s="135" t="s">
        <v>40</v>
      </c>
      <c r="P347" s="136">
        <f>O347*H347</f>
        <v>0</v>
      </c>
      <c r="Q347" s="136">
        <v>0</v>
      </c>
      <c r="R347" s="136">
        <f>Q347*H347</f>
        <v>0</v>
      </c>
      <c r="S347" s="136">
        <v>2.48E-3</v>
      </c>
      <c r="T347" s="137">
        <f>S347*H347</f>
        <v>7.4399999999999994E-2</v>
      </c>
      <c r="AR347" s="138" t="s">
        <v>160</v>
      </c>
      <c r="AT347" s="138" t="s">
        <v>155</v>
      </c>
      <c r="AU347" s="138" t="s">
        <v>112</v>
      </c>
      <c r="AY347" s="18" t="s">
        <v>154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8" t="s">
        <v>76</v>
      </c>
      <c r="BK347" s="139">
        <f>ROUND(I347*H347,2)</f>
        <v>0</v>
      </c>
      <c r="BL347" s="18" t="s">
        <v>160</v>
      </c>
      <c r="BM347" s="138" t="s">
        <v>1649</v>
      </c>
    </row>
    <row r="348" spans="2:65" s="1" customFormat="1" ht="10">
      <c r="B348" s="33"/>
      <c r="D348" s="140" t="s">
        <v>162</v>
      </c>
      <c r="F348" s="141" t="s">
        <v>1650</v>
      </c>
      <c r="I348" s="142"/>
      <c r="L348" s="33"/>
      <c r="M348" s="143"/>
      <c r="T348" s="54"/>
      <c r="AT348" s="18" t="s">
        <v>162</v>
      </c>
      <c r="AU348" s="18" t="s">
        <v>112</v>
      </c>
    </row>
    <row r="349" spans="2:65" s="1" customFormat="1" ht="10">
      <c r="B349" s="33"/>
      <c r="D349" s="162" t="s">
        <v>1082</v>
      </c>
      <c r="F349" s="163" t="s">
        <v>1651</v>
      </c>
      <c r="I349" s="142"/>
      <c r="L349" s="33"/>
      <c r="M349" s="143"/>
      <c r="T349" s="54"/>
      <c r="AT349" s="18" t="s">
        <v>1082</v>
      </c>
      <c r="AU349" s="18" t="s">
        <v>112</v>
      </c>
    </row>
    <row r="350" spans="2:65" s="11" customFormat="1" ht="10">
      <c r="B350" s="145"/>
      <c r="D350" s="140" t="s">
        <v>373</v>
      </c>
      <c r="E350" s="146" t="s">
        <v>3</v>
      </c>
      <c r="F350" s="147" t="s">
        <v>261</v>
      </c>
      <c r="H350" s="148">
        <v>30</v>
      </c>
      <c r="I350" s="149"/>
      <c r="L350" s="145"/>
      <c r="M350" s="164"/>
      <c r="T350" s="165"/>
      <c r="AT350" s="146" t="s">
        <v>373</v>
      </c>
      <c r="AU350" s="146" t="s">
        <v>112</v>
      </c>
      <c r="AV350" s="11" t="s">
        <v>78</v>
      </c>
      <c r="AW350" s="11" t="s">
        <v>31</v>
      </c>
      <c r="AX350" s="11" t="s">
        <v>69</v>
      </c>
      <c r="AY350" s="146" t="s">
        <v>154</v>
      </c>
    </row>
    <row r="351" spans="2:65" s="13" customFormat="1" ht="10">
      <c r="B351" s="176"/>
      <c r="D351" s="140" t="s">
        <v>373</v>
      </c>
      <c r="E351" s="177" t="s">
        <v>3</v>
      </c>
      <c r="F351" s="178" t="s">
        <v>1172</v>
      </c>
      <c r="H351" s="179">
        <v>30</v>
      </c>
      <c r="I351" s="180"/>
      <c r="L351" s="176"/>
      <c r="M351" s="181"/>
      <c r="T351" s="182"/>
      <c r="AT351" s="177" t="s">
        <v>373</v>
      </c>
      <c r="AU351" s="177" t="s">
        <v>112</v>
      </c>
      <c r="AV351" s="13" t="s">
        <v>112</v>
      </c>
      <c r="AW351" s="13" t="s">
        <v>31</v>
      </c>
      <c r="AX351" s="13" t="s">
        <v>76</v>
      </c>
      <c r="AY351" s="177" t="s">
        <v>154</v>
      </c>
    </row>
    <row r="352" spans="2:65" s="1" customFormat="1" ht="16.5" customHeight="1">
      <c r="B352" s="126"/>
      <c r="C352" s="127" t="s">
        <v>256</v>
      </c>
      <c r="D352" s="127" t="s">
        <v>155</v>
      </c>
      <c r="E352" s="128" t="s">
        <v>1652</v>
      </c>
      <c r="F352" s="129" t="s">
        <v>1653</v>
      </c>
      <c r="G352" s="130" t="s">
        <v>1222</v>
      </c>
      <c r="H352" s="131">
        <v>15</v>
      </c>
      <c r="I352" s="132"/>
      <c r="J352" s="133">
        <f>ROUND(I352*H352,2)</f>
        <v>0</v>
      </c>
      <c r="K352" s="129" t="s">
        <v>1079</v>
      </c>
      <c r="L352" s="33"/>
      <c r="M352" s="134" t="s">
        <v>3</v>
      </c>
      <c r="N352" s="135" t="s">
        <v>40</v>
      </c>
      <c r="P352" s="136">
        <f>O352*H352</f>
        <v>0</v>
      </c>
      <c r="Q352" s="136">
        <v>0</v>
      </c>
      <c r="R352" s="136">
        <f>Q352*H352</f>
        <v>0</v>
      </c>
      <c r="S352" s="136">
        <v>0.16500000000000001</v>
      </c>
      <c r="T352" s="137">
        <f>S352*H352</f>
        <v>2.4750000000000001</v>
      </c>
      <c r="AR352" s="138" t="s">
        <v>160</v>
      </c>
      <c r="AT352" s="138" t="s">
        <v>155</v>
      </c>
      <c r="AU352" s="138" t="s">
        <v>112</v>
      </c>
      <c r="AY352" s="18" t="s">
        <v>154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8" t="s">
        <v>76</v>
      </c>
      <c r="BK352" s="139">
        <f>ROUND(I352*H352,2)</f>
        <v>0</v>
      </c>
      <c r="BL352" s="18" t="s">
        <v>160</v>
      </c>
      <c r="BM352" s="138" t="s">
        <v>1654</v>
      </c>
    </row>
    <row r="353" spans="2:65" s="1" customFormat="1" ht="10">
      <c r="B353" s="33"/>
      <c r="D353" s="140" t="s">
        <v>162</v>
      </c>
      <c r="F353" s="141" t="s">
        <v>1655</v>
      </c>
      <c r="I353" s="142"/>
      <c r="L353" s="33"/>
      <c r="M353" s="143"/>
      <c r="T353" s="54"/>
      <c r="AT353" s="18" t="s">
        <v>162</v>
      </c>
      <c r="AU353" s="18" t="s">
        <v>112</v>
      </c>
    </row>
    <row r="354" spans="2:65" s="1" customFormat="1" ht="10">
      <c r="B354" s="33"/>
      <c r="D354" s="162" t="s">
        <v>1082</v>
      </c>
      <c r="F354" s="163" t="s">
        <v>1656</v>
      </c>
      <c r="I354" s="142"/>
      <c r="L354" s="33"/>
      <c r="M354" s="143"/>
      <c r="T354" s="54"/>
      <c r="AT354" s="18" t="s">
        <v>1082</v>
      </c>
      <c r="AU354" s="18" t="s">
        <v>112</v>
      </c>
    </row>
    <row r="355" spans="2:65" s="11" customFormat="1" ht="10">
      <c r="B355" s="145"/>
      <c r="D355" s="140" t="s">
        <v>373</v>
      </c>
      <c r="E355" s="146" t="s">
        <v>3</v>
      </c>
      <c r="F355" s="147" t="s">
        <v>212</v>
      </c>
      <c r="H355" s="148">
        <v>15</v>
      </c>
      <c r="I355" s="149"/>
      <c r="L355" s="145"/>
      <c r="M355" s="164"/>
      <c r="T355" s="165"/>
      <c r="AT355" s="146" t="s">
        <v>373</v>
      </c>
      <c r="AU355" s="146" t="s">
        <v>112</v>
      </c>
      <c r="AV355" s="11" t="s">
        <v>78</v>
      </c>
      <c r="AW355" s="11" t="s">
        <v>31</v>
      </c>
      <c r="AX355" s="11" t="s">
        <v>69</v>
      </c>
      <c r="AY355" s="146" t="s">
        <v>154</v>
      </c>
    </row>
    <row r="356" spans="2:65" s="13" customFormat="1" ht="10">
      <c r="B356" s="176"/>
      <c r="D356" s="140" t="s">
        <v>373</v>
      </c>
      <c r="E356" s="177" t="s">
        <v>3</v>
      </c>
      <c r="F356" s="178" t="s">
        <v>1172</v>
      </c>
      <c r="H356" s="179">
        <v>15</v>
      </c>
      <c r="I356" s="180"/>
      <c r="L356" s="176"/>
      <c r="M356" s="181"/>
      <c r="T356" s="182"/>
      <c r="AT356" s="177" t="s">
        <v>373</v>
      </c>
      <c r="AU356" s="177" t="s">
        <v>112</v>
      </c>
      <c r="AV356" s="13" t="s">
        <v>112</v>
      </c>
      <c r="AW356" s="13" t="s">
        <v>31</v>
      </c>
      <c r="AX356" s="13" t="s">
        <v>76</v>
      </c>
      <c r="AY356" s="177" t="s">
        <v>154</v>
      </c>
    </row>
    <row r="357" spans="2:65" s="10" customFormat="1" ht="22.75" customHeight="1">
      <c r="B357" s="116"/>
      <c r="D357" s="117" t="s">
        <v>68</v>
      </c>
      <c r="E357" s="160" t="s">
        <v>1278</v>
      </c>
      <c r="F357" s="160" t="s">
        <v>1279</v>
      </c>
      <c r="I357" s="119"/>
      <c r="J357" s="161">
        <f>BK357</f>
        <v>0</v>
      </c>
      <c r="L357" s="116"/>
      <c r="M357" s="121"/>
      <c r="P357" s="122">
        <f>SUM(P358:P368)</f>
        <v>0</v>
      </c>
      <c r="R357" s="122">
        <f>SUM(R358:R368)</f>
        <v>0</v>
      </c>
      <c r="T357" s="123">
        <f>SUM(T358:T368)</f>
        <v>0</v>
      </c>
      <c r="AR357" s="117" t="s">
        <v>76</v>
      </c>
      <c r="AT357" s="124" t="s">
        <v>68</v>
      </c>
      <c r="AU357" s="124" t="s">
        <v>76</v>
      </c>
      <c r="AY357" s="117" t="s">
        <v>154</v>
      </c>
      <c r="BK357" s="125">
        <f>SUM(BK358:BK368)</f>
        <v>0</v>
      </c>
    </row>
    <row r="358" spans="2:65" s="1" customFormat="1" ht="16.5" customHeight="1">
      <c r="B358" s="126"/>
      <c r="C358" s="127" t="s">
        <v>261</v>
      </c>
      <c r="D358" s="127" t="s">
        <v>155</v>
      </c>
      <c r="E358" s="128" t="s">
        <v>1280</v>
      </c>
      <c r="F358" s="129" t="s">
        <v>1281</v>
      </c>
      <c r="G358" s="130" t="s">
        <v>1138</v>
      </c>
      <c r="H358" s="131">
        <v>2.5489999999999999</v>
      </c>
      <c r="I358" s="132"/>
      <c r="J358" s="133">
        <f>ROUND(I358*H358,2)</f>
        <v>0</v>
      </c>
      <c r="K358" s="129" t="s">
        <v>1079</v>
      </c>
      <c r="L358" s="33"/>
      <c r="M358" s="134" t="s">
        <v>3</v>
      </c>
      <c r="N358" s="135" t="s">
        <v>40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160</v>
      </c>
      <c r="AT358" s="138" t="s">
        <v>155</v>
      </c>
      <c r="AU358" s="138" t="s">
        <v>78</v>
      </c>
      <c r="AY358" s="18" t="s">
        <v>154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8" t="s">
        <v>76</v>
      </c>
      <c r="BK358" s="139">
        <f>ROUND(I358*H358,2)</f>
        <v>0</v>
      </c>
      <c r="BL358" s="18" t="s">
        <v>160</v>
      </c>
      <c r="BM358" s="138" t="s">
        <v>1657</v>
      </c>
    </row>
    <row r="359" spans="2:65" s="1" customFormat="1" ht="10">
      <c r="B359" s="33"/>
      <c r="D359" s="140" t="s">
        <v>162</v>
      </c>
      <c r="F359" s="141" t="s">
        <v>1283</v>
      </c>
      <c r="I359" s="142"/>
      <c r="L359" s="33"/>
      <c r="M359" s="143"/>
      <c r="T359" s="54"/>
      <c r="AT359" s="18" t="s">
        <v>162</v>
      </c>
      <c r="AU359" s="18" t="s">
        <v>78</v>
      </c>
    </row>
    <row r="360" spans="2:65" s="1" customFormat="1" ht="10">
      <c r="B360" s="33"/>
      <c r="D360" s="162" t="s">
        <v>1082</v>
      </c>
      <c r="F360" s="163" t="s">
        <v>1284</v>
      </c>
      <c r="I360" s="142"/>
      <c r="L360" s="33"/>
      <c r="M360" s="143"/>
      <c r="T360" s="54"/>
      <c r="AT360" s="18" t="s">
        <v>1082</v>
      </c>
      <c r="AU360" s="18" t="s">
        <v>78</v>
      </c>
    </row>
    <row r="361" spans="2:65" s="1" customFormat="1" ht="16.5" customHeight="1">
      <c r="B361" s="126"/>
      <c r="C361" s="127" t="s">
        <v>266</v>
      </c>
      <c r="D361" s="127" t="s">
        <v>155</v>
      </c>
      <c r="E361" s="128" t="s">
        <v>1286</v>
      </c>
      <c r="F361" s="129" t="s">
        <v>1287</v>
      </c>
      <c r="G361" s="130" t="s">
        <v>1138</v>
      </c>
      <c r="H361" s="131">
        <v>76.47</v>
      </c>
      <c r="I361" s="132"/>
      <c r="J361" s="133">
        <f>ROUND(I361*H361,2)</f>
        <v>0</v>
      </c>
      <c r="K361" s="129" t="s">
        <v>1079</v>
      </c>
      <c r="L361" s="33"/>
      <c r="M361" s="134" t="s">
        <v>3</v>
      </c>
      <c r="N361" s="135" t="s">
        <v>40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160</v>
      </c>
      <c r="AT361" s="138" t="s">
        <v>155</v>
      </c>
      <c r="AU361" s="138" t="s">
        <v>78</v>
      </c>
      <c r="AY361" s="18" t="s">
        <v>154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8" t="s">
        <v>76</v>
      </c>
      <c r="BK361" s="139">
        <f>ROUND(I361*H361,2)</f>
        <v>0</v>
      </c>
      <c r="BL361" s="18" t="s">
        <v>160</v>
      </c>
      <c r="BM361" s="138" t="s">
        <v>1658</v>
      </c>
    </row>
    <row r="362" spans="2:65" s="1" customFormat="1" ht="10">
      <c r="B362" s="33"/>
      <c r="D362" s="140" t="s">
        <v>162</v>
      </c>
      <c r="F362" s="141" t="s">
        <v>1289</v>
      </c>
      <c r="I362" s="142"/>
      <c r="L362" s="33"/>
      <c r="M362" s="143"/>
      <c r="T362" s="54"/>
      <c r="AT362" s="18" t="s">
        <v>162</v>
      </c>
      <c r="AU362" s="18" t="s">
        <v>78</v>
      </c>
    </row>
    <row r="363" spans="2:65" s="1" customFormat="1" ht="10">
      <c r="B363" s="33"/>
      <c r="D363" s="162" t="s">
        <v>1082</v>
      </c>
      <c r="F363" s="163" t="s">
        <v>1290</v>
      </c>
      <c r="I363" s="142"/>
      <c r="L363" s="33"/>
      <c r="M363" s="143"/>
      <c r="T363" s="54"/>
      <c r="AT363" s="18" t="s">
        <v>1082</v>
      </c>
      <c r="AU363" s="18" t="s">
        <v>78</v>
      </c>
    </row>
    <row r="364" spans="2:65" s="11" customFormat="1" ht="10">
      <c r="B364" s="145"/>
      <c r="D364" s="140" t="s">
        <v>373</v>
      </c>
      <c r="E364" s="146" t="s">
        <v>3</v>
      </c>
      <c r="F364" s="147" t="s">
        <v>1659</v>
      </c>
      <c r="H364" s="148">
        <v>76.47</v>
      </c>
      <c r="I364" s="149"/>
      <c r="L364" s="145"/>
      <c r="M364" s="164"/>
      <c r="T364" s="165"/>
      <c r="AT364" s="146" t="s">
        <v>373</v>
      </c>
      <c r="AU364" s="146" t="s">
        <v>78</v>
      </c>
      <c r="AV364" s="11" t="s">
        <v>78</v>
      </c>
      <c r="AW364" s="11" t="s">
        <v>31</v>
      </c>
      <c r="AX364" s="11" t="s">
        <v>69</v>
      </c>
      <c r="AY364" s="146" t="s">
        <v>154</v>
      </c>
    </row>
    <row r="365" spans="2:65" s="13" customFormat="1" ht="10">
      <c r="B365" s="176"/>
      <c r="D365" s="140" t="s">
        <v>373</v>
      </c>
      <c r="E365" s="177" t="s">
        <v>3</v>
      </c>
      <c r="F365" s="178" t="s">
        <v>1172</v>
      </c>
      <c r="H365" s="179">
        <v>76.47</v>
      </c>
      <c r="I365" s="180"/>
      <c r="L365" s="176"/>
      <c r="M365" s="181"/>
      <c r="T365" s="182"/>
      <c r="AT365" s="177" t="s">
        <v>373</v>
      </c>
      <c r="AU365" s="177" t="s">
        <v>78</v>
      </c>
      <c r="AV365" s="13" t="s">
        <v>112</v>
      </c>
      <c r="AW365" s="13" t="s">
        <v>31</v>
      </c>
      <c r="AX365" s="13" t="s">
        <v>76</v>
      </c>
      <c r="AY365" s="177" t="s">
        <v>154</v>
      </c>
    </row>
    <row r="366" spans="2:65" s="1" customFormat="1" ht="21.75" customHeight="1">
      <c r="B366" s="126"/>
      <c r="C366" s="127" t="s">
        <v>319</v>
      </c>
      <c r="D366" s="127" t="s">
        <v>155</v>
      </c>
      <c r="E366" s="128" t="s">
        <v>1660</v>
      </c>
      <c r="F366" s="129" t="s">
        <v>1661</v>
      </c>
      <c r="G366" s="130" t="s">
        <v>1138</v>
      </c>
      <c r="H366" s="131">
        <v>2.5489999999999999</v>
      </c>
      <c r="I366" s="132"/>
      <c r="J366" s="133">
        <f>ROUND(I366*H366,2)</f>
        <v>0</v>
      </c>
      <c r="K366" s="129" t="s">
        <v>1079</v>
      </c>
      <c r="L366" s="33"/>
      <c r="M366" s="134" t="s">
        <v>3</v>
      </c>
      <c r="N366" s="135" t="s">
        <v>40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160</v>
      </c>
      <c r="AT366" s="138" t="s">
        <v>155</v>
      </c>
      <c r="AU366" s="138" t="s">
        <v>78</v>
      </c>
      <c r="AY366" s="18" t="s">
        <v>154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8" t="s">
        <v>76</v>
      </c>
      <c r="BK366" s="139">
        <f>ROUND(I366*H366,2)</f>
        <v>0</v>
      </c>
      <c r="BL366" s="18" t="s">
        <v>160</v>
      </c>
      <c r="BM366" s="138" t="s">
        <v>1662</v>
      </c>
    </row>
    <row r="367" spans="2:65" s="1" customFormat="1" ht="18">
      <c r="B367" s="33"/>
      <c r="D367" s="140" t="s">
        <v>162</v>
      </c>
      <c r="F367" s="141" t="s">
        <v>1663</v>
      </c>
      <c r="I367" s="142"/>
      <c r="L367" s="33"/>
      <c r="M367" s="143"/>
      <c r="T367" s="54"/>
      <c r="AT367" s="18" t="s">
        <v>162</v>
      </c>
      <c r="AU367" s="18" t="s">
        <v>78</v>
      </c>
    </row>
    <row r="368" spans="2:65" s="1" customFormat="1" ht="10">
      <c r="B368" s="33"/>
      <c r="D368" s="162" t="s">
        <v>1082</v>
      </c>
      <c r="F368" s="163" t="s">
        <v>1664</v>
      </c>
      <c r="I368" s="142"/>
      <c r="L368" s="33"/>
      <c r="M368" s="143"/>
      <c r="T368" s="54"/>
      <c r="AT368" s="18" t="s">
        <v>1082</v>
      </c>
      <c r="AU368" s="18" t="s">
        <v>78</v>
      </c>
    </row>
    <row r="369" spans="2:65" s="10" customFormat="1" ht="22.75" customHeight="1">
      <c r="B369" s="116"/>
      <c r="D369" s="117" t="s">
        <v>68</v>
      </c>
      <c r="E369" s="160" t="s">
        <v>1297</v>
      </c>
      <c r="F369" s="160" t="s">
        <v>1298</v>
      </c>
      <c r="I369" s="119"/>
      <c r="J369" s="161">
        <f>BK369</f>
        <v>0</v>
      </c>
      <c r="L369" s="116"/>
      <c r="M369" s="121"/>
      <c r="P369" s="122">
        <f>SUM(P370:P372)</f>
        <v>0</v>
      </c>
      <c r="R369" s="122">
        <f>SUM(R370:R372)</f>
        <v>0</v>
      </c>
      <c r="T369" s="123">
        <f>SUM(T370:T372)</f>
        <v>0</v>
      </c>
      <c r="AR369" s="117" t="s">
        <v>76</v>
      </c>
      <c r="AT369" s="124" t="s">
        <v>68</v>
      </c>
      <c r="AU369" s="124" t="s">
        <v>76</v>
      </c>
      <c r="AY369" s="117" t="s">
        <v>154</v>
      </c>
      <c r="BK369" s="125">
        <f>SUM(BK370:BK372)</f>
        <v>0</v>
      </c>
    </row>
    <row r="370" spans="2:65" s="1" customFormat="1" ht="16.5" customHeight="1">
      <c r="B370" s="126"/>
      <c r="C370" s="127" t="s">
        <v>333</v>
      </c>
      <c r="D370" s="127" t="s">
        <v>155</v>
      </c>
      <c r="E370" s="128" t="s">
        <v>1665</v>
      </c>
      <c r="F370" s="129" t="s">
        <v>1666</v>
      </c>
      <c r="G370" s="130" t="s">
        <v>1138</v>
      </c>
      <c r="H370" s="131">
        <v>147.00800000000001</v>
      </c>
      <c r="I370" s="132"/>
      <c r="J370" s="133">
        <f>ROUND(I370*H370,2)</f>
        <v>0</v>
      </c>
      <c r="K370" s="129" t="s">
        <v>1079</v>
      </c>
      <c r="L370" s="33"/>
      <c r="M370" s="134" t="s">
        <v>3</v>
      </c>
      <c r="N370" s="135" t="s">
        <v>40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160</v>
      </c>
      <c r="AT370" s="138" t="s">
        <v>155</v>
      </c>
      <c r="AU370" s="138" t="s">
        <v>78</v>
      </c>
      <c r="AY370" s="18" t="s">
        <v>154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8" t="s">
        <v>76</v>
      </c>
      <c r="BK370" s="139">
        <f>ROUND(I370*H370,2)</f>
        <v>0</v>
      </c>
      <c r="BL370" s="18" t="s">
        <v>160</v>
      </c>
      <c r="BM370" s="138" t="s">
        <v>1667</v>
      </c>
    </row>
    <row r="371" spans="2:65" s="1" customFormat="1" ht="10">
      <c r="B371" s="33"/>
      <c r="D371" s="140" t="s">
        <v>162</v>
      </c>
      <c r="F371" s="141" t="s">
        <v>1668</v>
      </c>
      <c r="I371" s="142"/>
      <c r="L371" s="33"/>
      <c r="M371" s="143"/>
      <c r="T371" s="54"/>
      <c r="AT371" s="18" t="s">
        <v>162</v>
      </c>
      <c r="AU371" s="18" t="s">
        <v>78</v>
      </c>
    </row>
    <row r="372" spans="2:65" s="1" customFormat="1" ht="10">
      <c r="B372" s="33"/>
      <c r="D372" s="162" t="s">
        <v>1082</v>
      </c>
      <c r="F372" s="163" t="s">
        <v>1669</v>
      </c>
      <c r="I372" s="142"/>
      <c r="L372" s="33"/>
      <c r="M372" s="143"/>
      <c r="T372" s="54"/>
      <c r="AT372" s="18" t="s">
        <v>1082</v>
      </c>
      <c r="AU372" s="18" t="s">
        <v>78</v>
      </c>
    </row>
    <row r="373" spans="2:65" s="10" customFormat="1" ht="25.9" customHeight="1">
      <c r="B373" s="116"/>
      <c r="D373" s="117" t="s">
        <v>68</v>
      </c>
      <c r="E373" s="118" t="s">
        <v>1670</v>
      </c>
      <c r="F373" s="118" t="s">
        <v>1671</v>
      </c>
      <c r="I373" s="119"/>
      <c r="J373" s="120">
        <f>BK373</f>
        <v>0</v>
      </c>
      <c r="L373" s="116"/>
      <c r="M373" s="121"/>
      <c r="P373" s="122">
        <f>SUM(P374:P384)</f>
        <v>0</v>
      </c>
      <c r="R373" s="122">
        <f>SUM(R374:R384)</f>
        <v>0</v>
      </c>
      <c r="T373" s="123">
        <f>SUM(T374:T384)</f>
        <v>0</v>
      </c>
      <c r="AR373" s="117" t="s">
        <v>112</v>
      </c>
      <c r="AT373" s="124" t="s">
        <v>68</v>
      </c>
      <c r="AU373" s="124" t="s">
        <v>69</v>
      </c>
      <c r="AY373" s="117" t="s">
        <v>154</v>
      </c>
      <c r="BK373" s="125">
        <f>SUM(BK374:BK384)</f>
        <v>0</v>
      </c>
    </row>
    <row r="374" spans="2:65" s="1" customFormat="1" ht="21.75" customHeight="1">
      <c r="B374" s="126"/>
      <c r="C374" s="127" t="s">
        <v>313</v>
      </c>
      <c r="D374" s="127" t="s">
        <v>155</v>
      </c>
      <c r="E374" s="128" t="s">
        <v>1672</v>
      </c>
      <c r="F374" s="129" t="s">
        <v>1673</v>
      </c>
      <c r="G374" s="130" t="s">
        <v>1163</v>
      </c>
      <c r="H374" s="131">
        <v>1</v>
      </c>
      <c r="I374" s="132"/>
      <c r="J374" s="133">
        <f>ROUND(I374*H374,2)</f>
        <v>0</v>
      </c>
      <c r="K374" s="129" t="s">
        <v>322</v>
      </c>
      <c r="L374" s="33"/>
      <c r="M374" s="134" t="s">
        <v>3</v>
      </c>
      <c r="N374" s="135" t="s">
        <v>40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7">
        <f>S374*H374</f>
        <v>0</v>
      </c>
      <c r="AR374" s="138" t="s">
        <v>160</v>
      </c>
      <c r="AT374" s="138" t="s">
        <v>155</v>
      </c>
      <c r="AU374" s="138" t="s">
        <v>76</v>
      </c>
      <c r="AY374" s="18" t="s">
        <v>154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8" t="s">
        <v>76</v>
      </c>
      <c r="BK374" s="139">
        <f>ROUND(I374*H374,2)</f>
        <v>0</v>
      </c>
      <c r="BL374" s="18" t="s">
        <v>160</v>
      </c>
      <c r="BM374" s="138" t="s">
        <v>1674</v>
      </c>
    </row>
    <row r="375" spans="2:65" s="1" customFormat="1" ht="10">
      <c r="B375" s="33"/>
      <c r="D375" s="140" t="s">
        <v>162</v>
      </c>
      <c r="F375" s="141" t="s">
        <v>1673</v>
      </c>
      <c r="I375" s="142"/>
      <c r="L375" s="33"/>
      <c r="M375" s="143"/>
      <c r="T375" s="54"/>
      <c r="AT375" s="18" t="s">
        <v>162</v>
      </c>
      <c r="AU375" s="18" t="s">
        <v>76</v>
      </c>
    </row>
    <row r="376" spans="2:65" s="11" customFormat="1" ht="10">
      <c r="B376" s="145"/>
      <c r="D376" s="140" t="s">
        <v>373</v>
      </c>
      <c r="E376" s="146" t="s">
        <v>3</v>
      </c>
      <c r="F376" s="147" t="s">
        <v>76</v>
      </c>
      <c r="H376" s="148">
        <v>1</v>
      </c>
      <c r="I376" s="149"/>
      <c r="L376" s="145"/>
      <c r="M376" s="164"/>
      <c r="T376" s="165"/>
      <c r="AT376" s="146" t="s">
        <v>373</v>
      </c>
      <c r="AU376" s="146" t="s">
        <v>76</v>
      </c>
      <c r="AV376" s="11" t="s">
        <v>78</v>
      </c>
      <c r="AW376" s="11" t="s">
        <v>31</v>
      </c>
      <c r="AX376" s="11" t="s">
        <v>69</v>
      </c>
      <c r="AY376" s="146" t="s">
        <v>154</v>
      </c>
    </row>
    <row r="377" spans="2:65" s="13" customFormat="1" ht="10">
      <c r="B377" s="176"/>
      <c r="D377" s="140" t="s">
        <v>373</v>
      </c>
      <c r="E377" s="177" t="s">
        <v>3</v>
      </c>
      <c r="F377" s="178" t="s">
        <v>1172</v>
      </c>
      <c r="H377" s="179">
        <v>1</v>
      </c>
      <c r="I377" s="180"/>
      <c r="L377" s="176"/>
      <c r="M377" s="181"/>
      <c r="T377" s="182"/>
      <c r="AT377" s="177" t="s">
        <v>373</v>
      </c>
      <c r="AU377" s="177" t="s">
        <v>76</v>
      </c>
      <c r="AV377" s="13" t="s">
        <v>112</v>
      </c>
      <c r="AW377" s="13" t="s">
        <v>31</v>
      </c>
      <c r="AX377" s="13" t="s">
        <v>76</v>
      </c>
      <c r="AY377" s="177" t="s">
        <v>154</v>
      </c>
    </row>
    <row r="378" spans="2:65" s="1" customFormat="1" ht="16.5" customHeight="1">
      <c r="B378" s="126"/>
      <c r="C378" s="127" t="s">
        <v>307</v>
      </c>
      <c r="D378" s="127" t="s">
        <v>155</v>
      </c>
      <c r="E378" s="128" t="s">
        <v>1675</v>
      </c>
      <c r="F378" s="129" t="s">
        <v>1676</v>
      </c>
      <c r="G378" s="130" t="s">
        <v>1163</v>
      </c>
      <c r="H378" s="131">
        <v>1</v>
      </c>
      <c r="I378" s="132"/>
      <c r="J378" s="133">
        <f>ROUND(I378*H378,2)</f>
        <v>0</v>
      </c>
      <c r="K378" s="129" t="s">
        <v>322</v>
      </c>
      <c r="L378" s="33"/>
      <c r="M378" s="134" t="s">
        <v>3</v>
      </c>
      <c r="N378" s="135" t="s">
        <v>40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160</v>
      </c>
      <c r="AT378" s="138" t="s">
        <v>155</v>
      </c>
      <c r="AU378" s="138" t="s">
        <v>76</v>
      </c>
      <c r="AY378" s="18" t="s">
        <v>154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8" t="s">
        <v>76</v>
      </c>
      <c r="BK378" s="139">
        <f>ROUND(I378*H378,2)</f>
        <v>0</v>
      </c>
      <c r="BL378" s="18" t="s">
        <v>160</v>
      </c>
      <c r="BM378" s="138" t="s">
        <v>1677</v>
      </c>
    </row>
    <row r="379" spans="2:65" s="1" customFormat="1" ht="10">
      <c r="B379" s="33"/>
      <c r="D379" s="140" t="s">
        <v>162</v>
      </c>
      <c r="F379" s="141" t="s">
        <v>1678</v>
      </c>
      <c r="I379" s="142"/>
      <c r="L379" s="33"/>
      <c r="M379" s="143"/>
      <c r="T379" s="54"/>
      <c r="AT379" s="18" t="s">
        <v>162</v>
      </c>
      <c r="AU379" s="18" t="s">
        <v>76</v>
      </c>
    </row>
    <row r="380" spans="2:65" s="11" customFormat="1" ht="10">
      <c r="B380" s="145"/>
      <c r="D380" s="140" t="s">
        <v>373</v>
      </c>
      <c r="E380" s="146" t="s">
        <v>3</v>
      </c>
      <c r="F380" s="147" t="s">
        <v>76</v>
      </c>
      <c r="H380" s="148">
        <v>1</v>
      </c>
      <c r="I380" s="149"/>
      <c r="L380" s="145"/>
      <c r="M380" s="164"/>
      <c r="T380" s="165"/>
      <c r="AT380" s="146" t="s">
        <v>373</v>
      </c>
      <c r="AU380" s="146" t="s">
        <v>76</v>
      </c>
      <c r="AV380" s="11" t="s">
        <v>78</v>
      </c>
      <c r="AW380" s="11" t="s">
        <v>31</v>
      </c>
      <c r="AX380" s="11" t="s">
        <v>76</v>
      </c>
      <c r="AY380" s="146" t="s">
        <v>154</v>
      </c>
    </row>
    <row r="381" spans="2:65" s="1" customFormat="1" ht="16.5" customHeight="1">
      <c r="B381" s="126"/>
      <c r="C381" s="127" t="s">
        <v>301</v>
      </c>
      <c r="D381" s="127" t="s">
        <v>155</v>
      </c>
      <c r="E381" s="128" t="s">
        <v>1679</v>
      </c>
      <c r="F381" s="129" t="s">
        <v>1680</v>
      </c>
      <c r="G381" s="130" t="s">
        <v>1163</v>
      </c>
      <c r="H381" s="131">
        <v>1</v>
      </c>
      <c r="I381" s="132"/>
      <c r="J381" s="133">
        <f>ROUND(I381*H381,2)</f>
        <v>0</v>
      </c>
      <c r="K381" s="129" t="s">
        <v>322</v>
      </c>
      <c r="L381" s="33"/>
      <c r="M381" s="134" t="s">
        <v>3</v>
      </c>
      <c r="N381" s="135" t="s">
        <v>40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160</v>
      </c>
      <c r="AT381" s="138" t="s">
        <v>155</v>
      </c>
      <c r="AU381" s="138" t="s">
        <v>76</v>
      </c>
      <c r="AY381" s="18" t="s">
        <v>154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8" t="s">
        <v>76</v>
      </c>
      <c r="BK381" s="139">
        <f>ROUND(I381*H381,2)</f>
        <v>0</v>
      </c>
      <c r="BL381" s="18" t="s">
        <v>160</v>
      </c>
      <c r="BM381" s="138" t="s">
        <v>1681</v>
      </c>
    </row>
    <row r="382" spans="2:65" s="1" customFormat="1" ht="10">
      <c r="B382" s="33"/>
      <c r="D382" s="140" t="s">
        <v>162</v>
      </c>
      <c r="F382" s="141" t="s">
        <v>1680</v>
      </c>
      <c r="I382" s="142"/>
      <c r="L382" s="33"/>
      <c r="M382" s="143"/>
      <c r="T382" s="54"/>
      <c r="AT382" s="18" t="s">
        <v>162</v>
      </c>
      <c r="AU382" s="18" t="s">
        <v>76</v>
      </c>
    </row>
    <row r="383" spans="2:65" s="11" customFormat="1" ht="10">
      <c r="B383" s="145"/>
      <c r="D383" s="140" t="s">
        <v>373</v>
      </c>
      <c r="E383" s="146" t="s">
        <v>3</v>
      </c>
      <c r="F383" s="147" t="s">
        <v>76</v>
      </c>
      <c r="H383" s="148">
        <v>1</v>
      </c>
      <c r="I383" s="149"/>
      <c r="L383" s="145"/>
      <c r="M383" s="164"/>
      <c r="T383" s="165"/>
      <c r="AT383" s="146" t="s">
        <v>373</v>
      </c>
      <c r="AU383" s="146" t="s">
        <v>76</v>
      </c>
      <c r="AV383" s="11" t="s">
        <v>78</v>
      </c>
      <c r="AW383" s="11" t="s">
        <v>31</v>
      </c>
      <c r="AX383" s="11" t="s">
        <v>69</v>
      </c>
      <c r="AY383" s="146" t="s">
        <v>154</v>
      </c>
    </row>
    <row r="384" spans="2:65" s="13" customFormat="1" ht="10">
      <c r="B384" s="176"/>
      <c r="D384" s="140" t="s">
        <v>373</v>
      </c>
      <c r="E384" s="177" t="s">
        <v>3</v>
      </c>
      <c r="F384" s="178" t="s">
        <v>1172</v>
      </c>
      <c r="H384" s="179">
        <v>1</v>
      </c>
      <c r="I384" s="180"/>
      <c r="L384" s="176"/>
      <c r="M384" s="196"/>
      <c r="N384" s="197"/>
      <c r="O384" s="197"/>
      <c r="P384" s="197"/>
      <c r="Q384" s="197"/>
      <c r="R384" s="197"/>
      <c r="S384" s="197"/>
      <c r="T384" s="198"/>
      <c r="AT384" s="177" t="s">
        <v>373</v>
      </c>
      <c r="AU384" s="177" t="s">
        <v>76</v>
      </c>
      <c r="AV384" s="13" t="s">
        <v>112</v>
      </c>
      <c r="AW384" s="13" t="s">
        <v>31</v>
      </c>
      <c r="AX384" s="13" t="s">
        <v>76</v>
      </c>
      <c r="AY384" s="177" t="s">
        <v>154</v>
      </c>
    </row>
    <row r="385" spans="2:12" s="1" customFormat="1" ht="7" customHeight="1">
      <c r="B385" s="42"/>
      <c r="C385" s="43"/>
      <c r="D385" s="43"/>
      <c r="E385" s="43"/>
      <c r="F385" s="43"/>
      <c r="G385" s="43"/>
      <c r="H385" s="43"/>
      <c r="I385" s="43"/>
      <c r="J385" s="43"/>
      <c r="K385" s="43"/>
      <c r="L385" s="33"/>
    </row>
  </sheetData>
  <autoFilter ref="C113:K384" xr:uid="{00000000-0009-0000-0000-000009000000}"/>
  <mergeCells count="15">
    <mergeCell ref="E100:H100"/>
    <mergeCell ref="E104:H104"/>
    <mergeCell ref="E102:H102"/>
    <mergeCell ref="E106:H10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20" r:id="rId1" xr:uid="{00000000-0004-0000-0900-000000000000}"/>
    <hyperlink ref="F125" r:id="rId2" xr:uid="{00000000-0004-0000-0900-000001000000}"/>
    <hyperlink ref="F129" r:id="rId3" xr:uid="{00000000-0004-0000-0900-000002000000}"/>
    <hyperlink ref="F134" r:id="rId4" xr:uid="{00000000-0004-0000-0900-000003000000}"/>
    <hyperlink ref="F147" r:id="rId5" xr:uid="{00000000-0004-0000-0900-000004000000}"/>
    <hyperlink ref="F165" r:id="rId6" xr:uid="{00000000-0004-0000-0900-000005000000}"/>
    <hyperlink ref="F177" r:id="rId7" xr:uid="{00000000-0004-0000-0900-000006000000}"/>
    <hyperlink ref="F183" r:id="rId8" xr:uid="{00000000-0004-0000-0900-000007000000}"/>
    <hyperlink ref="F188" r:id="rId9" xr:uid="{00000000-0004-0000-0900-000008000000}"/>
    <hyperlink ref="F193" r:id="rId10" xr:uid="{00000000-0004-0000-0900-000009000000}"/>
    <hyperlink ref="F204" r:id="rId11" xr:uid="{00000000-0004-0000-0900-00000A000000}"/>
    <hyperlink ref="F218" r:id="rId12" xr:uid="{00000000-0004-0000-0900-00000B000000}"/>
    <hyperlink ref="F229" r:id="rId13" xr:uid="{00000000-0004-0000-0900-00000C000000}"/>
    <hyperlink ref="F241" r:id="rId14" xr:uid="{00000000-0004-0000-0900-00000D000000}"/>
    <hyperlink ref="F255" r:id="rId15" xr:uid="{00000000-0004-0000-0900-00000E000000}"/>
    <hyperlink ref="F263" r:id="rId16" xr:uid="{00000000-0004-0000-0900-00000F000000}"/>
    <hyperlink ref="F271" r:id="rId17" xr:uid="{00000000-0004-0000-0900-000010000000}"/>
    <hyperlink ref="F279" r:id="rId18" xr:uid="{00000000-0004-0000-0900-000011000000}"/>
    <hyperlink ref="F285" r:id="rId19" xr:uid="{00000000-0004-0000-0900-000012000000}"/>
    <hyperlink ref="F294" r:id="rId20" xr:uid="{00000000-0004-0000-0900-000013000000}"/>
    <hyperlink ref="F312" r:id="rId21" xr:uid="{00000000-0004-0000-0900-000014000000}"/>
    <hyperlink ref="F319" r:id="rId22" xr:uid="{00000000-0004-0000-0900-000015000000}"/>
    <hyperlink ref="F336" r:id="rId23" xr:uid="{00000000-0004-0000-0900-000016000000}"/>
    <hyperlink ref="F349" r:id="rId24" xr:uid="{00000000-0004-0000-0900-000017000000}"/>
    <hyperlink ref="F354" r:id="rId25" xr:uid="{00000000-0004-0000-0900-000018000000}"/>
    <hyperlink ref="F360" r:id="rId26" xr:uid="{00000000-0004-0000-0900-000019000000}"/>
    <hyperlink ref="F363" r:id="rId27" xr:uid="{00000000-0004-0000-0900-00001A000000}"/>
    <hyperlink ref="F368" r:id="rId28" xr:uid="{00000000-0004-0000-0900-00001B000000}"/>
    <hyperlink ref="F372" r:id="rId29" xr:uid="{00000000-0004-0000-09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116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.5">
      <c r="B8" s="21"/>
      <c r="D8" s="28" t="s">
        <v>127</v>
      </c>
      <c r="L8" s="21"/>
    </row>
    <row r="9" spans="2:46" ht="16.5" customHeight="1">
      <c r="B9" s="21"/>
      <c r="E9" s="327" t="s">
        <v>1057</v>
      </c>
      <c r="F9" s="296"/>
      <c r="G9" s="296"/>
      <c r="H9" s="296"/>
      <c r="L9" s="21"/>
    </row>
    <row r="10" spans="2:46" ht="12" customHeight="1">
      <c r="B10" s="21"/>
      <c r="D10" s="28" t="s">
        <v>129</v>
      </c>
      <c r="L10" s="21"/>
    </row>
    <row r="11" spans="2:46" s="1" customFormat="1" ht="16.5" customHeight="1">
      <c r="B11" s="33"/>
      <c r="E11" s="324" t="s">
        <v>1468</v>
      </c>
      <c r="F11" s="329"/>
      <c r="G11" s="329"/>
      <c r="H11" s="329"/>
      <c r="L11" s="33"/>
    </row>
    <row r="12" spans="2:46" s="1" customFormat="1" ht="12" customHeight="1">
      <c r="B12" s="33"/>
      <c r="D12" s="28" t="s">
        <v>1469</v>
      </c>
      <c r="L12" s="33"/>
    </row>
    <row r="13" spans="2:46" s="1" customFormat="1" ht="16.5" customHeight="1">
      <c r="B13" s="33"/>
      <c r="E13" s="289" t="s">
        <v>1682</v>
      </c>
      <c r="F13" s="329"/>
      <c r="G13" s="329"/>
      <c r="H13" s="329"/>
      <c r="L13" s="33"/>
    </row>
    <row r="14" spans="2:46" s="1" customFormat="1" ht="10">
      <c r="B14" s="33"/>
      <c r="L14" s="33"/>
    </row>
    <row r="15" spans="2:46" s="1" customFormat="1" ht="12" customHeight="1">
      <c r="B15" s="33"/>
      <c r="D15" s="28" t="s">
        <v>19</v>
      </c>
      <c r="F15" s="26" t="s">
        <v>3</v>
      </c>
      <c r="I15" s="28" t="s">
        <v>20</v>
      </c>
      <c r="J15" s="26" t="s">
        <v>3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30. 4. 2025</v>
      </c>
      <c r="L16" s="33"/>
    </row>
    <row r="17" spans="2:12" s="1" customFormat="1" ht="10.75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3</v>
      </c>
      <c r="L18" s="33"/>
    </row>
    <row r="19" spans="2:12" s="1" customFormat="1" ht="18" customHeight="1">
      <c r="B19" s="33"/>
      <c r="E19" s="26" t="s">
        <v>22</v>
      </c>
      <c r="I19" s="28" t="s">
        <v>27</v>
      </c>
      <c r="J19" s="26" t="s">
        <v>3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0" t="str">
        <f>'Rekapitulace stavby'!E14</f>
        <v>Vyplň údaj</v>
      </c>
      <c r="F22" s="295"/>
      <c r="G22" s="295"/>
      <c r="H22" s="295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26</v>
      </c>
      <c r="J24" s="26" t="s">
        <v>3</v>
      </c>
      <c r="L24" s="33"/>
    </row>
    <row r="25" spans="2:12" s="1" customFormat="1" ht="18" customHeight="1">
      <c r="B25" s="33"/>
      <c r="E25" s="26" t="s">
        <v>22</v>
      </c>
      <c r="I25" s="28" t="s">
        <v>27</v>
      </c>
      <c r="J25" s="26" t="s">
        <v>3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32</v>
      </c>
      <c r="I27" s="28" t="s">
        <v>26</v>
      </c>
      <c r="J27" s="26" t="s">
        <v>3</v>
      </c>
      <c r="L27" s="33"/>
    </row>
    <row r="28" spans="2:12" s="1" customFormat="1" ht="18" customHeight="1">
      <c r="B28" s="33"/>
      <c r="E28" s="26" t="s">
        <v>22</v>
      </c>
      <c r="I28" s="28" t="s">
        <v>27</v>
      </c>
      <c r="J28" s="26" t="s">
        <v>3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33</v>
      </c>
      <c r="L30" s="33"/>
    </row>
    <row r="31" spans="2:12" s="7" customFormat="1" ht="16.5" customHeight="1">
      <c r="B31" s="92"/>
      <c r="E31" s="300" t="s">
        <v>3</v>
      </c>
      <c r="F31" s="300"/>
      <c r="G31" s="300"/>
      <c r="H31" s="300"/>
      <c r="L31" s="92"/>
    </row>
    <row r="32" spans="2:12" s="1" customFormat="1" ht="7" customHeight="1">
      <c r="B32" s="33"/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4" customHeight="1">
      <c r="B34" s="33"/>
      <c r="D34" s="93" t="s">
        <v>35</v>
      </c>
      <c r="J34" s="64">
        <f>ROUND(J92, 2)</f>
        <v>0</v>
      </c>
      <c r="L34" s="33"/>
    </row>
    <row r="35" spans="2:12" s="1" customFormat="1" ht="7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37</v>
      </c>
      <c r="I36" s="36" t="s">
        <v>36</v>
      </c>
      <c r="J36" s="36" t="s">
        <v>38</v>
      </c>
      <c r="L36" s="33"/>
    </row>
    <row r="37" spans="2:12" s="1" customFormat="1" ht="14.4" customHeight="1">
      <c r="B37" s="33"/>
      <c r="D37" s="53" t="s">
        <v>39</v>
      </c>
      <c r="E37" s="28" t="s">
        <v>40</v>
      </c>
      <c r="F37" s="84">
        <f>ROUND((SUM(BE92:BE169)),  2)</f>
        <v>0</v>
      </c>
      <c r="I37" s="94">
        <v>0.21</v>
      </c>
      <c r="J37" s="84">
        <f>ROUND(((SUM(BE92:BE169))*I37),  2)</f>
        <v>0</v>
      </c>
      <c r="L37" s="33"/>
    </row>
    <row r="38" spans="2:12" s="1" customFormat="1" ht="14.4" customHeight="1">
      <c r="B38" s="33"/>
      <c r="E38" s="28" t="s">
        <v>41</v>
      </c>
      <c r="F38" s="84">
        <f>ROUND((SUM(BF92:BF169)),  2)</f>
        <v>0</v>
      </c>
      <c r="I38" s="94">
        <v>0.12</v>
      </c>
      <c r="J38" s="84">
        <f>ROUND(((SUM(BF92:BF169))*I38),  2)</f>
        <v>0</v>
      </c>
      <c r="L38" s="33"/>
    </row>
    <row r="39" spans="2:12" s="1" customFormat="1" ht="14.4" hidden="1" customHeight="1">
      <c r="B39" s="33"/>
      <c r="E39" s="28" t="s">
        <v>42</v>
      </c>
      <c r="F39" s="84">
        <f>ROUND((SUM(BG92:BG169)),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43</v>
      </c>
      <c r="F40" s="84">
        <f>ROUND((SUM(BH92:BH169)),  2)</f>
        <v>0</v>
      </c>
      <c r="I40" s="94">
        <v>0.12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44</v>
      </c>
      <c r="F41" s="84">
        <f>ROUND((SUM(BI92:BI169)),  2)</f>
        <v>0</v>
      </c>
      <c r="I41" s="94">
        <v>0</v>
      </c>
      <c r="J41" s="84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45</v>
      </c>
      <c r="E43" s="55"/>
      <c r="F43" s="55"/>
      <c r="G43" s="97" t="s">
        <v>46</v>
      </c>
      <c r="H43" s="98" t="s">
        <v>47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7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5" customHeight="1">
      <c r="B49" s="33"/>
      <c r="C49" s="22" t="s">
        <v>131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17</v>
      </c>
      <c r="L51" s="33"/>
    </row>
    <row r="52" spans="2:12" s="1" customFormat="1" ht="16.5" customHeight="1">
      <c r="B52" s="33"/>
      <c r="E52" s="327" t="str">
        <f>E7</f>
        <v>ŽST Hrubá Voda - vymístění pracoviště ŘP</v>
      </c>
      <c r="F52" s="328"/>
      <c r="G52" s="328"/>
      <c r="H52" s="328"/>
      <c r="L52" s="33"/>
    </row>
    <row r="53" spans="2:12" ht="12" customHeight="1">
      <c r="B53" s="21"/>
      <c r="C53" s="28" t="s">
        <v>127</v>
      </c>
      <c r="L53" s="21"/>
    </row>
    <row r="54" spans="2:12" ht="16.5" customHeight="1">
      <c r="B54" s="21"/>
      <c r="E54" s="327" t="s">
        <v>1057</v>
      </c>
      <c r="F54" s="296"/>
      <c r="G54" s="296"/>
      <c r="H54" s="296"/>
      <c r="L54" s="21"/>
    </row>
    <row r="55" spans="2:12" ht="12" customHeight="1">
      <c r="B55" s="21"/>
      <c r="C55" s="28" t="s">
        <v>129</v>
      </c>
      <c r="L55" s="21"/>
    </row>
    <row r="56" spans="2:12" s="1" customFormat="1" ht="16.5" customHeight="1">
      <c r="B56" s="33"/>
      <c r="E56" s="324" t="s">
        <v>1468</v>
      </c>
      <c r="F56" s="329"/>
      <c r="G56" s="329"/>
      <c r="H56" s="329"/>
      <c r="L56" s="33"/>
    </row>
    <row r="57" spans="2:12" s="1" customFormat="1" ht="12" customHeight="1">
      <c r="B57" s="33"/>
      <c r="C57" s="28" t="s">
        <v>1469</v>
      </c>
      <c r="L57" s="33"/>
    </row>
    <row r="58" spans="2:12" s="1" customFormat="1" ht="16.5" customHeight="1">
      <c r="B58" s="33"/>
      <c r="E58" s="289" t="str">
        <f>E13</f>
        <v>SO 11-72-01.02 - Elektro+hromosvod</v>
      </c>
      <c r="F58" s="329"/>
      <c r="G58" s="329"/>
      <c r="H58" s="329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 </v>
      </c>
      <c r="I60" s="28" t="s">
        <v>23</v>
      </c>
      <c r="J60" s="50" t="str">
        <f>IF(J16="","",J16)</f>
        <v>30. 4. 2025</v>
      </c>
      <c r="L60" s="33"/>
    </row>
    <row r="61" spans="2:12" s="1" customFormat="1" ht="7" customHeight="1">
      <c r="B61" s="33"/>
      <c r="L61" s="33"/>
    </row>
    <row r="62" spans="2:12" s="1" customFormat="1" ht="15.15" customHeight="1">
      <c r="B62" s="33"/>
      <c r="C62" s="28" t="s">
        <v>25</v>
      </c>
      <c r="F62" s="26" t="str">
        <f>E19</f>
        <v xml:space="preserve"> </v>
      </c>
      <c r="I62" s="28" t="s">
        <v>30</v>
      </c>
      <c r="J62" s="31" t="str">
        <f>E25</f>
        <v xml:space="preserve"> </v>
      </c>
      <c r="L62" s="33"/>
    </row>
    <row r="63" spans="2:12" s="1" customFormat="1" ht="15.15" customHeight="1">
      <c r="B63" s="33"/>
      <c r="C63" s="28" t="s">
        <v>28</v>
      </c>
      <c r="F63" s="26" t="str">
        <f>IF(E22="","",E22)</f>
        <v>Vyplň údaj</v>
      </c>
      <c r="I63" s="28" t="s">
        <v>32</v>
      </c>
      <c r="J63" s="31" t="str">
        <f>E28</f>
        <v xml:space="preserve"> </v>
      </c>
      <c r="L63" s="33"/>
    </row>
    <row r="64" spans="2:12" s="1" customFormat="1" ht="10.25" customHeight="1">
      <c r="B64" s="33"/>
      <c r="L64" s="33"/>
    </row>
    <row r="65" spans="2:47" s="1" customFormat="1" ht="29.25" customHeight="1">
      <c r="B65" s="33"/>
      <c r="C65" s="101" t="s">
        <v>132</v>
      </c>
      <c r="D65" s="95"/>
      <c r="E65" s="95"/>
      <c r="F65" s="95"/>
      <c r="G65" s="95"/>
      <c r="H65" s="95"/>
      <c r="I65" s="95"/>
      <c r="J65" s="102" t="s">
        <v>133</v>
      </c>
      <c r="K65" s="95"/>
      <c r="L65" s="33"/>
    </row>
    <row r="66" spans="2:47" s="1" customFormat="1" ht="10.25" customHeight="1">
      <c r="B66" s="33"/>
      <c r="L66" s="33"/>
    </row>
    <row r="67" spans="2:47" s="1" customFormat="1" ht="22.75" customHeight="1">
      <c r="B67" s="33"/>
      <c r="C67" s="103" t="s">
        <v>67</v>
      </c>
      <c r="J67" s="64">
        <f>J92</f>
        <v>0</v>
      </c>
      <c r="L67" s="33"/>
      <c r="AU67" s="18" t="s">
        <v>134</v>
      </c>
    </row>
    <row r="68" spans="2:47" s="8" customFormat="1" ht="25" customHeight="1">
      <c r="B68" s="104"/>
      <c r="D68" s="105" t="s">
        <v>1034</v>
      </c>
      <c r="E68" s="106"/>
      <c r="F68" s="106"/>
      <c r="G68" s="106"/>
      <c r="H68" s="106"/>
      <c r="I68" s="106"/>
      <c r="J68" s="107">
        <f>J93</f>
        <v>0</v>
      </c>
      <c r="L68" s="104"/>
    </row>
    <row r="69" spans="2:47" s="1" customFormat="1" ht="21.75" customHeight="1">
      <c r="B69" s="33"/>
      <c r="L69" s="33"/>
    </row>
    <row r="70" spans="2:47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7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5" customHeight="1">
      <c r="B75" s="33"/>
      <c r="C75" s="22" t="s">
        <v>140</v>
      </c>
      <c r="L75" s="33"/>
    </row>
    <row r="76" spans="2:47" s="1" customFormat="1" ht="7" customHeight="1">
      <c r="B76" s="33"/>
      <c r="L76" s="33"/>
    </row>
    <row r="77" spans="2:47" s="1" customFormat="1" ht="12" customHeight="1">
      <c r="B77" s="33"/>
      <c r="C77" s="28" t="s">
        <v>17</v>
      </c>
      <c r="L77" s="33"/>
    </row>
    <row r="78" spans="2:47" s="1" customFormat="1" ht="16.5" customHeight="1">
      <c r="B78" s="33"/>
      <c r="E78" s="327" t="str">
        <f>E7</f>
        <v>ŽST Hrubá Voda - vymístění pracoviště ŘP</v>
      </c>
      <c r="F78" s="328"/>
      <c r="G78" s="328"/>
      <c r="H78" s="328"/>
      <c r="L78" s="33"/>
    </row>
    <row r="79" spans="2:47" ht="12" customHeight="1">
      <c r="B79" s="21"/>
      <c r="C79" s="28" t="s">
        <v>127</v>
      </c>
      <c r="L79" s="21"/>
    </row>
    <row r="80" spans="2:47" ht="16.5" customHeight="1">
      <c r="B80" s="21"/>
      <c r="E80" s="327" t="s">
        <v>1057</v>
      </c>
      <c r="F80" s="296"/>
      <c r="G80" s="296"/>
      <c r="H80" s="296"/>
      <c r="L80" s="21"/>
    </row>
    <row r="81" spans="2:65" ht="12" customHeight="1">
      <c r="B81" s="21"/>
      <c r="C81" s="28" t="s">
        <v>129</v>
      </c>
      <c r="L81" s="21"/>
    </row>
    <row r="82" spans="2:65" s="1" customFormat="1" ht="16.5" customHeight="1">
      <c r="B82" s="33"/>
      <c r="E82" s="324" t="s">
        <v>1468</v>
      </c>
      <c r="F82" s="329"/>
      <c r="G82" s="329"/>
      <c r="H82" s="329"/>
      <c r="L82" s="33"/>
    </row>
    <row r="83" spans="2:65" s="1" customFormat="1" ht="12" customHeight="1">
      <c r="B83" s="33"/>
      <c r="C83" s="28" t="s">
        <v>1469</v>
      </c>
      <c r="L83" s="33"/>
    </row>
    <row r="84" spans="2:65" s="1" customFormat="1" ht="16.5" customHeight="1">
      <c r="B84" s="33"/>
      <c r="E84" s="289" t="str">
        <f>E13</f>
        <v>SO 11-72-01.02 - Elektro+hromosvod</v>
      </c>
      <c r="F84" s="329"/>
      <c r="G84" s="329"/>
      <c r="H84" s="329"/>
      <c r="L84" s="33"/>
    </row>
    <row r="85" spans="2:65" s="1" customFormat="1" ht="7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F16</f>
        <v xml:space="preserve"> </v>
      </c>
      <c r="I86" s="28" t="s">
        <v>23</v>
      </c>
      <c r="J86" s="50" t="str">
        <f>IF(J16="","",J16)</f>
        <v>30. 4. 2025</v>
      </c>
      <c r="L86" s="33"/>
    </row>
    <row r="87" spans="2:65" s="1" customFormat="1" ht="7" customHeight="1">
      <c r="B87" s="33"/>
      <c r="L87" s="33"/>
    </row>
    <row r="88" spans="2:65" s="1" customFormat="1" ht="15.15" customHeight="1">
      <c r="B88" s="33"/>
      <c r="C88" s="28" t="s">
        <v>25</v>
      </c>
      <c r="F88" s="26" t="str">
        <f>E19</f>
        <v xml:space="preserve"> </v>
      </c>
      <c r="I88" s="28" t="s">
        <v>30</v>
      </c>
      <c r="J88" s="31" t="str">
        <f>E25</f>
        <v xml:space="preserve"> </v>
      </c>
      <c r="L88" s="33"/>
    </row>
    <row r="89" spans="2:65" s="1" customFormat="1" ht="15.15" customHeight="1">
      <c r="B89" s="33"/>
      <c r="C89" s="28" t="s">
        <v>28</v>
      </c>
      <c r="F89" s="26" t="str">
        <f>IF(E22="","",E22)</f>
        <v>Vyplň údaj</v>
      </c>
      <c r="I89" s="28" t="s">
        <v>32</v>
      </c>
      <c r="J89" s="31" t="str">
        <f>E28</f>
        <v xml:space="preserve"> </v>
      </c>
      <c r="L89" s="33"/>
    </row>
    <row r="90" spans="2:65" s="1" customFormat="1" ht="10.25" customHeight="1">
      <c r="B90" s="33"/>
      <c r="L90" s="33"/>
    </row>
    <row r="91" spans="2:65" s="9" customFormat="1" ht="29.25" customHeight="1">
      <c r="B91" s="108"/>
      <c r="C91" s="109" t="s">
        <v>141</v>
      </c>
      <c r="D91" s="110" t="s">
        <v>54</v>
      </c>
      <c r="E91" s="110" t="s">
        <v>50</v>
      </c>
      <c r="F91" s="110" t="s">
        <v>51</v>
      </c>
      <c r="G91" s="110" t="s">
        <v>142</v>
      </c>
      <c r="H91" s="110" t="s">
        <v>143</v>
      </c>
      <c r="I91" s="110" t="s">
        <v>144</v>
      </c>
      <c r="J91" s="110" t="s">
        <v>133</v>
      </c>
      <c r="K91" s="111" t="s">
        <v>145</v>
      </c>
      <c r="L91" s="108"/>
      <c r="M91" s="57" t="s">
        <v>3</v>
      </c>
      <c r="N91" s="58" t="s">
        <v>39</v>
      </c>
      <c r="O91" s="58" t="s">
        <v>146</v>
      </c>
      <c r="P91" s="58" t="s">
        <v>147</v>
      </c>
      <c r="Q91" s="58" t="s">
        <v>148</v>
      </c>
      <c r="R91" s="58" t="s">
        <v>149</v>
      </c>
      <c r="S91" s="58" t="s">
        <v>150</v>
      </c>
      <c r="T91" s="59" t="s">
        <v>151</v>
      </c>
    </row>
    <row r="92" spans="2:65" s="1" customFormat="1" ht="22.75" customHeight="1">
      <c r="B92" s="33"/>
      <c r="C92" s="62" t="s">
        <v>152</v>
      </c>
      <c r="J92" s="112">
        <f>BK92</f>
        <v>0</v>
      </c>
      <c r="L92" s="33"/>
      <c r="M92" s="60"/>
      <c r="N92" s="51"/>
      <c r="O92" s="51"/>
      <c r="P92" s="113">
        <f>P93</f>
        <v>0</v>
      </c>
      <c r="Q92" s="51"/>
      <c r="R92" s="113">
        <f>R93</f>
        <v>0</v>
      </c>
      <c r="S92" s="51"/>
      <c r="T92" s="114">
        <f>T93</f>
        <v>0</v>
      </c>
      <c r="AT92" s="18" t="s">
        <v>68</v>
      </c>
      <c r="AU92" s="18" t="s">
        <v>134</v>
      </c>
      <c r="BK92" s="115">
        <f>BK93</f>
        <v>0</v>
      </c>
    </row>
    <row r="93" spans="2:65" s="10" customFormat="1" ht="25.9" customHeight="1">
      <c r="B93" s="116"/>
      <c r="D93" s="117" t="s">
        <v>68</v>
      </c>
      <c r="E93" s="118" t="s">
        <v>1035</v>
      </c>
      <c r="F93" s="118" t="s">
        <v>1036</v>
      </c>
      <c r="I93" s="119"/>
      <c r="J93" s="120">
        <f>BK93</f>
        <v>0</v>
      </c>
      <c r="L93" s="116"/>
      <c r="M93" s="121"/>
      <c r="P93" s="122">
        <f>SUM(P94:P169)</f>
        <v>0</v>
      </c>
      <c r="R93" s="122">
        <f>SUM(R94:R169)</f>
        <v>0</v>
      </c>
      <c r="T93" s="123">
        <f>SUM(T94:T169)</f>
        <v>0</v>
      </c>
      <c r="AR93" s="117" t="s">
        <v>76</v>
      </c>
      <c r="AT93" s="124" t="s">
        <v>68</v>
      </c>
      <c r="AU93" s="124" t="s">
        <v>69</v>
      </c>
      <c r="AY93" s="117" t="s">
        <v>154</v>
      </c>
      <c r="BK93" s="125">
        <f>SUM(BK94:BK169)</f>
        <v>0</v>
      </c>
    </row>
    <row r="94" spans="2:65" s="1" customFormat="1" ht="16.5" customHeight="1">
      <c r="B94" s="126"/>
      <c r="C94" s="127" t="s">
        <v>236</v>
      </c>
      <c r="D94" s="127" t="s">
        <v>155</v>
      </c>
      <c r="E94" s="128" t="s">
        <v>1683</v>
      </c>
      <c r="F94" s="129" t="s">
        <v>1684</v>
      </c>
      <c r="G94" s="130" t="s">
        <v>170</v>
      </c>
      <c r="H94" s="131">
        <v>20</v>
      </c>
      <c r="I94" s="132"/>
      <c r="J94" s="133">
        <f>ROUND(I94*H94,2)</f>
        <v>0</v>
      </c>
      <c r="K94" s="129" t="s">
        <v>159</v>
      </c>
      <c r="L94" s="33"/>
      <c r="M94" s="134" t="s">
        <v>3</v>
      </c>
      <c r="N94" s="135" t="s">
        <v>40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160</v>
      </c>
      <c r="AT94" s="138" t="s">
        <v>155</v>
      </c>
      <c r="AU94" s="138" t="s">
        <v>76</v>
      </c>
      <c r="AY94" s="18" t="s">
        <v>154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8" t="s">
        <v>76</v>
      </c>
      <c r="BK94" s="139">
        <f>ROUND(I94*H94,2)</f>
        <v>0</v>
      </c>
      <c r="BL94" s="18" t="s">
        <v>160</v>
      </c>
      <c r="BM94" s="138" t="s">
        <v>1685</v>
      </c>
    </row>
    <row r="95" spans="2:65" s="1" customFormat="1" ht="10">
      <c r="B95" s="33"/>
      <c r="D95" s="140" t="s">
        <v>162</v>
      </c>
      <c r="F95" s="141" t="s">
        <v>1684</v>
      </c>
      <c r="I95" s="142"/>
      <c r="L95" s="33"/>
      <c r="M95" s="143"/>
      <c r="T95" s="54"/>
      <c r="AT95" s="18" t="s">
        <v>162</v>
      </c>
      <c r="AU95" s="18" t="s">
        <v>76</v>
      </c>
    </row>
    <row r="96" spans="2:65" s="1" customFormat="1" ht="81">
      <c r="B96" s="33"/>
      <c r="D96" s="140" t="s">
        <v>163</v>
      </c>
      <c r="F96" s="144" t="s">
        <v>1686</v>
      </c>
      <c r="I96" s="142"/>
      <c r="L96" s="33"/>
      <c r="M96" s="143"/>
      <c r="T96" s="54"/>
      <c r="AT96" s="18" t="s">
        <v>163</v>
      </c>
      <c r="AU96" s="18" t="s">
        <v>76</v>
      </c>
    </row>
    <row r="97" spans="2:65" s="1" customFormat="1" ht="27">
      <c r="B97" s="33"/>
      <c r="D97" s="140" t="s">
        <v>217</v>
      </c>
      <c r="F97" s="144" t="s">
        <v>1687</v>
      </c>
      <c r="I97" s="142"/>
      <c r="L97" s="33"/>
      <c r="M97" s="143"/>
      <c r="T97" s="54"/>
      <c r="AT97" s="18" t="s">
        <v>217</v>
      </c>
      <c r="AU97" s="18" t="s">
        <v>76</v>
      </c>
    </row>
    <row r="98" spans="2:65" s="1" customFormat="1" ht="16.5" customHeight="1">
      <c r="B98" s="126"/>
      <c r="C98" s="127" t="s">
        <v>241</v>
      </c>
      <c r="D98" s="127" t="s">
        <v>155</v>
      </c>
      <c r="E98" s="128" t="s">
        <v>1688</v>
      </c>
      <c r="F98" s="129" t="s">
        <v>1689</v>
      </c>
      <c r="G98" s="130" t="s">
        <v>170</v>
      </c>
      <c r="H98" s="131">
        <v>40</v>
      </c>
      <c r="I98" s="132"/>
      <c r="J98" s="133">
        <f>ROUND(I98*H98,2)</f>
        <v>0</v>
      </c>
      <c r="K98" s="129" t="s">
        <v>159</v>
      </c>
      <c r="L98" s="33"/>
      <c r="M98" s="134" t="s">
        <v>3</v>
      </c>
      <c r="N98" s="135" t="s">
        <v>40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160</v>
      </c>
      <c r="AT98" s="138" t="s">
        <v>155</v>
      </c>
      <c r="AU98" s="138" t="s">
        <v>76</v>
      </c>
      <c r="AY98" s="18" t="s">
        <v>154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8" t="s">
        <v>76</v>
      </c>
      <c r="BK98" s="139">
        <f>ROUND(I98*H98,2)</f>
        <v>0</v>
      </c>
      <c r="BL98" s="18" t="s">
        <v>160</v>
      </c>
      <c r="BM98" s="138" t="s">
        <v>1690</v>
      </c>
    </row>
    <row r="99" spans="2:65" s="1" customFormat="1" ht="10">
      <c r="B99" s="33"/>
      <c r="D99" s="140" t="s">
        <v>162</v>
      </c>
      <c r="F99" s="141" t="s">
        <v>1689</v>
      </c>
      <c r="I99" s="142"/>
      <c r="L99" s="33"/>
      <c r="M99" s="143"/>
      <c r="T99" s="54"/>
      <c r="AT99" s="18" t="s">
        <v>162</v>
      </c>
      <c r="AU99" s="18" t="s">
        <v>76</v>
      </c>
    </row>
    <row r="100" spans="2:65" s="1" customFormat="1" ht="81">
      <c r="B100" s="33"/>
      <c r="D100" s="140" t="s">
        <v>163</v>
      </c>
      <c r="F100" s="144" t="s">
        <v>1686</v>
      </c>
      <c r="I100" s="142"/>
      <c r="L100" s="33"/>
      <c r="M100" s="143"/>
      <c r="T100" s="54"/>
      <c r="AT100" s="18" t="s">
        <v>163</v>
      </c>
      <c r="AU100" s="18" t="s">
        <v>76</v>
      </c>
    </row>
    <row r="101" spans="2:65" s="1" customFormat="1" ht="27">
      <c r="B101" s="33"/>
      <c r="D101" s="140" t="s">
        <v>217</v>
      </c>
      <c r="F101" s="144" t="s">
        <v>1687</v>
      </c>
      <c r="I101" s="142"/>
      <c r="L101" s="33"/>
      <c r="M101" s="143"/>
      <c r="T101" s="54"/>
      <c r="AT101" s="18" t="s">
        <v>217</v>
      </c>
      <c r="AU101" s="18" t="s">
        <v>76</v>
      </c>
    </row>
    <row r="102" spans="2:65" s="1" customFormat="1" ht="21.75" customHeight="1">
      <c r="B102" s="126"/>
      <c r="C102" s="127" t="s">
        <v>76</v>
      </c>
      <c r="D102" s="127" t="s">
        <v>155</v>
      </c>
      <c r="E102" s="128" t="s">
        <v>1691</v>
      </c>
      <c r="F102" s="129" t="s">
        <v>1692</v>
      </c>
      <c r="G102" s="130" t="s">
        <v>194</v>
      </c>
      <c r="H102" s="131">
        <v>10</v>
      </c>
      <c r="I102" s="132"/>
      <c r="J102" s="133">
        <f>ROUND(I102*H102,2)</f>
        <v>0</v>
      </c>
      <c r="K102" s="129" t="s">
        <v>159</v>
      </c>
      <c r="L102" s="33"/>
      <c r="M102" s="134" t="s">
        <v>3</v>
      </c>
      <c r="N102" s="135" t="s">
        <v>40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160</v>
      </c>
      <c r="AT102" s="138" t="s">
        <v>155</v>
      </c>
      <c r="AU102" s="138" t="s">
        <v>76</v>
      </c>
      <c r="AY102" s="18" t="s">
        <v>154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76</v>
      </c>
      <c r="BK102" s="139">
        <f>ROUND(I102*H102,2)</f>
        <v>0</v>
      </c>
      <c r="BL102" s="18" t="s">
        <v>160</v>
      </c>
      <c r="BM102" s="138" t="s">
        <v>1693</v>
      </c>
    </row>
    <row r="103" spans="2:65" s="1" customFormat="1" ht="10">
      <c r="B103" s="33"/>
      <c r="D103" s="140" t="s">
        <v>162</v>
      </c>
      <c r="F103" s="141" t="s">
        <v>1692</v>
      </c>
      <c r="I103" s="142"/>
      <c r="L103" s="33"/>
      <c r="M103" s="143"/>
      <c r="T103" s="54"/>
      <c r="AT103" s="18" t="s">
        <v>162</v>
      </c>
      <c r="AU103" s="18" t="s">
        <v>76</v>
      </c>
    </row>
    <row r="104" spans="2:65" s="1" customFormat="1" ht="72">
      <c r="B104" s="33"/>
      <c r="D104" s="140" t="s">
        <v>163</v>
      </c>
      <c r="F104" s="144" t="s">
        <v>1694</v>
      </c>
      <c r="I104" s="142"/>
      <c r="L104" s="33"/>
      <c r="M104" s="143"/>
      <c r="T104" s="54"/>
      <c r="AT104" s="18" t="s">
        <v>163</v>
      </c>
      <c r="AU104" s="18" t="s">
        <v>76</v>
      </c>
    </row>
    <row r="105" spans="2:65" s="1" customFormat="1" ht="27">
      <c r="B105" s="33"/>
      <c r="D105" s="140" t="s">
        <v>217</v>
      </c>
      <c r="F105" s="144" t="s">
        <v>1695</v>
      </c>
      <c r="I105" s="142"/>
      <c r="L105" s="33"/>
      <c r="M105" s="143"/>
      <c r="T105" s="54"/>
      <c r="AT105" s="18" t="s">
        <v>217</v>
      </c>
      <c r="AU105" s="18" t="s">
        <v>76</v>
      </c>
    </row>
    <row r="106" spans="2:65" s="1" customFormat="1" ht="16.5" customHeight="1">
      <c r="B106" s="126"/>
      <c r="C106" s="127" t="s">
        <v>160</v>
      </c>
      <c r="D106" s="127" t="s">
        <v>155</v>
      </c>
      <c r="E106" s="128" t="s">
        <v>1696</v>
      </c>
      <c r="F106" s="129" t="s">
        <v>1697</v>
      </c>
      <c r="G106" s="130" t="s">
        <v>194</v>
      </c>
      <c r="H106" s="131">
        <v>3</v>
      </c>
      <c r="I106" s="132"/>
      <c r="J106" s="133">
        <f>ROUND(I106*H106,2)</f>
        <v>0</v>
      </c>
      <c r="K106" s="129" t="s">
        <v>159</v>
      </c>
      <c r="L106" s="33"/>
      <c r="M106" s="134" t="s">
        <v>3</v>
      </c>
      <c r="N106" s="135" t="s">
        <v>40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160</v>
      </c>
      <c r="AT106" s="138" t="s">
        <v>155</v>
      </c>
      <c r="AU106" s="138" t="s">
        <v>76</v>
      </c>
      <c r="AY106" s="18" t="s">
        <v>154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76</v>
      </c>
      <c r="BK106" s="139">
        <f>ROUND(I106*H106,2)</f>
        <v>0</v>
      </c>
      <c r="BL106" s="18" t="s">
        <v>160</v>
      </c>
      <c r="BM106" s="138" t="s">
        <v>1698</v>
      </c>
    </row>
    <row r="107" spans="2:65" s="1" customFormat="1" ht="10">
      <c r="B107" s="33"/>
      <c r="D107" s="140" t="s">
        <v>162</v>
      </c>
      <c r="F107" s="141" t="s">
        <v>1697</v>
      </c>
      <c r="I107" s="142"/>
      <c r="L107" s="33"/>
      <c r="M107" s="143"/>
      <c r="T107" s="54"/>
      <c r="AT107" s="18" t="s">
        <v>162</v>
      </c>
      <c r="AU107" s="18" t="s">
        <v>76</v>
      </c>
    </row>
    <row r="108" spans="2:65" s="1" customFormat="1" ht="63">
      <c r="B108" s="33"/>
      <c r="D108" s="140" t="s">
        <v>163</v>
      </c>
      <c r="F108" s="144" t="s">
        <v>1699</v>
      </c>
      <c r="I108" s="142"/>
      <c r="L108" s="33"/>
      <c r="M108" s="143"/>
      <c r="T108" s="54"/>
      <c r="AT108" s="18" t="s">
        <v>163</v>
      </c>
      <c r="AU108" s="18" t="s">
        <v>76</v>
      </c>
    </row>
    <row r="109" spans="2:65" s="1" customFormat="1" ht="27">
      <c r="B109" s="33"/>
      <c r="D109" s="140" t="s">
        <v>217</v>
      </c>
      <c r="F109" s="144" t="s">
        <v>1700</v>
      </c>
      <c r="I109" s="142"/>
      <c r="L109" s="33"/>
      <c r="M109" s="143"/>
      <c r="T109" s="54"/>
      <c r="AT109" s="18" t="s">
        <v>217</v>
      </c>
      <c r="AU109" s="18" t="s">
        <v>76</v>
      </c>
    </row>
    <row r="110" spans="2:65" s="1" customFormat="1" ht="16.5" customHeight="1">
      <c r="B110" s="126"/>
      <c r="C110" s="127" t="s">
        <v>177</v>
      </c>
      <c r="D110" s="127" t="s">
        <v>155</v>
      </c>
      <c r="E110" s="128" t="s">
        <v>1701</v>
      </c>
      <c r="F110" s="129" t="s">
        <v>1702</v>
      </c>
      <c r="G110" s="130" t="s">
        <v>194</v>
      </c>
      <c r="H110" s="131">
        <v>2</v>
      </c>
      <c r="I110" s="132"/>
      <c r="J110" s="133">
        <f>ROUND(I110*H110,2)</f>
        <v>0</v>
      </c>
      <c r="K110" s="129" t="s">
        <v>159</v>
      </c>
      <c r="L110" s="33"/>
      <c r="M110" s="134" t="s">
        <v>3</v>
      </c>
      <c r="N110" s="135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160</v>
      </c>
      <c r="AT110" s="138" t="s">
        <v>155</v>
      </c>
      <c r="AU110" s="138" t="s">
        <v>76</v>
      </c>
      <c r="AY110" s="18" t="s">
        <v>154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76</v>
      </c>
      <c r="BK110" s="139">
        <f>ROUND(I110*H110,2)</f>
        <v>0</v>
      </c>
      <c r="BL110" s="18" t="s">
        <v>160</v>
      </c>
      <c r="BM110" s="138" t="s">
        <v>1703</v>
      </c>
    </row>
    <row r="111" spans="2:65" s="1" customFormat="1" ht="10">
      <c r="B111" s="33"/>
      <c r="D111" s="140" t="s">
        <v>162</v>
      </c>
      <c r="F111" s="141" t="s">
        <v>1702</v>
      </c>
      <c r="I111" s="142"/>
      <c r="L111" s="33"/>
      <c r="M111" s="143"/>
      <c r="T111" s="54"/>
      <c r="AT111" s="18" t="s">
        <v>162</v>
      </c>
      <c r="AU111" s="18" t="s">
        <v>76</v>
      </c>
    </row>
    <row r="112" spans="2:65" s="1" customFormat="1" ht="63">
      <c r="B112" s="33"/>
      <c r="D112" s="140" t="s">
        <v>163</v>
      </c>
      <c r="F112" s="144" t="s">
        <v>1699</v>
      </c>
      <c r="I112" s="142"/>
      <c r="L112" s="33"/>
      <c r="M112" s="143"/>
      <c r="T112" s="54"/>
      <c r="AT112" s="18" t="s">
        <v>163</v>
      </c>
      <c r="AU112" s="18" t="s">
        <v>76</v>
      </c>
    </row>
    <row r="113" spans="2:65" s="1" customFormat="1" ht="27">
      <c r="B113" s="33"/>
      <c r="D113" s="140" t="s">
        <v>217</v>
      </c>
      <c r="F113" s="144" t="s">
        <v>1700</v>
      </c>
      <c r="I113" s="142"/>
      <c r="L113" s="33"/>
      <c r="M113" s="143"/>
      <c r="T113" s="54"/>
      <c r="AT113" s="18" t="s">
        <v>217</v>
      </c>
      <c r="AU113" s="18" t="s">
        <v>76</v>
      </c>
    </row>
    <row r="114" spans="2:65" s="1" customFormat="1" ht="16.5" customHeight="1">
      <c r="B114" s="126"/>
      <c r="C114" s="127" t="s">
        <v>223</v>
      </c>
      <c r="D114" s="127" t="s">
        <v>155</v>
      </c>
      <c r="E114" s="128" t="s">
        <v>1704</v>
      </c>
      <c r="F114" s="129" t="s">
        <v>1705</v>
      </c>
      <c r="G114" s="130" t="s">
        <v>194</v>
      </c>
      <c r="H114" s="131">
        <v>2</v>
      </c>
      <c r="I114" s="132"/>
      <c r="J114" s="133">
        <f>ROUND(I114*H114,2)</f>
        <v>0</v>
      </c>
      <c r="K114" s="129" t="s">
        <v>159</v>
      </c>
      <c r="L114" s="33"/>
      <c r="M114" s="134" t="s">
        <v>3</v>
      </c>
      <c r="N114" s="135" t="s">
        <v>40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160</v>
      </c>
      <c r="AT114" s="138" t="s">
        <v>155</v>
      </c>
      <c r="AU114" s="138" t="s">
        <v>76</v>
      </c>
      <c r="AY114" s="18" t="s">
        <v>154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76</v>
      </c>
      <c r="BK114" s="139">
        <f>ROUND(I114*H114,2)</f>
        <v>0</v>
      </c>
      <c r="BL114" s="18" t="s">
        <v>160</v>
      </c>
      <c r="BM114" s="138" t="s">
        <v>1706</v>
      </c>
    </row>
    <row r="115" spans="2:65" s="1" customFormat="1" ht="10">
      <c r="B115" s="33"/>
      <c r="D115" s="140" t="s">
        <v>162</v>
      </c>
      <c r="F115" s="141" t="s">
        <v>1705</v>
      </c>
      <c r="I115" s="142"/>
      <c r="L115" s="33"/>
      <c r="M115" s="143"/>
      <c r="T115" s="54"/>
      <c r="AT115" s="18" t="s">
        <v>162</v>
      </c>
      <c r="AU115" s="18" t="s">
        <v>76</v>
      </c>
    </row>
    <row r="116" spans="2:65" s="1" customFormat="1" ht="63">
      <c r="B116" s="33"/>
      <c r="D116" s="140" t="s">
        <v>163</v>
      </c>
      <c r="F116" s="144" t="s">
        <v>1699</v>
      </c>
      <c r="I116" s="142"/>
      <c r="L116" s="33"/>
      <c r="M116" s="143"/>
      <c r="T116" s="54"/>
      <c r="AT116" s="18" t="s">
        <v>163</v>
      </c>
      <c r="AU116" s="18" t="s">
        <v>76</v>
      </c>
    </row>
    <row r="117" spans="2:65" s="1" customFormat="1" ht="27">
      <c r="B117" s="33"/>
      <c r="D117" s="140" t="s">
        <v>217</v>
      </c>
      <c r="F117" s="144" t="s">
        <v>1700</v>
      </c>
      <c r="I117" s="142"/>
      <c r="L117" s="33"/>
      <c r="M117" s="143"/>
      <c r="T117" s="54"/>
      <c r="AT117" s="18" t="s">
        <v>217</v>
      </c>
      <c r="AU117" s="18" t="s">
        <v>76</v>
      </c>
    </row>
    <row r="118" spans="2:65" s="1" customFormat="1" ht="16.5" customHeight="1">
      <c r="B118" s="126"/>
      <c r="C118" s="127" t="s">
        <v>197</v>
      </c>
      <c r="D118" s="127" t="s">
        <v>155</v>
      </c>
      <c r="E118" s="128" t="s">
        <v>1707</v>
      </c>
      <c r="F118" s="129" t="s">
        <v>1708</v>
      </c>
      <c r="G118" s="130" t="s">
        <v>194</v>
      </c>
      <c r="H118" s="131">
        <v>14</v>
      </c>
      <c r="I118" s="132"/>
      <c r="J118" s="133">
        <f>ROUND(I118*H118,2)</f>
        <v>0</v>
      </c>
      <c r="K118" s="129" t="s">
        <v>159</v>
      </c>
      <c r="L118" s="33"/>
      <c r="M118" s="134" t="s">
        <v>3</v>
      </c>
      <c r="N118" s="135" t="s">
        <v>40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160</v>
      </c>
      <c r="AT118" s="138" t="s">
        <v>155</v>
      </c>
      <c r="AU118" s="138" t="s">
        <v>76</v>
      </c>
      <c r="AY118" s="18" t="s">
        <v>154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76</v>
      </c>
      <c r="BK118" s="139">
        <f>ROUND(I118*H118,2)</f>
        <v>0</v>
      </c>
      <c r="BL118" s="18" t="s">
        <v>160</v>
      </c>
      <c r="BM118" s="138" t="s">
        <v>1709</v>
      </c>
    </row>
    <row r="119" spans="2:65" s="1" customFormat="1" ht="10">
      <c r="B119" s="33"/>
      <c r="D119" s="140" t="s">
        <v>162</v>
      </c>
      <c r="F119" s="141" t="s">
        <v>1708</v>
      </c>
      <c r="I119" s="142"/>
      <c r="L119" s="33"/>
      <c r="M119" s="143"/>
      <c r="T119" s="54"/>
      <c r="AT119" s="18" t="s">
        <v>162</v>
      </c>
      <c r="AU119" s="18" t="s">
        <v>76</v>
      </c>
    </row>
    <row r="120" spans="2:65" s="1" customFormat="1" ht="63">
      <c r="B120" s="33"/>
      <c r="D120" s="140" t="s">
        <v>163</v>
      </c>
      <c r="F120" s="144" t="s">
        <v>1699</v>
      </c>
      <c r="I120" s="142"/>
      <c r="L120" s="33"/>
      <c r="M120" s="143"/>
      <c r="T120" s="54"/>
      <c r="AT120" s="18" t="s">
        <v>163</v>
      </c>
      <c r="AU120" s="18" t="s">
        <v>76</v>
      </c>
    </row>
    <row r="121" spans="2:65" s="1" customFormat="1" ht="27">
      <c r="B121" s="33"/>
      <c r="D121" s="140" t="s">
        <v>217</v>
      </c>
      <c r="F121" s="144" t="s">
        <v>1700</v>
      </c>
      <c r="I121" s="142"/>
      <c r="L121" s="33"/>
      <c r="M121" s="143"/>
      <c r="T121" s="54"/>
      <c r="AT121" s="18" t="s">
        <v>217</v>
      </c>
      <c r="AU121" s="18" t="s">
        <v>76</v>
      </c>
    </row>
    <row r="122" spans="2:65" s="1" customFormat="1" ht="16.5" customHeight="1">
      <c r="B122" s="126"/>
      <c r="C122" s="127" t="s">
        <v>182</v>
      </c>
      <c r="D122" s="127" t="s">
        <v>155</v>
      </c>
      <c r="E122" s="128" t="s">
        <v>1710</v>
      </c>
      <c r="F122" s="129" t="s">
        <v>1711</v>
      </c>
      <c r="G122" s="130" t="s">
        <v>194</v>
      </c>
      <c r="H122" s="131">
        <v>1</v>
      </c>
      <c r="I122" s="132"/>
      <c r="J122" s="133">
        <f>ROUND(I122*H122,2)</f>
        <v>0</v>
      </c>
      <c r="K122" s="129" t="s">
        <v>159</v>
      </c>
      <c r="L122" s="33"/>
      <c r="M122" s="134" t="s">
        <v>3</v>
      </c>
      <c r="N122" s="135" t="s">
        <v>40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160</v>
      </c>
      <c r="AT122" s="138" t="s">
        <v>155</v>
      </c>
      <c r="AU122" s="138" t="s">
        <v>76</v>
      </c>
      <c r="AY122" s="18" t="s">
        <v>154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76</v>
      </c>
      <c r="BK122" s="139">
        <f>ROUND(I122*H122,2)</f>
        <v>0</v>
      </c>
      <c r="BL122" s="18" t="s">
        <v>160</v>
      </c>
      <c r="BM122" s="138" t="s">
        <v>1712</v>
      </c>
    </row>
    <row r="123" spans="2:65" s="1" customFormat="1" ht="10">
      <c r="B123" s="33"/>
      <c r="D123" s="140" t="s">
        <v>162</v>
      </c>
      <c r="F123" s="141" t="s">
        <v>1711</v>
      </c>
      <c r="I123" s="142"/>
      <c r="L123" s="33"/>
      <c r="M123" s="143"/>
      <c r="T123" s="54"/>
      <c r="AT123" s="18" t="s">
        <v>162</v>
      </c>
      <c r="AU123" s="18" t="s">
        <v>76</v>
      </c>
    </row>
    <row r="124" spans="2:65" s="1" customFormat="1" ht="63">
      <c r="B124" s="33"/>
      <c r="D124" s="140" t="s">
        <v>163</v>
      </c>
      <c r="F124" s="144" t="s">
        <v>1713</v>
      </c>
      <c r="I124" s="142"/>
      <c r="L124" s="33"/>
      <c r="M124" s="143"/>
      <c r="T124" s="54"/>
      <c r="AT124" s="18" t="s">
        <v>163</v>
      </c>
      <c r="AU124" s="18" t="s">
        <v>76</v>
      </c>
    </row>
    <row r="125" spans="2:65" s="1" customFormat="1" ht="27">
      <c r="B125" s="33"/>
      <c r="D125" s="140" t="s">
        <v>217</v>
      </c>
      <c r="F125" s="144" t="s">
        <v>1714</v>
      </c>
      <c r="I125" s="142"/>
      <c r="L125" s="33"/>
      <c r="M125" s="143"/>
      <c r="T125" s="54"/>
      <c r="AT125" s="18" t="s">
        <v>217</v>
      </c>
      <c r="AU125" s="18" t="s">
        <v>76</v>
      </c>
    </row>
    <row r="126" spans="2:65" s="1" customFormat="1" ht="16.5" customHeight="1">
      <c r="B126" s="126"/>
      <c r="C126" s="127" t="s">
        <v>78</v>
      </c>
      <c r="D126" s="127" t="s">
        <v>155</v>
      </c>
      <c r="E126" s="128" t="s">
        <v>1715</v>
      </c>
      <c r="F126" s="129" t="s">
        <v>1716</v>
      </c>
      <c r="G126" s="130" t="s">
        <v>194</v>
      </c>
      <c r="H126" s="131">
        <v>3</v>
      </c>
      <c r="I126" s="132"/>
      <c r="J126" s="133">
        <f>ROUND(I126*H126,2)</f>
        <v>0</v>
      </c>
      <c r="K126" s="129" t="s">
        <v>159</v>
      </c>
      <c r="L126" s="33"/>
      <c r="M126" s="134" t="s">
        <v>3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160</v>
      </c>
      <c r="AT126" s="138" t="s">
        <v>155</v>
      </c>
      <c r="AU126" s="138" t="s">
        <v>76</v>
      </c>
      <c r="AY126" s="18" t="s">
        <v>154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76</v>
      </c>
      <c r="BK126" s="139">
        <f>ROUND(I126*H126,2)</f>
        <v>0</v>
      </c>
      <c r="BL126" s="18" t="s">
        <v>160</v>
      </c>
      <c r="BM126" s="138" t="s">
        <v>1717</v>
      </c>
    </row>
    <row r="127" spans="2:65" s="1" customFormat="1" ht="10">
      <c r="B127" s="33"/>
      <c r="D127" s="140" t="s">
        <v>162</v>
      </c>
      <c r="F127" s="141" t="s">
        <v>1716</v>
      </c>
      <c r="I127" s="142"/>
      <c r="L127" s="33"/>
      <c r="M127" s="143"/>
      <c r="T127" s="54"/>
      <c r="AT127" s="18" t="s">
        <v>162</v>
      </c>
      <c r="AU127" s="18" t="s">
        <v>76</v>
      </c>
    </row>
    <row r="128" spans="2:65" s="1" customFormat="1" ht="63">
      <c r="B128" s="33"/>
      <c r="D128" s="140" t="s">
        <v>163</v>
      </c>
      <c r="F128" s="144" t="s">
        <v>1713</v>
      </c>
      <c r="I128" s="142"/>
      <c r="L128" s="33"/>
      <c r="M128" s="143"/>
      <c r="T128" s="54"/>
      <c r="AT128" s="18" t="s">
        <v>163</v>
      </c>
      <c r="AU128" s="18" t="s">
        <v>76</v>
      </c>
    </row>
    <row r="129" spans="2:65" s="1" customFormat="1" ht="27">
      <c r="B129" s="33"/>
      <c r="D129" s="140" t="s">
        <v>217</v>
      </c>
      <c r="F129" s="144" t="s">
        <v>1714</v>
      </c>
      <c r="I129" s="142"/>
      <c r="L129" s="33"/>
      <c r="M129" s="143"/>
      <c r="T129" s="54"/>
      <c r="AT129" s="18" t="s">
        <v>217</v>
      </c>
      <c r="AU129" s="18" t="s">
        <v>76</v>
      </c>
    </row>
    <row r="130" spans="2:65" s="1" customFormat="1" ht="16.5" customHeight="1">
      <c r="B130" s="126"/>
      <c r="C130" s="127" t="s">
        <v>112</v>
      </c>
      <c r="D130" s="127" t="s">
        <v>155</v>
      </c>
      <c r="E130" s="128" t="s">
        <v>1718</v>
      </c>
      <c r="F130" s="129" t="s">
        <v>1719</v>
      </c>
      <c r="G130" s="130" t="s">
        <v>194</v>
      </c>
      <c r="H130" s="131">
        <v>3</v>
      </c>
      <c r="I130" s="132"/>
      <c r="J130" s="133">
        <f>ROUND(I130*H130,2)</f>
        <v>0</v>
      </c>
      <c r="K130" s="129" t="s">
        <v>159</v>
      </c>
      <c r="L130" s="33"/>
      <c r="M130" s="134" t="s">
        <v>3</v>
      </c>
      <c r="N130" s="135" t="s">
        <v>40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155</v>
      </c>
      <c r="AU130" s="138" t="s">
        <v>76</v>
      </c>
      <c r="AY130" s="18" t="s">
        <v>154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76</v>
      </c>
      <c r="BK130" s="139">
        <f>ROUND(I130*H130,2)</f>
        <v>0</v>
      </c>
      <c r="BL130" s="18" t="s">
        <v>160</v>
      </c>
      <c r="BM130" s="138" t="s">
        <v>1720</v>
      </c>
    </row>
    <row r="131" spans="2:65" s="1" customFormat="1" ht="10">
      <c r="B131" s="33"/>
      <c r="D131" s="140" t="s">
        <v>162</v>
      </c>
      <c r="F131" s="141" t="s">
        <v>1719</v>
      </c>
      <c r="I131" s="142"/>
      <c r="L131" s="33"/>
      <c r="M131" s="143"/>
      <c r="T131" s="54"/>
      <c r="AT131" s="18" t="s">
        <v>162</v>
      </c>
      <c r="AU131" s="18" t="s">
        <v>76</v>
      </c>
    </row>
    <row r="132" spans="2:65" s="1" customFormat="1" ht="63">
      <c r="B132" s="33"/>
      <c r="D132" s="140" t="s">
        <v>163</v>
      </c>
      <c r="F132" s="144" t="s">
        <v>1713</v>
      </c>
      <c r="I132" s="142"/>
      <c r="L132" s="33"/>
      <c r="M132" s="143"/>
      <c r="T132" s="54"/>
      <c r="AT132" s="18" t="s">
        <v>163</v>
      </c>
      <c r="AU132" s="18" t="s">
        <v>76</v>
      </c>
    </row>
    <row r="133" spans="2:65" s="1" customFormat="1" ht="27">
      <c r="B133" s="33"/>
      <c r="D133" s="140" t="s">
        <v>217</v>
      </c>
      <c r="F133" s="144" t="s">
        <v>1714</v>
      </c>
      <c r="I133" s="142"/>
      <c r="L133" s="33"/>
      <c r="M133" s="143"/>
      <c r="T133" s="54"/>
      <c r="AT133" s="18" t="s">
        <v>217</v>
      </c>
      <c r="AU133" s="18" t="s">
        <v>76</v>
      </c>
    </row>
    <row r="134" spans="2:65" s="1" customFormat="1" ht="16.5" customHeight="1">
      <c r="B134" s="126"/>
      <c r="C134" s="127" t="s">
        <v>203</v>
      </c>
      <c r="D134" s="127" t="s">
        <v>155</v>
      </c>
      <c r="E134" s="128" t="s">
        <v>1721</v>
      </c>
      <c r="F134" s="129" t="s">
        <v>1722</v>
      </c>
      <c r="G134" s="130" t="s">
        <v>170</v>
      </c>
      <c r="H134" s="131">
        <v>50</v>
      </c>
      <c r="I134" s="132"/>
      <c r="J134" s="133">
        <f>ROUND(I134*H134,2)</f>
        <v>0</v>
      </c>
      <c r="K134" s="129" t="s">
        <v>159</v>
      </c>
      <c r="L134" s="33"/>
      <c r="M134" s="134" t="s">
        <v>3</v>
      </c>
      <c r="N134" s="135" t="s">
        <v>40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160</v>
      </c>
      <c r="AT134" s="138" t="s">
        <v>155</v>
      </c>
      <c r="AU134" s="138" t="s">
        <v>76</v>
      </c>
      <c r="AY134" s="18" t="s">
        <v>154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76</v>
      </c>
      <c r="BK134" s="139">
        <f>ROUND(I134*H134,2)</f>
        <v>0</v>
      </c>
      <c r="BL134" s="18" t="s">
        <v>160</v>
      </c>
      <c r="BM134" s="138" t="s">
        <v>1723</v>
      </c>
    </row>
    <row r="135" spans="2:65" s="1" customFormat="1" ht="10">
      <c r="B135" s="33"/>
      <c r="D135" s="140" t="s">
        <v>162</v>
      </c>
      <c r="F135" s="141" t="s">
        <v>1722</v>
      </c>
      <c r="I135" s="142"/>
      <c r="L135" s="33"/>
      <c r="M135" s="143"/>
      <c r="T135" s="54"/>
      <c r="AT135" s="18" t="s">
        <v>162</v>
      </c>
      <c r="AU135" s="18" t="s">
        <v>76</v>
      </c>
    </row>
    <row r="136" spans="2:65" s="1" customFormat="1" ht="63">
      <c r="B136" s="33"/>
      <c r="D136" s="140" t="s">
        <v>163</v>
      </c>
      <c r="F136" s="144" t="s">
        <v>1724</v>
      </c>
      <c r="I136" s="142"/>
      <c r="L136" s="33"/>
      <c r="M136" s="143"/>
      <c r="T136" s="54"/>
      <c r="AT136" s="18" t="s">
        <v>163</v>
      </c>
      <c r="AU136" s="18" t="s">
        <v>76</v>
      </c>
    </row>
    <row r="137" spans="2:65" s="1" customFormat="1" ht="27">
      <c r="B137" s="33"/>
      <c r="D137" s="140" t="s">
        <v>217</v>
      </c>
      <c r="F137" s="144" t="s">
        <v>1725</v>
      </c>
      <c r="I137" s="142"/>
      <c r="L137" s="33"/>
      <c r="M137" s="143"/>
      <c r="T137" s="54"/>
      <c r="AT137" s="18" t="s">
        <v>217</v>
      </c>
      <c r="AU137" s="18" t="s">
        <v>76</v>
      </c>
    </row>
    <row r="138" spans="2:65" s="1" customFormat="1" ht="16.5" customHeight="1">
      <c r="B138" s="126"/>
      <c r="C138" s="127" t="s">
        <v>219</v>
      </c>
      <c r="D138" s="127" t="s">
        <v>155</v>
      </c>
      <c r="E138" s="128" t="s">
        <v>814</v>
      </c>
      <c r="F138" s="129" t="s">
        <v>815</v>
      </c>
      <c r="G138" s="130" t="s">
        <v>170</v>
      </c>
      <c r="H138" s="131">
        <v>180</v>
      </c>
      <c r="I138" s="132"/>
      <c r="J138" s="133">
        <f>ROUND(I138*H138,2)</f>
        <v>0</v>
      </c>
      <c r="K138" s="129" t="s">
        <v>159</v>
      </c>
      <c r="L138" s="33"/>
      <c r="M138" s="134" t="s">
        <v>3</v>
      </c>
      <c r="N138" s="135" t="s">
        <v>40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160</v>
      </c>
      <c r="AT138" s="138" t="s">
        <v>155</v>
      </c>
      <c r="AU138" s="138" t="s">
        <v>76</v>
      </c>
      <c r="AY138" s="18" t="s">
        <v>154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76</v>
      </c>
      <c r="BK138" s="139">
        <f>ROUND(I138*H138,2)</f>
        <v>0</v>
      </c>
      <c r="BL138" s="18" t="s">
        <v>160</v>
      </c>
      <c r="BM138" s="138" t="s">
        <v>1726</v>
      </c>
    </row>
    <row r="139" spans="2:65" s="1" customFormat="1" ht="10">
      <c r="B139" s="33"/>
      <c r="D139" s="140" t="s">
        <v>162</v>
      </c>
      <c r="F139" s="141" t="s">
        <v>815</v>
      </c>
      <c r="I139" s="142"/>
      <c r="L139" s="33"/>
      <c r="M139" s="143"/>
      <c r="T139" s="54"/>
      <c r="AT139" s="18" t="s">
        <v>162</v>
      </c>
      <c r="AU139" s="18" t="s">
        <v>76</v>
      </c>
    </row>
    <row r="140" spans="2:65" s="1" customFormat="1" ht="63">
      <c r="B140" s="33"/>
      <c r="D140" s="140" t="s">
        <v>163</v>
      </c>
      <c r="F140" s="144" t="s">
        <v>1724</v>
      </c>
      <c r="I140" s="142"/>
      <c r="L140" s="33"/>
      <c r="M140" s="143"/>
      <c r="T140" s="54"/>
      <c r="AT140" s="18" t="s">
        <v>163</v>
      </c>
      <c r="AU140" s="18" t="s">
        <v>76</v>
      </c>
    </row>
    <row r="141" spans="2:65" s="1" customFormat="1" ht="27">
      <c r="B141" s="33"/>
      <c r="D141" s="140" t="s">
        <v>217</v>
      </c>
      <c r="F141" s="144" t="s">
        <v>1725</v>
      </c>
      <c r="I141" s="142"/>
      <c r="L141" s="33"/>
      <c r="M141" s="143"/>
      <c r="T141" s="54"/>
      <c r="AT141" s="18" t="s">
        <v>217</v>
      </c>
      <c r="AU141" s="18" t="s">
        <v>76</v>
      </c>
    </row>
    <row r="142" spans="2:65" s="1" customFormat="1" ht="16.5" customHeight="1">
      <c r="B142" s="126"/>
      <c r="C142" s="127" t="s">
        <v>247</v>
      </c>
      <c r="D142" s="127" t="s">
        <v>155</v>
      </c>
      <c r="E142" s="128" t="s">
        <v>1727</v>
      </c>
      <c r="F142" s="129" t="s">
        <v>1728</v>
      </c>
      <c r="G142" s="130" t="s">
        <v>170</v>
      </c>
      <c r="H142" s="131">
        <v>20</v>
      </c>
      <c r="I142" s="132"/>
      <c r="J142" s="133">
        <f>ROUND(I142*H142,2)</f>
        <v>0</v>
      </c>
      <c r="K142" s="129" t="s">
        <v>159</v>
      </c>
      <c r="L142" s="33"/>
      <c r="M142" s="134" t="s">
        <v>3</v>
      </c>
      <c r="N142" s="135" t="s">
        <v>40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160</v>
      </c>
      <c r="AT142" s="138" t="s">
        <v>155</v>
      </c>
      <c r="AU142" s="138" t="s">
        <v>76</v>
      </c>
      <c r="AY142" s="18" t="s">
        <v>154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76</v>
      </c>
      <c r="BK142" s="139">
        <f>ROUND(I142*H142,2)</f>
        <v>0</v>
      </c>
      <c r="BL142" s="18" t="s">
        <v>160</v>
      </c>
      <c r="BM142" s="138" t="s">
        <v>1729</v>
      </c>
    </row>
    <row r="143" spans="2:65" s="1" customFormat="1" ht="10">
      <c r="B143" s="33"/>
      <c r="D143" s="140" t="s">
        <v>162</v>
      </c>
      <c r="F143" s="141" t="s">
        <v>1728</v>
      </c>
      <c r="I143" s="142"/>
      <c r="L143" s="33"/>
      <c r="M143" s="143"/>
      <c r="T143" s="54"/>
      <c r="AT143" s="18" t="s">
        <v>162</v>
      </c>
      <c r="AU143" s="18" t="s">
        <v>76</v>
      </c>
    </row>
    <row r="144" spans="2:65" s="1" customFormat="1" ht="63">
      <c r="B144" s="33"/>
      <c r="D144" s="140" t="s">
        <v>163</v>
      </c>
      <c r="F144" s="144" t="s">
        <v>1724</v>
      </c>
      <c r="I144" s="142"/>
      <c r="L144" s="33"/>
      <c r="M144" s="143"/>
      <c r="T144" s="54"/>
      <c r="AT144" s="18" t="s">
        <v>163</v>
      </c>
      <c r="AU144" s="18" t="s">
        <v>76</v>
      </c>
    </row>
    <row r="145" spans="2:65" s="1" customFormat="1" ht="27">
      <c r="B145" s="33"/>
      <c r="D145" s="140" t="s">
        <v>217</v>
      </c>
      <c r="F145" s="144" t="s">
        <v>1725</v>
      </c>
      <c r="I145" s="142"/>
      <c r="L145" s="33"/>
      <c r="M145" s="143"/>
      <c r="T145" s="54"/>
      <c r="AT145" s="18" t="s">
        <v>217</v>
      </c>
      <c r="AU145" s="18" t="s">
        <v>76</v>
      </c>
    </row>
    <row r="146" spans="2:65" s="1" customFormat="1" ht="16.5" customHeight="1">
      <c r="B146" s="126"/>
      <c r="C146" s="127" t="s">
        <v>9</v>
      </c>
      <c r="D146" s="127" t="s">
        <v>155</v>
      </c>
      <c r="E146" s="128" t="s">
        <v>633</v>
      </c>
      <c r="F146" s="129" t="s">
        <v>634</v>
      </c>
      <c r="G146" s="130" t="s">
        <v>194</v>
      </c>
      <c r="H146" s="131">
        <v>40</v>
      </c>
      <c r="I146" s="132"/>
      <c r="J146" s="133">
        <f>ROUND(I146*H146,2)</f>
        <v>0</v>
      </c>
      <c r="K146" s="129" t="s">
        <v>159</v>
      </c>
      <c r="L146" s="33"/>
      <c r="M146" s="134" t="s">
        <v>3</v>
      </c>
      <c r="N146" s="135" t="s">
        <v>40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160</v>
      </c>
      <c r="AT146" s="138" t="s">
        <v>155</v>
      </c>
      <c r="AU146" s="138" t="s">
        <v>76</v>
      </c>
      <c r="AY146" s="18" t="s">
        <v>154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76</v>
      </c>
      <c r="BK146" s="139">
        <f>ROUND(I146*H146,2)</f>
        <v>0</v>
      </c>
      <c r="BL146" s="18" t="s">
        <v>160</v>
      </c>
      <c r="BM146" s="138" t="s">
        <v>1730</v>
      </c>
    </row>
    <row r="147" spans="2:65" s="1" customFormat="1" ht="10">
      <c r="B147" s="33"/>
      <c r="D147" s="140" t="s">
        <v>162</v>
      </c>
      <c r="F147" s="141" t="s">
        <v>634</v>
      </c>
      <c r="I147" s="142"/>
      <c r="L147" s="33"/>
      <c r="M147" s="143"/>
      <c r="T147" s="54"/>
      <c r="AT147" s="18" t="s">
        <v>162</v>
      </c>
      <c r="AU147" s="18" t="s">
        <v>76</v>
      </c>
    </row>
    <row r="148" spans="2:65" s="1" customFormat="1" ht="72">
      <c r="B148" s="33"/>
      <c r="D148" s="140" t="s">
        <v>163</v>
      </c>
      <c r="F148" s="144" t="s">
        <v>1731</v>
      </c>
      <c r="I148" s="142"/>
      <c r="L148" s="33"/>
      <c r="M148" s="143"/>
      <c r="T148" s="54"/>
      <c r="AT148" s="18" t="s">
        <v>163</v>
      </c>
      <c r="AU148" s="18" t="s">
        <v>76</v>
      </c>
    </row>
    <row r="149" spans="2:65" s="1" customFormat="1" ht="27">
      <c r="B149" s="33"/>
      <c r="D149" s="140" t="s">
        <v>217</v>
      </c>
      <c r="F149" s="144" t="s">
        <v>1732</v>
      </c>
      <c r="I149" s="142"/>
      <c r="L149" s="33"/>
      <c r="M149" s="143"/>
      <c r="T149" s="54"/>
      <c r="AT149" s="18" t="s">
        <v>217</v>
      </c>
      <c r="AU149" s="18" t="s">
        <v>76</v>
      </c>
    </row>
    <row r="150" spans="2:65" s="1" customFormat="1" ht="21.75" customHeight="1">
      <c r="B150" s="126"/>
      <c r="C150" s="127" t="s">
        <v>186</v>
      </c>
      <c r="D150" s="127" t="s">
        <v>155</v>
      </c>
      <c r="E150" s="128" t="s">
        <v>1733</v>
      </c>
      <c r="F150" s="129" t="s">
        <v>1734</v>
      </c>
      <c r="G150" s="130" t="s">
        <v>194</v>
      </c>
      <c r="H150" s="131">
        <v>2</v>
      </c>
      <c r="I150" s="132"/>
      <c r="J150" s="133">
        <f>ROUND(I150*H150,2)</f>
        <v>0</v>
      </c>
      <c r="K150" s="129" t="s">
        <v>159</v>
      </c>
      <c r="L150" s="33"/>
      <c r="M150" s="134" t="s">
        <v>3</v>
      </c>
      <c r="N150" s="135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160</v>
      </c>
      <c r="AT150" s="138" t="s">
        <v>155</v>
      </c>
      <c r="AU150" s="138" t="s">
        <v>76</v>
      </c>
      <c r="AY150" s="18" t="s">
        <v>154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76</v>
      </c>
      <c r="BK150" s="139">
        <f>ROUND(I150*H150,2)</f>
        <v>0</v>
      </c>
      <c r="BL150" s="18" t="s">
        <v>160</v>
      </c>
      <c r="BM150" s="138" t="s">
        <v>1735</v>
      </c>
    </row>
    <row r="151" spans="2:65" s="1" customFormat="1" ht="10">
      <c r="B151" s="33"/>
      <c r="D151" s="140" t="s">
        <v>162</v>
      </c>
      <c r="F151" s="141" t="s">
        <v>1734</v>
      </c>
      <c r="I151" s="142"/>
      <c r="L151" s="33"/>
      <c r="M151" s="143"/>
      <c r="T151" s="54"/>
      <c r="AT151" s="18" t="s">
        <v>162</v>
      </c>
      <c r="AU151" s="18" t="s">
        <v>76</v>
      </c>
    </row>
    <row r="152" spans="2:65" s="1" customFormat="1" ht="72">
      <c r="B152" s="33"/>
      <c r="D152" s="140" t="s">
        <v>163</v>
      </c>
      <c r="F152" s="144" t="s">
        <v>1736</v>
      </c>
      <c r="I152" s="142"/>
      <c r="L152" s="33"/>
      <c r="M152" s="143"/>
      <c r="T152" s="54"/>
      <c r="AT152" s="18" t="s">
        <v>163</v>
      </c>
      <c r="AU152" s="18" t="s">
        <v>76</v>
      </c>
    </row>
    <row r="153" spans="2:65" s="1" customFormat="1" ht="27">
      <c r="B153" s="33"/>
      <c r="D153" s="140" t="s">
        <v>217</v>
      </c>
      <c r="F153" s="144" t="s">
        <v>1737</v>
      </c>
      <c r="I153" s="142"/>
      <c r="L153" s="33"/>
      <c r="M153" s="143"/>
      <c r="T153" s="54"/>
      <c r="AT153" s="18" t="s">
        <v>217</v>
      </c>
      <c r="AU153" s="18" t="s">
        <v>76</v>
      </c>
    </row>
    <row r="154" spans="2:65" s="1" customFormat="1" ht="16.5" customHeight="1">
      <c r="B154" s="126"/>
      <c r="C154" s="127" t="s">
        <v>207</v>
      </c>
      <c r="D154" s="127" t="s">
        <v>155</v>
      </c>
      <c r="E154" s="128" t="s">
        <v>1738</v>
      </c>
      <c r="F154" s="129" t="s">
        <v>1739</v>
      </c>
      <c r="G154" s="130" t="s">
        <v>194</v>
      </c>
      <c r="H154" s="131">
        <v>1</v>
      </c>
      <c r="I154" s="132"/>
      <c r="J154" s="133">
        <f>ROUND(I154*H154,2)</f>
        <v>0</v>
      </c>
      <c r="K154" s="129" t="s">
        <v>159</v>
      </c>
      <c r="L154" s="33"/>
      <c r="M154" s="134" t="s">
        <v>3</v>
      </c>
      <c r="N154" s="135" t="s">
        <v>40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160</v>
      </c>
      <c r="AT154" s="138" t="s">
        <v>155</v>
      </c>
      <c r="AU154" s="138" t="s">
        <v>76</v>
      </c>
      <c r="AY154" s="18" t="s">
        <v>154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76</v>
      </c>
      <c r="BK154" s="139">
        <f>ROUND(I154*H154,2)</f>
        <v>0</v>
      </c>
      <c r="BL154" s="18" t="s">
        <v>160</v>
      </c>
      <c r="BM154" s="138" t="s">
        <v>1740</v>
      </c>
    </row>
    <row r="155" spans="2:65" s="1" customFormat="1" ht="10">
      <c r="B155" s="33"/>
      <c r="D155" s="140" t="s">
        <v>162</v>
      </c>
      <c r="F155" s="141" t="s">
        <v>1739</v>
      </c>
      <c r="I155" s="142"/>
      <c r="L155" s="33"/>
      <c r="M155" s="143"/>
      <c r="T155" s="54"/>
      <c r="AT155" s="18" t="s">
        <v>162</v>
      </c>
      <c r="AU155" s="18" t="s">
        <v>76</v>
      </c>
    </row>
    <row r="156" spans="2:65" s="1" customFormat="1" ht="90">
      <c r="B156" s="33"/>
      <c r="D156" s="140" t="s">
        <v>163</v>
      </c>
      <c r="F156" s="144" t="s">
        <v>1741</v>
      </c>
      <c r="I156" s="142"/>
      <c r="L156" s="33"/>
      <c r="M156" s="143"/>
      <c r="T156" s="54"/>
      <c r="AT156" s="18" t="s">
        <v>163</v>
      </c>
      <c r="AU156" s="18" t="s">
        <v>76</v>
      </c>
    </row>
    <row r="157" spans="2:65" s="1" customFormat="1" ht="45">
      <c r="B157" s="33"/>
      <c r="D157" s="140" t="s">
        <v>217</v>
      </c>
      <c r="F157" s="144" t="s">
        <v>1742</v>
      </c>
      <c r="I157" s="142"/>
      <c r="L157" s="33"/>
      <c r="M157" s="143"/>
      <c r="T157" s="54"/>
      <c r="AT157" s="18" t="s">
        <v>217</v>
      </c>
      <c r="AU157" s="18" t="s">
        <v>76</v>
      </c>
    </row>
    <row r="158" spans="2:65" s="1" customFormat="1" ht="24.15" customHeight="1">
      <c r="B158" s="126"/>
      <c r="C158" s="127" t="s">
        <v>231</v>
      </c>
      <c r="D158" s="127" t="s">
        <v>155</v>
      </c>
      <c r="E158" s="128" t="s">
        <v>1743</v>
      </c>
      <c r="F158" s="129" t="s">
        <v>1744</v>
      </c>
      <c r="G158" s="130" t="s">
        <v>194</v>
      </c>
      <c r="H158" s="131">
        <v>1</v>
      </c>
      <c r="I158" s="132"/>
      <c r="J158" s="133">
        <f>ROUND(I158*H158,2)</f>
        <v>0</v>
      </c>
      <c r="K158" s="129" t="s">
        <v>159</v>
      </c>
      <c r="L158" s="33"/>
      <c r="M158" s="134" t="s">
        <v>3</v>
      </c>
      <c r="N158" s="135" t="s">
        <v>40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160</v>
      </c>
      <c r="AT158" s="138" t="s">
        <v>155</v>
      </c>
      <c r="AU158" s="138" t="s">
        <v>76</v>
      </c>
      <c r="AY158" s="18" t="s">
        <v>154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8" t="s">
        <v>76</v>
      </c>
      <c r="BK158" s="139">
        <f>ROUND(I158*H158,2)</f>
        <v>0</v>
      </c>
      <c r="BL158" s="18" t="s">
        <v>160</v>
      </c>
      <c r="BM158" s="138" t="s">
        <v>1745</v>
      </c>
    </row>
    <row r="159" spans="2:65" s="1" customFormat="1" ht="10">
      <c r="B159" s="33"/>
      <c r="D159" s="140" t="s">
        <v>162</v>
      </c>
      <c r="F159" s="141" t="s">
        <v>1744</v>
      </c>
      <c r="I159" s="142"/>
      <c r="L159" s="33"/>
      <c r="M159" s="143"/>
      <c r="T159" s="54"/>
      <c r="AT159" s="18" t="s">
        <v>162</v>
      </c>
      <c r="AU159" s="18" t="s">
        <v>76</v>
      </c>
    </row>
    <row r="160" spans="2:65" s="1" customFormat="1" ht="72">
      <c r="B160" s="33"/>
      <c r="D160" s="140" t="s">
        <v>163</v>
      </c>
      <c r="F160" s="144" t="s">
        <v>1044</v>
      </c>
      <c r="I160" s="142"/>
      <c r="L160" s="33"/>
      <c r="M160" s="143"/>
      <c r="T160" s="54"/>
      <c r="AT160" s="18" t="s">
        <v>163</v>
      </c>
      <c r="AU160" s="18" t="s">
        <v>76</v>
      </c>
    </row>
    <row r="161" spans="2:65" s="1" customFormat="1" ht="36">
      <c r="B161" s="33"/>
      <c r="D161" s="140" t="s">
        <v>217</v>
      </c>
      <c r="F161" s="144" t="s">
        <v>1045</v>
      </c>
      <c r="I161" s="142"/>
      <c r="L161" s="33"/>
      <c r="M161" s="143"/>
      <c r="T161" s="54"/>
      <c r="AT161" s="18" t="s">
        <v>217</v>
      </c>
      <c r="AU161" s="18" t="s">
        <v>76</v>
      </c>
    </row>
    <row r="162" spans="2:65" s="1" customFormat="1" ht="16.5" customHeight="1">
      <c r="B162" s="126"/>
      <c r="C162" s="127" t="s">
        <v>191</v>
      </c>
      <c r="D162" s="127" t="s">
        <v>155</v>
      </c>
      <c r="E162" s="128" t="s">
        <v>450</v>
      </c>
      <c r="F162" s="129" t="s">
        <v>451</v>
      </c>
      <c r="G162" s="130" t="s">
        <v>194</v>
      </c>
      <c r="H162" s="131">
        <v>1</v>
      </c>
      <c r="I162" s="132"/>
      <c r="J162" s="133">
        <f>ROUND(I162*H162,2)</f>
        <v>0</v>
      </c>
      <c r="K162" s="129" t="s">
        <v>159</v>
      </c>
      <c r="L162" s="33"/>
      <c r="M162" s="134" t="s">
        <v>3</v>
      </c>
      <c r="N162" s="135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160</v>
      </c>
      <c r="AT162" s="138" t="s">
        <v>155</v>
      </c>
      <c r="AU162" s="138" t="s">
        <v>76</v>
      </c>
      <c r="AY162" s="18" t="s">
        <v>154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76</v>
      </c>
      <c r="BK162" s="139">
        <f>ROUND(I162*H162,2)</f>
        <v>0</v>
      </c>
      <c r="BL162" s="18" t="s">
        <v>160</v>
      </c>
      <c r="BM162" s="138" t="s">
        <v>1746</v>
      </c>
    </row>
    <row r="163" spans="2:65" s="1" customFormat="1" ht="10">
      <c r="B163" s="33"/>
      <c r="D163" s="140" t="s">
        <v>162</v>
      </c>
      <c r="F163" s="141" t="s">
        <v>451</v>
      </c>
      <c r="I163" s="142"/>
      <c r="L163" s="33"/>
      <c r="M163" s="143"/>
      <c r="T163" s="54"/>
      <c r="AT163" s="18" t="s">
        <v>162</v>
      </c>
      <c r="AU163" s="18" t="s">
        <v>76</v>
      </c>
    </row>
    <row r="164" spans="2:65" s="1" customFormat="1" ht="63">
      <c r="B164" s="33"/>
      <c r="D164" s="140" t="s">
        <v>163</v>
      </c>
      <c r="F164" s="144" t="s">
        <v>1047</v>
      </c>
      <c r="I164" s="142"/>
      <c r="L164" s="33"/>
      <c r="M164" s="143"/>
      <c r="T164" s="54"/>
      <c r="AT164" s="18" t="s">
        <v>163</v>
      </c>
      <c r="AU164" s="18" t="s">
        <v>76</v>
      </c>
    </row>
    <row r="165" spans="2:65" s="1" customFormat="1" ht="27">
      <c r="B165" s="33"/>
      <c r="D165" s="140" t="s">
        <v>217</v>
      </c>
      <c r="F165" s="144" t="s">
        <v>1048</v>
      </c>
      <c r="I165" s="142"/>
      <c r="L165" s="33"/>
      <c r="M165" s="143"/>
      <c r="T165" s="54"/>
      <c r="AT165" s="18" t="s">
        <v>217</v>
      </c>
      <c r="AU165" s="18" t="s">
        <v>76</v>
      </c>
    </row>
    <row r="166" spans="2:65" s="1" customFormat="1" ht="16.5" customHeight="1">
      <c r="B166" s="126"/>
      <c r="C166" s="127" t="s">
        <v>212</v>
      </c>
      <c r="D166" s="127" t="s">
        <v>155</v>
      </c>
      <c r="E166" s="128" t="s">
        <v>454</v>
      </c>
      <c r="F166" s="129" t="s">
        <v>455</v>
      </c>
      <c r="G166" s="130" t="s">
        <v>346</v>
      </c>
      <c r="H166" s="131">
        <v>16</v>
      </c>
      <c r="I166" s="132"/>
      <c r="J166" s="133">
        <f>ROUND(I166*H166,2)</f>
        <v>0</v>
      </c>
      <c r="K166" s="129" t="s">
        <v>159</v>
      </c>
      <c r="L166" s="33"/>
      <c r="M166" s="134" t="s">
        <v>3</v>
      </c>
      <c r="N166" s="135" t="s">
        <v>40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160</v>
      </c>
      <c r="AT166" s="138" t="s">
        <v>155</v>
      </c>
      <c r="AU166" s="138" t="s">
        <v>76</v>
      </c>
      <c r="AY166" s="18" t="s">
        <v>154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76</v>
      </c>
      <c r="BK166" s="139">
        <f>ROUND(I166*H166,2)</f>
        <v>0</v>
      </c>
      <c r="BL166" s="18" t="s">
        <v>160</v>
      </c>
      <c r="BM166" s="138" t="s">
        <v>1747</v>
      </c>
    </row>
    <row r="167" spans="2:65" s="1" customFormat="1" ht="10">
      <c r="B167" s="33"/>
      <c r="D167" s="140" t="s">
        <v>162</v>
      </c>
      <c r="F167" s="141" t="s">
        <v>455</v>
      </c>
      <c r="I167" s="142"/>
      <c r="L167" s="33"/>
      <c r="M167" s="143"/>
      <c r="T167" s="54"/>
      <c r="AT167" s="18" t="s">
        <v>162</v>
      </c>
      <c r="AU167" s="18" t="s">
        <v>76</v>
      </c>
    </row>
    <row r="168" spans="2:65" s="1" customFormat="1" ht="72">
      <c r="B168" s="33"/>
      <c r="D168" s="140" t="s">
        <v>163</v>
      </c>
      <c r="F168" s="144" t="s">
        <v>1748</v>
      </c>
      <c r="I168" s="142"/>
      <c r="L168" s="33"/>
      <c r="M168" s="143"/>
      <c r="T168" s="54"/>
      <c r="AT168" s="18" t="s">
        <v>163</v>
      </c>
      <c r="AU168" s="18" t="s">
        <v>76</v>
      </c>
    </row>
    <row r="169" spans="2:65" s="1" customFormat="1" ht="27">
      <c r="B169" s="33"/>
      <c r="D169" s="140" t="s">
        <v>217</v>
      </c>
      <c r="F169" s="144" t="s">
        <v>1749</v>
      </c>
      <c r="I169" s="142"/>
      <c r="L169" s="33"/>
      <c r="M169" s="153"/>
      <c r="N169" s="154"/>
      <c r="O169" s="154"/>
      <c r="P169" s="154"/>
      <c r="Q169" s="154"/>
      <c r="R169" s="154"/>
      <c r="S169" s="154"/>
      <c r="T169" s="155"/>
      <c r="AT169" s="18" t="s">
        <v>217</v>
      </c>
      <c r="AU169" s="18" t="s">
        <v>76</v>
      </c>
    </row>
    <row r="170" spans="2:65" s="1" customFormat="1" ht="7" customHeight="1"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33"/>
    </row>
  </sheetData>
  <autoFilter ref="C91:K169" xr:uid="{00000000-0009-0000-0000-00000A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1057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1750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ROUND(J87,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ROUND((SUM(BE87:BE149)),  2)</f>
        <v>0</v>
      </c>
      <c r="I35" s="94">
        <v>0.21</v>
      </c>
      <c r="J35" s="84">
        <f>ROUND(((SUM(BE87:BE149))*I35),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ROUND((SUM(BF87:BF149)),  2)</f>
        <v>0</v>
      </c>
      <c r="I36" s="94">
        <v>0.12</v>
      </c>
      <c r="J36" s="84">
        <f>ROUND(((SUM(BF87:BF149))*I36),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ROUND((SUM(BG87:BG149)),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ROUND((SUM(BH87:BH149)),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ROUND((SUM(BI87:BI149)),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1057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SO 11-86-01 - ŽST Hrubá Voda, přípojka NN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J87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135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8" customFormat="1" ht="25" customHeight="1">
      <c r="B65" s="104"/>
      <c r="D65" s="105" t="s">
        <v>1034</v>
      </c>
      <c r="E65" s="106"/>
      <c r="F65" s="106"/>
      <c r="G65" s="106"/>
      <c r="H65" s="106"/>
      <c r="I65" s="106"/>
      <c r="J65" s="107">
        <f>J117</f>
        <v>0</v>
      </c>
      <c r="L65" s="104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140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27" t="str">
        <f>E7</f>
        <v>ŽST Hrubá Voda - vymístění pracoviště ŘP</v>
      </c>
      <c r="F75" s="328"/>
      <c r="G75" s="328"/>
      <c r="H75" s="328"/>
      <c r="L75" s="33"/>
    </row>
    <row r="76" spans="2:12" ht="12" customHeight="1">
      <c r="B76" s="21"/>
      <c r="C76" s="28" t="s">
        <v>127</v>
      </c>
      <c r="L76" s="21"/>
    </row>
    <row r="77" spans="2:12" s="1" customFormat="1" ht="16.5" customHeight="1">
      <c r="B77" s="33"/>
      <c r="E77" s="327" t="s">
        <v>1057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129</v>
      </c>
      <c r="L78" s="33"/>
    </row>
    <row r="79" spans="2:12" s="1" customFormat="1" ht="16.5" customHeight="1">
      <c r="B79" s="33"/>
      <c r="E79" s="289" t="str">
        <f>E11</f>
        <v>SO 11-86-01 - ŽST Hrubá Voda, přípojka NN</v>
      </c>
      <c r="F79" s="329"/>
      <c r="G79" s="329"/>
      <c r="H79" s="329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 xml:space="preserve"> </v>
      </c>
      <c r="I81" s="28" t="s">
        <v>23</v>
      </c>
      <c r="J81" s="50" t="str">
        <f>IF(J14="","",J14)</f>
        <v>30. 4. 2025</v>
      </c>
      <c r="L81" s="33"/>
    </row>
    <row r="82" spans="2:65" s="1" customFormat="1" ht="7" customHeight="1">
      <c r="B82" s="33"/>
      <c r="L82" s="33"/>
    </row>
    <row r="83" spans="2:65" s="1" customFormat="1" ht="15.15" customHeight="1">
      <c r="B83" s="33"/>
      <c r="C83" s="28" t="s">
        <v>25</v>
      </c>
      <c r="F83" s="26" t="str">
        <f>E17</f>
        <v xml:space="preserve"> </v>
      </c>
      <c r="I83" s="28" t="s">
        <v>30</v>
      </c>
      <c r="J83" s="31" t="str">
        <f>E23</f>
        <v xml:space="preserve"> </v>
      </c>
      <c r="L83" s="33"/>
    </row>
    <row r="84" spans="2:65" s="1" customFormat="1" ht="15.15" customHeight="1">
      <c r="B84" s="33"/>
      <c r="C84" s="28" t="s">
        <v>28</v>
      </c>
      <c r="F84" s="26" t="str">
        <f>IF(E20="","",E20)</f>
        <v>Vyplň údaj</v>
      </c>
      <c r="I84" s="28" t="s">
        <v>32</v>
      </c>
      <c r="J84" s="31" t="str">
        <f>E26</f>
        <v xml:space="preserve"> </v>
      </c>
      <c r="L84" s="33"/>
    </row>
    <row r="85" spans="2:65" s="1" customFormat="1" ht="10.25" customHeight="1">
      <c r="B85" s="33"/>
      <c r="L85" s="33"/>
    </row>
    <row r="86" spans="2:65" s="9" customFormat="1" ht="29.25" customHeight="1">
      <c r="B86" s="108"/>
      <c r="C86" s="109" t="s">
        <v>141</v>
      </c>
      <c r="D86" s="110" t="s">
        <v>54</v>
      </c>
      <c r="E86" s="110" t="s">
        <v>50</v>
      </c>
      <c r="F86" s="110" t="s">
        <v>51</v>
      </c>
      <c r="G86" s="110" t="s">
        <v>142</v>
      </c>
      <c r="H86" s="110" t="s">
        <v>143</v>
      </c>
      <c r="I86" s="110" t="s">
        <v>144</v>
      </c>
      <c r="J86" s="110" t="s">
        <v>133</v>
      </c>
      <c r="K86" s="111" t="s">
        <v>145</v>
      </c>
      <c r="L86" s="108"/>
      <c r="M86" s="57" t="s">
        <v>3</v>
      </c>
      <c r="N86" s="58" t="s">
        <v>39</v>
      </c>
      <c r="O86" s="58" t="s">
        <v>146</v>
      </c>
      <c r="P86" s="58" t="s">
        <v>147</v>
      </c>
      <c r="Q86" s="58" t="s">
        <v>148</v>
      </c>
      <c r="R86" s="58" t="s">
        <v>149</v>
      </c>
      <c r="S86" s="58" t="s">
        <v>150</v>
      </c>
      <c r="T86" s="59" t="s">
        <v>151</v>
      </c>
    </row>
    <row r="87" spans="2:65" s="1" customFormat="1" ht="22.75" customHeight="1">
      <c r="B87" s="33"/>
      <c r="C87" s="62" t="s">
        <v>152</v>
      </c>
      <c r="J87" s="112">
        <f>BK87</f>
        <v>0</v>
      </c>
      <c r="L87" s="33"/>
      <c r="M87" s="60"/>
      <c r="N87" s="51"/>
      <c r="O87" s="51"/>
      <c r="P87" s="113">
        <f>P88+P117</f>
        <v>0</v>
      </c>
      <c r="Q87" s="51"/>
      <c r="R87" s="113">
        <f>R88+R117</f>
        <v>0</v>
      </c>
      <c r="S87" s="51"/>
      <c r="T87" s="114">
        <f>T88+T117</f>
        <v>0</v>
      </c>
      <c r="AT87" s="18" t="s">
        <v>68</v>
      </c>
      <c r="AU87" s="18" t="s">
        <v>134</v>
      </c>
      <c r="BK87" s="115">
        <f>BK88+BK117</f>
        <v>0</v>
      </c>
    </row>
    <row r="88" spans="2:65" s="10" customFormat="1" ht="25.9" customHeight="1">
      <c r="B88" s="116"/>
      <c r="D88" s="117" t="s">
        <v>68</v>
      </c>
      <c r="E88" s="118" t="s">
        <v>76</v>
      </c>
      <c r="F88" s="118" t="s">
        <v>153</v>
      </c>
      <c r="I88" s="119"/>
      <c r="J88" s="120">
        <f>BK88</f>
        <v>0</v>
      </c>
      <c r="L88" s="116"/>
      <c r="M88" s="121"/>
      <c r="P88" s="122">
        <f>SUM(P89:P116)</f>
        <v>0</v>
      </c>
      <c r="R88" s="122">
        <f>SUM(R89:R116)</f>
        <v>0</v>
      </c>
      <c r="T88" s="123">
        <f>SUM(T89:T116)</f>
        <v>0</v>
      </c>
      <c r="AR88" s="117" t="s">
        <v>76</v>
      </c>
      <c r="AT88" s="124" t="s">
        <v>68</v>
      </c>
      <c r="AU88" s="124" t="s">
        <v>69</v>
      </c>
      <c r="AY88" s="117" t="s">
        <v>154</v>
      </c>
      <c r="BK88" s="125">
        <f>SUM(BK89:BK116)</f>
        <v>0</v>
      </c>
    </row>
    <row r="89" spans="2:65" s="1" customFormat="1" ht="16.5" customHeight="1">
      <c r="B89" s="126"/>
      <c r="C89" s="127" t="s">
        <v>78</v>
      </c>
      <c r="D89" s="127" t="s">
        <v>155</v>
      </c>
      <c r="E89" s="128" t="s">
        <v>1751</v>
      </c>
      <c r="F89" s="129" t="s">
        <v>1752</v>
      </c>
      <c r="G89" s="130" t="s">
        <v>158</v>
      </c>
      <c r="H89" s="131">
        <v>28</v>
      </c>
      <c r="I89" s="132"/>
      <c r="J89" s="133">
        <f>ROUND(I89*H89,2)</f>
        <v>0</v>
      </c>
      <c r="K89" s="129" t="s">
        <v>159</v>
      </c>
      <c r="L89" s="33"/>
      <c r="M89" s="134" t="s">
        <v>3</v>
      </c>
      <c r="N89" s="135" t="s">
        <v>40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160</v>
      </c>
      <c r="AT89" s="138" t="s">
        <v>155</v>
      </c>
      <c r="AU89" s="138" t="s">
        <v>76</v>
      </c>
      <c r="AY89" s="18" t="s">
        <v>154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76</v>
      </c>
      <c r="BK89" s="139">
        <f>ROUND(I89*H89,2)</f>
        <v>0</v>
      </c>
      <c r="BL89" s="18" t="s">
        <v>160</v>
      </c>
      <c r="BM89" s="138" t="s">
        <v>1753</v>
      </c>
    </row>
    <row r="90" spans="2:65" s="1" customFormat="1" ht="10">
      <c r="B90" s="33"/>
      <c r="D90" s="140" t="s">
        <v>162</v>
      </c>
      <c r="F90" s="141" t="s">
        <v>1752</v>
      </c>
      <c r="I90" s="142"/>
      <c r="L90" s="33"/>
      <c r="M90" s="143"/>
      <c r="T90" s="54"/>
      <c r="AT90" s="18" t="s">
        <v>162</v>
      </c>
      <c r="AU90" s="18" t="s">
        <v>76</v>
      </c>
    </row>
    <row r="91" spans="2:65" s="1" customFormat="1" ht="207">
      <c r="B91" s="33"/>
      <c r="D91" s="140" t="s">
        <v>163</v>
      </c>
      <c r="F91" s="144" t="s">
        <v>164</v>
      </c>
      <c r="I91" s="142"/>
      <c r="L91" s="33"/>
      <c r="M91" s="143"/>
      <c r="T91" s="54"/>
      <c r="AT91" s="18" t="s">
        <v>163</v>
      </c>
      <c r="AU91" s="18" t="s">
        <v>76</v>
      </c>
    </row>
    <row r="92" spans="2:65" s="1" customFormat="1" ht="108">
      <c r="B92" s="33"/>
      <c r="D92" s="140" t="s">
        <v>217</v>
      </c>
      <c r="F92" s="144" t="s">
        <v>1754</v>
      </c>
      <c r="I92" s="142"/>
      <c r="L92" s="33"/>
      <c r="M92" s="143"/>
      <c r="T92" s="54"/>
      <c r="AT92" s="18" t="s">
        <v>217</v>
      </c>
      <c r="AU92" s="18" t="s">
        <v>76</v>
      </c>
    </row>
    <row r="93" spans="2:65" s="1" customFormat="1" ht="16.5" customHeight="1">
      <c r="B93" s="126"/>
      <c r="C93" s="127" t="s">
        <v>76</v>
      </c>
      <c r="D93" s="127" t="s">
        <v>155</v>
      </c>
      <c r="E93" s="128" t="s">
        <v>173</v>
      </c>
      <c r="F93" s="129" t="s">
        <v>174</v>
      </c>
      <c r="G93" s="130" t="s">
        <v>158</v>
      </c>
      <c r="H93" s="131">
        <v>28</v>
      </c>
      <c r="I93" s="132"/>
      <c r="J93" s="133">
        <f>ROUND(I93*H93,2)</f>
        <v>0</v>
      </c>
      <c r="K93" s="129" t="s">
        <v>159</v>
      </c>
      <c r="L93" s="33"/>
      <c r="M93" s="134" t="s">
        <v>3</v>
      </c>
      <c r="N93" s="135" t="s">
        <v>40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160</v>
      </c>
      <c r="AT93" s="138" t="s">
        <v>155</v>
      </c>
      <c r="AU93" s="138" t="s">
        <v>76</v>
      </c>
      <c r="AY93" s="18" t="s">
        <v>154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8" t="s">
        <v>76</v>
      </c>
      <c r="BK93" s="139">
        <f>ROUND(I93*H93,2)</f>
        <v>0</v>
      </c>
      <c r="BL93" s="18" t="s">
        <v>160</v>
      </c>
      <c r="BM93" s="138" t="s">
        <v>1755</v>
      </c>
    </row>
    <row r="94" spans="2:65" s="1" customFormat="1" ht="10">
      <c r="B94" s="33"/>
      <c r="D94" s="140" t="s">
        <v>162</v>
      </c>
      <c r="F94" s="141" t="s">
        <v>174</v>
      </c>
      <c r="I94" s="142"/>
      <c r="L94" s="33"/>
      <c r="M94" s="143"/>
      <c r="T94" s="54"/>
      <c r="AT94" s="18" t="s">
        <v>162</v>
      </c>
      <c r="AU94" s="18" t="s">
        <v>76</v>
      </c>
    </row>
    <row r="95" spans="2:65" s="1" customFormat="1" ht="180">
      <c r="B95" s="33"/>
      <c r="D95" s="140" t="s">
        <v>163</v>
      </c>
      <c r="F95" s="144" t="s">
        <v>176</v>
      </c>
      <c r="I95" s="142"/>
      <c r="L95" s="33"/>
      <c r="M95" s="143"/>
      <c r="T95" s="54"/>
      <c r="AT95" s="18" t="s">
        <v>163</v>
      </c>
      <c r="AU95" s="18" t="s">
        <v>76</v>
      </c>
    </row>
    <row r="96" spans="2:65" s="1" customFormat="1" ht="81">
      <c r="B96" s="33"/>
      <c r="D96" s="140" t="s">
        <v>217</v>
      </c>
      <c r="F96" s="144" t="s">
        <v>1756</v>
      </c>
      <c r="I96" s="142"/>
      <c r="L96" s="33"/>
      <c r="M96" s="143"/>
      <c r="T96" s="54"/>
      <c r="AT96" s="18" t="s">
        <v>217</v>
      </c>
      <c r="AU96" s="18" t="s">
        <v>76</v>
      </c>
    </row>
    <row r="97" spans="2:65" s="1" customFormat="1" ht="16.5" customHeight="1">
      <c r="B97" s="126"/>
      <c r="C97" s="127" t="s">
        <v>112</v>
      </c>
      <c r="D97" s="127" t="s">
        <v>155</v>
      </c>
      <c r="E97" s="128" t="s">
        <v>1757</v>
      </c>
      <c r="F97" s="129" t="s">
        <v>1758</v>
      </c>
      <c r="G97" s="130" t="s">
        <v>627</v>
      </c>
      <c r="H97" s="131">
        <v>50</v>
      </c>
      <c r="I97" s="132"/>
      <c r="J97" s="133">
        <f>ROUND(I97*H97,2)</f>
        <v>0</v>
      </c>
      <c r="K97" s="129" t="s">
        <v>159</v>
      </c>
      <c r="L97" s="33"/>
      <c r="M97" s="134" t="s">
        <v>3</v>
      </c>
      <c r="N97" s="135" t="s">
        <v>40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160</v>
      </c>
      <c r="AT97" s="138" t="s">
        <v>155</v>
      </c>
      <c r="AU97" s="138" t="s">
        <v>76</v>
      </c>
      <c r="AY97" s="18" t="s">
        <v>154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76</v>
      </c>
      <c r="BK97" s="139">
        <f>ROUND(I97*H97,2)</f>
        <v>0</v>
      </c>
      <c r="BL97" s="18" t="s">
        <v>160</v>
      </c>
      <c r="BM97" s="138" t="s">
        <v>1759</v>
      </c>
    </row>
    <row r="98" spans="2:65" s="1" customFormat="1" ht="10">
      <c r="B98" s="33"/>
      <c r="D98" s="140" t="s">
        <v>162</v>
      </c>
      <c r="F98" s="141" t="s">
        <v>1758</v>
      </c>
      <c r="I98" s="142"/>
      <c r="L98" s="33"/>
      <c r="M98" s="143"/>
      <c r="T98" s="54"/>
      <c r="AT98" s="18" t="s">
        <v>162</v>
      </c>
      <c r="AU98" s="18" t="s">
        <v>76</v>
      </c>
    </row>
    <row r="99" spans="2:65" s="1" customFormat="1" ht="45">
      <c r="B99" s="33"/>
      <c r="D99" s="140" t="s">
        <v>163</v>
      </c>
      <c r="F99" s="144" t="s">
        <v>1760</v>
      </c>
      <c r="I99" s="142"/>
      <c r="L99" s="33"/>
      <c r="M99" s="143"/>
      <c r="T99" s="54"/>
      <c r="AT99" s="18" t="s">
        <v>163</v>
      </c>
      <c r="AU99" s="18" t="s">
        <v>76</v>
      </c>
    </row>
    <row r="100" spans="2:65" s="1" customFormat="1" ht="18">
      <c r="B100" s="33"/>
      <c r="D100" s="140" t="s">
        <v>217</v>
      </c>
      <c r="F100" s="144" t="s">
        <v>1761</v>
      </c>
      <c r="I100" s="142"/>
      <c r="L100" s="33"/>
      <c r="M100" s="143"/>
      <c r="T100" s="54"/>
      <c r="AT100" s="18" t="s">
        <v>217</v>
      </c>
      <c r="AU100" s="18" t="s">
        <v>76</v>
      </c>
    </row>
    <row r="101" spans="2:65" s="1" customFormat="1" ht="16.5" customHeight="1">
      <c r="B101" s="126"/>
      <c r="C101" s="127" t="s">
        <v>160</v>
      </c>
      <c r="D101" s="127" t="s">
        <v>155</v>
      </c>
      <c r="E101" s="128" t="s">
        <v>178</v>
      </c>
      <c r="F101" s="129" t="s">
        <v>179</v>
      </c>
      <c r="G101" s="130" t="s">
        <v>170</v>
      </c>
      <c r="H101" s="131">
        <v>100</v>
      </c>
      <c r="I101" s="132"/>
      <c r="J101" s="133">
        <f>ROUND(I101*H101,2)</f>
        <v>0</v>
      </c>
      <c r="K101" s="129" t="s">
        <v>159</v>
      </c>
      <c r="L101" s="33"/>
      <c r="M101" s="134" t="s">
        <v>3</v>
      </c>
      <c r="N101" s="135" t="s">
        <v>40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160</v>
      </c>
      <c r="AT101" s="138" t="s">
        <v>155</v>
      </c>
      <c r="AU101" s="138" t="s">
        <v>76</v>
      </c>
      <c r="AY101" s="18" t="s">
        <v>154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8" t="s">
        <v>76</v>
      </c>
      <c r="BK101" s="139">
        <f>ROUND(I101*H101,2)</f>
        <v>0</v>
      </c>
      <c r="BL101" s="18" t="s">
        <v>160</v>
      </c>
      <c r="BM101" s="138" t="s">
        <v>1762</v>
      </c>
    </row>
    <row r="102" spans="2:65" s="1" customFormat="1" ht="10">
      <c r="B102" s="33"/>
      <c r="D102" s="140" t="s">
        <v>162</v>
      </c>
      <c r="F102" s="141" t="s">
        <v>179</v>
      </c>
      <c r="I102" s="142"/>
      <c r="L102" s="33"/>
      <c r="M102" s="143"/>
      <c r="T102" s="54"/>
      <c r="AT102" s="18" t="s">
        <v>162</v>
      </c>
      <c r="AU102" s="18" t="s">
        <v>76</v>
      </c>
    </row>
    <row r="103" spans="2:65" s="1" customFormat="1" ht="63">
      <c r="B103" s="33"/>
      <c r="D103" s="140" t="s">
        <v>163</v>
      </c>
      <c r="F103" s="144" t="s">
        <v>181</v>
      </c>
      <c r="I103" s="142"/>
      <c r="L103" s="33"/>
      <c r="M103" s="143"/>
      <c r="T103" s="54"/>
      <c r="AT103" s="18" t="s">
        <v>163</v>
      </c>
      <c r="AU103" s="18" t="s">
        <v>76</v>
      </c>
    </row>
    <row r="104" spans="2:65" s="1" customFormat="1" ht="27">
      <c r="B104" s="33"/>
      <c r="D104" s="140" t="s">
        <v>217</v>
      </c>
      <c r="F104" s="144" t="s">
        <v>1763</v>
      </c>
      <c r="I104" s="142"/>
      <c r="L104" s="33"/>
      <c r="M104" s="143"/>
      <c r="T104" s="54"/>
      <c r="AT104" s="18" t="s">
        <v>217</v>
      </c>
      <c r="AU104" s="18" t="s">
        <v>76</v>
      </c>
    </row>
    <row r="105" spans="2:65" s="1" customFormat="1" ht="16.5" customHeight="1">
      <c r="B105" s="126"/>
      <c r="C105" s="127" t="s">
        <v>177</v>
      </c>
      <c r="D105" s="127" t="s">
        <v>155</v>
      </c>
      <c r="E105" s="128" t="s">
        <v>187</v>
      </c>
      <c r="F105" s="129" t="s">
        <v>188</v>
      </c>
      <c r="G105" s="130" t="s">
        <v>170</v>
      </c>
      <c r="H105" s="131">
        <v>15</v>
      </c>
      <c r="I105" s="132"/>
      <c r="J105" s="133">
        <f>ROUND(I105*H105,2)</f>
        <v>0</v>
      </c>
      <c r="K105" s="129" t="s">
        <v>159</v>
      </c>
      <c r="L105" s="33"/>
      <c r="M105" s="134" t="s">
        <v>3</v>
      </c>
      <c r="N105" s="135" t="s">
        <v>40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160</v>
      </c>
      <c r="AT105" s="138" t="s">
        <v>155</v>
      </c>
      <c r="AU105" s="138" t="s">
        <v>76</v>
      </c>
      <c r="AY105" s="18" t="s">
        <v>154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76</v>
      </c>
      <c r="BK105" s="139">
        <f>ROUND(I105*H105,2)</f>
        <v>0</v>
      </c>
      <c r="BL105" s="18" t="s">
        <v>160</v>
      </c>
      <c r="BM105" s="138" t="s">
        <v>1764</v>
      </c>
    </row>
    <row r="106" spans="2:65" s="1" customFormat="1" ht="10">
      <c r="B106" s="33"/>
      <c r="D106" s="140" t="s">
        <v>162</v>
      </c>
      <c r="F106" s="141" t="s">
        <v>188</v>
      </c>
      <c r="I106" s="142"/>
      <c r="L106" s="33"/>
      <c r="M106" s="143"/>
      <c r="T106" s="54"/>
      <c r="AT106" s="18" t="s">
        <v>162</v>
      </c>
      <c r="AU106" s="18" t="s">
        <v>76</v>
      </c>
    </row>
    <row r="107" spans="2:65" s="1" customFormat="1" ht="63">
      <c r="B107" s="33"/>
      <c r="D107" s="140" t="s">
        <v>163</v>
      </c>
      <c r="F107" s="144" t="s">
        <v>181</v>
      </c>
      <c r="I107" s="142"/>
      <c r="L107" s="33"/>
      <c r="M107" s="143"/>
      <c r="T107" s="54"/>
      <c r="AT107" s="18" t="s">
        <v>163</v>
      </c>
      <c r="AU107" s="18" t="s">
        <v>76</v>
      </c>
    </row>
    <row r="108" spans="2:65" s="1" customFormat="1" ht="36">
      <c r="B108" s="33"/>
      <c r="D108" s="140" t="s">
        <v>217</v>
      </c>
      <c r="F108" s="144" t="s">
        <v>1765</v>
      </c>
      <c r="I108" s="142"/>
      <c r="L108" s="33"/>
      <c r="M108" s="143"/>
      <c r="T108" s="54"/>
      <c r="AT108" s="18" t="s">
        <v>217</v>
      </c>
      <c r="AU108" s="18" t="s">
        <v>76</v>
      </c>
    </row>
    <row r="109" spans="2:65" s="1" customFormat="1" ht="16.5" customHeight="1">
      <c r="B109" s="126"/>
      <c r="C109" s="127" t="s">
        <v>182</v>
      </c>
      <c r="D109" s="127" t="s">
        <v>155</v>
      </c>
      <c r="E109" s="128" t="s">
        <v>396</v>
      </c>
      <c r="F109" s="129" t="s">
        <v>397</v>
      </c>
      <c r="G109" s="130" t="s">
        <v>170</v>
      </c>
      <c r="H109" s="131">
        <v>100</v>
      </c>
      <c r="I109" s="132"/>
      <c r="J109" s="133">
        <f>ROUND(I109*H109,2)</f>
        <v>0</v>
      </c>
      <c r="K109" s="129" t="s">
        <v>159</v>
      </c>
      <c r="L109" s="33"/>
      <c r="M109" s="134" t="s">
        <v>3</v>
      </c>
      <c r="N109" s="135" t="s">
        <v>40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160</v>
      </c>
      <c r="AT109" s="138" t="s">
        <v>155</v>
      </c>
      <c r="AU109" s="138" t="s">
        <v>76</v>
      </c>
      <c r="AY109" s="18" t="s">
        <v>154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76</v>
      </c>
      <c r="BK109" s="139">
        <f>ROUND(I109*H109,2)</f>
        <v>0</v>
      </c>
      <c r="BL109" s="18" t="s">
        <v>160</v>
      </c>
      <c r="BM109" s="138" t="s">
        <v>1766</v>
      </c>
    </row>
    <row r="110" spans="2:65" s="1" customFormat="1" ht="10">
      <c r="B110" s="33"/>
      <c r="D110" s="140" t="s">
        <v>162</v>
      </c>
      <c r="F110" s="141" t="s">
        <v>397</v>
      </c>
      <c r="I110" s="142"/>
      <c r="L110" s="33"/>
      <c r="M110" s="143"/>
      <c r="T110" s="54"/>
      <c r="AT110" s="18" t="s">
        <v>162</v>
      </c>
      <c r="AU110" s="18" t="s">
        <v>76</v>
      </c>
    </row>
    <row r="111" spans="2:65" s="1" customFormat="1" ht="72">
      <c r="B111" s="33"/>
      <c r="D111" s="140" t="s">
        <v>163</v>
      </c>
      <c r="F111" s="144" t="s">
        <v>1767</v>
      </c>
      <c r="I111" s="142"/>
      <c r="L111" s="33"/>
      <c r="M111" s="143"/>
      <c r="T111" s="54"/>
      <c r="AT111" s="18" t="s">
        <v>163</v>
      </c>
      <c r="AU111" s="18" t="s">
        <v>76</v>
      </c>
    </row>
    <row r="112" spans="2:65" s="1" customFormat="1" ht="45">
      <c r="B112" s="33"/>
      <c r="D112" s="140" t="s">
        <v>217</v>
      </c>
      <c r="F112" s="144" t="s">
        <v>1768</v>
      </c>
      <c r="I112" s="142"/>
      <c r="L112" s="33"/>
      <c r="M112" s="143"/>
      <c r="T112" s="54"/>
      <c r="AT112" s="18" t="s">
        <v>217</v>
      </c>
      <c r="AU112" s="18" t="s">
        <v>76</v>
      </c>
    </row>
    <row r="113" spans="2:65" s="1" customFormat="1" ht="21.75" customHeight="1">
      <c r="B113" s="126"/>
      <c r="C113" s="127" t="s">
        <v>186</v>
      </c>
      <c r="D113" s="127" t="s">
        <v>155</v>
      </c>
      <c r="E113" s="128" t="s">
        <v>404</v>
      </c>
      <c r="F113" s="129" t="s">
        <v>405</v>
      </c>
      <c r="G113" s="130" t="s">
        <v>170</v>
      </c>
      <c r="H113" s="131">
        <v>100</v>
      </c>
      <c r="I113" s="132"/>
      <c r="J113" s="133">
        <f>ROUND(I113*H113,2)</f>
        <v>0</v>
      </c>
      <c r="K113" s="129" t="s">
        <v>159</v>
      </c>
      <c r="L113" s="33"/>
      <c r="M113" s="134" t="s">
        <v>3</v>
      </c>
      <c r="N113" s="135" t="s">
        <v>40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160</v>
      </c>
      <c r="AT113" s="138" t="s">
        <v>155</v>
      </c>
      <c r="AU113" s="138" t="s">
        <v>76</v>
      </c>
      <c r="AY113" s="18" t="s">
        <v>154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76</v>
      </c>
      <c r="BK113" s="139">
        <f>ROUND(I113*H113,2)</f>
        <v>0</v>
      </c>
      <c r="BL113" s="18" t="s">
        <v>160</v>
      </c>
      <c r="BM113" s="138" t="s">
        <v>1769</v>
      </c>
    </row>
    <row r="114" spans="2:65" s="1" customFormat="1" ht="10">
      <c r="B114" s="33"/>
      <c r="D114" s="140" t="s">
        <v>162</v>
      </c>
      <c r="F114" s="141" t="s">
        <v>405</v>
      </c>
      <c r="I114" s="142"/>
      <c r="L114" s="33"/>
      <c r="M114" s="143"/>
      <c r="T114" s="54"/>
      <c r="AT114" s="18" t="s">
        <v>162</v>
      </c>
      <c r="AU114" s="18" t="s">
        <v>76</v>
      </c>
    </row>
    <row r="115" spans="2:65" s="1" customFormat="1" ht="63">
      <c r="B115" s="33"/>
      <c r="D115" s="140" t="s">
        <v>163</v>
      </c>
      <c r="F115" s="144" t="s">
        <v>1770</v>
      </c>
      <c r="I115" s="142"/>
      <c r="L115" s="33"/>
      <c r="M115" s="143"/>
      <c r="T115" s="54"/>
      <c r="AT115" s="18" t="s">
        <v>163</v>
      </c>
      <c r="AU115" s="18" t="s">
        <v>76</v>
      </c>
    </row>
    <row r="116" spans="2:65" s="1" customFormat="1" ht="27">
      <c r="B116" s="33"/>
      <c r="D116" s="140" t="s">
        <v>217</v>
      </c>
      <c r="F116" s="144" t="s">
        <v>1771</v>
      </c>
      <c r="I116" s="142"/>
      <c r="L116" s="33"/>
      <c r="M116" s="143"/>
      <c r="T116" s="54"/>
      <c r="AT116" s="18" t="s">
        <v>217</v>
      </c>
      <c r="AU116" s="18" t="s">
        <v>76</v>
      </c>
    </row>
    <row r="117" spans="2:65" s="10" customFormat="1" ht="25.9" customHeight="1">
      <c r="B117" s="116"/>
      <c r="D117" s="117" t="s">
        <v>68</v>
      </c>
      <c r="E117" s="118" t="s">
        <v>1035</v>
      </c>
      <c r="F117" s="118" t="s">
        <v>1036</v>
      </c>
      <c r="I117" s="119"/>
      <c r="J117" s="120">
        <f>BK117</f>
        <v>0</v>
      </c>
      <c r="L117" s="116"/>
      <c r="M117" s="121"/>
      <c r="P117" s="122">
        <f>SUM(P118:P149)</f>
        <v>0</v>
      </c>
      <c r="R117" s="122">
        <f>SUM(R118:R149)</f>
        <v>0</v>
      </c>
      <c r="T117" s="123">
        <f>SUM(T118:T149)</f>
        <v>0</v>
      </c>
      <c r="AR117" s="117" t="s">
        <v>76</v>
      </c>
      <c r="AT117" s="124" t="s">
        <v>68</v>
      </c>
      <c r="AU117" s="124" t="s">
        <v>69</v>
      </c>
      <c r="AY117" s="117" t="s">
        <v>154</v>
      </c>
      <c r="BK117" s="125">
        <f>SUM(BK118:BK149)</f>
        <v>0</v>
      </c>
    </row>
    <row r="118" spans="2:65" s="1" customFormat="1" ht="16.5" customHeight="1">
      <c r="B118" s="126"/>
      <c r="C118" s="127" t="s">
        <v>207</v>
      </c>
      <c r="D118" s="127" t="s">
        <v>155</v>
      </c>
      <c r="E118" s="128" t="s">
        <v>1772</v>
      </c>
      <c r="F118" s="129" t="s">
        <v>1773</v>
      </c>
      <c r="G118" s="130" t="s">
        <v>170</v>
      </c>
      <c r="H118" s="131">
        <v>10</v>
      </c>
      <c r="I118" s="132"/>
      <c r="J118" s="133">
        <f>ROUND(I118*H118,2)</f>
        <v>0</v>
      </c>
      <c r="K118" s="129" t="s">
        <v>159</v>
      </c>
      <c r="L118" s="33"/>
      <c r="M118" s="134" t="s">
        <v>3</v>
      </c>
      <c r="N118" s="135" t="s">
        <v>40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160</v>
      </c>
      <c r="AT118" s="138" t="s">
        <v>155</v>
      </c>
      <c r="AU118" s="138" t="s">
        <v>76</v>
      </c>
      <c r="AY118" s="18" t="s">
        <v>154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76</v>
      </c>
      <c r="BK118" s="139">
        <f>ROUND(I118*H118,2)</f>
        <v>0</v>
      </c>
      <c r="BL118" s="18" t="s">
        <v>160</v>
      </c>
      <c r="BM118" s="138" t="s">
        <v>1774</v>
      </c>
    </row>
    <row r="119" spans="2:65" s="1" customFormat="1" ht="10">
      <c r="B119" s="33"/>
      <c r="D119" s="140" t="s">
        <v>162</v>
      </c>
      <c r="F119" s="141" t="s">
        <v>1773</v>
      </c>
      <c r="I119" s="142"/>
      <c r="L119" s="33"/>
      <c r="M119" s="143"/>
      <c r="T119" s="54"/>
      <c r="AT119" s="18" t="s">
        <v>162</v>
      </c>
      <c r="AU119" s="18" t="s">
        <v>76</v>
      </c>
    </row>
    <row r="120" spans="2:65" s="1" customFormat="1" ht="63">
      <c r="B120" s="33"/>
      <c r="D120" s="140" t="s">
        <v>163</v>
      </c>
      <c r="F120" s="144" t="s">
        <v>1724</v>
      </c>
      <c r="I120" s="142"/>
      <c r="L120" s="33"/>
      <c r="M120" s="143"/>
      <c r="T120" s="54"/>
      <c r="AT120" s="18" t="s">
        <v>163</v>
      </c>
      <c r="AU120" s="18" t="s">
        <v>76</v>
      </c>
    </row>
    <row r="121" spans="2:65" s="1" customFormat="1" ht="27">
      <c r="B121" s="33"/>
      <c r="D121" s="140" t="s">
        <v>217</v>
      </c>
      <c r="F121" s="144" t="s">
        <v>1725</v>
      </c>
      <c r="I121" s="142"/>
      <c r="L121" s="33"/>
      <c r="M121" s="143"/>
      <c r="T121" s="54"/>
      <c r="AT121" s="18" t="s">
        <v>217</v>
      </c>
      <c r="AU121" s="18" t="s">
        <v>76</v>
      </c>
    </row>
    <row r="122" spans="2:65" s="1" customFormat="1" ht="16.5" customHeight="1">
      <c r="B122" s="126"/>
      <c r="C122" s="127" t="s">
        <v>203</v>
      </c>
      <c r="D122" s="127" t="s">
        <v>155</v>
      </c>
      <c r="E122" s="128" t="s">
        <v>1775</v>
      </c>
      <c r="F122" s="129" t="s">
        <v>1776</v>
      </c>
      <c r="G122" s="130" t="s">
        <v>170</v>
      </c>
      <c r="H122" s="131">
        <v>115</v>
      </c>
      <c r="I122" s="132"/>
      <c r="J122" s="133">
        <f>ROUND(I122*H122,2)</f>
        <v>0</v>
      </c>
      <c r="K122" s="129" t="s">
        <v>159</v>
      </c>
      <c r="L122" s="33"/>
      <c r="M122" s="134" t="s">
        <v>3</v>
      </c>
      <c r="N122" s="135" t="s">
        <v>40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160</v>
      </c>
      <c r="AT122" s="138" t="s">
        <v>155</v>
      </c>
      <c r="AU122" s="138" t="s">
        <v>76</v>
      </c>
      <c r="AY122" s="18" t="s">
        <v>154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76</v>
      </c>
      <c r="BK122" s="139">
        <f>ROUND(I122*H122,2)</f>
        <v>0</v>
      </c>
      <c r="BL122" s="18" t="s">
        <v>160</v>
      </c>
      <c r="BM122" s="138" t="s">
        <v>1777</v>
      </c>
    </row>
    <row r="123" spans="2:65" s="1" customFormat="1" ht="10">
      <c r="B123" s="33"/>
      <c r="D123" s="140" t="s">
        <v>162</v>
      </c>
      <c r="F123" s="141" t="s">
        <v>1776</v>
      </c>
      <c r="I123" s="142"/>
      <c r="L123" s="33"/>
      <c r="M123" s="143"/>
      <c r="T123" s="54"/>
      <c r="AT123" s="18" t="s">
        <v>162</v>
      </c>
      <c r="AU123" s="18" t="s">
        <v>76</v>
      </c>
    </row>
    <row r="124" spans="2:65" s="1" customFormat="1" ht="63">
      <c r="B124" s="33"/>
      <c r="D124" s="140" t="s">
        <v>163</v>
      </c>
      <c r="F124" s="144" t="s">
        <v>1724</v>
      </c>
      <c r="I124" s="142"/>
      <c r="L124" s="33"/>
      <c r="M124" s="143"/>
      <c r="T124" s="54"/>
      <c r="AT124" s="18" t="s">
        <v>163</v>
      </c>
      <c r="AU124" s="18" t="s">
        <v>76</v>
      </c>
    </row>
    <row r="125" spans="2:65" s="1" customFormat="1" ht="27">
      <c r="B125" s="33"/>
      <c r="D125" s="140" t="s">
        <v>217</v>
      </c>
      <c r="F125" s="144" t="s">
        <v>1725</v>
      </c>
      <c r="I125" s="142"/>
      <c r="L125" s="33"/>
      <c r="M125" s="143"/>
      <c r="T125" s="54"/>
      <c r="AT125" s="18" t="s">
        <v>217</v>
      </c>
      <c r="AU125" s="18" t="s">
        <v>76</v>
      </c>
    </row>
    <row r="126" spans="2:65" s="1" customFormat="1" ht="16.5" customHeight="1">
      <c r="B126" s="126"/>
      <c r="C126" s="127" t="s">
        <v>191</v>
      </c>
      <c r="D126" s="127" t="s">
        <v>155</v>
      </c>
      <c r="E126" s="128" t="s">
        <v>633</v>
      </c>
      <c r="F126" s="129" t="s">
        <v>634</v>
      </c>
      <c r="G126" s="130" t="s">
        <v>194</v>
      </c>
      <c r="H126" s="131">
        <v>2</v>
      </c>
      <c r="I126" s="132"/>
      <c r="J126" s="133">
        <f>ROUND(I126*H126,2)</f>
        <v>0</v>
      </c>
      <c r="K126" s="129" t="s">
        <v>159</v>
      </c>
      <c r="L126" s="33"/>
      <c r="M126" s="134" t="s">
        <v>3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160</v>
      </c>
      <c r="AT126" s="138" t="s">
        <v>155</v>
      </c>
      <c r="AU126" s="138" t="s">
        <v>76</v>
      </c>
      <c r="AY126" s="18" t="s">
        <v>154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76</v>
      </c>
      <c r="BK126" s="139">
        <f>ROUND(I126*H126,2)</f>
        <v>0</v>
      </c>
      <c r="BL126" s="18" t="s">
        <v>160</v>
      </c>
      <c r="BM126" s="138" t="s">
        <v>1778</v>
      </c>
    </row>
    <row r="127" spans="2:65" s="1" customFormat="1" ht="10">
      <c r="B127" s="33"/>
      <c r="D127" s="140" t="s">
        <v>162</v>
      </c>
      <c r="F127" s="141" t="s">
        <v>634</v>
      </c>
      <c r="I127" s="142"/>
      <c r="L127" s="33"/>
      <c r="M127" s="143"/>
      <c r="T127" s="54"/>
      <c r="AT127" s="18" t="s">
        <v>162</v>
      </c>
      <c r="AU127" s="18" t="s">
        <v>76</v>
      </c>
    </row>
    <row r="128" spans="2:65" s="1" customFormat="1" ht="72">
      <c r="B128" s="33"/>
      <c r="D128" s="140" t="s">
        <v>163</v>
      </c>
      <c r="F128" s="144" t="s">
        <v>1731</v>
      </c>
      <c r="I128" s="142"/>
      <c r="L128" s="33"/>
      <c r="M128" s="143"/>
      <c r="T128" s="54"/>
      <c r="AT128" s="18" t="s">
        <v>163</v>
      </c>
      <c r="AU128" s="18" t="s">
        <v>76</v>
      </c>
    </row>
    <row r="129" spans="2:65" s="1" customFormat="1" ht="27">
      <c r="B129" s="33"/>
      <c r="D129" s="140" t="s">
        <v>217</v>
      </c>
      <c r="F129" s="144" t="s">
        <v>1732</v>
      </c>
      <c r="I129" s="142"/>
      <c r="L129" s="33"/>
      <c r="M129" s="143"/>
      <c r="T129" s="54"/>
      <c r="AT129" s="18" t="s">
        <v>217</v>
      </c>
      <c r="AU129" s="18" t="s">
        <v>76</v>
      </c>
    </row>
    <row r="130" spans="2:65" s="1" customFormat="1" ht="21.75" customHeight="1">
      <c r="B130" s="126"/>
      <c r="C130" s="127" t="s">
        <v>219</v>
      </c>
      <c r="D130" s="127" t="s">
        <v>155</v>
      </c>
      <c r="E130" s="128" t="s">
        <v>1779</v>
      </c>
      <c r="F130" s="129" t="s">
        <v>1780</v>
      </c>
      <c r="G130" s="130" t="s">
        <v>194</v>
      </c>
      <c r="H130" s="131">
        <v>4</v>
      </c>
      <c r="I130" s="132"/>
      <c r="J130" s="133">
        <f>ROUND(I130*H130,2)</f>
        <v>0</v>
      </c>
      <c r="K130" s="129" t="s">
        <v>159</v>
      </c>
      <c r="L130" s="33"/>
      <c r="M130" s="134" t="s">
        <v>3</v>
      </c>
      <c r="N130" s="135" t="s">
        <v>40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155</v>
      </c>
      <c r="AU130" s="138" t="s">
        <v>76</v>
      </c>
      <c r="AY130" s="18" t="s">
        <v>154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76</v>
      </c>
      <c r="BK130" s="139">
        <f>ROUND(I130*H130,2)</f>
        <v>0</v>
      </c>
      <c r="BL130" s="18" t="s">
        <v>160</v>
      </c>
      <c r="BM130" s="138" t="s">
        <v>1781</v>
      </c>
    </row>
    <row r="131" spans="2:65" s="1" customFormat="1" ht="10">
      <c r="B131" s="33"/>
      <c r="D131" s="140" t="s">
        <v>162</v>
      </c>
      <c r="F131" s="141" t="s">
        <v>1780</v>
      </c>
      <c r="I131" s="142"/>
      <c r="L131" s="33"/>
      <c r="M131" s="143"/>
      <c r="T131" s="54"/>
      <c r="AT131" s="18" t="s">
        <v>162</v>
      </c>
      <c r="AU131" s="18" t="s">
        <v>76</v>
      </c>
    </row>
    <row r="132" spans="2:65" s="1" customFormat="1" ht="72">
      <c r="B132" s="33"/>
      <c r="D132" s="140" t="s">
        <v>163</v>
      </c>
      <c r="F132" s="144" t="s">
        <v>1731</v>
      </c>
      <c r="I132" s="142"/>
      <c r="L132" s="33"/>
      <c r="M132" s="143"/>
      <c r="T132" s="54"/>
      <c r="AT132" s="18" t="s">
        <v>163</v>
      </c>
      <c r="AU132" s="18" t="s">
        <v>76</v>
      </c>
    </row>
    <row r="133" spans="2:65" s="1" customFormat="1" ht="27">
      <c r="B133" s="33"/>
      <c r="D133" s="140" t="s">
        <v>217</v>
      </c>
      <c r="F133" s="144" t="s">
        <v>1732</v>
      </c>
      <c r="I133" s="142"/>
      <c r="L133" s="33"/>
      <c r="M133" s="143"/>
      <c r="T133" s="54"/>
      <c r="AT133" s="18" t="s">
        <v>217</v>
      </c>
      <c r="AU133" s="18" t="s">
        <v>76</v>
      </c>
    </row>
    <row r="134" spans="2:65" s="1" customFormat="1" ht="24.15" customHeight="1">
      <c r="B134" s="126"/>
      <c r="C134" s="127" t="s">
        <v>197</v>
      </c>
      <c r="D134" s="127" t="s">
        <v>155</v>
      </c>
      <c r="E134" s="128" t="s">
        <v>1782</v>
      </c>
      <c r="F134" s="129" t="s">
        <v>1783</v>
      </c>
      <c r="G134" s="130" t="s">
        <v>194</v>
      </c>
      <c r="H134" s="131">
        <v>1</v>
      </c>
      <c r="I134" s="132"/>
      <c r="J134" s="133">
        <f>ROUND(I134*H134,2)</f>
        <v>0</v>
      </c>
      <c r="K134" s="129" t="s">
        <v>159</v>
      </c>
      <c r="L134" s="33"/>
      <c r="M134" s="134" t="s">
        <v>3</v>
      </c>
      <c r="N134" s="135" t="s">
        <v>40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160</v>
      </c>
      <c r="AT134" s="138" t="s">
        <v>155</v>
      </c>
      <c r="AU134" s="138" t="s">
        <v>76</v>
      </c>
      <c r="AY134" s="18" t="s">
        <v>154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76</v>
      </c>
      <c r="BK134" s="139">
        <f>ROUND(I134*H134,2)</f>
        <v>0</v>
      </c>
      <c r="BL134" s="18" t="s">
        <v>160</v>
      </c>
      <c r="BM134" s="138" t="s">
        <v>1784</v>
      </c>
    </row>
    <row r="135" spans="2:65" s="1" customFormat="1" ht="10">
      <c r="B135" s="33"/>
      <c r="D135" s="140" t="s">
        <v>162</v>
      </c>
      <c r="F135" s="141" t="s">
        <v>1783</v>
      </c>
      <c r="I135" s="142"/>
      <c r="L135" s="33"/>
      <c r="M135" s="143"/>
      <c r="T135" s="54"/>
      <c r="AT135" s="18" t="s">
        <v>162</v>
      </c>
      <c r="AU135" s="18" t="s">
        <v>76</v>
      </c>
    </row>
    <row r="136" spans="2:65" s="1" customFormat="1" ht="72">
      <c r="B136" s="33"/>
      <c r="D136" s="140" t="s">
        <v>163</v>
      </c>
      <c r="F136" s="144" t="s">
        <v>1785</v>
      </c>
      <c r="I136" s="142"/>
      <c r="L136" s="33"/>
      <c r="M136" s="143"/>
      <c r="T136" s="54"/>
      <c r="AT136" s="18" t="s">
        <v>163</v>
      </c>
      <c r="AU136" s="18" t="s">
        <v>76</v>
      </c>
    </row>
    <row r="137" spans="2:65" s="1" customFormat="1" ht="27">
      <c r="B137" s="33"/>
      <c r="D137" s="140" t="s">
        <v>217</v>
      </c>
      <c r="F137" s="144" t="s">
        <v>1786</v>
      </c>
      <c r="I137" s="142"/>
      <c r="L137" s="33"/>
      <c r="M137" s="143"/>
      <c r="T137" s="54"/>
      <c r="AT137" s="18" t="s">
        <v>217</v>
      </c>
      <c r="AU137" s="18" t="s">
        <v>76</v>
      </c>
    </row>
    <row r="138" spans="2:65" s="1" customFormat="1" ht="24.15" customHeight="1">
      <c r="B138" s="126"/>
      <c r="C138" s="127" t="s">
        <v>212</v>
      </c>
      <c r="D138" s="127" t="s">
        <v>155</v>
      </c>
      <c r="E138" s="128" t="s">
        <v>1743</v>
      </c>
      <c r="F138" s="129" t="s">
        <v>1744</v>
      </c>
      <c r="G138" s="130" t="s">
        <v>194</v>
      </c>
      <c r="H138" s="131">
        <v>1</v>
      </c>
      <c r="I138" s="132"/>
      <c r="J138" s="133">
        <f>ROUND(I138*H138,2)</f>
        <v>0</v>
      </c>
      <c r="K138" s="129" t="s">
        <v>159</v>
      </c>
      <c r="L138" s="33"/>
      <c r="M138" s="134" t="s">
        <v>3</v>
      </c>
      <c r="N138" s="135" t="s">
        <v>40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160</v>
      </c>
      <c r="AT138" s="138" t="s">
        <v>155</v>
      </c>
      <c r="AU138" s="138" t="s">
        <v>76</v>
      </c>
      <c r="AY138" s="18" t="s">
        <v>154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76</v>
      </c>
      <c r="BK138" s="139">
        <f>ROUND(I138*H138,2)</f>
        <v>0</v>
      </c>
      <c r="BL138" s="18" t="s">
        <v>160</v>
      </c>
      <c r="BM138" s="138" t="s">
        <v>1787</v>
      </c>
    </row>
    <row r="139" spans="2:65" s="1" customFormat="1" ht="10">
      <c r="B139" s="33"/>
      <c r="D139" s="140" t="s">
        <v>162</v>
      </c>
      <c r="F139" s="141" t="s">
        <v>1744</v>
      </c>
      <c r="I139" s="142"/>
      <c r="L139" s="33"/>
      <c r="M139" s="143"/>
      <c r="T139" s="54"/>
      <c r="AT139" s="18" t="s">
        <v>162</v>
      </c>
      <c r="AU139" s="18" t="s">
        <v>76</v>
      </c>
    </row>
    <row r="140" spans="2:65" s="1" customFormat="1" ht="72">
      <c r="B140" s="33"/>
      <c r="D140" s="140" t="s">
        <v>163</v>
      </c>
      <c r="F140" s="144" t="s">
        <v>1044</v>
      </c>
      <c r="I140" s="142"/>
      <c r="L140" s="33"/>
      <c r="M140" s="143"/>
      <c r="T140" s="54"/>
      <c r="AT140" s="18" t="s">
        <v>163</v>
      </c>
      <c r="AU140" s="18" t="s">
        <v>76</v>
      </c>
    </row>
    <row r="141" spans="2:65" s="1" customFormat="1" ht="36">
      <c r="B141" s="33"/>
      <c r="D141" s="140" t="s">
        <v>217</v>
      </c>
      <c r="F141" s="144" t="s">
        <v>1045</v>
      </c>
      <c r="I141" s="142"/>
      <c r="L141" s="33"/>
      <c r="M141" s="143"/>
      <c r="T141" s="54"/>
      <c r="AT141" s="18" t="s">
        <v>217</v>
      </c>
      <c r="AU141" s="18" t="s">
        <v>76</v>
      </c>
    </row>
    <row r="142" spans="2:65" s="1" customFormat="1" ht="16.5" customHeight="1">
      <c r="B142" s="126"/>
      <c r="C142" s="127" t="s">
        <v>9</v>
      </c>
      <c r="D142" s="127" t="s">
        <v>155</v>
      </c>
      <c r="E142" s="128" t="s">
        <v>450</v>
      </c>
      <c r="F142" s="129" t="s">
        <v>451</v>
      </c>
      <c r="G142" s="130" t="s">
        <v>194</v>
      </c>
      <c r="H142" s="131">
        <v>1</v>
      </c>
      <c r="I142" s="132"/>
      <c r="J142" s="133">
        <f>ROUND(I142*H142,2)</f>
        <v>0</v>
      </c>
      <c r="K142" s="129" t="s">
        <v>159</v>
      </c>
      <c r="L142" s="33"/>
      <c r="M142" s="134" t="s">
        <v>3</v>
      </c>
      <c r="N142" s="135" t="s">
        <v>40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160</v>
      </c>
      <c r="AT142" s="138" t="s">
        <v>155</v>
      </c>
      <c r="AU142" s="138" t="s">
        <v>76</v>
      </c>
      <c r="AY142" s="18" t="s">
        <v>154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76</v>
      </c>
      <c r="BK142" s="139">
        <f>ROUND(I142*H142,2)</f>
        <v>0</v>
      </c>
      <c r="BL142" s="18" t="s">
        <v>160</v>
      </c>
      <c r="BM142" s="138" t="s">
        <v>1788</v>
      </c>
    </row>
    <row r="143" spans="2:65" s="1" customFormat="1" ht="10">
      <c r="B143" s="33"/>
      <c r="D143" s="140" t="s">
        <v>162</v>
      </c>
      <c r="F143" s="141" t="s">
        <v>451</v>
      </c>
      <c r="I143" s="142"/>
      <c r="L143" s="33"/>
      <c r="M143" s="143"/>
      <c r="T143" s="54"/>
      <c r="AT143" s="18" t="s">
        <v>162</v>
      </c>
      <c r="AU143" s="18" t="s">
        <v>76</v>
      </c>
    </row>
    <row r="144" spans="2:65" s="1" customFormat="1" ht="63">
      <c r="B144" s="33"/>
      <c r="D144" s="140" t="s">
        <v>163</v>
      </c>
      <c r="F144" s="144" t="s">
        <v>1047</v>
      </c>
      <c r="I144" s="142"/>
      <c r="L144" s="33"/>
      <c r="M144" s="143"/>
      <c r="T144" s="54"/>
      <c r="AT144" s="18" t="s">
        <v>163</v>
      </c>
      <c r="AU144" s="18" t="s">
        <v>76</v>
      </c>
    </row>
    <row r="145" spans="2:65" s="1" customFormat="1" ht="27">
      <c r="B145" s="33"/>
      <c r="D145" s="140" t="s">
        <v>217</v>
      </c>
      <c r="F145" s="144" t="s">
        <v>1048</v>
      </c>
      <c r="I145" s="142"/>
      <c r="L145" s="33"/>
      <c r="M145" s="143"/>
      <c r="T145" s="54"/>
      <c r="AT145" s="18" t="s">
        <v>217</v>
      </c>
      <c r="AU145" s="18" t="s">
        <v>76</v>
      </c>
    </row>
    <row r="146" spans="2:65" s="1" customFormat="1" ht="16.5" customHeight="1">
      <c r="B146" s="126"/>
      <c r="C146" s="127" t="s">
        <v>231</v>
      </c>
      <c r="D146" s="127" t="s">
        <v>155</v>
      </c>
      <c r="E146" s="128" t="s">
        <v>454</v>
      </c>
      <c r="F146" s="129" t="s">
        <v>455</v>
      </c>
      <c r="G146" s="130" t="s">
        <v>346</v>
      </c>
      <c r="H146" s="131">
        <v>8</v>
      </c>
      <c r="I146" s="132"/>
      <c r="J146" s="133">
        <f>ROUND(I146*H146,2)</f>
        <v>0</v>
      </c>
      <c r="K146" s="129" t="s">
        <v>159</v>
      </c>
      <c r="L146" s="33"/>
      <c r="M146" s="134" t="s">
        <v>3</v>
      </c>
      <c r="N146" s="135" t="s">
        <v>40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160</v>
      </c>
      <c r="AT146" s="138" t="s">
        <v>155</v>
      </c>
      <c r="AU146" s="138" t="s">
        <v>76</v>
      </c>
      <c r="AY146" s="18" t="s">
        <v>154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76</v>
      </c>
      <c r="BK146" s="139">
        <f>ROUND(I146*H146,2)</f>
        <v>0</v>
      </c>
      <c r="BL146" s="18" t="s">
        <v>160</v>
      </c>
      <c r="BM146" s="138" t="s">
        <v>1789</v>
      </c>
    </row>
    <row r="147" spans="2:65" s="1" customFormat="1" ht="10">
      <c r="B147" s="33"/>
      <c r="D147" s="140" t="s">
        <v>162</v>
      </c>
      <c r="F147" s="141" t="s">
        <v>455</v>
      </c>
      <c r="I147" s="142"/>
      <c r="L147" s="33"/>
      <c r="M147" s="143"/>
      <c r="T147" s="54"/>
      <c r="AT147" s="18" t="s">
        <v>162</v>
      </c>
      <c r="AU147" s="18" t="s">
        <v>76</v>
      </c>
    </row>
    <row r="148" spans="2:65" s="1" customFormat="1" ht="72">
      <c r="B148" s="33"/>
      <c r="D148" s="140" t="s">
        <v>163</v>
      </c>
      <c r="F148" s="144" t="s">
        <v>1748</v>
      </c>
      <c r="I148" s="142"/>
      <c r="L148" s="33"/>
      <c r="M148" s="143"/>
      <c r="T148" s="54"/>
      <c r="AT148" s="18" t="s">
        <v>163</v>
      </c>
      <c r="AU148" s="18" t="s">
        <v>76</v>
      </c>
    </row>
    <row r="149" spans="2:65" s="1" customFormat="1" ht="27">
      <c r="B149" s="33"/>
      <c r="D149" s="140" t="s">
        <v>217</v>
      </c>
      <c r="F149" s="144" t="s">
        <v>1749</v>
      </c>
      <c r="I149" s="142"/>
      <c r="L149" s="33"/>
      <c r="M149" s="153"/>
      <c r="N149" s="154"/>
      <c r="O149" s="154"/>
      <c r="P149" s="154"/>
      <c r="Q149" s="154"/>
      <c r="R149" s="154"/>
      <c r="S149" s="154"/>
      <c r="T149" s="155"/>
      <c r="AT149" s="18" t="s">
        <v>217</v>
      </c>
      <c r="AU149" s="18" t="s">
        <v>76</v>
      </c>
    </row>
    <row r="150" spans="2:65" s="1" customFormat="1" ht="7" customHeight="1"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33"/>
    </row>
  </sheetData>
  <autoFilter ref="C86:K149" xr:uid="{00000000-0009-0000-0000-00000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ht="12" customHeight="1">
      <c r="B8" s="21"/>
      <c r="D8" s="28" t="s">
        <v>127</v>
      </c>
      <c r="L8" s="21"/>
    </row>
    <row r="9" spans="2:46" s="1" customFormat="1" ht="16.5" customHeight="1">
      <c r="B9" s="33"/>
      <c r="E9" s="327" t="s">
        <v>1057</v>
      </c>
      <c r="F9" s="329"/>
      <c r="G9" s="329"/>
      <c r="H9" s="329"/>
      <c r="L9" s="33"/>
    </row>
    <row r="10" spans="2:46" s="1" customFormat="1" ht="12" customHeight="1">
      <c r="B10" s="33"/>
      <c r="D10" s="28" t="s">
        <v>129</v>
      </c>
      <c r="L10" s="33"/>
    </row>
    <row r="11" spans="2:46" s="1" customFormat="1" ht="16.5" customHeight="1">
      <c r="B11" s="33"/>
      <c r="E11" s="289" t="s">
        <v>1790</v>
      </c>
      <c r="F11" s="329"/>
      <c r="G11" s="329"/>
      <c r="H11" s="329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30. 4. 2025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5"/>
      <c r="G20" s="295"/>
      <c r="H20" s="295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92"/>
      <c r="E29" s="300" t="s">
        <v>3</v>
      </c>
      <c r="F29" s="300"/>
      <c r="G29" s="300"/>
      <c r="H29" s="300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35</v>
      </c>
      <c r="J32" s="64">
        <f>ROUND(J88,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" customHeight="1">
      <c r="B35" s="33"/>
      <c r="D35" s="53" t="s">
        <v>39</v>
      </c>
      <c r="E35" s="28" t="s">
        <v>40</v>
      </c>
      <c r="F35" s="84">
        <f>ROUND((SUM(BE88:BE275)),  2)</f>
        <v>0</v>
      </c>
      <c r="I35" s="94">
        <v>0.21</v>
      </c>
      <c r="J35" s="84">
        <f>ROUND(((SUM(BE88:BE275))*I35),  2)</f>
        <v>0</v>
      </c>
      <c r="L35" s="33"/>
    </row>
    <row r="36" spans="2:12" s="1" customFormat="1" ht="14.4" customHeight="1">
      <c r="B36" s="33"/>
      <c r="E36" s="28" t="s">
        <v>41</v>
      </c>
      <c r="F36" s="84">
        <f>ROUND((SUM(BF88:BF275)),  2)</f>
        <v>0</v>
      </c>
      <c r="I36" s="94">
        <v>0.12</v>
      </c>
      <c r="J36" s="84">
        <f>ROUND(((SUM(BF88:BF275))*I36),  2)</f>
        <v>0</v>
      </c>
      <c r="L36" s="33"/>
    </row>
    <row r="37" spans="2:12" s="1" customFormat="1" ht="14.4" hidden="1" customHeight="1">
      <c r="B37" s="33"/>
      <c r="E37" s="28" t="s">
        <v>42</v>
      </c>
      <c r="F37" s="84">
        <f>ROUND((SUM(BG88:BG275)),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43</v>
      </c>
      <c r="F38" s="84">
        <f>ROUND((SUM(BH88:BH275)),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44</v>
      </c>
      <c r="F39" s="84">
        <f>ROUND((SUM(BI88:BI275)),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131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ŽST Hrubá Voda - vymístění pracoviště ŘP</v>
      </c>
      <c r="F50" s="328"/>
      <c r="G50" s="328"/>
      <c r="H50" s="328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27" t="s">
        <v>1057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129</v>
      </c>
      <c r="L53" s="33"/>
    </row>
    <row r="54" spans="2:47" s="1" customFormat="1" ht="16.5" customHeight="1">
      <c r="B54" s="33"/>
      <c r="E54" s="289" t="str">
        <f>E11</f>
        <v>SO 11-86-02 - ŽST Hrubá Voda, úprava rozvodů NN, osvětlení a EOV</v>
      </c>
      <c r="F54" s="329"/>
      <c r="G54" s="329"/>
      <c r="H54" s="329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30. 4. 2025</v>
      </c>
      <c r="L56" s="33"/>
    </row>
    <row r="57" spans="2:47" s="1" customFormat="1" ht="7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132</v>
      </c>
      <c r="D61" s="95"/>
      <c r="E61" s="95"/>
      <c r="F61" s="95"/>
      <c r="G61" s="95"/>
      <c r="H61" s="95"/>
      <c r="I61" s="95"/>
      <c r="J61" s="102" t="s">
        <v>133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67</v>
      </c>
      <c r="J63" s="64">
        <f>J88</f>
        <v>0</v>
      </c>
      <c r="L63" s="33"/>
      <c r="AU63" s="18" t="s">
        <v>134</v>
      </c>
    </row>
    <row r="64" spans="2:47" s="8" customFormat="1" ht="25" customHeight="1">
      <c r="B64" s="104"/>
      <c r="D64" s="105" t="s">
        <v>1791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5" customHeight="1">
      <c r="B65" s="104"/>
      <c r="D65" s="105" t="s">
        <v>135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8" customFormat="1" ht="25" customHeight="1">
      <c r="B66" s="104"/>
      <c r="D66" s="105" t="s">
        <v>1034</v>
      </c>
      <c r="E66" s="106"/>
      <c r="F66" s="106"/>
      <c r="G66" s="106"/>
      <c r="H66" s="106"/>
      <c r="I66" s="106"/>
      <c r="J66" s="107">
        <f>J127</f>
        <v>0</v>
      </c>
      <c r="L66" s="104"/>
    </row>
    <row r="67" spans="2:12" s="1" customFormat="1" ht="21.75" customHeight="1">
      <c r="B67" s="33"/>
      <c r="L67" s="33"/>
    </row>
    <row r="68" spans="2:12" s="1" customFormat="1" ht="7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7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5" customHeight="1">
      <c r="B73" s="33"/>
      <c r="C73" s="22" t="s">
        <v>140</v>
      </c>
      <c r="L73" s="33"/>
    </row>
    <row r="74" spans="2:12" s="1" customFormat="1" ht="7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27" t="str">
        <f>E7</f>
        <v>ŽST Hrubá Voda - vymístění pracoviště ŘP</v>
      </c>
      <c r="F76" s="328"/>
      <c r="G76" s="328"/>
      <c r="H76" s="328"/>
      <c r="L76" s="33"/>
    </row>
    <row r="77" spans="2:12" ht="12" customHeight="1">
      <c r="B77" s="21"/>
      <c r="C77" s="28" t="s">
        <v>127</v>
      </c>
      <c r="L77" s="21"/>
    </row>
    <row r="78" spans="2:12" s="1" customFormat="1" ht="16.5" customHeight="1">
      <c r="B78" s="33"/>
      <c r="E78" s="327" t="s">
        <v>1057</v>
      </c>
      <c r="F78" s="329"/>
      <c r="G78" s="329"/>
      <c r="H78" s="329"/>
      <c r="L78" s="33"/>
    </row>
    <row r="79" spans="2:12" s="1" customFormat="1" ht="12" customHeight="1">
      <c r="B79" s="33"/>
      <c r="C79" s="28" t="s">
        <v>129</v>
      </c>
      <c r="L79" s="33"/>
    </row>
    <row r="80" spans="2:12" s="1" customFormat="1" ht="16.5" customHeight="1">
      <c r="B80" s="33"/>
      <c r="E80" s="289" t="str">
        <f>E11</f>
        <v>SO 11-86-02 - ŽST Hrubá Voda, úprava rozvodů NN, osvětlení a EOV</v>
      </c>
      <c r="F80" s="329"/>
      <c r="G80" s="329"/>
      <c r="H80" s="329"/>
      <c r="L80" s="33"/>
    </row>
    <row r="81" spans="2:65" s="1" customFormat="1" ht="7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30. 4. 2025</v>
      </c>
      <c r="L82" s="33"/>
    </row>
    <row r="83" spans="2:65" s="1" customFormat="1" ht="7" customHeight="1">
      <c r="B83" s="33"/>
      <c r="L83" s="33"/>
    </row>
    <row r="84" spans="2:65" s="1" customFormat="1" ht="15.15" customHeight="1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15.15" customHeight="1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 xml:space="preserve"> </v>
      </c>
      <c r="L85" s="33"/>
    </row>
    <row r="86" spans="2:65" s="1" customFormat="1" ht="10.25" customHeight="1">
      <c r="B86" s="33"/>
      <c r="L86" s="33"/>
    </row>
    <row r="87" spans="2:65" s="9" customFormat="1" ht="29.25" customHeight="1">
      <c r="B87" s="108"/>
      <c r="C87" s="109" t="s">
        <v>141</v>
      </c>
      <c r="D87" s="110" t="s">
        <v>54</v>
      </c>
      <c r="E87" s="110" t="s">
        <v>50</v>
      </c>
      <c r="F87" s="110" t="s">
        <v>51</v>
      </c>
      <c r="G87" s="110" t="s">
        <v>142</v>
      </c>
      <c r="H87" s="110" t="s">
        <v>143</v>
      </c>
      <c r="I87" s="110" t="s">
        <v>144</v>
      </c>
      <c r="J87" s="110" t="s">
        <v>133</v>
      </c>
      <c r="K87" s="111" t="s">
        <v>145</v>
      </c>
      <c r="L87" s="108"/>
      <c r="M87" s="57" t="s">
        <v>3</v>
      </c>
      <c r="N87" s="58" t="s">
        <v>39</v>
      </c>
      <c r="O87" s="58" t="s">
        <v>146</v>
      </c>
      <c r="P87" s="58" t="s">
        <v>147</v>
      </c>
      <c r="Q87" s="58" t="s">
        <v>148</v>
      </c>
      <c r="R87" s="58" t="s">
        <v>149</v>
      </c>
      <c r="S87" s="58" t="s">
        <v>150</v>
      </c>
      <c r="T87" s="59" t="s">
        <v>151</v>
      </c>
    </row>
    <row r="88" spans="2:65" s="1" customFormat="1" ht="22.75" customHeight="1">
      <c r="B88" s="33"/>
      <c r="C88" s="62" t="s">
        <v>152</v>
      </c>
      <c r="J88" s="112">
        <f>BK88</f>
        <v>0</v>
      </c>
      <c r="L88" s="33"/>
      <c r="M88" s="60"/>
      <c r="N88" s="51"/>
      <c r="O88" s="51"/>
      <c r="P88" s="113">
        <f>P89+P94+P127</f>
        <v>0</v>
      </c>
      <c r="Q88" s="51"/>
      <c r="R88" s="113">
        <f>R89+R94+R127</f>
        <v>0</v>
      </c>
      <c r="S88" s="51"/>
      <c r="T88" s="114">
        <f>T89+T94+T127</f>
        <v>0</v>
      </c>
      <c r="AT88" s="18" t="s">
        <v>68</v>
      </c>
      <c r="AU88" s="18" t="s">
        <v>134</v>
      </c>
      <c r="BK88" s="115">
        <f>BK89+BK94+BK127</f>
        <v>0</v>
      </c>
    </row>
    <row r="89" spans="2:65" s="10" customFormat="1" ht="25.9" customHeight="1">
      <c r="B89" s="116"/>
      <c r="D89" s="117" t="s">
        <v>68</v>
      </c>
      <c r="E89" s="118" t="s">
        <v>1792</v>
      </c>
      <c r="F89" s="118" t="s">
        <v>1793</v>
      </c>
      <c r="I89" s="119"/>
      <c r="J89" s="120">
        <f>BK89</f>
        <v>0</v>
      </c>
      <c r="L89" s="116"/>
      <c r="M89" s="121"/>
      <c r="P89" s="122">
        <f>SUM(P90:P93)</f>
        <v>0</v>
      </c>
      <c r="R89" s="122">
        <f>SUM(R90:R93)</f>
        <v>0</v>
      </c>
      <c r="T89" s="123">
        <f>SUM(T90:T93)</f>
        <v>0</v>
      </c>
      <c r="AR89" s="117" t="s">
        <v>76</v>
      </c>
      <c r="AT89" s="124" t="s">
        <v>68</v>
      </c>
      <c r="AU89" s="124" t="s">
        <v>69</v>
      </c>
      <c r="AY89" s="117" t="s">
        <v>154</v>
      </c>
      <c r="BK89" s="125">
        <f>SUM(BK90:BK93)</f>
        <v>0</v>
      </c>
    </row>
    <row r="90" spans="2:65" s="1" customFormat="1" ht="24.15" customHeight="1">
      <c r="B90" s="126"/>
      <c r="C90" s="127" t="s">
        <v>76</v>
      </c>
      <c r="D90" s="127" t="s">
        <v>155</v>
      </c>
      <c r="E90" s="128" t="s">
        <v>1794</v>
      </c>
      <c r="F90" s="129" t="s">
        <v>1795</v>
      </c>
      <c r="G90" s="130" t="s">
        <v>1796</v>
      </c>
      <c r="H90" s="131">
        <v>0.5</v>
      </c>
      <c r="I90" s="132"/>
      <c r="J90" s="133">
        <f>ROUND(I90*H90,2)</f>
        <v>0</v>
      </c>
      <c r="K90" s="129" t="s">
        <v>159</v>
      </c>
      <c r="L90" s="33"/>
      <c r="M90" s="134" t="s">
        <v>3</v>
      </c>
      <c r="N90" s="135" t="s">
        <v>40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160</v>
      </c>
      <c r="AT90" s="138" t="s">
        <v>155</v>
      </c>
      <c r="AU90" s="138" t="s">
        <v>76</v>
      </c>
      <c r="AY90" s="18" t="s">
        <v>154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8" t="s">
        <v>76</v>
      </c>
      <c r="BK90" s="139">
        <f>ROUND(I90*H90,2)</f>
        <v>0</v>
      </c>
      <c r="BL90" s="18" t="s">
        <v>160</v>
      </c>
      <c r="BM90" s="138" t="s">
        <v>1797</v>
      </c>
    </row>
    <row r="91" spans="2:65" s="1" customFormat="1" ht="18">
      <c r="B91" s="33"/>
      <c r="D91" s="140" t="s">
        <v>162</v>
      </c>
      <c r="F91" s="141" t="s">
        <v>1798</v>
      </c>
      <c r="I91" s="142"/>
      <c r="L91" s="33"/>
      <c r="M91" s="143"/>
      <c r="T91" s="54"/>
      <c r="AT91" s="18" t="s">
        <v>162</v>
      </c>
      <c r="AU91" s="18" t="s">
        <v>76</v>
      </c>
    </row>
    <row r="92" spans="2:65" s="1" customFormat="1" ht="81">
      <c r="B92" s="33"/>
      <c r="D92" s="140" t="s">
        <v>163</v>
      </c>
      <c r="F92" s="144" t="s">
        <v>1799</v>
      </c>
      <c r="I92" s="142"/>
      <c r="L92" s="33"/>
      <c r="M92" s="143"/>
      <c r="T92" s="54"/>
      <c r="AT92" s="18" t="s">
        <v>163</v>
      </c>
      <c r="AU92" s="18" t="s">
        <v>76</v>
      </c>
    </row>
    <row r="93" spans="2:65" s="1" customFormat="1" ht="54">
      <c r="B93" s="33"/>
      <c r="D93" s="140" t="s">
        <v>217</v>
      </c>
      <c r="F93" s="144" t="s">
        <v>1800</v>
      </c>
      <c r="I93" s="142"/>
      <c r="L93" s="33"/>
      <c r="M93" s="143"/>
      <c r="T93" s="54"/>
      <c r="AT93" s="18" t="s">
        <v>217</v>
      </c>
      <c r="AU93" s="18" t="s">
        <v>76</v>
      </c>
    </row>
    <row r="94" spans="2:65" s="10" customFormat="1" ht="25.9" customHeight="1">
      <c r="B94" s="116"/>
      <c r="D94" s="117" t="s">
        <v>68</v>
      </c>
      <c r="E94" s="118" t="s">
        <v>76</v>
      </c>
      <c r="F94" s="118" t="s">
        <v>153</v>
      </c>
      <c r="I94" s="119"/>
      <c r="J94" s="120">
        <f>BK94</f>
        <v>0</v>
      </c>
      <c r="L94" s="116"/>
      <c r="M94" s="121"/>
      <c r="P94" s="122">
        <f>SUM(P95:P126)</f>
        <v>0</v>
      </c>
      <c r="R94" s="122">
        <f>SUM(R95:R126)</f>
        <v>0</v>
      </c>
      <c r="T94" s="123">
        <f>SUM(T95:T126)</f>
        <v>0</v>
      </c>
      <c r="AR94" s="117" t="s">
        <v>76</v>
      </c>
      <c r="AT94" s="124" t="s">
        <v>68</v>
      </c>
      <c r="AU94" s="124" t="s">
        <v>69</v>
      </c>
      <c r="AY94" s="117" t="s">
        <v>154</v>
      </c>
      <c r="BK94" s="125">
        <f>SUM(BK95:BK126)</f>
        <v>0</v>
      </c>
    </row>
    <row r="95" spans="2:65" s="1" customFormat="1" ht="16.5" customHeight="1">
      <c r="B95" s="126"/>
      <c r="C95" s="127" t="s">
        <v>78</v>
      </c>
      <c r="D95" s="127" t="s">
        <v>155</v>
      </c>
      <c r="E95" s="128" t="s">
        <v>1751</v>
      </c>
      <c r="F95" s="129" t="s">
        <v>1752</v>
      </c>
      <c r="G95" s="130" t="s">
        <v>158</v>
      </c>
      <c r="H95" s="131">
        <v>45</v>
      </c>
      <c r="I95" s="132"/>
      <c r="J95" s="133">
        <f>ROUND(I95*H95,2)</f>
        <v>0</v>
      </c>
      <c r="K95" s="129" t="s">
        <v>159</v>
      </c>
      <c r="L95" s="33"/>
      <c r="M95" s="134" t="s">
        <v>3</v>
      </c>
      <c r="N95" s="135" t="s">
        <v>40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160</v>
      </c>
      <c r="AT95" s="138" t="s">
        <v>155</v>
      </c>
      <c r="AU95" s="138" t="s">
        <v>76</v>
      </c>
      <c r="AY95" s="18" t="s">
        <v>154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76</v>
      </c>
      <c r="BK95" s="139">
        <f>ROUND(I95*H95,2)</f>
        <v>0</v>
      </c>
      <c r="BL95" s="18" t="s">
        <v>160</v>
      </c>
      <c r="BM95" s="138" t="s">
        <v>1801</v>
      </c>
    </row>
    <row r="96" spans="2:65" s="1" customFormat="1" ht="10">
      <c r="B96" s="33"/>
      <c r="D96" s="140" t="s">
        <v>162</v>
      </c>
      <c r="F96" s="141" t="s">
        <v>1752</v>
      </c>
      <c r="I96" s="142"/>
      <c r="L96" s="33"/>
      <c r="M96" s="143"/>
      <c r="T96" s="54"/>
      <c r="AT96" s="18" t="s">
        <v>162</v>
      </c>
      <c r="AU96" s="18" t="s">
        <v>76</v>
      </c>
    </row>
    <row r="97" spans="2:65" s="1" customFormat="1" ht="207">
      <c r="B97" s="33"/>
      <c r="D97" s="140" t="s">
        <v>163</v>
      </c>
      <c r="F97" s="144" t="s">
        <v>164</v>
      </c>
      <c r="I97" s="142"/>
      <c r="L97" s="33"/>
      <c r="M97" s="143"/>
      <c r="T97" s="54"/>
      <c r="AT97" s="18" t="s">
        <v>163</v>
      </c>
      <c r="AU97" s="18" t="s">
        <v>76</v>
      </c>
    </row>
    <row r="98" spans="2:65" s="1" customFormat="1" ht="108">
      <c r="B98" s="33"/>
      <c r="D98" s="140" t="s">
        <v>217</v>
      </c>
      <c r="F98" s="144" t="s">
        <v>1754</v>
      </c>
      <c r="I98" s="142"/>
      <c r="L98" s="33"/>
      <c r="M98" s="143"/>
      <c r="T98" s="54"/>
      <c r="AT98" s="18" t="s">
        <v>217</v>
      </c>
      <c r="AU98" s="18" t="s">
        <v>76</v>
      </c>
    </row>
    <row r="99" spans="2:65" s="1" customFormat="1" ht="16.5" customHeight="1">
      <c r="B99" s="126"/>
      <c r="C99" s="127" t="s">
        <v>177</v>
      </c>
      <c r="D99" s="127" t="s">
        <v>155</v>
      </c>
      <c r="E99" s="128" t="s">
        <v>1802</v>
      </c>
      <c r="F99" s="129" t="s">
        <v>1803</v>
      </c>
      <c r="G99" s="130" t="s">
        <v>170</v>
      </c>
      <c r="H99" s="131">
        <v>24</v>
      </c>
      <c r="I99" s="132"/>
      <c r="J99" s="133">
        <f>ROUND(I99*H99,2)</f>
        <v>0</v>
      </c>
      <c r="K99" s="129" t="s">
        <v>159</v>
      </c>
      <c r="L99" s="33"/>
      <c r="M99" s="134" t="s">
        <v>3</v>
      </c>
      <c r="N99" s="135" t="s">
        <v>40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160</v>
      </c>
      <c r="AT99" s="138" t="s">
        <v>155</v>
      </c>
      <c r="AU99" s="138" t="s">
        <v>76</v>
      </c>
      <c r="AY99" s="18" t="s">
        <v>154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76</v>
      </c>
      <c r="BK99" s="139">
        <f>ROUND(I99*H99,2)</f>
        <v>0</v>
      </c>
      <c r="BL99" s="18" t="s">
        <v>160</v>
      </c>
      <c r="BM99" s="138" t="s">
        <v>1804</v>
      </c>
    </row>
    <row r="100" spans="2:65" s="1" customFormat="1" ht="10">
      <c r="B100" s="33"/>
      <c r="D100" s="140" t="s">
        <v>162</v>
      </c>
      <c r="F100" s="141" t="s">
        <v>1803</v>
      </c>
      <c r="I100" s="142"/>
      <c r="L100" s="33"/>
      <c r="M100" s="143"/>
      <c r="T100" s="54"/>
      <c r="AT100" s="18" t="s">
        <v>162</v>
      </c>
      <c r="AU100" s="18" t="s">
        <v>76</v>
      </c>
    </row>
    <row r="101" spans="2:65" s="1" customFormat="1" ht="54">
      <c r="B101" s="33"/>
      <c r="D101" s="140" t="s">
        <v>163</v>
      </c>
      <c r="F101" s="144" t="s">
        <v>172</v>
      </c>
      <c r="I101" s="142"/>
      <c r="L101" s="33"/>
      <c r="M101" s="143"/>
      <c r="T101" s="54"/>
      <c r="AT101" s="18" t="s">
        <v>163</v>
      </c>
      <c r="AU101" s="18" t="s">
        <v>76</v>
      </c>
    </row>
    <row r="102" spans="2:65" s="1" customFormat="1" ht="27">
      <c r="B102" s="33"/>
      <c r="D102" s="140" t="s">
        <v>217</v>
      </c>
      <c r="F102" s="144" t="s">
        <v>1805</v>
      </c>
      <c r="I102" s="142"/>
      <c r="L102" s="33"/>
      <c r="M102" s="143"/>
      <c r="T102" s="54"/>
      <c r="AT102" s="18" t="s">
        <v>217</v>
      </c>
      <c r="AU102" s="18" t="s">
        <v>76</v>
      </c>
    </row>
    <row r="103" spans="2:65" s="1" customFormat="1" ht="16.5" customHeight="1">
      <c r="B103" s="126"/>
      <c r="C103" s="127" t="s">
        <v>112</v>
      </c>
      <c r="D103" s="127" t="s">
        <v>155</v>
      </c>
      <c r="E103" s="128" t="s">
        <v>173</v>
      </c>
      <c r="F103" s="129" t="s">
        <v>174</v>
      </c>
      <c r="G103" s="130" t="s">
        <v>158</v>
      </c>
      <c r="H103" s="131">
        <v>45</v>
      </c>
      <c r="I103" s="132"/>
      <c r="J103" s="133">
        <f>ROUND(I103*H103,2)</f>
        <v>0</v>
      </c>
      <c r="K103" s="129" t="s">
        <v>159</v>
      </c>
      <c r="L103" s="33"/>
      <c r="M103" s="134" t="s">
        <v>3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160</v>
      </c>
      <c r="AT103" s="138" t="s">
        <v>155</v>
      </c>
      <c r="AU103" s="138" t="s">
        <v>76</v>
      </c>
      <c r="AY103" s="18" t="s">
        <v>154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76</v>
      </c>
      <c r="BK103" s="139">
        <f>ROUND(I103*H103,2)</f>
        <v>0</v>
      </c>
      <c r="BL103" s="18" t="s">
        <v>160</v>
      </c>
      <c r="BM103" s="138" t="s">
        <v>1806</v>
      </c>
    </row>
    <row r="104" spans="2:65" s="1" customFormat="1" ht="10">
      <c r="B104" s="33"/>
      <c r="D104" s="140" t="s">
        <v>162</v>
      </c>
      <c r="F104" s="141" t="s">
        <v>174</v>
      </c>
      <c r="I104" s="142"/>
      <c r="L104" s="33"/>
      <c r="M104" s="143"/>
      <c r="T104" s="54"/>
      <c r="AT104" s="18" t="s">
        <v>162</v>
      </c>
      <c r="AU104" s="18" t="s">
        <v>76</v>
      </c>
    </row>
    <row r="105" spans="2:65" s="1" customFormat="1" ht="180">
      <c r="B105" s="33"/>
      <c r="D105" s="140" t="s">
        <v>163</v>
      </c>
      <c r="F105" s="144" t="s">
        <v>176</v>
      </c>
      <c r="I105" s="142"/>
      <c r="L105" s="33"/>
      <c r="M105" s="143"/>
      <c r="T105" s="54"/>
      <c r="AT105" s="18" t="s">
        <v>163</v>
      </c>
      <c r="AU105" s="18" t="s">
        <v>76</v>
      </c>
    </row>
    <row r="106" spans="2:65" s="1" customFormat="1" ht="81">
      <c r="B106" s="33"/>
      <c r="D106" s="140" t="s">
        <v>217</v>
      </c>
      <c r="F106" s="144" t="s">
        <v>1756</v>
      </c>
      <c r="I106" s="142"/>
      <c r="L106" s="33"/>
      <c r="M106" s="143"/>
      <c r="T106" s="54"/>
      <c r="AT106" s="18" t="s">
        <v>217</v>
      </c>
      <c r="AU106" s="18" t="s">
        <v>76</v>
      </c>
    </row>
    <row r="107" spans="2:65" s="1" customFormat="1" ht="16.5" customHeight="1">
      <c r="B107" s="126"/>
      <c r="C107" s="127" t="s">
        <v>160</v>
      </c>
      <c r="D107" s="127" t="s">
        <v>155</v>
      </c>
      <c r="E107" s="128" t="s">
        <v>1757</v>
      </c>
      <c r="F107" s="129" t="s">
        <v>1758</v>
      </c>
      <c r="G107" s="130" t="s">
        <v>627</v>
      </c>
      <c r="H107" s="131">
        <v>80</v>
      </c>
      <c r="I107" s="132"/>
      <c r="J107" s="133">
        <f>ROUND(I107*H107,2)</f>
        <v>0</v>
      </c>
      <c r="K107" s="129" t="s">
        <v>159</v>
      </c>
      <c r="L107" s="33"/>
      <c r="M107" s="134" t="s">
        <v>3</v>
      </c>
      <c r="N107" s="135" t="s">
        <v>40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160</v>
      </c>
      <c r="AT107" s="138" t="s">
        <v>155</v>
      </c>
      <c r="AU107" s="138" t="s">
        <v>76</v>
      </c>
      <c r="AY107" s="18" t="s">
        <v>154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8" t="s">
        <v>76</v>
      </c>
      <c r="BK107" s="139">
        <f>ROUND(I107*H107,2)</f>
        <v>0</v>
      </c>
      <c r="BL107" s="18" t="s">
        <v>160</v>
      </c>
      <c r="BM107" s="138" t="s">
        <v>1807</v>
      </c>
    </row>
    <row r="108" spans="2:65" s="1" customFormat="1" ht="10">
      <c r="B108" s="33"/>
      <c r="D108" s="140" t="s">
        <v>162</v>
      </c>
      <c r="F108" s="141" t="s">
        <v>1758</v>
      </c>
      <c r="I108" s="142"/>
      <c r="L108" s="33"/>
      <c r="M108" s="143"/>
      <c r="T108" s="54"/>
      <c r="AT108" s="18" t="s">
        <v>162</v>
      </c>
      <c r="AU108" s="18" t="s">
        <v>76</v>
      </c>
    </row>
    <row r="109" spans="2:65" s="1" customFormat="1" ht="45">
      <c r="B109" s="33"/>
      <c r="D109" s="140" t="s">
        <v>163</v>
      </c>
      <c r="F109" s="144" t="s">
        <v>1760</v>
      </c>
      <c r="I109" s="142"/>
      <c r="L109" s="33"/>
      <c r="M109" s="143"/>
      <c r="T109" s="54"/>
      <c r="AT109" s="18" t="s">
        <v>163</v>
      </c>
      <c r="AU109" s="18" t="s">
        <v>76</v>
      </c>
    </row>
    <row r="110" spans="2:65" s="1" customFormat="1" ht="18">
      <c r="B110" s="33"/>
      <c r="D110" s="140" t="s">
        <v>217</v>
      </c>
      <c r="F110" s="144" t="s">
        <v>1761</v>
      </c>
      <c r="I110" s="142"/>
      <c r="L110" s="33"/>
      <c r="M110" s="143"/>
      <c r="T110" s="54"/>
      <c r="AT110" s="18" t="s">
        <v>217</v>
      </c>
      <c r="AU110" s="18" t="s">
        <v>76</v>
      </c>
    </row>
    <row r="111" spans="2:65" s="1" customFormat="1" ht="16.5" customHeight="1">
      <c r="B111" s="126"/>
      <c r="C111" s="127" t="s">
        <v>182</v>
      </c>
      <c r="D111" s="127" t="s">
        <v>155</v>
      </c>
      <c r="E111" s="128" t="s">
        <v>178</v>
      </c>
      <c r="F111" s="129" t="s">
        <v>179</v>
      </c>
      <c r="G111" s="130" t="s">
        <v>170</v>
      </c>
      <c r="H111" s="131">
        <v>160</v>
      </c>
      <c r="I111" s="132"/>
      <c r="J111" s="133">
        <f>ROUND(I111*H111,2)</f>
        <v>0</v>
      </c>
      <c r="K111" s="129" t="s">
        <v>159</v>
      </c>
      <c r="L111" s="33"/>
      <c r="M111" s="134" t="s">
        <v>3</v>
      </c>
      <c r="N111" s="135" t="s">
        <v>40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160</v>
      </c>
      <c r="AT111" s="138" t="s">
        <v>155</v>
      </c>
      <c r="AU111" s="138" t="s">
        <v>76</v>
      </c>
      <c r="AY111" s="18" t="s">
        <v>154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76</v>
      </c>
      <c r="BK111" s="139">
        <f>ROUND(I111*H111,2)</f>
        <v>0</v>
      </c>
      <c r="BL111" s="18" t="s">
        <v>160</v>
      </c>
      <c r="BM111" s="138" t="s">
        <v>1808</v>
      </c>
    </row>
    <row r="112" spans="2:65" s="1" customFormat="1" ht="10">
      <c r="B112" s="33"/>
      <c r="D112" s="140" t="s">
        <v>162</v>
      </c>
      <c r="F112" s="141" t="s">
        <v>179</v>
      </c>
      <c r="I112" s="142"/>
      <c r="L112" s="33"/>
      <c r="M112" s="143"/>
      <c r="T112" s="54"/>
      <c r="AT112" s="18" t="s">
        <v>162</v>
      </c>
      <c r="AU112" s="18" t="s">
        <v>76</v>
      </c>
    </row>
    <row r="113" spans="2:65" s="1" customFormat="1" ht="63">
      <c r="B113" s="33"/>
      <c r="D113" s="140" t="s">
        <v>163</v>
      </c>
      <c r="F113" s="144" t="s">
        <v>181</v>
      </c>
      <c r="I113" s="142"/>
      <c r="L113" s="33"/>
      <c r="M113" s="143"/>
      <c r="T113" s="54"/>
      <c r="AT113" s="18" t="s">
        <v>163</v>
      </c>
      <c r="AU113" s="18" t="s">
        <v>76</v>
      </c>
    </row>
    <row r="114" spans="2:65" s="1" customFormat="1" ht="27">
      <c r="B114" s="33"/>
      <c r="D114" s="140" t="s">
        <v>217</v>
      </c>
      <c r="F114" s="144" t="s">
        <v>1763</v>
      </c>
      <c r="I114" s="142"/>
      <c r="L114" s="33"/>
      <c r="M114" s="143"/>
      <c r="T114" s="54"/>
      <c r="AT114" s="18" t="s">
        <v>217</v>
      </c>
      <c r="AU114" s="18" t="s">
        <v>76</v>
      </c>
    </row>
    <row r="115" spans="2:65" s="1" customFormat="1" ht="16.5" customHeight="1">
      <c r="B115" s="126"/>
      <c r="C115" s="127" t="s">
        <v>186</v>
      </c>
      <c r="D115" s="127" t="s">
        <v>155</v>
      </c>
      <c r="E115" s="128" t="s">
        <v>187</v>
      </c>
      <c r="F115" s="129" t="s">
        <v>188</v>
      </c>
      <c r="G115" s="130" t="s">
        <v>170</v>
      </c>
      <c r="H115" s="131">
        <v>40</v>
      </c>
      <c r="I115" s="132"/>
      <c r="J115" s="133">
        <f>ROUND(I115*H115,2)</f>
        <v>0</v>
      </c>
      <c r="K115" s="129" t="s">
        <v>159</v>
      </c>
      <c r="L115" s="33"/>
      <c r="M115" s="134" t="s">
        <v>3</v>
      </c>
      <c r="N115" s="135" t="s">
        <v>40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160</v>
      </c>
      <c r="AT115" s="138" t="s">
        <v>155</v>
      </c>
      <c r="AU115" s="138" t="s">
        <v>76</v>
      </c>
      <c r="AY115" s="18" t="s">
        <v>154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76</v>
      </c>
      <c r="BK115" s="139">
        <f>ROUND(I115*H115,2)</f>
        <v>0</v>
      </c>
      <c r="BL115" s="18" t="s">
        <v>160</v>
      </c>
      <c r="BM115" s="138" t="s">
        <v>1809</v>
      </c>
    </row>
    <row r="116" spans="2:65" s="1" customFormat="1" ht="10">
      <c r="B116" s="33"/>
      <c r="D116" s="140" t="s">
        <v>162</v>
      </c>
      <c r="F116" s="141" t="s">
        <v>188</v>
      </c>
      <c r="I116" s="142"/>
      <c r="L116" s="33"/>
      <c r="M116" s="143"/>
      <c r="T116" s="54"/>
      <c r="AT116" s="18" t="s">
        <v>162</v>
      </c>
      <c r="AU116" s="18" t="s">
        <v>76</v>
      </c>
    </row>
    <row r="117" spans="2:65" s="1" customFormat="1" ht="63">
      <c r="B117" s="33"/>
      <c r="D117" s="140" t="s">
        <v>163</v>
      </c>
      <c r="F117" s="144" t="s">
        <v>181</v>
      </c>
      <c r="I117" s="142"/>
      <c r="L117" s="33"/>
      <c r="M117" s="143"/>
      <c r="T117" s="54"/>
      <c r="AT117" s="18" t="s">
        <v>163</v>
      </c>
      <c r="AU117" s="18" t="s">
        <v>76</v>
      </c>
    </row>
    <row r="118" spans="2:65" s="1" customFormat="1" ht="36">
      <c r="B118" s="33"/>
      <c r="D118" s="140" t="s">
        <v>217</v>
      </c>
      <c r="F118" s="144" t="s">
        <v>1765</v>
      </c>
      <c r="I118" s="142"/>
      <c r="L118" s="33"/>
      <c r="M118" s="143"/>
      <c r="T118" s="54"/>
      <c r="AT118" s="18" t="s">
        <v>217</v>
      </c>
      <c r="AU118" s="18" t="s">
        <v>76</v>
      </c>
    </row>
    <row r="119" spans="2:65" s="1" customFormat="1" ht="16.5" customHeight="1">
      <c r="B119" s="126"/>
      <c r="C119" s="127" t="s">
        <v>197</v>
      </c>
      <c r="D119" s="127" t="s">
        <v>155</v>
      </c>
      <c r="E119" s="128" t="s">
        <v>396</v>
      </c>
      <c r="F119" s="129" t="s">
        <v>397</v>
      </c>
      <c r="G119" s="130" t="s">
        <v>170</v>
      </c>
      <c r="H119" s="131">
        <v>160</v>
      </c>
      <c r="I119" s="132"/>
      <c r="J119" s="133">
        <f>ROUND(I119*H119,2)</f>
        <v>0</v>
      </c>
      <c r="K119" s="129" t="s">
        <v>159</v>
      </c>
      <c r="L119" s="33"/>
      <c r="M119" s="134" t="s">
        <v>3</v>
      </c>
      <c r="N119" s="135" t="s">
        <v>40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160</v>
      </c>
      <c r="AT119" s="138" t="s">
        <v>155</v>
      </c>
      <c r="AU119" s="138" t="s">
        <v>76</v>
      </c>
      <c r="AY119" s="18" t="s">
        <v>154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76</v>
      </c>
      <c r="BK119" s="139">
        <f>ROUND(I119*H119,2)</f>
        <v>0</v>
      </c>
      <c r="BL119" s="18" t="s">
        <v>160</v>
      </c>
      <c r="BM119" s="138" t="s">
        <v>1810</v>
      </c>
    </row>
    <row r="120" spans="2:65" s="1" customFormat="1" ht="10">
      <c r="B120" s="33"/>
      <c r="D120" s="140" t="s">
        <v>162</v>
      </c>
      <c r="F120" s="141" t="s">
        <v>397</v>
      </c>
      <c r="I120" s="142"/>
      <c r="L120" s="33"/>
      <c r="M120" s="143"/>
      <c r="T120" s="54"/>
      <c r="AT120" s="18" t="s">
        <v>162</v>
      </c>
      <c r="AU120" s="18" t="s">
        <v>76</v>
      </c>
    </row>
    <row r="121" spans="2:65" s="1" customFormat="1" ht="72">
      <c r="B121" s="33"/>
      <c r="D121" s="140" t="s">
        <v>163</v>
      </c>
      <c r="F121" s="144" t="s">
        <v>1767</v>
      </c>
      <c r="I121" s="142"/>
      <c r="L121" s="33"/>
      <c r="M121" s="143"/>
      <c r="T121" s="54"/>
      <c r="AT121" s="18" t="s">
        <v>163</v>
      </c>
      <c r="AU121" s="18" t="s">
        <v>76</v>
      </c>
    </row>
    <row r="122" spans="2:65" s="1" customFormat="1" ht="45">
      <c r="B122" s="33"/>
      <c r="D122" s="140" t="s">
        <v>217</v>
      </c>
      <c r="F122" s="144" t="s">
        <v>1768</v>
      </c>
      <c r="I122" s="142"/>
      <c r="L122" s="33"/>
      <c r="M122" s="143"/>
      <c r="T122" s="54"/>
      <c r="AT122" s="18" t="s">
        <v>217</v>
      </c>
      <c r="AU122" s="18" t="s">
        <v>76</v>
      </c>
    </row>
    <row r="123" spans="2:65" s="1" customFormat="1" ht="21.75" customHeight="1">
      <c r="B123" s="126"/>
      <c r="C123" s="127" t="s">
        <v>207</v>
      </c>
      <c r="D123" s="127" t="s">
        <v>155</v>
      </c>
      <c r="E123" s="128" t="s">
        <v>404</v>
      </c>
      <c r="F123" s="129" t="s">
        <v>405</v>
      </c>
      <c r="G123" s="130" t="s">
        <v>170</v>
      </c>
      <c r="H123" s="131">
        <v>160</v>
      </c>
      <c r="I123" s="132"/>
      <c r="J123" s="133">
        <f>ROUND(I123*H123,2)</f>
        <v>0</v>
      </c>
      <c r="K123" s="129" t="s">
        <v>159</v>
      </c>
      <c r="L123" s="33"/>
      <c r="M123" s="134" t="s">
        <v>3</v>
      </c>
      <c r="N123" s="135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160</v>
      </c>
      <c r="AT123" s="138" t="s">
        <v>155</v>
      </c>
      <c r="AU123" s="138" t="s">
        <v>76</v>
      </c>
      <c r="AY123" s="18" t="s">
        <v>154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76</v>
      </c>
      <c r="BK123" s="139">
        <f>ROUND(I123*H123,2)</f>
        <v>0</v>
      </c>
      <c r="BL123" s="18" t="s">
        <v>160</v>
      </c>
      <c r="BM123" s="138" t="s">
        <v>1811</v>
      </c>
    </row>
    <row r="124" spans="2:65" s="1" customFormat="1" ht="10">
      <c r="B124" s="33"/>
      <c r="D124" s="140" t="s">
        <v>162</v>
      </c>
      <c r="F124" s="141" t="s">
        <v>405</v>
      </c>
      <c r="I124" s="142"/>
      <c r="L124" s="33"/>
      <c r="M124" s="143"/>
      <c r="T124" s="54"/>
      <c r="AT124" s="18" t="s">
        <v>162</v>
      </c>
      <c r="AU124" s="18" t="s">
        <v>76</v>
      </c>
    </row>
    <row r="125" spans="2:65" s="1" customFormat="1" ht="63">
      <c r="B125" s="33"/>
      <c r="D125" s="140" t="s">
        <v>163</v>
      </c>
      <c r="F125" s="144" t="s">
        <v>1770</v>
      </c>
      <c r="I125" s="142"/>
      <c r="L125" s="33"/>
      <c r="M125" s="143"/>
      <c r="T125" s="54"/>
      <c r="AT125" s="18" t="s">
        <v>163</v>
      </c>
      <c r="AU125" s="18" t="s">
        <v>76</v>
      </c>
    </row>
    <row r="126" spans="2:65" s="1" customFormat="1" ht="27">
      <c r="B126" s="33"/>
      <c r="D126" s="140" t="s">
        <v>217</v>
      </c>
      <c r="F126" s="144" t="s">
        <v>1771</v>
      </c>
      <c r="I126" s="142"/>
      <c r="L126" s="33"/>
      <c r="M126" s="143"/>
      <c r="T126" s="54"/>
      <c r="AT126" s="18" t="s">
        <v>217</v>
      </c>
      <c r="AU126" s="18" t="s">
        <v>76</v>
      </c>
    </row>
    <row r="127" spans="2:65" s="10" customFormat="1" ht="25.9" customHeight="1">
      <c r="B127" s="116"/>
      <c r="D127" s="117" t="s">
        <v>68</v>
      </c>
      <c r="E127" s="118" t="s">
        <v>1035</v>
      </c>
      <c r="F127" s="118" t="s">
        <v>1036</v>
      </c>
      <c r="I127" s="119"/>
      <c r="J127" s="120">
        <f>BK127</f>
        <v>0</v>
      </c>
      <c r="L127" s="116"/>
      <c r="M127" s="121"/>
      <c r="P127" s="122">
        <f>SUM(P128:P275)</f>
        <v>0</v>
      </c>
      <c r="R127" s="122">
        <f>SUM(R128:R275)</f>
        <v>0</v>
      </c>
      <c r="T127" s="123">
        <f>SUM(T128:T275)</f>
        <v>0</v>
      </c>
      <c r="AR127" s="117" t="s">
        <v>76</v>
      </c>
      <c r="AT127" s="124" t="s">
        <v>68</v>
      </c>
      <c r="AU127" s="124" t="s">
        <v>69</v>
      </c>
      <c r="AY127" s="117" t="s">
        <v>154</v>
      </c>
      <c r="BK127" s="125">
        <f>SUM(BK128:BK275)</f>
        <v>0</v>
      </c>
    </row>
    <row r="128" spans="2:65" s="1" customFormat="1" ht="16.5" customHeight="1">
      <c r="B128" s="126"/>
      <c r="C128" s="127" t="s">
        <v>203</v>
      </c>
      <c r="D128" s="127" t="s">
        <v>155</v>
      </c>
      <c r="E128" s="128" t="s">
        <v>1812</v>
      </c>
      <c r="F128" s="129" t="s">
        <v>1813</v>
      </c>
      <c r="G128" s="130" t="s">
        <v>170</v>
      </c>
      <c r="H128" s="131">
        <v>60</v>
      </c>
      <c r="I128" s="132"/>
      <c r="J128" s="133">
        <f>ROUND(I128*H128,2)</f>
        <v>0</v>
      </c>
      <c r="K128" s="129" t="s">
        <v>159</v>
      </c>
      <c r="L128" s="33"/>
      <c r="M128" s="134" t="s">
        <v>3</v>
      </c>
      <c r="N128" s="135" t="s">
        <v>40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160</v>
      </c>
      <c r="AT128" s="138" t="s">
        <v>155</v>
      </c>
      <c r="AU128" s="138" t="s">
        <v>76</v>
      </c>
      <c r="AY128" s="18" t="s">
        <v>154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8" t="s">
        <v>76</v>
      </c>
      <c r="BK128" s="139">
        <f>ROUND(I128*H128,2)</f>
        <v>0</v>
      </c>
      <c r="BL128" s="18" t="s">
        <v>160</v>
      </c>
      <c r="BM128" s="138" t="s">
        <v>1814</v>
      </c>
    </row>
    <row r="129" spans="2:65" s="1" customFormat="1" ht="10">
      <c r="B129" s="33"/>
      <c r="D129" s="140" t="s">
        <v>162</v>
      </c>
      <c r="F129" s="141" t="s">
        <v>1813</v>
      </c>
      <c r="I129" s="142"/>
      <c r="L129" s="33"/>
      <c r="M129" s="143"/>
      <c r="T129" s="54"/>
      <c r="AT129" s="18" t="s">
        <v>162</v>
      </c>
      <c r="AU129" s="18" t="s">
        <v>76</v>
      </c>
    </row>
    <row r="130" spans="2:65" s="1" customFormat="1" ht="90">
      <c r="B130" s="33"/>
      <c r="D130" s="140" t="s">
        <v>163</v>
      </c>
      <c r="F130" s="144" t="s">
        <v>1815</v>
      </c>
      <c r="I130" s="142"/>
      <c r="L130" s="33"/>
      <c r="M130" s="143"/>
      <c r="T130" s="54"/>
      <c r="AT130" s="18" t="s">
        <v>163</v>
      </c>
      <c r="AU130" s="18" t="s">
        <v>76</v>
      </c>
    </row>
    <row r="131" spans="2:65" s="1" customFormat="1" ht="36">
      <c r="B131" s="33"/>
      <c r="D131" s="140" t="s">
        <v>217</v>
      </c>
      <c r="F131" s="144" t="s">
        <v>1816</v>
      </c>
      <c r="I131" s="142"/>
      <c r="L131" s="33"/>
      <c r="M131" s="143"/>
      <c r="T131" s="54"/>
      <c r="AT131" s="18" t="s">
        <v>217</v>
      </c>
      <c r="AU131" s="18" t="s">
        <v>76</v>
      </c>
    </row>
    <row r="132" spans="2:65" s="1" customFormat="1" ht="16.5" customHeight="1">
      <c r="B132" s="126"/>
      <c r="C132" s="127" t="s">
        <v>328</v>
      </c>
      <c r="D132" s="127" t="s">
        <v>155</v>
      </c>
      <c r="E132" s="128" t="s">
        <v>1817</v>
      </c>
      <c r="F132" s="129" t="s">
        <v>1818</v>
      </c>
      <c r="G132" s="130" t="s">
        <v>194</v>
      </c>
      <c r="H132" s="131">
        <v>6</v>
      </c>
      <c r="I132" s="132"/>
      <c r="J132" s="133">
        <f>ROUND(I132*H132,2)</f>
        <v>0</v>
      </c>
      <c r="K132" s="129" t="s">
        <v>159</v>
      </c>
      <c r="L132" s="33"/>
      <c r="M132" s="134" t="s">
        <v>3</v>
      </c>
      <c r="N132" s="135" t="s">
        <v>40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160</v>
      </c>
      <c r="AT132" s="138" t="s">
        <v>155</v>
      </c>
      <c r="AU132" s="138" t="s">
        <v>76</v>
      </c>
      <c r="AY132" s="18" t="s">
        <v>154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8" t="s">
        <v>76</v>
      </c>
      <c r="BK132" s="139">
        <f>ROUND(I132*H132,2)</f>
        <v>0</v>
      </c>
      <c r="BL132" s="18" t="s">
        <v>160</v>
      </c>
      <c r="BM132" s="138" t="s">
        <v>1819</v>
      </c>
    </row>
    <row r="133" spans="2:65" s="1" customFormat="1" ht="10">
      <c r="B133" s="33"/>
      <c r="D133" s="140" t="s">
        <v>162</v>
      </c>
      <c r="F133" s="141" t="s">
        <v>1818</v>
      </c>
      <c r="I133" s="142"/>
      <c r="L133" s="33"/>
      <c r="M133" s="143"/>
      <c r="T133" s="54"/>
      <c r="AT133" s="18" t="s">
        <v>162</v>
      </c>
      <c r="AU133" s="18" t="s">
        <v>76</v>
      </c>
    </row>
    <row r="134" spans="2:65" s="1" customFormat="1" ht="81">
      <c r="B134" s="33"/>
      <c r="D134" s="140" t="s">
        <v>163</v>
      </c>
      <c r="F134" s="144" t="s">
        <v>1820</v>
      </c>
      <c r="I134" s="142"/>
      <c r="L134" s="33"/>
      <c r="M134" s="143"/>
      <c r="T134" s="54"/>
      <c r="AT134" s="18" t="s">
        <v>163</v>
      </c>
      <c r="AU134" s="18" t="s">
        <v>76</v>
      </c>
    </row>
    <row r="135" spans="2:65" s="1" customFormat="1" ht="27">
      <c r="B135" s="33"/>
      <c r="D135" s="140" t="s">
        <v>217</v>
      </c>
      <c r="F135" s="144" t="s">
        <v>1821</v>
      </c>
      <c r="I135" s="142"/>
      <c r="L135" s="33"/>
      <c r="M135" s="143"/>
      <c r="T135" s="54"/>
      <c r="AT135" s="18" t="s">
        <v>217</v>
      </c>
      <c r="AU135" s="18" t="s">
        <v>76</v>
      </c>
    </row>
    <row r="136" spans="2:65" s="1" customFormat="1" ht="16.5" customHeight="1">
      <c r="B136" s="126"/>
      <c r="C136" s="127" t="s">
        <v>191</v>
      </c>
      <c r="D136" s="127" t="s">
        <v>155</v>
      </c>
      <c r="E136" s="128" t="s">
        <v>1772</v>
      </c>
      <c r="F136" s="129" t="s">
        <v>1773</v>
      </c>
      <c r="G136" s="130" t="s">
        <v>170</v>
      </c>
      <c r="H136" s="131">
        <v>45</v>
      </c>
      <c r="I136" s="132"/>
      <c r="J136" s="133">
        <f>ROUND(I136*H136,2)</f>
        <v>0</v>
      </c>
      <c r="K136" s="129" t="s">
        <v>159</v>
      </c>
      <c r="L136" s="33"/>
      <c r="M136" s="134" t="s">
        <v>3</v>
      </c>
      <c r="N136" s="135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160</v>
      </c>
      <c r="AT136" s="138" t="s">
        <v>155</v>
      </c>
      <c r="AU136" s="138" t="s">
        <v>76</v>
      </c>
      <c r="AY136" s="18" t="s">
        <v>154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76</v>
      </c>
      <c r="BK136" s="139">
        <f>ROUND(I136*H136,2)</f>
        <v>0</v>
      </c>
      <c r="BL136" s="18" t="s">
        <v>160</v>
      </c>
      <c r="BM136" s="138" t="s">
        <v>1822</v>
      </c>
    </row>
    <row r="137" spans="2:65" s="1" customFormat="1" ht="10">
      <c r="B137" s="33"/>
      <c r="D137" s="140" t="s">
        <v>162</v>
      </c>
      <c r="F137" s="141" t="s">
        <v>1773</v>
      </c>
      <c r="I137" s="142"/>
      <c r="L137" s="33"/>
      <c r="M137" s="143"/>
      <c r="T137" s="54"/>
      <c r="AT137" s="18" t="s">
        <v>162</v>
      </c>
      <c r="AU137" s="18" t="s">
        <v>76</v>
      </c>
    </row>
    <row r="138" spans="2:65" s="1" customFormat="1" ht="63">
      <c r="B138" s="33"/>
      <c r="D138" s="140" t="s">
        <v>163</v>
      </c>
      <c r="F138" s="144" t="s">
        <v>1724</v>
      </c>
      <c r="I138" s="142"/>
      <c r="L138" s="33"/>
      <c r="M138" s="143"/>
      <c r="T138" s="54"/>
      <c r="AT138" s="18" t="s">
        <v>163</v>
      </c>
      <c r="AU138" s="18" t="s">
        <v>76</v>
      </c>
    </row>
    <row r="139" spans="2:65" s="1" customFormat="1" ht="27">
      <c r="B139" s="33"/>
      <c r="D139" s="140" t="s">
        <v>217</v>
      </c>
      <c r="F139" s="144" t="s">
        <v>1725</v>
      </c>
      <c r="I139" s="142"/>
      <c r="L139" s="33"/>
      <c r="M139" s="143"/>
      <c r="T139" s="54"/>
      <c r="AT139" s="18" t="s">
        <v>217</v>
      </c>
      <c r="AU139" s="18" t="s">
        <v>76</v>
      </c>
    </row>
    <row r="140" spans="2:65" s="1" customFormat="1" ht="16.5" customHeight="1">
      <c r="B140" s="126"/>
      <c r="C140" s="127" t="s">
        <v>219</v>
      </c>
      <c r="D140" s="127" t="s">
        <v>155</v>
      </c>
      <c r="E140" s="128" t="s">
        <v>1823</v>
      </c>
      <c r="F140" s="129" t="s">
        <v>1824</v>
      </c>
      <c r="G140" s="130" t="s">
        <v>170</v>
      </c>
      <c r="H140" s="131">
        <v>360</v>
      </c>
      <c r="I140" s="132"/>
      <c r="J140" s="133">
        <f>ROUND(I140*H140,2)</f>
        <v>0</v>
      </c>
      <c r="K140" s="129" t="s">
        <v>159</v>
      </c>
      <c r="L140" s="33"/>
      <c r="M140" s="134" t="s">
        <v>3</v>
      </c>
      <c r="N140" s="135" t="s">
        <v>40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160</v>
      </c>
      <c r="AT140" s="138" t="s">
        <v>155</v>
      </c>
      <c r="AU140" s="138" t="s">
        <v>76</v>
      </c>
      <c r="AY140" s="18" t="s">
        <v>154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76</v>
      </c>
      <c r="BK140" s="139">
        <f>ROUND(I140*H140,2)</f>
        <v>0</v>
      </c>
      <c r="BL140" s="18" t="s">
        <v>160</v>
      </c>
      <c r="BM140" s="138" t="s">
        <v>1825</v>
      </c>
    </row>
    <row r="141" spans="2:65" s="1" customFormat="1" ht="10">
      <c r="B141" s="33"/>
      <c r="D141" s="140" t="s">
        <v>162</v>
      </c>
      <c r="F141" s="141" t="s">
        <v>1824</v>
      </c>
      <c r="I141" s="142"/>
      <c r="L141" s="33"/>
      <c r="M141" s="143"/>
      <c r="T141" s="54"/>
      <c r="AT141" s="18" t="s">
        <v>162</v>
      </c>
      <c r="AU141" s="18" t="s">
        <v>76</v>
      </c>
    </row>
    <row r="142" spans="2:65" s="1" customFormat="1" ht="63">
      <c r="B142" s="33"/>
      <c r="D142" s="140" t="s">
        <v>163</v>
      </c>
      <c r="F142" s="144" t="s">
        <v>1724</v>
      </c>
      <c r="I142" s="142"/>
      <c r="L142" s="33"/>
      <c r="M142" s="143"/>
      <c r="T142" s="54"/>
      <c r="AT142" s="18" t="s">
        <v>163</v>
      </c>
      <c r="AU142" s="18" t="s">
        <v>76</v>
      </c>
    </row>
    <row r="143" spans="2:65" s="1" customFormat="1" ht="27">
      <c r="B143" s="33"/>
      <c r="D143" s="140" t="s">
        <v>217</v>
      </c>
      <c r="F143" s="144" t="s">
        <v>1725</v>
      </c>
      <c r="I143" s="142"/>
      <c r="L143" s="33"/>
      <c r="M143" s="143"/>
      <c r="T143" s="54"/>
      <c r="AT143" s="18" t="s">
        <v>217</v>
      </c>
      <c r="AU143" s="18" t="s">
        <v>76</v>
      </c>
    </row>
    <row r="144" spans="2:65" s="1" customFormat="1" ht="16.5" customHeight="1">
      <c r="B144" s="126"/>
      <c r="C144" s="127" t="s">
        <v>231</v>
      </c>
      <c r="D144" s="127" t="s">
        <v>155</v>
      </c>
      <c r="E144" s="128" t="s">
        <v>1775</v>
      </c>
      <c r="F144" s="129" t="s">
        <v>1776</v>
      </c>
      <c r="G144" s="130" t="s">
        <v>170</v>
      </c>
      <c r="H144" s="131">
        <v>95</v>
      </c>
      <c r="I144" s="132"/>
      <c r="J144" s="133">
        <f>ROUND(I144*H144,2)</f>
        <v>0</v>
      </c>
      <c r="K144" s="129" t="s">
        <v>159</v>
      </c>
      <c r="L144" s="33"/>
      <c r="M144" s="134" t="s">
        <v>3</v>
      </c>
      <c r="N144" s="135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160</v>
      </c>
      <c r="AT144" s="138" t="s">
        <v>155</v>
      </c>
      <c r="AU144" s="138" t="s">
        <v>76</v>
      </c>
      <c r="AY144" s="18" t="s">
        <v>154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76</v>
      </c>
      <c r="BK144" s="139">
        <f>ROUND(I144*H144,2)</f>
        <v>0</v>
      </c>
      <c r="BL144" s="18" t="s">
        <v>160</v>
      </c>
      <c r="BM144" s="138" t="s">
        <v>1826</v>
      </c>
    </row>
    <row r="145" spans="2:65" s="1" customFormat="1" ht="10">
      <c r="B145" s="33"/>
      <c r="D145" s="140" t="s">
        <v>162</v>
      </c>
      <c r="F145" s="141" t="s">
        <v>1776</v>
      </c>
      <c r="I145" s="142"/>
      <c r="L145" s="33"/>
      <c r="M145" s="143"/>
      <c r="T145" s="54"/>
      <c r="AT145" s="18" t="s">
        <v>162</v>
      </c>
      <c r="AU145" s="18" t="s">
        <v>76</v>
      </c>
    </row>
    <row r="146" spans="2:65" s="1" customFormat="1" ht="63">
      <c r="B146" s="33"/>
      <c r="D146" s="140" t="s">
        <v>163</v>
      </c>
      <c r="F146" s="144" t="s">
        <v>1724</v>
      </c>
      <c r="I146" s="142"/>
      <c r="L146" s="33"/>
      <c r="M146" s="143"/>
      <c r="T146" s="54"/>
      <c r="AT146" s="18" t="s">
        <v>163</v>
      </c>
      <c r="AU146" s="18" t="s">
        <v>76</v>
      </c>
    </row>
    <row r="147" spans="2:65" s="1" customFormat="1" ht="27">
      <c r="B147" s="33"/>
      <c r="D147" s="140" t="s">
        <v>217</v>
      </c>
      <c r="F147" s="144" t="s">
        <v>1725</v>
      </c>
      <c r="I147" s="142"/>
      <c r="L147" s="33"/>
      <c r="M147" s="143"/>
      <c r="T147" s="54"/>
      <c r="AT147" s="18" t="s">
        <v>217</v>
      </c>
      <c r="AU147" s="18" t="s">
        <v>76</v>
      </c>
    </row>
    <row r="148" spans="2:65" s="1" customFormat="1" ht="16.5" customHeight="1">
      <c r="B148" s="126"/>
      <c r="C148" s="127" t="s">
        <v>212</v>
      </c>
      <c r="D148" s="127" t="s">
        <v>155</v>
      </c>
      <c r="E148" s="128" t="s">
        <v>1827</v>
      </c>
      <c r="F148" s="129" t="s">
        <v>1828</v>
      </c>
      <c r="G148" s="130" t="s">
        <v>170</v>
      </c>
      <c r="H148" s="131">
        <v>130</v>
      </c>
      <c r="I148" s="132"/>
      <c r="J148" s="133">
        <f>ROUND(I148*H148,2)</f>
        <v>0</v>
      </c>
      <c r="K148" s="129" t="s">
        <v>159</v>
      </c>
      <c r="L148" s="33"/>
      <c r="M148" s="134" t="s">
        <v>3</v>
      </c>
      <c r="N148" s="135" t="s">
        <v>40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160</v>
      </c>
      <c r="AT148" s="138" t="s">
        <v>155</v>
      </c>
      <c r="AU148" s="138" t="s">
        <v>76</v>
      </c>
      <c r="AY148" s="18" t="s">
        <v>154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76</v>
      </c>
      <c r="BK148" s="139">
        <f>ROUND(I148*H148,2)</f>
        <v>0</v>
      </c>
      <c r="BL148" s="18" t="s">
        <v>160</v>
      </c>
      <c r="BM148" s="138" t="s">
        <v>1829</v>
      </c>
    </row>
    <row r="149" spans="2:65" s="1" customFormat="1" ht="10">
      <c r="B149" s="33"/>
      <c r="D149" s="140" t="s">
        <v>162</v>
      </c>
      <c r="F149" s="141" t="s">
        <v>1828</v>
      </c>
      <c r="I149" s="142"/>
      <c r="L149" s="33"/>
      <c r="M149" s="143"/>
      <c r="T149" s="54"/>
      <c r="AT149" s="18" t="s">
        <v>162</v>
      </c>
      <c r="AU149" s="18" t="s">
        <v>76</v>
      </c>
    </row>
    <row r="150" spans="2:65" s="1" customFormat="1" ht="63">
      <c r="B150" s="33"/>
      <c r="D150" s="140" t="s">
        <v>163</v>
      </c>
      <c r="F150" s="144" t="s">
        <v>1724</v>
      </c>
      <c r="I150" s="142"/>
      <c r="L150" s="33"/>
      <c r="M150" s="143"/>
      <c r="T150" s="54"/>
      <c r="AT150" s="18" t="s">
        <v>163</v>
      </c>
      <c r="AU150" s="18" t="s">
        <v>76</v>
      </c>
    </row>
    <row r="151" spans="2:65" s="1" customFormat="1" ht="27">
      <c r="B151" s="33"/>
      <c r="D151" s="140" t="s">
        <v>217</v>
      </c>
      <c r="F151" s="144" t="s">
        <v>1725</v>
      </c>
      <c r="I151" s="142"/>
      <c r="L151" s="33"/>
      <c r="M151" s="143"/>
      <c r="T151" s="54"/>
      <c r="AT151" s="18" t="s">
        <v>217</v>
      </c>
      <c r="AU151" s="18" t="s">
        <v>76</v>
      </c>
    </row>
    <row r="152" spans="2:65" s="1" customFormat="1" ht="16.5" customHeight="1">
      <c r="B152" s="126"/>
      <c r="C152" s="127" t="s">
        <v>223</v>
      </c>
      <c r="D152" s="127" t="s">
        <v>155</v>
      </c>
      <c r="E152" s="128" t="s">
        <v>1830</v>
      </c>
      <c r="F152" s="129" t="s">
        <v>1831</v>
      </c>
      <c r="G152" s="130" t="s">
        <v>170</v>
      </c>
      <c r="H152" s="131">
        <v>240</v>
      </c>
      <c r="I152" s="132"/>
      <c r="J152" s="133">
        <f>ROUND(I152*H152,2)</f>
        <v>0</v>
      </c>
      <c r="K152" s="129" t="s">
        <v>159</v>
      </c>
      <c r="L152" s="33"/>
      <c r="M152" s="134" t="s">
        <v>3</v>
      </c>
      <c r="N152" s="135" t="s">
        <v>40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160</v>
      </c>
      <c r="AT152" s="138" t="s">
        <v>155</v>
      </c>
      <c r="AU152" s="138" t="s">
        <v>76</v>
      </c>
      <c r="AY152" s="18" t="s">
        <v>154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8" t="s">
        <v>76</v>
      </c>
      <c r="BK152" s="139">
        <f>ROUND(I152*H152,2)</f>
        <v>0</v>
      </c>
      <c r="BL152" s="18" t="s">
        <v>160</v>
      </c>
      <c r="BM152" s="138" t="s">
        <v>1832</v>
      </c>
    </row>
    <row r="153" spans="2:65" s="1" customFormat="1" ht="10">
      <c r="B153" s="33"/>
      <c r="D153" s="140" t="s">
        <v>162</v>
      </c>
      <c r="F153" s="141" t="s">
        <v>1831</v>
      </c>
      <c r="I153" s="142"/>
      <c r="L153" s="33"/>
      <c r="M153" s="143"/>
      <c r="T153" s="54"/>
      <c r="AT153" s="18" t="s">
        <v>162</v>
      </c>
      <c r="AU153" s="18" t="s">
        <v>76</v>
      </c>
    </row>
    <row r="154" spans="2:65" s="1" customFormat="1" ht="63">
      <c r="B154" s="33"/>
      <c r="D154" s="140" t="s">
        <v>163</v>
      </c>
      <c r="F154" s="144" t="s">
        <v>1724</v>
      </c>
      <c r="I154" s="142"/>
      <c r="L154" s="33"/>
      <c r="M154" s="143"/>
      <c r="T154" s="54"/>
      <c r="AT154" s="18" t="s">
        <v>163</v>
      </c>
      <c r="AU154" s="18" t="s">
        <v>76</v>
      </c>
    </row>
    <row r="155" spans="2:65" s="1" customFormat="1" ht="27">
      <c r="B155" s="33"/>
      <c r="D155" s="140" t="s">
        <v>217</v>
      </c>
      <c r="F155" s="144" t="s">
        <v>1725</v>
      </c>
      <c r="I155" s="142"/>
      <c r="L155" s="33"/>
      <c r="M155" s="143"/>
      <c r="T155" s="54"/>
      <c r="AT155" s="18" t="s">
        <v>217</v>
      </c>
      <c r="AU155" s="18" t="s">
        <v>76</v>
      </c>
    </row>
    <row r="156" spans="2:65" s="1" customFormat="1" ht="16.5" customHeight="1">
      <c r="B156" s="126"/>
      <c r="C156" s="127" t="s">
        <v>236</v>
      </c>
      <c r="D156" s="127" t="s">
        <v>155</v>
      </c>
      <c r="E156" s="128" t="s">
        <v>1833</v>
      </c>
      <c r="F156" s="129" t="s">
        <v>1834</v>
      </c>
      <c r="G156" s="130" t="s">
        <v>170</v>
      </c>
      <c r="H156" s="131">
        <v>20</v>
      </c>
      <c r="I156" s="132"/>
      <c r="J156" s="133">
        <f>ROUND(I156*H156,2)</f>
        <v>0</v>
      </c>
      <c r="K156" s="129" t="s">
        <v>159</v>
      </c>
      <c r="L156" s="33"/>
      <c r="M156" s="134" t="s">
        <v>3</v>
      </c>
      <c r="N156" s="135" t="s">
        <v>40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160</v>
      </c>
      <c r="AT156" s="138" t="s">
        <v>155</v>
      </c>
      <c r="AU156" s="138" t="s">
        <v>76</v>
      </c>
      <c r="AY156" s="18" t="s">
        <v>154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76</v>
      </c>
      <c r="BK156" s="139">
        <f>ROUND(I156*H156,2)</f>
        <v>0</v>
      </c>
      <c r="BL156" s="18" t="s">
        <v>160</v>
      </c>
      <c r="BM156" s="138" t="s">
        <v>1835</v>
      </c>
    </row>
    <row r="157" spans="2:65" s="1" customFormat="1" ht="10">
      <c r="B157" s="33"/>
      <c r="D157" s="140" t="s">
        <v>162</v>
      </c>
      <c r="F157" s="141" t="s">
        <v>1834</v>
      </c>
      <c r="I157" s="142"/>
      <c r="L157" s="33"/>
      <c r="M157" s="143"/>
      <c r="T157" s="54"/>
      <c r="AT157" s="18" t="s">
        <v>162</v>
      </c>
      <c r="AU157" s="18" t="s">
        <v>76</v>
      </c>
    </row>
    <row r="158" spans="2:65" s="1" customFormat="1" ht="63">
      <c r="B158" s="33"/>
      <c r="D158" s="140" t="s">
        <v>163</v>
      </c>
      <c r="F158" s="144" t="s">
        <v>1724</v>
      </c>
      <c r="I158" s="142"/>
      <c r="L158" s="33"/>
      <c r="M158" s="143"/>
      <c r="T158" s="54"/>
      <c r="AT158" s="18" t="s">
        <v>163</v>
      </c>
      <c r="AU158" s="18" t="s">
        <v>76</v>
      </c>
    </row>
    <row r="159" spans="2:65" s="1" customFormat="1" ht="27">
      <c r="B159" s="33"/>
      <c r="D159" s="140" t="s">
        <v>217</v>
      </c>
      <c r="F159" s="144" t="s">
        <v>1725</v>
      </c>
      <c r="I159" s="142"/>
      <c r="L159" s="33"/>
      <c r="M159" s="143"/>
      <c r="T159" s="54"/>
      <c r="AT159" s="18" t="s">
        <v>217</v>
      </c>
      <c r="AU159" s="18" t="s">
        <v>76</v>
      </c>
    </row>
    <row r="160" spans="2:65" s="1" customFormat="1" ht="16.5" customHeight="1">
      <c r="B160" s="126"/>
      <c r="C160" s="127" t="s">
        <v>241</v>
      </c>
      <c r="D160" s="127" t="s">
        <v>155</v>
      </c>
      <c r="E160" s="128" t="s">
        <v>1836</v>
      </c>
      <c r="F160" s="129" t="s">
        <v>1837</v>
      </c>
      <c r="G160" s="130" t="s">
        <v>170</v>
      </c>
      <c r="H160" s="131">
        <v>30</v>
      </c>
      <c r="I160" s="132"/>
      <c r="J160" s="133">
        <f>ROUND(I160*H160,2)</f>
        <v>0</v>
      </c>
      <c r="K160" s="129" t="s">
        <v>159</v>
      </c>
      <c r="L160" s="33"/>
      <c r="M160" s="134" t="s">
        <v>3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160</v>
      </c>
      <c r="AT160" s="138" t="s">
        <v>155</v>
      </c>
      <c r="AU160" s="138" t="s">
        <v>76</v>
      </c>
      <c r="AY160" s="18" t="s">
        <v>154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76</v>
      </c>
      <c r="BK160" s="139">
        <f>ROUND(I160*H160,2)</f>
        <v>0</v>
      </c>
      <c r="BL160" s="18" t="s">
        <v>160</v>
      </c>
      <c r="BM160" s="138" t="s">
        <v>1838</v>
      </c>
    </row>
    <row r="161" spans="2:65" s="1" customFormat="1" ht="10">
      <c r="B161" s="33"/>
      <c r="D161" s="140" t="s">
        <v>162</v>
      </c>
      <c r="F161" s="141" t="s">
        <v>1837</v>
      </c>
      <c r="I161" s="142"/>
      <c r="L161" s="33"/>
      <c r="M161" s="143"/>
      <c r="T161" s="54"/>
      <c r="AT161" s="18" t="s">
        <v>162</v>
      </c>
      <c r="AU161" s="18" t="s">
        <v>76</v>
      </c>
    </row>
    <row r="162" spans="2:65" s="1" customFormat="1" ht="63">
      <c r="B162" s="33"/>
      <c r="D162" s="140" t="s">
        <v>163</v>
      </c>
      <c r="F162" s="144" t="s">
        <v>1724</v>
      </c>
      <c r="I162" s="142"/>
      <c r="L162" s="33"/>
      <c r="M162" s="143"/>
      <c r="T162" s="54"/>
      <c r="AT162" s="18" t="s">
        <v>163</v>
      </c>
      <c r="AU162" s="18" t="s">
        <v>76</v>
      </c>
    </row>
    <row r="163" spans="2:65" s="1" customFormat="1" ht="27">
      <c r="B163" s="33"/>
      <c r="D163" s="140" t="s">
        <v>217</v>
      </c>
      <c r="F163" s="144" t="s">
        <v>1725</v>
      </c>
      <c r="I163" s="142"/>
      <c r="L163" s="33"/>
      <c r="M163" s="143"/>
      <c r="T163" s="54"/>
      <c r="AT163" s="18" t="s">
        <v>217</v>
      </c>
      <c r="AU163" s="18" t="s">
        <v>76</v>
      </c>
    </row>
    <row r="164" spans="2:65" s="1" customFormat="1" ht="16.5" customHeight="1">
      <c r="B164" s="126"/>
      <c r="C164" s="127" t="s">
        <v>354</v>
      </c>
      <c r="D164" s="127" t="s">
        <v>155</v>
      </c>
      <c r="E164" s="128" t="s">
        <v>1839</v>
      </c>
      <c r="F164" s="129" t="s">
        <v>1840</v>
      </c>
      <c r="G164" s="130" t="s">
        <v>170</v>
      </c>
      <c r="H164" s="131">
        <v>120</v>
      </c>
      <c r="I164" s="132"/>
      <c r="J164" s="133">
        <f>ROUND(I164*H164,2)</f>
        <v>0</v>
      </c>
      <c r="K164" s="129" t="s">
        <v>159</v>
      </c>
      <c r="L164" s="33"/>
      <c r="M164" s="134" t="s">
        <v>3</v>
      </c>
      <c r="N164" s="135" t="s">
        <v>40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160</v>
      </c>
      <c r="AT164" s="138" t="s">
        <v>155</v>
      </c>
      <c r="AU164" s="138" t="s">
        <v>76</v>
      </c>
      <c r="AY164" s="18" t="s">
        <v>154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8" t="s">
        <v>76</v>
      </c>
      <c r="BK164" s="139">
        <f>ROUND(I164*H164,2)</f>
        <v>0</v>
      </c>
      <c r="BL164" s="18" t="s">
        <v>160</v>
      </c>
      <c r="BM164" s="138" t="s">
        <v>1841</v>
      </c>
    </row>
    <row r="165" spans="2:65" s="1" customFormat="1" ht="10">
      <c r="B165" s="33"/>
      <c r="D165" s="140" t="s">
        <v>162</v>
      </c>
      <c r="F165" s="141" t="s">
        <v>1840</v>
      </c>
      <c r="I165" s="142"/>
      <c r="L165" s="33"/>
      <c r="M165" s="143"/>
      <c r="T165" s="54"/>
      <c r="AT165" s="18" t="s">
        <v>162</v>
      </c>
      <c r="AU165" s="18" t="s">
        <v>76</v>
      </c>
    </row>
    <row r="166" spans="2:65" s="1" customFormat="1" ht="27">
      <c r="B166" s="33"/>
      <c r="D166" s="140" t="s">
        <v>163</v>
      </c>
      <c r="F166" s="144" t="s">
        <v>1842</v>
      </c>
      <c r="I166" s="142"/>
      <c r="L166" s="33"/>
      <c r="M166" s="143"/>
      <c r="T166" s="54"/>
      <c r="AT166" s="18" t="s">
        <v>163</v>
      </c>
      <c r="AU166" s="18" t="s">
        <v>76</v>
      </c>
    </row>
    <row r="167" spans="2:65" s="1" customFormat="1" ht="36">
      <c r="B167" s="33"/>
      <c r="D167" s="140" t="s">
        <v>217</v>
      </c>
      <c r="F167" s="144" t="s">
        <v>1843</v>
      </c>
      <c r="I167" s="142"/>
      <c r="L167" s="33"/>
      <c r="M167" s="143"/>
      <c r="T167" s="54"/>
      <c r="AT167" s="18" t="s">
        <v>217</v>
      </c>
      <c r="AU167" s="18" t="s">
        <v>76</v>
      </c>
    </row>
    <row r="168" spans="2:65" s="1" customFormat="1" ht="16.5" customHeight="1">
      <c r="B168" s="126"/>
      <c r="C168" s="127" t="s">
        <v>301</v>
      </c>
      <c r="D168" s="127" t="s">
        <v>155</v>
      </c>
      <c r="E168" s="128" t="s">
        <v>633</v>
      </c>
      <c r="F168" s="129" t="s">
        <v>634</v>
      </c>
      <c r="G168" s="130" t="s">
        <v>194</v>
      </c>
      <c r="H168" s="131">
        <v>8</v>
      </c>
      <c r="I168" s="132"/>
      <c r="J168" s="133">
        <f>ROUND(I168*H168,2)</f>
        <v>0</v>
      </c>
      <c r="K168" s="129" t="s">
        <v>159</v>
      </c>
      <c r="L168" s="33"/>
      <c r="M168" s="134" t="s">
        <v>3</v>
      </c>
      <c r="N168" s="135" t="s">
        <v>40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160</v>
      </c>
      <c r="AT168" s="138" t="s">
        <v>155</v>
      </c>
      <c r="AU168" s="138" t="s">
        <v>76</v>
      </c>
      <c r="AY168" s="18" t="s">
        <v>154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76</v>
      </c>
      <c r="BK168" s="139">
        <f>ROUND(I168*H168,2)</f>
        <v>0</v>
      </c>
      <c r="BL168" s="18" t="s">
        <v>160</v>
      </c>
      <c r="BM168" s="138" t="s">
        <v>1844</v>
      </c>
    </row>
    <row r="169" spans="2:65" s="1" customFormat="1" ht="10">
      <c r="B169" s="33"/>
      <c r="D169" s="140" t="s">
        <v>162</v>
      </c>
      <c r="F169" s="141" t="s">
        <v>634</v>
      </c>
      <c r="I169" s="142"/>
      <c r="L169" s="33"/>
      <c r="M169" s="143"/>
      <c r="T169" s="54"/>
      <c r="AT169" s="18" t="s">
        <v>162</v>
      </c>
      <c r="AU169" s="18" t="s">
        <v>76</v>
      </c>
    </row>
    <row r="170" spans="2:65" s="1" customFormat="1" ht="72">
      <c r="B170" s="33"/>
      <c r="D170" s="140" t="s">
        <v>163</v>
      </c>
      <c r="F170" s="144" t="s">
        <v>1731</v>
      </c>
      <c r="I170" s="142"/>
      <c r="L170" s="33"/>
      <c r="M170" s="143"/>
      <c r="T170" s="54"/>
      <c r="AT170" s="18" t="s">
        <v>163</v>
      </c>
      <c r="AU170" s="18" t="s">
        <v>76</v>
      </c>
    </row>
    <row r="171" spans="2:65" s="1" customFormat="1" ht="27">
      <c r="B171" s="33"/>
      <c r="D171" s="140" t="s">
        <v>217</v>
      </c>
      <c r="F171" s="144" t="s">
        <v>1732</v>
      </c>
      <c r="I171" s="142"/>
      <c r="L171" s="33"/>
      <c r="M171" s="143"/>
      <c r="T171" s="54"/>
      <c r="AT171" s="18" t="s">
        <v>217</v>
      </c>
      <c r="AU171" s="18" t="s">
        <v>76</v>
      </c>
    </row>
    <row r="172" spans="2:65" s="1" customFormat="1" ht="21.75" customHeight="1">
      <c r="B172" s="126"/>
      <c r="C172" s="127" t="s">
        <v>9</v>
      </c>
      <c r="D172" s="127" t="s">
        <v>155</v>
      </c>
      <c r="E172" s="128" t="s">
        <v>1845</v>
      </c>
      <c r="F172" s="129" t="s">
        <v>1846</v>
      </c>
      <c r="G172" s="130" t="s">
        <v>194</v>
      </c>
      <c r="H172" s="131">
        <v>44</v>
      </c>
      <c r="I172" s="132"/>
      <c r="J172" s="133">
        <f>ROUND(I172*H172,2)</f>
        <v>0</v>
      </c>
      <c r="K172" s="129" t="s">
        <v>159</v>
      </c>
      <c r="L172" s="33"/>
      <c r="M172" s="134" t="s">
        <v>3</v>
      </c>
      <c r="N172" s="135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160</v>
      </c>
      <c r="AT172" s="138" t="s">
        <v>155</v>
      </c>
      <c r="AU172" s="138" t="s">
        <v>76</v>
      </c>
      <c r="AY172" s="18" t="s">
        <v>154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76</v>
      </c>
      <c r="BK172" s="139">
        <f>ROUND(I172*H172,2)</f>
        <v>0</v>
      </c>
      <c r="BL172" s="18" t="s">
        <v>160</v>
      </c>
      <c r="BM172" s="138" t="s">
        <v>1847</v>
      </c>
    </row>
    <row r="173" spans="2:65" s="1" customFormat="1" ht="10">
      <c r="B173" s="33"/>
      <c r="D173" s="140" t="s">
        <v>162</v>
      </c>
      <c r="F173" s="141" t="s">
        <v>1846</v>
      </c>
      <c r="I173" s="142"/>
      <c r="L173" s="33"/>
      <c r="M173" s="143"/>
      <c r="T173" s="54"/>
      <c r="AT173" s="18" t="s">
        <v>162</v>
      </c>
      <c r="AU173" s="18" t="s">
        <v>76</v>
      </c>
    </row>
    <row r="174" spans="2:65" s="1" customFormat="1" ht="72">
      <c r="B174" s="33"/>
      <c r="D174" s="140" t="s">
        <v>163</v>
      </c>
      <c r="F174" s="144" t="s">
        <v>1731</v>
      </c>
      <c r="I174" s="142"/>
      <c r="L174" s="33"/>
      <c r="M174" s="143"/>
      <c r="T174" s="54"/>
      <c r="AT174" s="18" t="s">
        <v>163</v>
      </c>
      <c r="AU174" s="18" t="s">
        <v>76</v>
      </c>
    </row>
    <row r="175" spans="2:65" s="1" customFormat="1" ht="27">
      <c r="B175" s="33"/>
      <c r="D175" s="140" t="s">
        <v>217</v>
      </c>
      <c r="F175" s="144" t="s">
        <v>1732</v>
      </c>
      <c r="I175" s="142"/>
      <c r="L175" s="33"/>
      <c r="M175" s="143"/>
      <c r="T175" s="54"/>
      <c r="AT175" s="18" t="s">
        <v>217</v>
      </c>
      <c r="AU175" s="18" t="s">
        <v>76</v>
      </c>
    </row>
    <row r="176" spans="2:65" s="1" customFormat="1" ht="21.75" customHeight="1">
      <c r="B176" s="126"/>
      <c r="C176" s="127" t="s">
        <v>261</v>
      </c>
      <c r="D176" s="127" t="s">
        <v>155</v>
      </c>
      <c r="E176" s="128" t="s">
        <v>1779</v>
      </c>
      <c r="F176" s="129" t="s">
        <v>1780</v>
      </c>
      <c r="G176" s="130" t="s">
        <v>194</v>
      </c>
      <c r="H176" s="131">
        <v>18</v>
      </c>
      <c r="I176" s="132"/>
      <c r="J176" s="133">
        <f>ROUND(I176*H176,2)</f>
        <v>0</v>
      </c>
      <c r="K176" s="129" t="s">
        <v>159</v>
      </c>
      <c r="L176" s="33"/>
      <c r="M176" s="134" t="s">
        <v>3</v>
      </c>
      <c r="N176" s="135" t="s">
        <v>40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160</v>
      </c>
      <c r="AT176" s="138" t="s">
        <v>155</v>
      </c>
      <c r="AU176" s="138" t="s">
        <v>76</v>
      </c>
      <c r="AY176" s="18" t="s">
        <v>154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8" t="s">
        <v>76</v>
      </c>
      <c r="BK176" s="139">
        <f>ROUND(I176*H176,2)</f>
        <v>0</v>
      </c>
      <c r="BL176" s="18" t="s">
        <v>160</v>
      </c>
      <c r="BM176" s="138" t="s">
        <v>1848</v>
      </c>
    </row>
    <row r="177" spans="2:65" s="1" customFormat="1" ht="10">
      <c r="B177" s="33"/>
      <c r="D177" s="140" t="s">
        <v>162</v>
      </c>
      <c r="F177" s="141" t="s">
        <v>1780</v>
      </c>
      <c r="I177" s="142"/>
      <c r="L177" s="33"/>
      <c r="M177" s="143"/>
      <c r="T177" s="54"/>
      <c r="AT177" s="18" t="s">
        <v>162</v>
      </c>
      <c r="AU177" s="18" t="s">
        <v>76</v>
      </c>
    </row>
    <row r="178" spans="2:65" s="1" customFormat="1" ht="72">
      <c r="B178" s="33"/>
      <c r="D178" s="140" t="s">
        <v>163</v>
      </c>
      <c r="F178" s="144" t="s">
        <v>1731</v>
      </c>
      <c r="I178" s="142"/>
      <c r="L178" s="33"/>
      <c r="M178" s="143"/>
      <c r="T178" s="54"/>
      <c r="AT178" s="18" t="s">
        <v>163</v>
      </c>
      <c r="AU178" s="18" t="s">
        <v>76</v>
      </c>
    </row>
    <row r="179" spans="2:65" s="1" customFormat="1" ht="27">
      <c r="B179" s="33"/>
      <c r="D179" s="140" t="s">
        <v>217</v>
      </c>
      <c r="F179" s="144" t="s">
        <v>1732</v>
      </c>
      <c r="I179" s="142"/>
      <c r="L179" s="33"/>
      <c r="M179" s="143"/>
      <c r="T179" s="54"/>
      <c r="AT179" s="18" t="s">
        <v>217</v>
      </c>
      <c r="AU179" s="18" t="s">
        <v>76</v>
      </c>
    </row>
    <row r="180" spans="2:65" s="1" customFormat="1" ht="21.75" customHeight="1">
      <c r="B180" s="126"/>
      <c r="C180" s="127" t="s">
        <v>266</v>
      </c>
      <c r="D180" s="127" t="s">
        <v>155</v>
      </c>
      <c r="E180" s="128" t="s">
        <v>1849</v>
      </c>
      <c r="F180" s="129" t="s">
        <v>1850</v>
      </c>
      <c r="G180" s="130" t="s">
        <v>194</v>
      </c>
      <c r="H180" s="131">
        <v>2</v>
      </c>
      <c r="I180" s="132"/>
      <c r="J180" s="133">
        <f>ROUND(I180*H180,2)</f>
        <v>0</v>
      </c>
      <c r="K180" s="129" t="s">
        <v>159</v>
      </c>
      <c r="L180" s="33"/>
      <c r="M180" s="134" t="s">
        <v>3</v>
      </c>
      <c r="N180" s="135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160</v>
      </c>
      <c r="AT180" s="138" t="s">
        <v>155</v>
      </c>
      <c r="AU180" s="138" t="s">
        <v>76</v>
      </c>
      <c r="AY180" s="18" t="s">
        <v>154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8" t="s">
        <v>76</v>
      </c>
      <c r="BK180" s="139">
        <f>ROUND(I180*H180,2)</f>
        <v>0</v>
      </c>
      <c r="BL180" s="18" t="s">
        <v>160</v>
      </c>
      <c r="BM180" s="138" t="s">
        <v>1851</v>
      </c>
    </row>
    <row r="181" spans="2:65" s="1" customFormat="1" ht="10">
      <c r="B181" s="33"/>
      <c r="D181" s="140" t="s">
        <v>162</v>
      </c>
      <c r="F181" s="141" t="s">
        <v>1850</v>
      </c>
      <c r="I181" s="142"/>
      <c r="L181" s="33"/>
      <c r="M181" s="143"/>
      <c r="T181" s="54"/>
      <c r="AT181" s="18" t="s">
        <v>162</v>
      </c>
      <c r="AU181" s="18" t="s">
        <v>76</v>
      </c>
    </row>
    <row r="182" spans="2:65" s="1" customFormat="1" ht="72">
      <c r="B182" s="33"/>
      <c r="D182" s="140" t="s">
        <v>163</v>
      </c>
      <c r="F182" s="144" t="s">
        <v>1731</v>
      </c>
      <c r="I182" s="142"/>
      <c r="L182" s="33"/>
      <c r="M182" s="143"/>
      <c r="T182" s="54"/>
      <c r="AT182" s="18" t="s">
        <v>163</v>
      </c>
      <c r="AU182" s="18" t="s">
        <v>76</v>
      </c>
    </row>
    <row r="183" spans="2:65" s="1" customFormat="1" ht="27">
      <c r="B183" s="33"/>
      <c r="D183" s="140" t="s">
        <v>217</v>
      </c>
      <c r="F183" s="144" t="s">
        <v>1732</v>
      </c>
      <c r="I183" s="142"/>
      <c r="L183" s="33"/>
      <c r="M183" s="143"/>
      <c r="T183" s="54"/>
      <c r="AT183" s="18" t="s">
        <v>217</v>
      </c>
      <c r="AU183" s="18" t="s">
        <v>76</v>
      </c>
    </row>
    <row r="184" spans="2:65" s="1" customFormat="1" ht="16.5" customHeight="1">
      <c r="B184" s="126"/>
      <c r="C184" s="127" t="s">
        <v>319</v>
      </c>
      <c r="D184" s="127" t="s">
        <v>155</v>
      </c>
      <c r="E184" s="128" t="s">
        <v>1852</v>
      </c>
      <c r="F184" s="129" t="s">
        <v>1853</v>
      </c>
      <c r="G184" s="130" t="s">
        <v>194</v>
      </c>
      <c r="H184" s="131">
        <v>12</v>
      </c>
      <c r="I184" s="132"/>
      <c r="J184" s="133">
        <f>ROUND(I184*H184,2)</f>
        <v>0</v>
      </c>
      <c r="K184" s="129" t="s">
        <v>159</v>
      </c>
      <c r="L184" s="33"/>
      <c r="M184" s="134" t="s">
        <v>3</v>
      </c>
      <c r="N184" s="135" t="s">
        <v>40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160</v>
      </c>
      <c r="AT184" s="138" t="s">
        <v>155</v>
      </c>
      <c r="AU184" s="138" t="s">
        <v>76</v>
      </c>
      <c r="AY184" s="18" t="s">
        <v>154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76</v>
      </c>
      <c r="BK184" s="139">
        <f>ROUND(I184*H184,2)</f>
        <v>0</v>
      </c>
      <c r="BL184" s="18" t="s">
        <v>160</v>
      </c>
      <c r="BM184" s="138" t="s">
        <v>1854</v>
      </c>
    </row>
    <row r="185" spans="2:65" s="1" customFormat="1" ht="10">
      <c r="B185" s="33"/>
      <c r="D185" s="140" t="s">
        <v>162</v>
      </c>
      <c r="F185" s="141" t="s">
        <v>1853</v>
      </c>
      <c r="I185" s="142"/>
      <c r="L185" s="33"/>
      <c r="M185" s="143"/>
      <c r="T185" s="54"/>
      <c r="AT185" s="18" t="s">
        <v>162</v>
      </c>
      <c r="AU185" s="18" t="s">
        <v>76</v>
      </c>
    </row>
    <row r="186" spans="2:65" s="1" customFormat="1" ht="72">
      <c r="B186" s="33"/>
      <c r="D186" s="140" t="s">
        <v>163</v>
      </c>
      <c r="F186" s="144" t="s">
        <v>1731</v>
      </c>
      <c r="I186" s="142"/>
      <c r="L186" s="33"/>
      <c r="M186" s="143"/>
      <c r="T186" s="54"/>
      <c r="AT186" s="18" t="s">
        <v>163</v>
      </c>
      <c r="AU186" s="18" t="s">
        <v>76</v>
      </c>
    </row>
    <row r="187" spans="2:65" s="1" customFormat="1" ht="27">
      <c r="B187" s="33"/>
      <c r="D187" s="140" t="s">
        <v>217</v>
      </c>
      <c r="F187" s="144" t="s">
        <v>1732</v>
      </c>
      <c r="I187" s="142"/>
      <c r="L187" s="33"/>
      <c r="M187" s="143"/>
      <c r="T187" s="54"/>
      <c r="AT187" s="18" t="s">
        <v>217</v>
      </c>
      <c r="AU187" s="18" t="s">
        <v>76</v>
      </c>
    </row>
    <row r="188" spans="2:65" s="1" customFormat="1" ht="16.5" customHeight="1">
      <c r="B188" s="126"/>
      <c r="C188" s="127" t="s">
        <v>313</v>
      </c>
      <c r="D188" s="127" t="s">
        <v>155</v>
      </c>
      <c r="E188" s="128" t="s">
        <v>1855</v>
      </c>
      <c r="F188" s="129" t="s">
        <v>1856</v>
      </c>
      <c r="G188" s="130" t="s">
        <v>194</v>
      </c>
      <c r="H188" s="131">
        <v>8</v>
      </c>
      <c r="I188" s="132"/>
      <c r="J188" s="133">
        <f>ROUND(I188*H188,2)</f>
        <v>0</v>
      </c>
      <c r="K188" s="129" t="s">
        <v>159</v>
      </c>
      <c r="L188" s="33"/>
      <c r="M188" s="134" t="s">
        <v>3</v>
      </c>
      <c r="N188" s="135" t="s">
        <v>40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160</v>
      </c>
      <c r="AT188" s="138" t="s">
        <v>155</v>
      </c>
      <c r="AU188" s="138" t="s">
        <v>76</v>
      </c>
      <c r="AY188" s="18" t="s">
        <v>154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76</v>
      </c>
      <c r="BK188" s="139">
        <f>ROUND(I188*H188,2)</f>
        <v>0</v>
      </c>
      <c r="BL188" s="18" t="s">
        <v>160</v>
      </c>
      <c r="BM188" s="138" t="s">
        <v>1857</v>
      </c>
    </row>
    <row r="189" spans="2:65" s="1" customFormat="1" ht="10">
      <c r="B189" s="33"/>
      <c r="D189" s="140" t="s">
        <v>162</v>
      </c>
      <c r="F189" s="141" t="s">
        <v>1856</v>
      </c>
      <c r="I189" s="142"/>
      <c r="L189" s="33"/>
      <c r="M189" s="143"/>
      <c r="T189" s="54"/>
      <c r="AT189" s="18" t="s">
        <v>162</v>
      </c>
      <c r="AU189" s="18" t="s">
        <v>76</v>
      </c>
    </row>
    <row r="190" spans="2:65" s="1" customFormat="1" ht="72">
      <c r="B190" s="33"/>
      <c r="D190" s="140" t="s">
        <v>163</v>
      </c>
      <c r="F190" s="144" t="s">
        <v>1731</v>
      </c>
      <c r="I190" s="142"/>
      <c r="L190" s="33"/>
      <c r="M190" s="143"/>
      <c r="T190" s="54"/>
      <c r="AT190" s="18" t="s">
        <v>163</v>
      </c>
      <c r="AU190" s="18" t="s">
        <v>76</v>
      </c>
    </row>
    <row r="191" spans="2:65" s="1" customFormat="1" ht="27">
      <c r="B191" s="33"/>
      <c r="D191" s="140" t="s">
        <v>217</v>
      </c>
      <c r="F191" s="144" t="s">
        <v>1732</v>
      </c>
      <c r="I191" s="142"/>
      <c r="L191" s="33"/>
      <c r="M191" s="143"/>
      <c r="T191" s="54"/>
      <c r="AT191" s="18" t="s">
        <v>217</v>
      </c>
      <c r="AU191" s="18" t="s">
        <v>76</v>
      </c>
    </row>
    <row r="192" spans="2:65" s="1" customFormat="1" ht="16.5" customHeight="1">
      <c r="B192" s="126"/>
      <c r="C192" s="127" t="s">
        <v>333</v>
      </c>
      <c r="D192" s="127" t="s">
        <v>155</v>
      </c>
      <c r="E192" s="128" t="s">
        <v>1858</v>
      </c>
      <c r="F192" s="129" t="s">
        <v>1859</v>
      </c>
      <c r="G192" s="130" t="s">
        <v>194</v>
      </c>
      <c r="H192" s="131">
        <v>2</v>
      </c>
      <c r="I192" s="132"/>
      <c r="J192" s="133">
        <f>ROUND(I192*H192,2)</f>
        <v>0</v>
      </c>
      <c r="K192" s="129" t="s">
        <v>159</v>
      </c>
      <c r="L192" s="33"/>
      <c r="M192" s="134" t="s">
        <v>3</v>
      </c>
      <c r="N192" s="135" t="s">
        <v>40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160</v>
      </c>
      <c r="AT192" s="138" t="s">
        <v>155</v>
      </c>
      <c r="AU192" s="138" t="s">
        <v>76</v>
      </c>
      <c r="AY192" s="18" t="s">
        <v>154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8" t="s">
        <v>76</v>
      </c>
      <c r="BK192" s="139">
        <f>ROUND(I192*H192,2)</f>
        <v>0</v>
      </c>
      <c r="BL192" s="18" t="s">
        <v>160</v>
      </c>
      <c r="BM192" s="138" t="s">
        <v>1860</v>
      </c>
    </row>
    <row r="193" spans="2:65" s="1" customFormat="1" ht="10">
      <c r="B193" s="33"/>
      <c r="D193" s="140" t="s">
        <v>162</v>
      </c>
      <c r="F193" s="141" t="s">
        <v>1859</v>
      </c>
      <c r="I193" s="142"/>
      <c r="L193" s="33"/>
      <c r="M193" s="143"/>
      <c r="T193" s="54"/>
      <c r="AT193" s="18" t="s">
        <v>162</v>
      </c>
      <c r="AU193" s="18" t="s">
        <v>76</v>
      </c>
    </row>
    <row r="194" spans="2:65" s="1" customFormat="1" ht="72">
      <c r="B194" s="33"/>
      <c r="D194" s="140" t="s">
        <v>163</v>
      </c>
      <c r="F194" s="144" t="s">
        <v>1731</v>
      </c>
      <c r="I194" s="142"/>
      <c r="L194" s="33"/>
      <c r="M194" s="143"/>
      <c r="T194" s="54"/>
      <c r="AT194" s="18" t="s">
        <v>163</v>
      </c>
      <c r="AU194" s="18" t="s">
        <v>76</v>
      </c>
    </row>
    <row r="195" spans="2:65" s="1" customFormat="1" ht="27">
      <c r="B195" s="33"/>
      <c r="D195" s="140" t="s">
        <v>217</v>
      </c>
      <c r="F195" s="144" t="s">
        <v>1732</v>
      </c>
      <c r="I195" s="142"/>
      <c r="L195" s="33"/>
      <c r="M195" s="143"/>
      <c r="T195" s="54"/>
      <c r="AT195" s="18" t="s">
        <v>217</v>
      </c>
      <c r="AU195" s="18" t="s">
        <v>76</v>
      </c>
    </row>
    <row r="196" spans="2:65" s="1" customFormat="1" ht="16.5" customHeight="1">
      <c r="B196" s="126"/>
      <c r="C196" s="127" t="s">
        <v>337</v>
      </c>
      <c r="D196" s="127" t="s">
        <v>155</v>
      </c>
      <c r="E196" s="128" t="s">
        <v>1861</v>
      </c>
      <c r="F196" s="129" t="s">
        <v>1862</v>
      </c>
      <c r="G196" s="130" t="s">
        <v>194</v>
      </c>
      <c r="H196" s="131">
        <v>2</v>
      </c>
      <c r="I196" s="132"/>
      <c r="J196" s="133">
        <f>ROUND(I196*H196,2)</f>
        <v>0</v>
      </c>
      <c r="K196" s="129" t="s">
        <v>159</v>
      </c>
      <c r="L196" s="33"/>
      <c r="M196" s="134" t="s">
        <v>3</v>
      </c>
      <c r="N196" s="135" t="s">
        <v>40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160</v>
      </c>
      <c r="AT196" s="138" t="s">
        <v>155</v>
      </c>
      <c r="AU196" s="138" t="s">
        <v>76</v>
      </c>
      <c r="AY196" s="18" t="s">
        <v>154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8" t="s">
        <v>76</v>
      </c>
      <c r="BK196" s="139">
        <f>ROUND(I196*H196,2)</f>
        <v>0</v>
      </c>
      <c r="BL196" s="18" t="s">
        <v>160</v>
      </c>
      <c r="BM196" s="138" t="s">
        <v>1863</v>
      </c>
    </row>
    <row r="197" spans="2:65" s="1" customFormat="1" ht="10">
      <c r="B197" s="33"/>
      <c r="D197" s="140" t="s">
        <v>162</v>
      </c>
      <c r="F197" s="141" t="s">
        <v>1862</v>
      </c>
      <c r="I197" s="142"/>
      <c r="L197" s="33"/>
      <c r="M197" s="143"/>
      <c r="T197" s="54"/>
      <c r="AT197" s="18" t="s">
        <v>162</v>
      </c>
      <c r="AU197" s="18" t="s">
        <v>76</v>
      </c>
    </row>
    <row r="198" spans="2:65" s="1" customFormat="1" ht="72">
      <c r="B198" s="33"/>
      <c r="D198" s="140" t="s">
        <v>163</v>
      </c>
      <c r="F198" s="144" t="s">
        <v>1731</v>
      </c>
      <c r="I198" s="142"/>
      <c r="L198" s="33"/>
      <c r="M198" s="143"/>
      <c r="T198" s="54"/>
      <c r="AT198" s="18" t="s">
        <v>163</v>
      </c>
      <c r="AU198" s="18" t="s">
        <v>76</v>
      </c>
    </row>
    <row r="199" spans="2:65" s="1" customFormat="1" ht="27">
      <c r="B199" s="33"/>
      <c r="D199" s="140" t="s">
        <v>217</v>
      </c>
      <c r="F199" s="144" t="s">
        <v>1732</v>
      </c>
      <c r="I199" s="142"/>
      <c r="L199" s="33"/>
      <c r="M199" s="143"/>
      <c r="T199" s="54"/>
      <c r="AT199" s="18" t="s">
        <v>217</v>
      </c>
      <c r="AU199" s="18" t="s">
        <v>76</v>
      </c>
    </row>
    <row r="200" spans="2:65" s="1" customFormat="1" ht="24.15" customHeight="1">
      <c r="B200" s="126"/>
      <c r="C200" s="127" t="s">
        <v>271</v>
      </c>
      <c r="D200" s="127" t="s">
        <v>155</v>
      </c>
      <c r="E200" s="128" t="s">
        <v>1864</v>
      </c>
      <c r="F200" s="129" t="s">
        <v>1865</v>
      </c>
      <c r="G200" s="130" t="s">
        <v>194</v>
      </c>
      <c r="H200" s="131">
        <v>3</v>
      </c>
      <c r="I200" s="132"/>
      <c r="J200" s="133">
        <f>ROUND(I200*H200,2)</f>
        <v>0</v>
      </c>
      <c r="K200" s="129" t="s">
        <v>159</v>
      </c>
      <c r="L200" s="33"/>
      <c r="M200" s="134" t="s">
        <v>3</v>
      </c>
      <c r="N200" s="135" t="s">
        <v>40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160</v>
      </c>
      <c r="AT200" s="138" t="s">
        <v>155</v>
      </c>
      <c r="AU200" s="138" t="s">
        <v>76</v>
      </c>
      <c r="AY200" s="18" t="s">
        <v>154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8" t="s">
        <v>76</v>
      </c>
      <c r="BK200" s="139">
        <f>ROUND(I200*H200,2)</f>
        <v>0</v>
      </c>
      <c r="BL200" s="18" t="s">
        <v>160</v>
      </c>
      <c r="BM200" s="138" t="s">
        <v>1866</v>
      </c>
    </row>
    <row r="201" spans="2:65" s="1" customFormat="1" ht="18">
      <c r="B201" s="33"/>
      <c r="D201" s="140" t="s">
        <v>162</v>
      </c>
      <c r="F201" s="141" t="s">
        <v>1865</v>
      </c>
      <c r="I201" s="142"/>
      <c r="L201" s="33"/>
      <c r="M201" s="143"/>
      <c r="T201" s="54"/>
      <c r="AT201" s="18" t="s">
        <v>162</v>
      </c>
      <c r="AU201" s="18" t="s">
        <v>76</v>
      </c>
    </row>
    <row r="202" spans="2:65" s="1" customFormat="1" ht="72">
      <c r="B202" s="33"/>
      <c r="D202" s="140" t="s">
        <v>163</v>
      </c>
      <c r="F202" s="144" t="s">
        <v>1785</v>
      </c>
      <c r="I202" s="142"/>
      <c r="L202" s="33"/>
      <c r="M202" s="143"/>
      <c r="T202" s="54"/>
      <c r="AT202" s="18" t="s">
        <v>163</v>
      </c>
      <c r="AU202" s="18" t="s">
        <v>76</v>
      </c>
    </row>
    <row r="203" spans="2:65" s="1" customFormat="1" ht="27">
      <c r="B203" s="33"/>
      <c r="D203" s="140" t="s">
        <v>217</v>
      </c>
      <c r="F203" s="144" t="s">
        <v>1786</v>
      </c>
      <c r="I203" s="142"/>
      <c r="L203" s="33"/>
      <c r="M203" s="143"/>
      <c r="T203" s="54"/>
      <c r="AT203" s="18" t="s">
        <v>217</v>
      </c>
      <c r="AU203" s="18" t="s">
        <v>76</v>
      </c>
    </row>
    <row r="204" spans="2:65" s="1" customFormat="1" ht="16.5" customHeight="1">
      <c r="B204" s="126"/>
      <c r="C204" s="127" t="s">
        <v>296</v>
      </c>
      <c r="D204" s="127" t="s">
        <v>155</v>
      </c>
      <c r="E204" s="128" t="s">
        <v>1867</v>
      </c>
      <c r="F204" s="129" t="s">
        <v>1868</v>
      </c>
      <c r="G204" s="130" t="s">
        <v>194</v>
      </c>
      <c r="H204" s="131">
        <v>2</v>
      </c>
      <c r="I204" s="132"/>
      <c r="J204" s="133">
        <f>ROUND(I204*H204,2)</f>
        <v>0</v>
      </c>
      <c r="K204" s="129" t="s">
        <v>159</v>
      </c>
      <c r="L204" s="33"/>
      <c r="M204" s="134" t="s">
        <v>3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160</v>
      </c>
      <c r="AT204" s="138" t="s">
        <v>155</v>
      </c>
      <c r="AU204" s="138" t="s">
        <v>76</v>
      </c>
      <c r="AY204" s="18" t="s">
        <v>154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76</v>
      </c>
      <c r="BK204" s="139">
        <f>ROUND(I204*H204,2)</f>
        <v>0</v>
      </c>
      <c r="BL204" s="18" t="s">
        <v>160</v>
      </c>
      <c r="BM204" s="138" t="s">
        <v>1869</v>
      </c>
    </row>
    <row r="205" spans="2:65" s="1" customFormat="1" ht="10">
      <c r="B205" s="33"/>
      <c r="D205" s="140" t="s">
        <v>162</v>
      </c>
      <c r="F205" s="141" t="s">
        <v>1868</v>
      </c>
      <c r="I205" s="142"/>
      <c r="L205" s="33"/>
      <c r="M205" s="143"/>
      <c r="T205" s="54"/>
      <c r="AT205" s="18" t="s">
        <v>162</v>
      </c>
      <c r="AU205" s="18" t="s">
        <v>76</v>
      </c>
    </row>
    <row r="206" spans="2:65" s="1" customFormat="1" ht="81">
      <c r="B206" s="33"/>
      <c r="D206" s="140" t="s">
        <v>163</v>
      </c>
      <c r="F206" s="144" t="s">
        <v>1870</v>
      </c>
      <c r="I206" s="142"/>
      <c r="L206" s="33"/>
      <c r="M206" s="143"/>
      <c r="T206" s="54"/>
      <c r="AT206" s="18" t="s">
        <v>163</v>
      </c>
      <c r="AU206" s="18" t="s">
        <v>76</v>
      </c>
    </row>
    <row r="207" spans="2:65" s="1" customFormat="1" ht="36">
      <c r="B207" s="33"/>
      <c r="D207" s="140" t="s">
        <v>217</v>
      </c>
      <c r="F207" s="144" t="s">
        <v>1871</v>
      </c>
      <c r="I207" s="142"/>
      <c r="L207" s="33"/>
      <c r="M207" s="143"/>
      <c r="T207" s="54"/>
      <c r="AT207" s="18" t="s">
        <v>217</v>
      </c>
      <c r="AU207" s="18" t="s">
        <v>76</v>
      </c>
    </row>
    <row r="208" spans="2:65" s="1" customFormat="1" ht="24.15" customHeight="1">
      <c r="B208" s="126"/>
      <c r="C208" s="127" t="s">
        <v>276</v>
      </c>
      <c r="D208" s="127" t="s">
        <v>155</v>
      </c>
      <c r="E208" s="128" t="s">
        <v>1872</v>
      </c>
      <c r="F208" s="129" t="s">
        <v>1873</v>
      </c>
      <c r="G208" s="130" t="s">
        <v>194</v>
      </c>
      <c r="H208" s="131">
        <v>1</v>
      </c>
      <c r="I208" s="132"/>
      <c r="J208" s="133">
        <f>ROUND(I208*H208,2)</f>
        <v>0</v>
      </c>
      <c r="K208" s="129" t="s">
        <v>159</v>
      </c>
      <c r="L208" s="33"/>
      <c r="M208" s="134" t="s">
        <v>3</v>
      </c>
      <c r="N208" s="135" t="s">
        <v>40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160</v>
      </c>
      <c r="AT208" s="138" t="s">
        <v>155</v>
      </c>
      <c r="AU208" s="138" t="s">
        <v>76</v>
      </c>
      <c r="AY208" s="18" t="s">
        <v>154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8" t="s">
        <v>76</v>
      </c>
      <c r="BK208" s="139">
        <f>ROUND(I208*H208,2)</f>
        <v>0</v>
      </c>
      <c r="BL208" s="18" t="s">
        <v>160</v>
      </c>
      <c r="BM208" s="138" t="s">
        <v>1874</v>
      </c>
    </row>
    <row r="209" spans="2:65" s="1" customFormat="1" ht="18">
      <c r="B209" s="33"/>
      <c r="D209" s="140" t="s">
        <v>162</v>
      </c>
      <c r="F209" s="141" t="s">
        <v>1873</v>
      </c>
      <c r="I209" s="142"/>
      <c r="L209" s="33"/>
      <c r="M209" s="143"/>
      <c r="T209" s="54"/>
      <c r="AT209" s="18" t="s">
        <v>162</v>
      </c>
      <c r="AU209" s="18" t="s">
        <v>76</v>
      </c>
    </row>
    <row r="210" spans="2:65" s="1" customFormat="1" ht="90">
      <c r="B210" s="33"/>
      <c r="D210" s="140" t="s">
        <v>163</v>
      </c>
      <c r="F210" s="144" t="s">
        <v>1875</v>
      </c>
      <c r="I210" s="142"/>
      <c r="L210" s="33"/>
      <c r="M210" s="143"/>
      <c r="T210" s="54"/>
      <c r="AT210" s="18" t="s">
        <v>163</v>
      </c>
      <c r="AU210" s="18" t="s">
        <v>76</v>
      </c>
    </row>
    <row r="211" spans="2:65" s="1" customFormat="1" ht="36">
      <c r="B211" s="33"/>
      <c r="D211" s="140" t="s">
        <v>217</v>
      </c>
      <c r="F211" s="144" t="s">
        <v>1876</v>
      </c>
      <c r="I211" s="142"/>
      <c r="L211" s="33"/>
      <c r="M211" s="143"/>
      <c r="T211" s="54"/>
      <c r="AT211" s="18" t="s">
        <v>217</v>
      </c>
      <c r="AU211" s="18" t="s">
        <v>76</v>
      </c>
    </row>
    <row r="212" spans="2:65" s="1" customFormat="1" ht="16.5" customHeight="1">
      <c r="B212" s="126"/>
      <c r="C212" s="127" t="s">
        <v>343</v>
      </c>
      <c r="D212" s="127" t="s">
        <v>155</v>
      </c>
      <c r="E212" s="128" t="s">
        <v>1877</v>
      </c>
      <c r="F212" s="129" t="s">
        <v>1878</v>
      </c>
      <c r="G212" s="130" t="s">
        <v>194</v>
      </c>
      <c r="H212" s="131">
        <v>2</v>
      </c>
      <c r="I212" s="132"/>
      <c r="J212" s="133">
        <f>ROUND(I212*H212,2)</f>
        <v>0</v>
      </c>
      <c r="K212" s="129" t="s">
        <v>159</v>
      </c>
      <c r="L212" s="33"/>
      <c r="M212" s="134" t="s">
        <v>3</v>
      </c>
      <c r="N212" s="135" t="s">
        <v>40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160</v>
      </c>
      <c r="AT212" s="138" t="s">
        <v>155</v>
      </c>
      <c r="AU212" s="138" t="s">
        <v>76</v>
      </c>
      <c r="AY212" s="18" t="s">
        <v>154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8" t="s">
        <v>76</v>
      </c>
      <c r="BK212" s="139">
        <f>ROUND(I212*H212,2)</f>
        <v>0</v>
      </c>
      <c r="BL212" s="18" t="s">
        <v>160</v>
      </c>
      <c r="BM212" s="138" t="s">
        <v>1879</v>
      </c>
    </row>
    <row r="213" spans="2:65" s="1" customFormat="1" ht="10">
      <c r="B213" s="33"/>
      <c r="D213" s="140" t="s">
        <v>162</v>
      </c>
      <c r="F213" s="141" t="s">
        <v>1878</v>
      </c>
      <c r="I213" s="142"/>
      <c r="L213" s="33"/>
      <c r="M213" s="143"/>
      <c r="T213" s="54"/>
      <c r="AT213" s="18" t="s">
        <v>162</v>
      </c>
      <c r="AU213" s="18" t="s">
        <v>76</v>
      </c>
    </row>
    <row r="214" spans="2:65" s="1" customFormat="1" ht="81">
      <c r="B214" s="33"/>
      <c r="D214" s="140" t="s">
        <v>163</v>
      </c>
      <c r="F214" s="144" t="s">
        <v>1880</v>
      </c>
      <c r="I214" s="142"/>
      <c r="L214" s="33"/>
      <c r="M214" s="143"/>
      <c r="T214" s="54"/>
      <c r="AT214" s="18" t="s">
        <v>163</v>
      </c>
      <c r="AU214" s="18" t="s">
        <v>76</v>
      </c>
    </row>
    <row r="215" spans="2:65" s="1" customFormat="1" ht="27">
      <c r="B215" s="33"/>
      <c r="D215" s="140" t="s">
        <v>217</v>
      </c>
      <c r="F215" s="144" t="s">
        <v>1881</v>
      </c>
      <c r="I215" s="142"/>
      <c r="L215" s="33"/>
      <c r="M215" s="143"/>
      <c r="T215" s="54"/>
      <c r="AT215" s="18" t="s">
        <v>217</v>
      </c>
      <c r="AU215" s="18" t="s">
        <v>76</v>
      </c>
    </row>
    <row r="216" spans="2:65" s="1" customFormat="1" ht="16.5" customHeight="1">
      <c r="B216" s="126"/>
      <c r="C216" s="127" t="s">
        <v>349</v>
      </c>
      <c r="D216" s="127" t="s">
        <v>155</v>
      </c>
      <c r="E216" s="128" t="s">
        <v>1882</v>
      </c>
      <c r="F216" s="129" t="s">
        <v>1883</v>
      </c>
      <c r="G216" s="130" t="s">
        <v>194</v>
      </c>
      <c r="H216" s="131">
        <v>2</v>
      </c>
      <c r="I216" s="132"/>
      <c r="J216" s="133">
        <f>ROUND(I216*H216,2)</f>
        <v>0</v>
      </c>
      <c r="K216" s="129" t="s">
        <v>159</v>
      </c>
      <c r="L216" s="33"/>
      <c r="M216" s="134" t="s">
        <v>3</v>
      </c>
      <c r="N216" s="135" t="s">
        <v>40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160</v>
      </c>
      <c r="AT216" s="138" t="s">
        <v>155</v>
      </c>
      <c r="AU216" s="138" t="s">
        <v>76</v>
      </c>
      <c r="AY216" s="18" t="s">
        <v>154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76</v>
      </c>
      <c r="BK216" s="139">
        <f>ROUND(I216*H216,2)</f>
        <v>0</v>
      </c>
      <c r="BL216" s="18" t="s">
        <v>160</v>
      </c>
      <c r="BM216" s="138" t="s">
        <v>1884</v>
      </c>
    </row>
    <row r="217" spans="2:65" s="1" customFormat="1" ht="10">
      <c r="B217" s="33"/>
      <c r="D217" s="140" t="s">
        <v>162</v>
      </c>
      <c r="F217" s="141" t="s">
        <v>1883</v>
      </c>
      <c r="I217" s="142"/>
      <c r="L217" s="33"/>
      <c r="M217" s="143"/>
      <c r="T217" s="54"/>
      <c r="AT217" s="18" t="s">
        <v>162</v>
      </c>
      <c r="AU217" s="18" t="s">
        <v>76</v>
      </c>
    </row>
    <row r="218" spans="2:65" s="1" customFormat="1" ht="81">
      <c r="B218" s="33"/>
      <c r="D218" s="140" t="s">
        <v>163</v>
      </c>
      <c r="F218" s="144" t="s">
        <v>1880</v>
      </c>
      <c r="I218" s="142"/>
      <c r="L218" s="33"/>
      <c r="M218" s="143"/>
      <c r="T218" s="54"/>
      <c r="AT218" s="18" t="s">
        <v>163</v>
      </c>
      <c r="AU218" s="18" t="s">
        <v>76</v>
      </c>
    </row>
    <row r="219" spans="2:65" s="1" customFormat="1" ht="27">
      <c r="B219" s="33"/>
      <c r="D219" s="140" t="s">
        <v>217</v>
      </c>
      <c r="F219" s="144" t="s">
        <v>1881</v>
      </c>
      <c r="I219" s="142"/>
      <c r="L219" s="33"/>
      <c r="M219" s="143"/>
      <c r="T219" s="54"/>
      <c r="AT219" s="18" t="s">
        <v>217</v>
      </c>
      <c r="AU219" s="18" t="s">
        <v>76</v>
      </c>
    </row>
    <row r="220" spans="2:65" s="1" customFormat="1" ht="16.5" customHeight="1">
      <c r="B220" s="126"/>
      <c r="C220" s="127" t="s">
        <v>256</v>
      </c>
      <c r="D220" s="127" t="s">
        <v>155</v>
      </c>
      <c r="E220" s="128" t="s">
        <v>1885</v>
      </c>
      <c r="F220" s="129" t="s">
        <v>1886</v>
      </c>
      <c r="G220" s="130" t="s">
        <v>194</v>
      </c>
      <c r="H220" s="131">
        <v>1</v>
      </c>
      <c r="I220" s="132"/>
      <c r="J220" s="133">
        <f>ROUND(I220*H220,2)</f>
        <v>0</v>
      </c>
      <c r="K220" s="129" t="s">
        <v>159</v>
      </c>
      <c r="L220" s="33"/>
      <c r="M220" s="134" t="s">
        <v>3</v>
      </c>
      <c r="N220" s="135" t="s">
        <v>40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160</v>
      </c>
      <c r="AT220" s="138" t="s">
        <v>155</v>
      </c>
      <c r="AU220" s="138" t="s">
        <v>76</v>
      </c>
      <c r="AY220" s="18" t="s">
        <v>154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8" t="s">
        <v>76</v>
      </c>
      <c r="BK220" s="139">
        <f>ROUND(I220*H220,2)</f>
        <v>0</v>
      </c>
      <c r="BL220" s="18" t="s">
        <v>160</v>
      </c>
      <c r="BM220" s="138" t="s">
        <v>1887</v>
      </c>
    </row>
    <row r="221" spans="2:65" s="1" customFormat="1" ht="10">
      <c r="B221" s="33"/>
      <c r="D221" s="140" t="s">
        <v>162</v>
      </c>
      <c r="F221" s="141" t="s">
        <v>1886</v>
      </c>
      <c r="I221" s="142"/>
      <c r="L221" s="33"/>
      <c r="M221" s="143"/>
      <c r="T221" s="54"/>
      <c r="AT221" s="18" t="s">
        <v>162</v>
      </c>
      <c r="AU221" s="18" t="s">
        <v>76</v>
      </c>
    </row>
    <row r="222" spans="2:65" s="1" customFormat="1" ht="81">
      <c r="B222" s="33"/>
      <c r="D222" s="140" t="s">
        <v>163</v>
      </c>
      <c r="F222" s="144" t="s">
        <v>1888</v>
      </c>
      <c r="I222" s="142"/>
      <c r="L222" s="33"/>
      <c r="M222" s="143"/>
      <c r="T222" s="54"/>
      <c r="AT222" s="18" t="s">
        <v>163</v>
      </c>
      <c r="AU222" s="18" t="s">
        <v>76</v>
      </c>
    </row>
    <row r="223" spans="2:65" s="1" customFormat="1" ht="27">
      <c r="B223" s="33"/>
      <c r="D223" s="140" t="s">
        <v>217</v>
      </c>
      <c r="F223" s="144" t="s">
        <v>1889</v>
      </c>
      <c r="I223" s="142"/>
      <c r="L223" s="33"/>
      <c r="M223" s="143"/>
      <c r="T223" s="54"/>
      <c r="AT223" s="18" t="s">
        <v>217</v>
      </c>
      <c r="AU223" s="18" t="s">
        <v>76</v>
      </c>
    </row>
    <row r="224" spans="2:65" s="1" customFormat="1" ht="16.5" customHeight="1">
      <c r="B224" s="126"/>
      <c r="C224" s="127" t="s">
        <v>281</v>
      </c>
      <c r="D224" s="127" t="s">
        <v>155</v>
      </c>
      <c r="E224" s="128" t="s">
        <v>1890</v>
      </c>
      <c r="F224" s="129" t="s">
        <v>1891</v>
      </c>
      <c r="G224" s="130" t="s">
        <v>194</v>
      </c>
      <c r="H224" s="131">
        <v>1</v>
      </c>
      <c r="I224" s="132"/>
      <c r="J224" s="133">
        <f>ROUND(I224*H224,2)</f>
        <v>0</v>
      </c>
      <c r="K224" s="129" t="s">
        <v>159</v>
      </c>
      <c r="L224" s="33"/>
      <c r="M224" s="134" t="s">
        <v>3</v>
      </c>
      <c r="N224" s="135" t="s">
        <v>40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160</v>
      </c>
      <c r="AT224" s="138" t="s">
        <v>155</v>
      </c>
      <c r="AU224" s="138" t="s">
        <v>76</v>
      </c>
      <c r="AY224" s="18" t="s">
        <v>154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8" t="s">
        <v>76</v>
      </c>
      <c r="BK224" s="139">
        <f>ROUND(I224*H224,2)</f>
        <v>0</v>
      </c>
      <c r="BL224" s="18" t="s">
        <v>160</v>
      </c>
      <c r="BM224" s="138" t="s">
        <v>1892</v>
      </c>
    </row>
    <row r="225" spans="2:65" s="1" customFormat="1" ht="10">
      <c r="B225" s="33"/>
      <c r="D225" s="140" t="s">
        <v>162</v>
      </c>
      <c r="F225" s="141" t="s">
        <v>1891</v>
      </c>
      <c r="I225" s="142"/>
      <c r="L225" s="33"/>
      <c r="M225" s="143"/>
      <c r="T225" s="54"/>
      <c r="AT225" s="18" t="s">
        <v>162</v>
      </c>
      <c r="AU225" s="18" t="s">
        <v>76</v>
      </c>
    </row>
    <row r="226" spans="2:65" s="1" customFormat="1" ht="81">
      <c r="B226" s="33"/>
      <c r="D226" s="140" t="s">
        <v>163</v>
      </c>
      <c r="F226" s="144" t="s">
        <v>1893</v>
      </c>
      <c r="I226" s="142"/>
      <c r="L226" s="33"/>
      <c r="M226" s="143"/>
      <c r="T226" s="54"/>
      <c r="AT226" s="18" t="s">
        <v>163</v>
      </c>
      <c r="AU226" s="18" t="s">
        <v>76</v>
      </c>
    </row>
    <row r="227" spans="2:65" s="1" customFormat="1" ht="27">
      <c r="B227" s="33"/>
      <c r="D227" s="140" t="s">
        <v>217</v>
      </c>
      <c r="F227" s="144" t="s">
        <v>1894</v>
      </c>
      <c r="I227" s="142"/>
      <c r="L227" s="33"/>
      <c r="M227" s="143"/>
      <c r="T227" s="54"/>
      <c r="AT227" s="18" t="s">
        <v>217</v>
      </c>
      <c r="AU227" s="18" t="s">
        <v>76</v>
      </c>
    </row>
    <row r="228" spans="2:65" s="1" customFormat="1" ht="24.15" customHeight="1">
      <c r="B228" s="126"/>
      <c r="C228" s="127" t="s">
        <v>247</v>
      </c>
      <c r="D228" s="127" t="s">
        <v>155</v>
      </c>
      <c r="E228" s="128" t="s">
        <v>1041</v>
      </c>
      <c r="F228" s="129" t="s">
        <v>1042</v>
      </c>
      <c r="G228" s="130" t="s">
        <v>194</v>
      </c>
      <c r="H228" s="131">
        <v>1</v>
      </c>
      <c r="I228" s="132"/>
      <c r="J228" s="133">
        <f>ROUND(I228*H228,2)</f>
        <v>0</v>
      </c>
      <c r="K228" s="129" t="s">
        <v>159</v>
      </c>
      <c r="L228" s="33"/>
      <c r="M228" s="134" t="s">
        <v>3</v>
      </c>
      <c r="N228" s="135" t="s">
        <v>40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160</v>
      </c>
      <c r="AT228" s="138" t="s">
        <v>155</v>
      </c>
      <c r="AU228" s="138" t="s">
        <v>76</v>
      </c>
      <c r="AY228" s="18" t="s">
        <v>154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76</v>
      </c>
      <c r="BK228" s="139">
        <f>ROUND(I228*H228,2)</f>
        <v>0</v>
      </c>
      <c r="BL228" s="18" t="s">
        <v>160</v>
      </c>
      <c r="BM228" s="138" t="s">
        <v>1895</v>
      </c>
    </row>
    <row r="229" spans="2:65" s="1" customFormat="1" ht="10">
      <c r="B229" s="33"/>
      <c r="D229" s="140" t="s">
        <v>162</v>
      </c>
      <c r="F229" s="141" t="s">
        <v>1042</v>
      </c>
      <c r="I229" s="142"/>
      <c r="L229" s="33"/>
      <c r="M229" s="143"/>
      <c r="T229" s="54"/>
      <c r="AT229" s="18" t="s">
        <v>162</v>
      </c>
      <c r="AU229" s="18" t="s">
        <v>76</v>
      </c>
    </row>
    <row r="230" spans="2:65" s="1" customFormat="1" ht="72">
      <c r="B230" s="33"/>
      <c r="D230" s="140" t="s">
        <v>163</v>
      </c>
      <c r="F230" s="144" t="s">
        <v>1044</v>
      </c>
      <c r="I230" s="142"/>
      <c r="L230" s="33"/>
      <c r="M230" s="143"/>
      <c r="T230" s="54"/>
      <c r="AT230" s="18" t="s">
        <v>163</v>
      </c>
      <c r="AU230" s="18" t="s">
        <v>76</v>
      </c>
    </row>
    <row r="231" spans="2:65" s="1" customFormat="1" ht="36">
      <c r="B231" s="33"/>
      <c r="D231" s="140" t="s">
        <v>217</v>
      </c>
      <c r="F231" s="144" t="s">
        <v>1045</v>
      </c>
      <c r="I231" s="142"/>
      <c r="L231" s="33"/>
      <c r="M231" s="143"/>
      <c r="T231" s="54"/>
      <c r="AT231" s="18" t="s">
        <v>217</v>
      </c>
      <c r="AU231" s="18" t="s">
        <v>76</v>
      </c>
    </row>
    <row r="232" spans="2:65" s="1" customFormat="1" ht="24.15" customHeight="1">
      <c r="B232" s="126"/>
      <c r="C232" s="127" t="s">
        <v>251</v>
      </c>
      <c r="D232" s="127" t="s">
        <v>155</v>
      </c>
      <c r="E232" s="128" t="s">
        <v>1896</v>
      </c>
      <c r="F232" s="129" t="s">
        <v>1897</v>
      </c>
      <c r="G232" s="130" t="s">
        <v>194</v>
      </c>
      <c r="H232" s="131">
        <v>1</v>
      </c>
      <c r="I232" s="132"/>
      <c r="J232" s="133">
        <f>ROUND(I232*H232,2)</f>
        <v>0</v>
      </c>
      <c r="K232" s="129" t="s">
        <v>159</v>
      </c>
      <c r="L232" s="33"/>
      <c r="M232" s="134" t="s">
        <v>3</v>
      </c>
      <c r="N232" s="135" t="s">
        <v>40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160</v>
      </c>
      <c r="AT232" s="138" t="s">
        <v>155</v>
      </c>
      <c r="AU232" s="138" t="s">
        <v>76</v>
      </c>
      <c r="AY232" s="18" t="s">
        <v>154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8" t="s">
        <v>76</v>
      </c>
      <c r="BK232" s="139">
        <f>ROUND(I232*H232,2)</f>
        <v>0</v>
      </c>
      <c r="BL232" s="18" t="s">
        <v>160</v>
      </c>
      <c r="BM232" s="138" t="s">
        <v>1898</v>
      </c>
    </row>
    <row r="233" spans="2:65" s="1" customFormat="1" ht="18">
      <c r="B233" s="33"/>
      <c r="D233" s="140" t="s">
        <v>162</v>
      </c>
      <c r="F233" s="141" t="s">
        <v>1897</v>
      </c>
      <c r="I233" s="142"/>
      <c r="L233" s="33"/>
      <c r="M233" s="143"/>
      <c r="T233" s="54"/>
      <c r="AT233" s="18" t="s">
        <v>162</v>
      </c>
      <c r="AU233" s="18" t="s">
        <v>76</v>
      </c>
    </row>
    <row r="234" spans="2:65" s="1" customFormat="1" ht="72">
      <c r="B234" s="33"/>
      <c r="D234" s="140" t="s">
        <v>163</v>
      </c>
      <c r="F234" s="144" t="s">
        <v>1044</v>
      </c>
      <c r="I234" s="142"/>
      <c r="L234" s="33"/>
      <c r="M234" s="143"/>
      <c r="T234" s="54"/>
      <c r="AT234" s="18" t="s">
        <v>163</v>
      </c>
      <c r="AU234" s="18" t="s">
        <v>76</v>
      </c>
    </row>
    <row r="235" spans="2:65" s="1" customFormat="1" ht="36">
      <c r="B235" s="33"/>
      <c r="D235" s="140" t="s">
        <v>217</v>
      </c>
      <c r="F235" s="144" t="s">
        <v>1045</v>
      </c>
      <c r="I235" s="142"/>
      <c r="L235" s="33"/>
      <c r="M235" s="143"/>
      <c r="T235" s="54"/>
      <c r="AT235" s="18" t="s">
        <v>217</v>
      </c>
      <c r="AU235" s="18" t="s">
        <v>76</v>
      </c>
    </row>
    <row r="236" spans="2:65" s="1" customFormat="1" ht="16.5" customHeight="1">
      <c r="B236" s="126"/>
      <c r="C236" s="127" t="s">
        <v>8</v>
      </c>
      <c r="D236" s="127" t="s">
        <v>155</v>
      </c>
      <c r="E236" s="128" t="s">
        <v>450</v>
      </c>
      <c r="F236" s="129" t="s">
        <v>451</v>
      </c>
      <c r="G236" s="130" t="s">
        <v>194</v>
      </c>
      <c r="H236" s="131">
        <v>1</v>
      </c>
      <c r="I236" s="132"/>
      <c r="J236" s="133">
        <f>ROUND(I236*H236,2)</f>
        <v>0</v>
      </c>
      <c r="K236" s="129" t="s">
        <v>159</v>
      </c>
      <c r="L236" s="33"/>
      <c r="M236" s="134" t="s">
        <v>3</v>
      </c>
      <c r="N236" s="135" t="s">
        <v>40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160</v>
      </c>
      <c r="AT236" s="138" t="s">
        <v>155</v>
      </c>
      <c r="AU236" s="138" t="s">
        <v>76</v>
      </c>
      <c r="AY236" s="18" t="s">
        <v>154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8" t="s">
        <v>76</v>
      </c>
      <c r="BK236" s="139">
        <f>ROUND(I236*H236,2)</f>
        <v>0</v>
      </c>
      <c r="BL236" s="18" t="s">
        <v>160</v>
      </c>
      <c r="BM236" s="138" t="s">
        <v>1899</v>
      </c>
    </row>
    <row r="237" spans="2:65" s="1" customFormat="1" ht="10">
      <c r="B237" s="33"/>
      <c r="D237" s="140" t="s">
        <v>162</v>
      </c>
      <c r="F237" s="141" t="s">
        <v>451</v>
      </c>
      <c r="I237" s="142"/>
      <c r="L237" s="33"/>
      <c r="M237" s="143"/>
      <c r="T237" s="54"/>
      <c r="AT237" s="18" t="s">
        <v>162</v>
      </c>
      <c r="AU237" s="18" t="s">
        <v>76</v>
      </c>
    </row>
    <row r="238" spans="2:65" s="1" customFormat="1" ht="63">
      <c r="B238" s="33"/>
      <c r="D238" s="140" t="s">
        <v>163</v>
      </c>
      <c r="F238" s="144" t="s">
        <v>1047</v>
      </c>
      <c r="I238" s="142"/>
      <c r="L238" s="33"/>
      <c r="M238" s="143"/>
      <c r="T238" s="54"/>
      <c r="AT238" s="18" t="s">
        <v>163</v>
      </c>
      <c r="AU238" s="18" t="s">
        <v>76</v>
      </c>
    </row>
    <row r="239" spans="2:65" s="1" customFormat="1" ht="27">
      <c r="B239" s="33"/>
      <c r="D239" s="140" t="s">
        <v>217</v>
      </c>
      <c r="F239" s="144" t="s">
        <v>1048</v>
      </c>
      <c r="I239" s="142"/>
      <c r="L239" s="33"/>
      <c r="M239" s="143"/>
      <c r="T239" s="54"/>
      <c r="AT239" s="18" t="s">
        <v>217</v>
      </c>
      <c r="AU239" s="18" t="s">
        <v>76</v>
      </c>
    </row>
    <row r="240" spans="2:65" s="1" customFormat="1" ht="16.5" customHeight="1">
      <c r="B240" s="126"/>
      <c r="C240" s="127" t="s">
        <v>254</v>
      </c>
      <c r="D240" s="127" t="s">
        <v>155</v>
      </c>
      <c r="E240" s="128" t="s">
        <v>454</v>
      </c>
      <c r="F240" s="129" t="s">
        <v>455</v>
      </c>
      <c r="G240" s="130" t="s">
        <v>346</v>
      </c>
      <c r="H240" s="131">
        <v>40</v>
      </c>
      <c r="I240" s="132"/>
      <c r="J240" s="133">
        <f>ROUND(I240*H240,2)</f>
        <v>0</v>
      </c>
      <c r="K240" s="129" t="s">
        <v>159</v>
      </c>
      <c r="L240" s="33"/>
      <c r="M240" s="134" t="s">
        <v>3</v>
      </c>
      <c r="N240" s="135" t="s">
        <v>40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160</v>
      </c>
      <c r="AT240" s="138" t="s">
        <v>155</v>
      </c>
      <c r="AU240" s="138" t="s">
        <v>76</v>
      </c>
      <c r="AY240" s="18" t="s">
        <v>154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8" t="s">
        <v>76</v>
      </c>
      <c r="BK240" s="139">
        <f>ROUND(I240*H240,2)</f>
        <v>0</v>
      </c>
      <c r="BL240" s="18" t="s">
        <v>160</v>
      </c>
      <c r="BM240" s="138" t="s">
        <v>1900</v>
      </c>
    </row>
    <row r="241" spans="2:65" s="1" customFormat="1" ht="10">
      <c r="B241" s="33"/>
      <c r="D241" s="140" t="s">
        <v>162</v>
      </c>
      <c r="F241" s="141" t="s">
        <v>455</v>
      </c>
      <c r="I241" s="142"/>
      <c r="L241" s="33"/>
      <c r="M241" s="143"/>
      <c r="T241" s="54"/>
      <c r="AT241" s="18" t="s">
        <v>162</v>
      </c>
      <c r="AU241" s="18" t="s">
        <v>76</v>
      </c>
    </row>
    <row r="242" spans="2:65" s="1" customFormat="1" ht="72">
      <c r="B242" s="33"/>
      <c r="D242" s="140" t="s">
        <v>163</v>
      </c>
      <c r="F242" s="144" t="s">
        <v>1748</v>
      </c>
      <c r="I242" s="142"/>
      <c r="L242" s="33"/>
      <c r="M242" s="143"/>
      <c r="T242" s="54"/>
      <c r="AT242" s="18" t="s">
        <v>163</v>
      </c>
      <c r="AU242" s="18" t="s">
        <v>76</v>
      </c>
    </row>
    <row r="243" spans="2:65" s="1" customFormat="1" ht="27">
      <c r="B243" s="33"/>
      <c r="D243" s="140" t="s">
        <v>217</v>
      </c>
      <c r="F243" s="144" t="s">
        <v>1749</v>
      </c>
      <c r="I243" s="142"/>
      <c r="L243" s="33"/>
      <c r="M243" s="143"/>
      <c r="T243" s="54"/>
      <c r="AT243" s="18" t="s">
        <v>217</v>
      </c>
      <c r="AU243" s="18" t="s">
        <v>76</v>
      </c>
    </row>
    <row r="244" spans="2:65" s="1" customFormat="1" ht="16.5" customHeight="1">
      <c r="B244" s="126"/>
      <c r="C244" s="127" t="s">
        <v>286</v>
      </c>
      <c r="D244" s="127" t="s">
        <v>155</v>
      </c>
      <c r="E244" s="128" t="s">
        <v>458</v>
      </c>
      <c r="F244" s="129" t="s">
        <v>459</v>
      </c>
      <c r="G244" s="130" t="s">
        <v>346</v>
      </c>
      <c r="H244" s="131">
        <v>40</v>
      </c>
      <c r="I244" s="132"/>
      <c r="J244" s="133">
        <f>ROUND(I244*H244,2)</f>
        <v>0</v>
      </c>
      <c r="K244" s="129" t="s">
        <v>159</v>
      </c>
      <c r="L244" s="33"/>
      <c r="M244" s="134" t="s">
        <v>3</v>
      </c>
      <c r="N244" s="135" t="s">
        <v>40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160</v>
      </c>
      <c r="AT244" s="138" t="s">
        <v>155</v>
      </c>
      <c r="AU244" s="138" t="s">
        <v>76</v>
      </c>
      <c r="AY244" s="18" t="s">
        <v>154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8" t="s">
        <v>76</v>
      </c>
      <c r="BK244" s="139">
        <f>ROUND(I244*H244,2)</f>
        <v>0</v>
      </c>
      <c r="BL244" s="18" t="s">
        <v>160</v>
      </c>
      <c r="BM244" s="138" t="s">
        <v>1901</v>
      </c>
    </row>
    <row r="245" spans="2:65" s="1" customFormat="1" ht="10">
      <c r="B245" s="33"/>
      <c r="D245" s="140" t="s">
        <v>162</v>
      </c>
      <c r="F245" s="141" t="s">
        <v>459</v>
      </c>
      <c r="I245" s="142"/>
      <c r="L245" s="33"/>
      <c r="M245" s="143"/>
      <c r="T245" s="54"/>
      <c r="AT245" s="18" t="s">
        <v>162</v>
      </c>
      <c r="AU245" s="18" t="s">
        <v>76</v>
      </c>
    </row>
    <row r="246" spans="2:65" s="1" customFormat="1" ht="72">
      <c r="B246" s="33"/>
      <c r="D246" s="140" t="s">
        <v>163</v>
      </c>
      <c r="F246" s="144" t="s">
        <v>1902</v>
      </c>
      <c r="I246" s="142"/>
      <c r="L246" s="33"/>
      <c r="M246" s="143"/>
      <c r="T246" s="54"/>
      <c r="AT246" s="18" t="s">
        <v>163</v>
      </c>
      <c r="AU246" s="18" t="s">
        <v>76</v>
      </c>
    </row>
    <row r="247" spans="2:65" s="1" customFormat="1" ht="36">
      <c r="B247" s="33"/>
      <c r="D247" s="140" t="s">
        <v>217</v>
      </c>
      <c r="F247" s="144" t="s">
        <v>1903</v>
      </c>
      <c r="I247" s="142"/>
      <c r="L247" s="33"/>
      <c r="M247" s="143"/>
      <c r="T247" s="54"/>
      <c r="AT247" s="18" t="s">
        <v>217</v>
      </c>
      <c r="AU247" s="18" t="s">
        <v>76</v>
      </c>
    </row>
    <row r="248" spans="2:65" s="1" customFormat="1" ht="16.5" customHeight="1">
      <c r="B248" s="126"/>
      <c r="C248" s="127" t="s">
        <v>324</v>
      </c>
      <c r="D248" s="127" t="s">
        <v>155</v>
      </c>
      <c r="E248" s="128" t="s">
        <v>1049</v>
      </c>
      <c r="F248" s="129" t="s">
        <v>1050</v>
      </c>
      <c r="G248" s="130" t="s">
        <v>346</v>
      </c>
      <c r="H248" s="131">
        <v>24</v>
      </c>
      <c r="I248" s="132"/>
      <c r="J248" s="133">
        <f>ROUND(I248*H248,2)</f>
        <v>0</v>
      </c>
      <c r="K248" s="129" t="s">
        <v>159</v>
      </c>
      <c r="L248" s="33"/>
      <c r="M248" s="134" t="s">
        <v>3</v>
      </c>
      <c r="N248" s="135" t="s">
        <v>40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160</v>
      </c>
      <c r="AT248" s="138" t="s">
        <v>155</v>
      </c>
      <c r="AU248" s="138" t="s">
        <v>76</v>
      </c>
      <c r="AY248" s="18" t="s">
        <v>154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8" t="s">
        <v>76</v>
      </c>
      <c r="BK248" s="139">
        <f>ROUND(I248*H248,2)</f>
        <v>0</v>
      </c>
      <c r="BL248" s="18" t="s">
        <v>160</v>
      </c>
      <c r="BM248" s="138" t="s">
        <v>1904</v>
      </c>
    </row>
    <row r="249" spans="2:65" s="1" customFormat="1" ht="10">
      <c r="B249" s="33"/>
      <c r="D249" s="140" t="s">
        <v>162</v>
      </c>
      <c r="F249" s="141" t="s">
        <v>1050</v>
      </c>
      <c r="I249" s="142"/>
      <c r="L249" s="33"/>
      <c r="M249" s="143"/>
      <c r="T249" s="54"/>
      <c r="AT249" s="18" t="s">
        <v>162</v>
      </c>
      <c r="AU249" s="18" t="s">
        <v>76</v>
      </c>
    </row>
    <row r="250" spans="2:65" s="1" customFormat="1" ht="72">
      <c r="B250" s="33"/>
      <c r="D250" s="140" t="s">
        <v>163</v>
      </c>
      <c r="F250" s="144" t="s">
        <v>1052</v>
      </c>
      <c r="I250" s="142"/>
      <c r="L250" s="33"/>
      <c r="M250" s="143"/>
      <c r="T250" s="54"/>
      <c r="AT250" s="18" t="s">
        <v>163</v>
      </c>
      <c r="AU250" s="18" t="s">
        <v>76</v>
      </c>
    </row>
    <row r="251" spans="2:65" s="1" customFormat="1" ht="27">
      <c r="B251" s="33"/>
      <c r="D251" s="140" t="s">
        <v>217</v>
      </c>
      <c r="F251" s="144" t="s">
        <v>1053</v>
      </c>
      <c r="I251" s="142"/>
      <c r="L251" s="33"/>
      <c r="M251" s="143"/>
      <c r="T251" s="54"/>
      <c r="AT251" s="18" t="s">
        <v>217</v>
      </c>
      <c r="AU251" s="18" t="s">
        <v>76</v>
      </c>
    </row>
    <row r="252" spans="2:65" s="1" customFormat="1" ht="16.5" customHeight="1">
      <c r="B252" s="126"/>
      <c r="C252" s="127" t="s">
        <v>291</v>
      </c>
      <c r="D252" s="127" t="s">
        <v>155</v>
      </c>
      <c r="E252" s="128" t="s">
        <v>466</v>
      </c>
      <c r="F252" s="129" t="s">
        <v>467</v>
      </c>
      <c r="G252" s="130" t="s">
        <v>346</v>
      </c>
      <c r="H252" s="131">
        <v>24</v>
      </c>
      <c r="I252" s="132"/>
      <c r="J252" s="133">
        <f>ROUND(I252*H252,2)</f>
        <v>0</v>
      </c>
      <c r="K252" s="129" t="s">
        <v>159</v>
      </c>
      <c r="L252" s="33"/>
      <c r="M252" s="134" t="s">
        <v>3</v>
      </c>
      <c r="N252" s="135" t="s">
        <v>40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160</v>
      </c>
      <c r="AT252" s="138" t="s">
        <v>155</v>
      </c>
      <c r="AU252" s="138" t="s">
        <v>76</v>
      </c>
      <c r="AY252" s="18" t="s">
        <v>154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76</v>
      </c>
      <c r="BK252" s="139">
        <f>ROUND(I252*H252,2)</f>
        <v>0</v>
      </c>
      <c r="BL252" s="18" t="s">
        <v>160</v>
      </c>
      <c r="BM252" s="138" t="s">
        <v>1905</v>
      </c>
    </row>
    <row r="253" spans="2:65" s="1" customFormat="1" ht="10">
      <c r="B253" s="33"/>
      <c r="D253" s="140" t="s">
        <v>162</v>
      </c>
      <c r="F253" s="141" t="s">
        <v>467</v>
      </c>
      <c r="I253" s="142"/>
      <c r="L253" s="33"/>
      <c r="M253" s="143"/>
      <c r="T253" s="54"/>
      <c r="AT253" s="18" t="s">
        <v>162</v>
      </c>
      <c r="AU253" s="18" t="s">
        <v>76</v>
      </c>
    </row>
    <row r="254" spans="2:65" s="1" customFormat="1" ht="63">
      <c r="B254" s="33"/>
      <c r="D254" s="140" t="s">
        <v>163</v>
      </c>
      <c r="F254" s="144" t="s">
        <v>1906</v>
      </c>
      <c r="I254" s="142"/>
      <c r="L254" s="33"/>
      <c r="M254" s="143"/>
      <c r="T254" s="54"/>
      <c r="AT254" s="18" t="s">
        <v>163</v>
      </c>
      <c r="AU254" s="18" t="s">
        <v>76</v>
      </c>
    </row>
    <row r="255" spans="2:65" s="1" customFormat="1" ht="27">
      <c r="B255" s="33"/>
      <c r="D255" s="140" t="s">
        <v>217</v>
      </c>
      <c r="F255" s="144" t="s">
        <v>1907</v>
      </c>
      <c r="I255" s="142"/>
      <c r="L255" s="33"/>
      <c r="M255" s="143"/>
      <c r="T255" s="54"/>
      <c r="AT255" s="18" t="s">
        <v>217</v>
      </c>
      <c r="AU255" s="18" t="s">
        <v>76</v>
      </c>
    </row>
    <row r="256" spans="2:65" s="1" customFormat="1" ht="16.5" customHeight="1">
      <c r="B256" s="126"/>
      <c r="C256" s="127" t="s">
        <v>307</v>
      </c>
      <c r="D256" s="127" t="s">
        <v>155</v>
      </c>
      <c r="E256" s="128" t="s">
        <v>1908</v>
      </c>
      <c r="F256" s="129" t="s">
        <v>1909</v>
      </c>
      <c r="G256" s="130" t="s">
        <v>346</v>
      </c>
      <c r="H256" s="131">
        <v>8</v>
      </c>
      <c r="I256" s="132"/>
      <c r="J256" s="133">
        <f>ROUND(I256*H256,2)</f>
        <v>0</v>
      </c>
      <c r="K256" s="129" t="s">
        <v>159</v>
      </c>
      <c r="L256" s="33"/>
      <c r="M256" s="134" t="s">
        <v>3</v>
      </c>
      <c r="N256" s="135" t="s">
        <v>40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160</v>
      </c>
      <c r="AT256" s="138" t="s">
        <v>155</v>
      </c>
      <c r="AU256" s="138" t="s">
        <v>76</v>
      </c>
      <c r="AY256" s="18" t="s">
        <v>154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8" t="s">
        <v>76</v>
      </c>
      <c r="BK256" s="139">
        <f>ROUND(I256*H256,2)</f>
        <v>0</v>
      </c>
      <c r="BL256" s="18" t="s">
        <v>160</v>
      </c>
      <c r="BM256" s="138" t="s">
        <v>1910</v>
      </c>
    </row>
    <row r="257" spans="2:65" s="1" customFormat="1" ht="10">
      <c r="B257" s="33"/>
      <c r="D257" s="140" t="s">
        <v>162</v>
      </c>
      <c r="F257" s="141" t="s">
        <v>1909</v>
      </c>
      <c r="I257" s="142"/>
      <c r="L257" s="33"/>
      <c r="M257" s="143"/>
      <c r="T257" s="54"/>
      <c r="AT257" s="18" t="s">
        <v>162</v>
      </c>
      <c r="AU257" s="18" t="s">
        <v>76</v>
      </c>
    </row>
    <row r="258" spans="2:65" s="1" customFormat="1" ht="72">
      <c r="B258" s="33"/>
      <c r="D258" s="140" t="s">
        <v>163</v>
      </c>
      <c r="F258" s="144" t="s">
        <v>1911</v>
      </c>
      <c r="I258" s="142"/>
      <c r="L258" s="33"/>
      <c r="M258" s="143"/>
      <c r="T258" s="54"/>
      <c r="AT258" s="18" t="s">
        <v>163</v>
      </c>
      <c r="AU258" s="18" t="s">
        <v>76</v>
      </c>
    </row>
    <row r="259" spans="2:65" s="1" customFormat="1" ht="27">
      <c r="B259" s="33"/>
      <c r="D259" s="140" t="s">
        <v>217</v>
      </c>
      <c r="F259" s="144" t="s">
        <v>1912</v>
      </c>
      <c r="I259" s="142"/>
      <c r="L259" s="33"/>
      <c r="M259" s="143"/>
      <c r="T259" s="54"/>
      <c r="AT259" s="18" t="s">
        <v>217</v>
      </c>
      <c r="AU259" s="18" t="s">
        <v>76</v>
      </c>
    </row>
    <row r="260" spans="2:65" s="1" customFormat="1" ht="16.5" customHeight="1">
      <c r="B260" s="126"/>
      <c r="C260" s="127" t="s">
        <v>359</v>
      </c>
      <c r="D260" s="127" t="s">
        <v>155</v>
      </c>
      <c r="E260" s="128" t="s">
        <v>1913</v>
      </c>
      <c r="F260" s="129" t="s">
        <v>1914</v>
      </c>
      <c r="G260" s="130" t="s">
        <v>170</v>
      </c>
      <c r="H260" s="131">
        <v>120</v>
      </c>
      <c r="I260" s="132"/>
      <c r="J260" s="133">
        <f>ROUND(I260*H260,2)</f>
        <v>0</v>
      </c>
      <c r="K260" s="129" t="s">
        <v>159</v>
      </c>
      <c r="L260" s="33"/>
      <c r="M260" s="134" t="s">
        <v>3</v>
      </c>
      <c r="N260" s="135" t="s">
        <v>40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160</v>
      </c>
      <c r="AT260" s="138" t="s">
        <v>155</v>
      </c>
      <c r="AU260" s="138" t="s">
        <v>76</v>
      </c>
      <c r="AY260" s="18" t="s">
        <v>154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8" t="s">
        <v>76</v>
      </c>
      <c r="BK260" s="139">
        <f>ROUND(I260*H260,2)</f>
        <v>0</v>
      </c>
      <c r="BL260" s="18" t="s">
        <v>160</v>
      </c>
      <c r="BM260" s="138" t="s">
        <v>1915</v>
      </c>
    </row>
    <row r="261" spans="2:65" s="1" customFormat="1" ht="10">
      <c r="B261" s="33"/>
      <c r="D261" s="140" t="s">
        <v>162</v>
      </c>
      <c r="F261" s="141" t="s">
        <v>1914</v>
      </c>
      <c r="I261" s="142"/>
      <c r="L261" s="33"/>
      <c r="M261" s="143"/>
      <c r="T261" s="54"/>
      <c r="AT261" s="18" t="s">
        <v>162</v>
      </c>
      <c r="AU261" s="18" t="s">
        <v>76</v>
      </c>
    </row>
    <row r="262" spans="2:65" s="1" customFormat="1" ht="81">
      <c r="B262" s="33"/>
      <c r="D262" s="140" t="s">
        <v>163</v>
      </c>
      <c r="F262" s="144" t="s">
        <v>1916</v>
      </c>
      <c r="I262" s="142"/>
      <c r="L262" s="33"/>
      <c r="M262" s="143"/>
      <c r="T262" s="54"/>
      <c r="AT262" s="18" t="s">
        <v>163</v>
      </c>
      <c r="AU262" s="18" t="s">
        <v>76</v>
      </c>
    </row>
    <row r="263" spans="2:65" s="1" customFormat="1" ht="36">
      <c r="B263" s="33"/>
      <c r="D263" s="140" t="s">
        <v>217</v>
      </c>
      <c r="F263" s="144" t="s">
        <v>1917</v>
      </c>
      <c r="I263" s="142"/>
      <c r="L263" s="33"/>
      <c r="M263" s="143"/>
      <c r="T263" s="54"/>
      <c r="AT263" s="18" t="s">
        <v>217</v>
      </c>
      <c r="AU263" s="18" t="s">
        <v>76</v>
      </c>
    </row>
    <row r="264" spans="2:65" s="1" customFormat="1" ht="16.5" customHeight="1">
      <c r="B264" s="126"/>
      <c r="C264" s="127" t="s">
        <v>542</v>
      </c>
      <c r="D264" s="127" t="s">
        <v>155</v>
      </c>
      <c r="E264" s="128" t="s">
        <v>1918</v>
      </c>
      <c r="F264" s="129" t="s">
        <v>1919</v>
      </c>
      <c r="G264" s="130" t="s">
        <v>194</v>
      </c>
      <c r="H264" s="131">
        <v>2</v>
      </c>
      <c r="I264" s="132"/>
      <c r="J264" s="133">
        <f>ROUND(I264*H264,2)</f>
        <v>0</v>
      </c>
      <c r="K264" s="129" t="s">
        <v>159</v>
      </c>
      <c r="L264" s="33"/>
      <c r="M264" s="134" t="s">
        <v>3</v>
      </c>
      <c r="N264" s="135" t="s">
        <v>40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160</v>
      </c>
      <c r="AT264" s="138" t="s">
        <v>155</v>
      </c>
      <c r="AU264" s="138" t="s">
        <v>76</v>
      </c>
      <c r="AY264" s="18" t="s">
        <v>154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8" t="s">
        <v>76</v>
      </c>
      <c r="BK264" s="139">
        <f>ROUND(I264*H264,2)</f>
        <v>0</v>
      </c>
      <c r="BL264" s="18" t="s">
        <v>160</v>
      </c>
      <c r="BM264" s="138" t="s">
        <v>1920</v>
      </c>
    </row>
    <row r="265" spans="2:65" s="1" customFormat="1" ht="10">
      <c r="B265" s="33"/>
      <c r="D265" s="140" t="s">
        <v>162</v>
      </c>
      <c r="F265" s="141" t="s">
        <v>1919</v>
      </c>
      <c r="I265" s="142"/>
      <c r="L265" s="33"/>
      <c r="M265" s="143"/>
      <c r="T265" s="54"/>
      <c r="AT265" s="18" t="s">
        <v>162</v>
      </c>
      <c r="AU265" s="18" t="s">
        <v>76</v>
      </c>
    </row>
    <row r="266" spans="2:65" s="1" customFormat="1" ht="81">
      <c r="B266" s="33"/>
      <c r="D266" s="140" t="s">
        <v>163</v>
      </c>
      <c r="F266" s="144" t="s">
        <v>1921</v>
      </c>
      <c r="I266" s="142"/>
      <c r="L266" s="33"/>
      <c r="M266" s="143"/>
      <c r="T266" s="54"/>
      <c r="AT266" s="18" t="s">
        <v>163</v>
      </c>
      <c r="AU266" s="18" t="s">
        <v>76</v>
      </c>
    </row>
    <row r="267" spans="2:65" s="1" customFormat="1" ht="36">
      <c r="B267" s="33"/>
      <c r="D267" s="140" t="s">
        <v>217</v>
      </c>
      <c r="F267" s="144" t="s">
        <v>1922</v>
      </c>
      <c r="I267" s="142"/>
      <c r="L267" s="33"/>
      <c r="M267" s="143"/>
      <c r="T267" s="54"/>
      <c r="AT267" s="18" t="s">
        <v>217</v>
      </c>
      <c r="AU267" s="18" t="s">
        <v>76</v>
      </c>
    </row>
    <row r="268" spans="2:65" s="1" customFormat="1" ht="16.5" customHeight="1">
      <c r="B268" s="126"/>
      <c r="C268" s="127" t="s">
        <v>364</v>
      </c>
      <c r="D268" s="127" t="s">
        <v>155</v>
      </c>
      <c r="E268" s="128" t="s">
        <v>1923</v>
      </c>
      <c r="F268" s="129" t="s">
        <v>1924</v>
      </c>
      <c r="G268" s="130" t="s">
        <v>194</v>
      </c>
      <c r="H268" s="131">
        <v>2</v>
      </c>
      <c r="I268" s="132"/>
      <c r="J268" s="133">
        <f>ROUND(I268*H268,2)</f>
        <v>0</v>
      </c>
      <c r="K268" s="129" t="s">
        <v>159</v>
      </c>
      <c r="L268" s="33"/>
      <c r="M268" s="134" t="s">
        <v>3</v>
      </c>
      <c r="N268" s="135" t="s">
        <v>40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160</v>
      </c>
      <c r="AT268" s="138" t="s">
        <v>155</v>
      </c>
      <c r="AU268" s="138" t="s">
        <v>76</v>
      </c>
      <c r="AY268" s="18" t="s">
        <v>154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8" t="s">
        <v>76</v>
      </c>
      <c r="BK268" s="139">
        <f>ROUND(I268*H268,2)</f>
        <v>0</v>
      </c>
      <c r="BL268" s="18" t="s">
        <v>160</v>
      </c>
      <c r="BM268" s="138" t="s">
        <v>1925</v>
      </c>
    </row>
    <row r="269" spans="2:65" s="1" customFormat="1" ht="10">
      <c r="B269" s="33"/>
      <c r="D269" s="140" t="s">
        <v>162</v>
      </c>
      <c r="F269" s="141" t="s">
        <v>1924</v>
      </c>
      <c r="I269" s="142"/>
      <c r="L269" s="33"/>
      <c r="M269" s="143"/>
      <c r="T269" s="54"/>
      <c r="AT269" s="18" t="s">
        <v>162</v>
      </c>
      <c r="AU269" s="18" t="s">
        <v>76</v>
      </c>
    </row>
    <row r="270" spans="2:65" s="1" customFormat="1" ht="99">
      <c r="B270" s="33"/>
      <c r="D270" s="140" t="s">
        <v>163</v>
      </c>
      <c r="F270" s="144" t="s">
        <v>1926</v>
      </c>
      <c r="I270" s="142"/>
      <c r="L270" s="33"/>
      <c r="M270" s="143"/>
      <c r="T270" s="54"/>
      <c r="AT270" s="18" t="s">
        <v>163</v>
      </c>
      <c r="AU270" s="18" t="s">
        <v>76</v>
      </c>
    </row>
    <row r="271" spans="2:65" s="1" customFormat="1" ht="54">
      <c r="B271" s="33"/>
      <c r="D271" s="140" t="s">
        <v>217</v>
      </c>
      <c r="F271" s="144" t="s">
        <v>1927</v>
      </c>
      <c r="I271" s="142"/>
      <c r="L271" s="33"/>
      <c r="M271" s="143"/>
      <c r="T271" s="54"/>
      <c r="AT271" s="18" t="s">
        <v>217</v>
      </c>
      <c r="AU271" s="18" t="s">
        <v>76</v>
      </c>
    </row>
    <row r="272" spans="2:65" s="1" customFormat="1" ht="16.5" customHeight="1">
      <c r="B272" s="126"/>
      <c r="C272" s="127" t="s">
        <v>369</v>
      </c>
      <c r="D272" s="127" t="s">
        <v>155</v>
      </c>
      <c r="E272" s="128" t="s">
        <v>1928</v>
      </c>
      <c r="F272" s="129" t="s">
        <v>1929</v>
      </c>
      <c r="G272" s="130" t="s">
        <v>194</v>
      </c>
      <c r="H272" s="131">
        <v>2</v>
      </c>
      <c r="I272" s="132"/>
      <c r="J272" s="133">
        <f>ROUND(I272*H272,2)</f>
        <v>0</v>
      </c>
      <c r="K272" s="129" t="s">
        <v>159</v>
      </c>
      <c r="L272" s="33"/>
      <c r="M272" s="134" t="s">
        <v>3</v>
      </c>
      <c r="N272" s="135" t="s">
        <v>40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160</v>
      </c>
      <c r="AT272" s="138" t="s">
        <v>155</v>
      </c>
      <c r="AU272" s="138" t="s">
        <v>76</v>
      </c>
      <c r="AY272" s="18" t="s">
        <v>154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8" t="s">
        <v>76</v>
      </c>
      <c r="BK272" s="139">
        <f>ROUND(I272*H272,2)</f>
        <v>0</v>
      </c>
      <c r="BL272" s="18" t="s">
        <v>160</v>
      </c>
      <c r="BM272" s="138" t="s">
        <v>1930</v>
      </c>
    </row>
    <row r="273" spans="2:47" s="1" customFormat="1" ht="10">
      <c r="B273" s="33"/>
      <c r="D273" s="140" t="s">
        <v>162</v>
      </c>
      <c r="F273" s="141" t="s">
        <v>1929</v>
      </c>
      <c r="I273" s="142"/>
      <c r="L273" s="33"/>
      <c r="M273" s="143"/>
      <c r="T273" s="54"/>
      <c r="AT273" s="18" t="s">
        <v>162</v>
      </c>
      <c r="AU273" s="18" t="s">
        <v>76</v>
      </c>
    </row>
    <row r="274" spans="2:47" s="1" customFormat="1" ht="81">
      <c r="B274" s="33"/>
      <c r="D274" s="140" t="s">
        <v>163</v>
      </c>
      <c r="F274" s="144" t="s">
        <v>1931</v>
      </c>
      <c r="I274" s="142"/>
      <c r="L274" s="33"/>
      <c r="M274" s="143"/>
      <c r="T274" s="54"/>
      <c r="AT274" s="18" t="s">
        <v>163</v>
      </c>
      <c r="AU274" s="18" t="s">
        <v>76</v>
      </c>
    </row>
    <row r="275" spans="2:47" s="1" customFormat="1" ht="45">
      <c r="B275" s="33"/>
      <c r="D275" s="140" t="s">
        <v>217</v>
      </c>
      <c r="F275" s="144" t="s">
        <v>1932</v>
      </c>
      <c r="I275" s="142"/>
      <c r="L275" s="33"/>
      <c r="M275" s="153"/>
      <c r="N275" s="154"/>
      <c r="O275" s="154"/>
      <c r="P275" s="154"/>
      <c r="Q275" s="154"/>
      <c r="R275" s="154"/>
      <c r="S275" s="154"/>
      <c r="T275" s="155"/>
      <c r="AT275" s="18" t="s">
        <v>217</v>
      </c>
      <c r="AU275" s="18" t="s">
        <v>76</v>
      </c>
    </row>
    <row r="276" spans="2:47" s="1" customFormat="1" ht="7" customHeight="1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33"/>
    </row>
  </sheetData>
  <autoFilter ref="C87:K275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0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1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5" customHeight="1">
      <c r="B4" s="21"/>
      <c r="D4" s="22" t="s">
        <v>126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ŽST Hrubá Voda - vymístění pracoviště ŘP</v>
      </c>
      <c r="F7" s="328"/>
      <c r="G7" s="328"/>
      <c r="H7" s="328"/>
      <c r="L7" s="21"/>
    </row>
    <row r="8" spans="2:46" s="1" customFormat="1" ht="12" customHeight="1">
      <c r="B8" s="33"/>
      <c r="D8" s="28" t="s">
        <v>127</v>
      </c>
      <c r="L8" s="33"/>
    </row>
    <row r="9" spans="2:46" s="1" customFormat="1" ht="16.5" customHeight="1">
      <c r="B9" s="33"/>
      <c r="E9" s="289" t="s">
        <v>1933</v>
      </c>
      <c r="F9" s="329"/>
      <c r="G9" s="329"/>
      <c r="H9" s="329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30. 4. 2025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3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295"/>
      <c r="G18" s="295"/>
      <c r="H18" s="295"/>
      <c r="I18" s="28" t="s">
        <v>27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22</v>
      </c>
      <c r="I21" s="28" t="s">
        <v>27</v>
      </c>
      <c r="J21" s="26" t="s">
        <v>3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32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22</v>
      </c>
      <c r="I24" s="28" t="s">
        <v>27</v>
      </c>
      <c r="J24" s="26" t="s">
        <v>3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33</v>
      </c>
      <c r="L26" s="33"/>
    </row>
    <row r="27" spans="2:12" s="7" customFormat="1" ht="16.5" customHeight="1">
      <c r="B27" s="92"/>
      <c r="E27" s="300" t="s">
        <v>3</v>
      </c>
      <c r="F27" s="300"/>
      <c r="G27" s="300"/>
      <c r="H27" s="300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35</v>
      </c>
      <c r="J30" s="64">
        <f>ROUND(J81,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37</v>
      </c>
      <c r="I32" s="36" t="s">
        <v>36</v>
      </c>
      <c r="J32" s="36" t="s">
        <v>38</v>
      </c>
      <c r="L32" s="33"/>
    </row>
    <row r="33" spans="2:12" s="1" customFormat="1" ht="14.4" customHeight="1">
      <c r="B33" s="33"/>
      <c r="D33" s="53" t="s">
        <v>39</v>
      </c>
      <c r="E33" s="28" t="s">
        <v>40</v>
      </c>
      <c r="F33" s="84">
        <f>ROUND((SUM(BE81:BE104)),  2)</f>
        <v>0</v>
      </c>
      <c r="I33" s="94">
        <v>0.21</v>
      </c>
      <c r="J33" s="84">
        <f>ROUND(((SUM(BE81:BE104))*I33),  2)</f>
        <v>0</v>
      </c>
      <c r="L33" s="33"/>
    </row>
    <row r="34" spans="2:12" s="1" customFormat="1" ht="14.4" customHeight="1">
      <c r="B34" s="33"/>
      <c r="E34" s="28" t="s">
        <v>41</v>
      </c>
      <c r="F34" s="84">
        <f>ROUND((SUM(BF81:BF104)),  2)</f>
        <v>0</v>
      </c>
      <c r="I34" s="94">
        <v>0.12</v>
      </c>
      <c r="J34" s="84">
        <f>ROUND(((SUM(BF81:BF104))*I34),  2)</f>
        <v>0</v>
      </c>
      <c r="L34" s="33"/>
    </row>
    <row r="35" spans="2:12" s="1" customFormat="1" ht="14.4" hidden="1" customHeight="1">
      <c r="B35" s="33"/>
      <c r="E35" s="28" t="s">
        <v>42</v>
      </c>
      <c r="F35" s="84">
        <f>ROUND((SUM(BG81:BG104)),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43</v>
      </c>
      <c r="F36" s="84">
        <f>ROUND((SUM(BH81:BH104)),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44</v>
      </c>
      <c r="F37" s="84">
        <f>ROUND((SUM(BI81:BI104)),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45</v>
      </c>
      <c r="E39" s="55"/>
      <c r="F39" s="55"/>
      <c r="G39" s="97" t="s">
        <v>46</v>
      </c>
      <c r="H39" s="98" t="s">
        <v>47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131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7" t="str">
        <f>E7</f>
        <v>ŽST Hrubá Voda - vymístění pracoviště ŘP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127</v>
      </c>
      <c r="L49" s="33"/>
    </row>
    <row r="50" spans="2:47" s="1" customFormat="1" ht="16.5" customHeight="1">
      <c r="B50" s="33"/>
      <c r="E50" s="289" t="str">
        <f>E9</f>
        <v>SO 98-98 - Všeobecný objekt</v>
      </c>
      <c r="F50" s="329"/>
      <c r="G50" s="329"/>
      <c r="H50" s="329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30. 4. 2025</v>
      </c>
      <c r="L52" s="33"/>
    </row>
    <row r="53" spans="2:47" s="1" customFormat="1" ht="7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 xml:space="preserve"> 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132</v>
      </c>
      <c r="D57" s="95"/>
      <c r="E57" s="95"/>
      <c r="F57" s="95"/>
      <c r="G57" s="95"/>
      <c r="H57" s="95"/>
      <c r="I57" s="95"/>
      <c r="J57" s="102" t="s">
        <v>133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67</v>
      </c>
      <c r="J59" s="64">
        <f>J81</f>
        <v>0</v>
      </c>
      <c r="L59" s="33"/>
      <c r="AU59" s="18" t="s">
        <v>134</v>
      </c>
    </row>
    <row r="60" spans="2:47" s="8" customFormat="1" ht="25" customHeight="1">
      <c r="B60" s="104"/>
      <c r="D60" s="105" t="s">
        <v>1934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8" customFormat="1" ht="25" customHeight="1">
      <c r="B61" s="104"/>
      <c r="D61" s="105" t="s">
        <v>1935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1" customFormat="1" ht="21.75" customHeight="1">
      <c r="B62" s="33"/>
      <c r="L62" s="33"/>
    </row>
    <row r="63" spans="2:47" s="1" customFormat="1" ht="7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7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5" customHeight="1">
      <c r="B68" s="33"/>
      <c r="C68" s="22" t="s">
        <v>140</v>
      </c>
      <c r="L68" s="33"/>
    </row>
    <row r="69" spans="2:20" s="1" customFormat="1" ht="7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27" t="str">
        <f>E7</f>
        <v>ŽST Hrubá Voda - vymístění pracoviště ŘP</v>
      </c>
      <c r="F71" s="328"/>
      <c r="G71" s="328"/>
      <c r="H71" s="328"/>
      <c r="L71" s="33"/>
    </row>
    <row r="72" spans="2:20" s="1" customFormat="1" ht="12" customHeight="1">
      <c r="B72" s="33"/>
      <c r="C72" s="28" t="s">
        <v>127</v>
      </c>
      <c r="L72" s="33"/>
    </row>
    <row r="73" spans="2:20" s="1" customFormat="1" ht="16.5" customHeight="1">
      <c r="B73" s="33"/>
      <c r="E73" s="289" t="str">
        <f>E9</f>
        <v>SO 98-98 - Všeobecný objekt</v>
      </c>
      <c r="F73" s="329"/>
      <c r="G73" s="329"/>
      <c r="H73" s="329"/>
      <c r="L73" s="33"/>
    </row>
    <row r="74" spans="2:20" s="1" customFormat="1" ht="7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30. 4. 2025</v>
      </c>
      <c r="L75" s="33"/>
    </row>
    <row r="76" spans="2:20" s="1" customFormat="1" ht="7" customHeight="1">
      <c r="B76" s="33"/>
      <c r="L76" s="33"/>
    </row>
    <row r="77" spans="2:20" s="1" customFormat="1" ht="15.15" customHeight="1">
      <c r="B77" s="33"/>
      <c r="C77" s="28" t="s">
        <v>25</v>
      </c>
      <c r="F77" s="26" t="str">
        <f>E15</f>
        <v xml:space="preserve"> </v>
      </c>
      <c r="I77" s="28" t="s">
        <v>30</v>
      </c>
      <c r="J77" s="31" t="str">
        <f>E21</f>
        <v xml:space="preserve"> </v>
      </c>
      <c r="L77" s="33"/>
    </row>
    <row r="78" spans="2:20" s="1" customFormat="1" ht="15.15" customHeight="1">
      <c r="B78" s="33"/>
      <c r="C78" s="28" t="s">
        <v>28</v>
      </c>
      <c r="F78" s="26" t="str">
        <f>IF(E18="","",E18)</f>
        <v>Vyplň údaj</v>
      </c>
      <c r="I78" s="28" t="s">
        <v>32</v>
      </c>
      <c r="J78" s="31" t="str">
        <f>E24</f>
        <v xml:space="preserve"> </v>
      </c>
      <c r="L78" s="33"/>
    </row>
    <row r="79" spans="2:20" s="1" customFormat="1" ht="10.25" customHeight="1">
      <c r="B79" s="33"/>
      <c r="L79" s="33"/>
    </row>
    <row r="80" spans="2:20" s="9" customFormat="1" ht="29.25" customHeight="1">
      <c r="B80" s="108"/>
      <c r="C80" s="109" t="s">
        <v>141</v>
      </c>
      <c r="D80" s="110" t="s">
        <v>54</v>
      </c>
      <c r="E80" s="110" t="s">
        <v>50</v>
      </c>
      <c r="F80" s="110" t="s">
        <v>51</v>
      </c>
      <c r="G80" s="110" t="s">
        <v>142</v>
      </c>
      <c r="H80" s="110" t="s">
        <v>143</v>
      </c>
      <c r="I80" s="110" t="s">
        <v>144</v>
      </c>
      <c r="J80" s="110" t="s">
        <v>133</v>
      </c>
      <c r="K80" s="111" t="s">
        <v>145</v>
      </c>
      <c r="L80" s="108"/>
      <c r="M80" s="57" t="s">
        <v>3</v>
      </c>
      <c r="N80" s="58" t="s">
        <v>39</v>
      </c>
      <c r="O80" s="58" t="s">
        <v>146</v>
      </c>
      <c r="P80" s="58" t="s">
        <v>147</v>
      </c>
      <c r="Q80" s="58" t="s">
        <v>148</v>
      </c>
      <c r="R80" s="58" t="s">
        <v>149</v>
      </c>
      <c r="S80" s="58" t="s">
        <v>150</v>
      </c>
      <c r="T80" s="59" t="s">
        <v>151</v>
      </c>
    </row>
    <row r="81" spans="2:65" s="1" customFormat="1" ht="22.75" customHeight="1">
      <c r="B81" s="33"/>
      <c r="C81" s="62" t="s">
        <v>152</v>
      </c>
      <c r="J81" s="112">
        <f>BK81</f>
        <v>0</v>
      </c>
      <c r="L81" s="33"/>
      <c r="M81" s="60"/>
      <c r="N81" s="51"/>
      <c r="O81" s="51"/>
      <c r="P81" s="113">
        <f>P82+P92</f>
        <v>0</v>
      </c>
      <c r="Q81" s="51"/>
      <c r="R81" s="113">
        <f>R82+R92</f>
        <v>0</v>
      </c>
      <c r="S81" s="51"/>
      <c r="T81" s="114">
        <f>T82+T92</f>
        <v>0</v>
      </c>
      <c r="AT81" s="18" t="s">
        <v>68</v>
      </c>
      <c r="AU81" s="18" t="s">
        <v>134</v>
      </c>
      <c r="BK81" s="115">
        <f>BK82+BK92</f>
        <v>0</v>
      </c>
    </row>
    <row r="82" spans="2:65" s="10" customFormat="1" ht="25.9" customHeight="1">
      <c r="B82" s="116"/>
      <c r="D82" s="117" t="s">
        <v>68</v>
      </c>
      <c r="E82" s="118" t="s">
        <v>76</v>
      </c>
      <c r="F82" s="118" t="s">
        <v>1936</v>
      </c>
      <c r="I82" s="119"/>
      <c r="J82" s="120">
        <f>BK82</f>
        <v>0</v>
      </c>
      <c r="L82" s="116"/>
      <c r="M82" s="121"/>
      <c r="P82" s="122">
        <f>SUM(P83:P91)</f>
        <v>0</v>
      </c>
      <c r="R82" s="122">
        <f>SUM(R83:R91)</f>
        <v>0</v>
      </c>
      <c r="T82" s="123">
        <f>SUM(T83:T91)</f>
        <v>0</v>
      </c>
      <c r="AR82" s="117" t="s">
        <v>160</v>
      </c>
      <c r="AT82" s="124" t="s">
        <v>68</v>
      </c>
      <c r="AU82" s="124" t="s">
        <v>69</v>
      </c>
      <c r="AY82" s="117" t="s">
        <v>154</v>
      </c>
      <c r="BK82" s="125">
        <f>SUM(BK83:BK91)</f>
        <v>0</v>
      </c>
    </row>
    <row r="83" spans="2:65" s="1" customFormat="1" ht="16.5" customHeight="1">
      <c r="B83" s="126"/>
      <c r="C83" s="127" t="s">
        <v>76</v>
      </c>
      <c r="D83" s="127" t="s">
        <v>155</v>
      </c>
      <c r="E83" s="128" t="s">
        <v>1937</v>
      </c>
      <c r="F83" s="129" t="s">
        <v>1938</v>
      </c>
      <c r="G83" s="130" t="s">
        <v>866</v>
      </c>
      <c r="H83" s="131">
        <v>1</v>
      </c>
      <c r="I83" s="132"/>
      <c r="J83" s="133">
        <f>ROUND(I83*H83,2)</f>
        <v>0</v>
      </c>
      <c r="K83" s="129" t="s">
        <v>322</v>
      </c>
      <c r="L83" s="33"/>
      <c r="M83" s="134" t="s">
        <v>3</v>
      </c>
      <c r="N83" s="135" t="s">
        <v>40</v>
      </c>
      <c r="P83" s="136">
        <f>O83*H83</f>
        <v>0</v>
      </c>
      <c r="Q83" s="136">
        <v>0</v>
      </c>
      <c r="R83" s="136">
        <f>Q83*H83</f>
        <v>0</v>
      </c>
      <c r="S83" s="136">
        <v>0</v>
      </c>
      <c r="T83" s="137">
        <f>S83*H83</f>
        <v>0</v>
      </c>
      <c r="AR83" s="138" t="s">
        <v>160</v>
      </c>
      <c r="AT83" s="138" t="s">
        <v>155</v>
      </c>
      <c r="AU83" s="138" t="s">
        <v>76</v>
      </c>
      <c r="AY83" s="18" t="s">
        <v>154</v>
      </c>
      <c r="BE83" s="139">
        <f>IF(N83="základní",J83,0)</f>
        <v>0</v>
      </c>
      <c r="BF83" s="139">
        <f>IF(N83="snížená",J83,0)</f>
        <v>0</v>
      </c>
      <c r="BG83" s="139">
        <f>IF(N83="zákl. přenesená",J83,0)</f>
        <v>0</v>
      </c>
      <c r="BH83" s="139">
        <f>IF(N83="sníž. přenesená",J83,0)</f>
        <v>0</v>
      </c>
      <c r="BI83" s="139">
        <f>IF(N83="nulová",J83,0)</f>
        <v>0</v>
      </c>
      <c r="BJ83" s="18" t="s">
        <v>76</v>
      </c>
      <c r="BK83" s="139">
        <f>ROUND(I83*H83,2)</f>
        <v>0</v>
      </c>
      <c r="BL83" s="18" t="s">
        <v>160</v>
      </c>
      <c r="BM83" s="138" t="s">
        <v>1939</v>
      </c>
    </row>
    <row r="84" spans="2:65" s="1" customFormat="1" ht="10">
      <c r="B84" s="33"/>
      <c r="D84" s="140" t="s">
        <v>162</v>
      </c>
      <c r="F84" s="141" t="s">
        <v>1938</v>
      </c>
      <c r="I84" s="142"/>
      <c r="L84" s="33"/>
      <c r="M84" s="143"/>
      <c r="T84" s="54"/>
      <c r="AT84" s="18" t="s">
        <v>162</v>
      </c>
      <c r="AU84" s="18" t="s">
        <v>76</v>
      </c>
    </row>
    <row r="85" spans="2:65" s="11" customFormat="1" ht="10">
      <c r="B85" s="145"/>
      <c r="D85" s="140" t="s">
        <v>373</v>
      </c>
      <c r="E85" s="146" t="s">
        <v>3</v>
      </c>
      <c r="F85" s="147" t="s">
        <v>76</v>
      </c>
      <c r="H85" s="148">
        <v>1</v>
      </c>
      <c r="I85" s="149"/>
      <c r="L85" s="145"/>
      <c r="M85" s="164"/>
      <c r="T85" s="165"/>
      <c r="AT85" s="146" t="s">
        <v>373</v>
      </c>
      <c r="AU85" s="146" t="s">
        <v>76</v>
      </c>
      <c r="AV85" s="11" t="s">
        <v>78</v>
      </c>
      <c r="AW85" s="11" t="s">
        <v>31</v>
      </c>
      <c r="AX85" s="11" t="s">
        <v>76</v>
      </c>
      <c r="AY85" s="146" t="s">
        <v>154</v>
      </c>
    </row>
    <row r="86" spans="2:65" s="1" customFormat="1" ht="16.5" customHeight="1">
      <c r="B86" s="126"/>
      <c r="C86" s="127" t="s">
        <v>78</v>
      </c>
      <c r="D86" s="127" t="s">
        <v>155</v>
      </c>
      <c r="E86" s="128" t="s">
        <v>1940</v>
      </c>
      <c r="F86" s="129" t="s">
        <v>1941</v>
      </c>
      <c r="G86" s="130" t="s">
        <v>866</v>
      </c>
      <c r="H86" s="131">
        <v>1</v>
      </c>
      <c r="I86" s="132"/>
      <c r="J86" s="133">
        <f>ROUND(I86*H86,2)</f>
        <v>0</v>
      </c>
      <c r="K86" s="129" t="s">
        <v>322</v>
      </c>
      <c r="L86" s="33"/>
      <c r="M86" s="134" t="s">
        <v>3</v>
      </c>
      <c r="N86" s="135" t="s">
        <v>40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160</v>
      </c>
      <c r="AT86" s="138" t="s">
        <v>155</v>
      </c>
      <c r="AU86" s="138" t="s">
        <v>76</v>
      </c>
      <c r="AY86" s="18" t="s">
        <v>154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8" t="s">
        <v>76</v>
      </c>
      <c r="BK86" s="139">
        <f>ROUND(I86*H86,2)</f>
        <v>0</v>
      </c>
      <c r="BL86" s="18" t="s">
        <v>160</v>
      </c>
      <c r="BM86" s="138" t="s">
        <v>1942</v>
      </c>
    </row>
    <row r="87" spans="2:65" s="1" customFormat="1" ht="10">
      <c r="B87" s="33"/>
      <c r="D87" s="140" t="s">
        <v>162</v>
      </c>
      <c r="F87" s="141" t="s">
        <v>1941</v>
      </c>
      <c r="I87" s="142"/>
      <c r="L87" s="33"/>
      <c r="M87" s="143"/>
      <c r="T87" s="54"/>
      <c r="AT87" s="18" t="s">
        <v>162</v>
      </c>
      <c r="AU87" s="18" t="s">
        <v>76</v>
      </c>
    </row>
    <row r="88" spans="2:65" s="11" customFormat="1" ht="10">
      <c r="B88" s="145"/>
      <c r="D88" s="140" t="s">
        <v>373</v>
      </c>
      <c r="E88" s="146" t="s">
        <v>3</v>
      </c>
      <c r="F88" s="147" t="s">
        <v>76</v>
      </c>
      <c r="H88" s="148">
        <v>1</v>
      </c>
      <c r="I88" s="149"/>
      <c r="L88" s="145"/>
      <c r="M88" s="164"/>
      <c r="T88" s="165"/>
      <c r="AT88" s="146" t="s">
        <v>373</v>
      </c>
      <c r="AU88" s="146" t="s">
        <v>76</v>
      </c>
      <c r="AV88" s="11" t="s">
        <v>78</v>
      </c>
      <c r="AW88" s="11" t="s">
        <v>31</v>
      </c>
      <c r="AX88" s="11" t="s">
        <v>76</v>
      </c>
      <c r="AY88" s="146" t="s">
        <v>154</v>
      </c>
    </row>
    <row r="89" spans="2:65" s="1" customFormat="1" ht="16.5" customHeight="1">
      <c r="B89" s="126"/>
      <c r="C89" s="127" t="s">
        <v>112</v>
      </c>
      <c r="D89" s="127" t="s">
        <v>155</v>
      </c>
      <c r="E89" s="128" t="s">
        <v>1943</v>
      </c>
      <c r="F89" s="129" t="s">
        <v>1944</v>
      </c>
      <c r="G89" s="130" t="s">
        <v>866</v>
      </c>
      <c r="H89" s="131">
        <v>1</v>
      </c>
      <c r="I89" s="132"/>
      <c r="J89" s="133">
        <f>ROUND(I89*H89,2)</f>
        <v>0</v>
      </c>
      <c r="K89" s="129" t="s">
        <v>322</v>
      </c>
      <c r="L89" s="33"/>
      <c r="M89" s="134" t="s">
        <v>3</v>
      </c>
      <c r="N89" s="135" t="s">
        <v>40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160</v>
      </c>
      <c r="AT89" s="138" t="s">
        <v>155</v>
      </c>
      <c r="AU89" s="138" t="s">
        <v>76</v>
      </c>
      <c r="AY89" s="18" t="s">
        <v>154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76</v>
      </c>
      <c r="BK89" s="139">
        <f>ROUND(I89*H89,2)</f>
        <v>0</v>
      </c>
      <c r="BL89" s="18" t="s">
        <v>160</v>
      </c>
      <c r="BM89" s="138" t="s">
        <v>1945</v>
      </c>
    </row>
    <row r="90" spans="2:65" s="1" customFormat="1" ht="10">
      <c r="B90" s="33"/>
      <c r="D90" s="140" t="s">
        <v>162</v>
      </c>
      <c r="F90" s="141" t="s">
        <v>1944</v>
      </c>
      <c r="I90" s="142"/>
      <c r="L90" s="33"/>
      <c r="M90" s="143"/>
      <c r="T90" s="54"/>
      <c r="AT90" s="18" t="s">
        <v>162</v>
      </c>
      <c r="AU90" s="18" t="s">
        <v>76</v>
      </c>
    </row>
    <row r="91" spans="2:65" s="11" customFormat="1" ht="10">
      <c r="B91" s="145"/>
      <c r="D91" s="140" t="s">
        <v>373</v>
      </c>
      <c r="E91" s="146" t="s">
        <v>3</v>
      </c>
      <c r="F91" s="147" t="s">
        <v>76</v>
      </c>
      <c r="H91" s="148">
        <v>1</v>
      </c>
      <c r="I91" s="149"/>
      <c r="L91" s="145"/>
      <c r="M91" s="164"/>
      <c r="T91" s="165"/>
      <c r="AT91" s="146" t="s">
        <v>373</v>
      </c>
      <c r="AU91" s="146" t="s">
        <v>76</v>
      </c>
      <c r="AV91" s="11" t="s">
        <v>78</v>
      </c>
      <c r="AW91" s="11" t="s">
        <v>31</v>
      </c>
      <c r="AX91" s="11" t="s">
        <v>76</v>
      </c>
      <c r="AY91" s="146" t="s">
        <v>154</v>
      </c>
    </row>
    <row r="92" spans="2:65" s="10" customFormat="1" ht="25.9" customHeight="1">
      <c r="B92" s="116"/>
      <c r="D92" s="117" t="s">
        <v>68</v>
      </c>
      <c r="E92" s="118" t="s">
        <v>78</v>
      </c>
      <c r="F92" s="118" t="s">
        <v>1946</v>
      </c>
      <c r="I92" s="119"/>
      <c r="J92" s="120">
        <f>BK92</f>
        <v>0</v>
      </c>
      <c r="L92" s="116"/>
      <c r="M92" s="121"/>
      <c r="P92" s="122">
        <f>SUM(P93:P104)</f>
        <v>0</v>
      </c>
      <c r="R92" s="122">
        <f>SUM(R93:R104)</f>
        <v>0</v>
      </c>
      <c r="T92" s="123">
        <f>SUM(T93:T104)</f>
        <v>0</v>
      </c>
      <c r="AR92" s="117" t="s">
        <v>160</v>
      </c>
      <c r="AT92" s="124" t="s">
        <v>68</v>
      </c>
      <c r="AU92" s="124" t="s">
        <v>69</v>
      </c>
      <c r="AY92" s="117" t="s">
        <v>154</v>
      </c>
      <c r="BK92" s="125">
        <f>SUM(BK93:BK104)</f>
        <v>0</v>
      </c>
    </row>
    <row r="93" spans="2:65" s="1" customFormat="1" ht="16.5" customHeight="1">
      <c r="B93" s="126"/>
      <c r="C93" s="127" t="s">
        <v>160</v>
      </c>
      <c r="D93" s="127" t="s">
        <v>155</v>
      </c>
      <c r="E93" s="128" t="s">
        <v>1947</v>
      </c>
      <c r="F93" s="129" t="s">
        <v>1948</v>
      </c>
      <c r="G93" s="130" t="s">
        <v>866</v>
      </c>
      <c r="H93" s="131">
        <v>1</v>
      </c>
      <c r="I93" s="132"/>
      <c r="J93" s="133">
        <f>ROUND(I93*H93,2)</f>
        <v>0</v>
      </c>
      <c r="K93" s="129" t="s">
        <v>322</v>
      </c>
      <c r="L93" s="33"/>
      <c r="M93" s="134" t="s">
        <v>3</v>
      </c>
      <c r="N93" s="135" t="s">
        <v>40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160</v>
      </c>
      <c r="AT93" s="138" t="s">
        <v>155</v>
      </c>
      <c r="AU93" s="138" t="s">
        <v>76</v>
      </c>
      <c r="AY93" s="18" t="s">
        <v>154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8" t="s">
        <v>76</v>
      </c>
      <c r="BK93" s="139">
        <f>ROUND(I93*H93,2)</f>
        <v>0</v>
      </c>
      <c r="BL93" s="18" t="s">
        <v>160</v>
      </c>
      <c r="BM93" s="138" t="s">
        <v>1949</v>
      </c>
    </row>
    <row r="94" spans="2:65" s="1" customFormat="1" ht="10">
      <c r="B94" s="33"/>
      <c r="D94" s="140" t="s">
        <v>162</v>
      </c>
      <c r="F94" s="141" t="s">
        <v>1948</v>
      </c>
      <c r="I94" s="142"/>
      <c r="L94" s="33"/>
      <c r="M94" s="143"/>
      <c r="T94" s="54"/>
      <c r="AT94" s="18" t="s">
        <v>162</v>
      </c>
      <c r="AU94" s="18" t="s">
        <v>76</v>
      </c>
    </row>
    <row r="95" spans="2:65" s="11" customFormat="1" ht="10">
      <c r="B95" s="145"/>
      <c r="D95" s="140" t="s">
        <v>373</v>
      </c>
      <c r="E95" s="146" t="s">
        <v>3</v>
      </c>
      <c r="F95" s="147" t="s">
        <v>76</v>
      </c>
      <c r="H95" s="148">
        <v>1</v>
      </c>
      <c r="I95" s="149"/>
      <c r="L95" s="145"/>
      <c r="M95" s="164"/>
      <c r="T95" s="165"/>
      <c r="AT95" s="146" t="s">
        <v>373</v>
      </c>
      <c r="AU95" s="146" t="s">
        <v>76</v>
      </c>
      <c r="AV95" s="11" t="s">
        <v>78</v>
      </c>
      <c r="AW95" s="11" t="s">
        <v>31</v>
      </c>
      <c r="AX95" s="11" t="s">
        <v>76</v>
      </c>
      <c r="AY95" s="146" t="s">
        <v>154</v>
      </c>
    </row>
    <row r="96" spans="2:65" s="1" customFormat="1" ht="16.5" customHeight="1">
      <c r="B96" s="126"/>
      <c r="C96" s="127" t="s">
        <v>177</v>
      </c>
      <c r="D96" s="127" t="s">
        <v>155</v>
      </c>
      <c r="E96" s="128" t="s">
        <v>1950</v>
      </c>
      <c r="F96" s="129" t="s">
        <v>1951</v>
      </c>
      <c r="G96" s="130" t="s">
        <v>866</v>
      </c>
      <c r="H96" s="131">
        <v>1</v>
      </c>
      <c r="I96" s="132"/>
      <c r="J96" s="133">
        <f>ROUND(I96*H96,2)</f>
        <v>0</v>
      </c>
      <c r="K96" s="129" t="s">
        <v>322</v>
      </c>
      <c r="L96" s="33"/>
      <c r="M96" s="134" t="s">
        <v>3</v>
      </c>
      <c r="N96" s="135" t="s">
        <v>40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160</v>
      </c>
      <c r="AT96" s="138" t="s">
        <v>155</v>
      </c>
      <c r="AU96" s="138" t="s">
        <v>76</v>
      </c>
      <c r="AY96" s="18" t="s">
        <v>154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76</v>
      </c>
      <c r="BK96" s="139">
        <f>ROUND(I96*H96,2)</f>
        <v>0</v>
      </c>
      <c r="BL96" s="18" t="s">
        <v>160</v>
      </c>
      <c r="BM96" s="138" t="s">
        <v>1952</v>
      </c>
    </row>
    <row r="97" spans="2:65" s="1" customFormat="1" ht="10">
      <c r="B97" s="33"/>
      <c r="D97" s="140" t="s">
        <v>162</v>
      </c>
      <c r="F97" s="141" t="s">
        <v>1951</v>
      </c>
      <c r="I97" s="142"/>
      <c r="L97" s="33"/>
      <c r="M97" s="143"/>
      <c r="T97" s="54"/>
      <c r="AT97" s="18" t="s">
        <v>162</v>
      </c>
      <c r="AU97" s="18" t="s">
        <v>76</v>
      </c>
    </row>
    <row r="98" spans="2:65" s="11" customFormat="1" ht="10">
      <c r="B98" s="145"/>
      <c r="D98" s="140" t="s">
        <v>373</v>
      </c>
      <c r="E98" s="146" t="s">
        <v>3</v>
      </c>
      <c r="F98" s="147" t="s">
        <v>76</v>
      </c>
      <c r="H98" s="148">
        <v>1</v>
      </c>
      <c r="I98" s="149"/>
      <c r="L98" s="145"/>
      <c r="M98" s="164"/>
      <c r="T98" s="165"/>
      <c r="AT98" s="146" t="s">
        <v>373</v>
      </c>
      <c r="AU98" s="146" t="s">
        <v>76</v>
      </c>
      <c r="AV98" s="11" t="s">
        <v>78</v>
      </c>
      <c r="AW98" s="11" t="s">
        <v>31</v>
      </c>
      <c r="AX98" s="11" t="s">
        <v>76</v>
      </c>
      <c r="AY98" s="146" t="s">
        <v>154</v>
      </c>
    </row>
    <row r="99" spans="2:65" s="1" customFormat="1" ht="16.5" customHeight="1">
      <c r="B99" s="126"/>
      <c r="C99" s="127" t="s">
        <v>182</v>
      </c>
      <c r="D99" s="127" t="s">
        <v>155</v>
      </c>
      <c r="E99" s="128" t="s">
        <v>1953</v>
      </c>
      <c r="F99" s="129" t="s">
        <v>1954</v>
      </c>
      <c r="G99" s="130" t="s">
        <v>866</v>
      </c>
      <c r="H99" s="131">
        <v>1</v>
      </c>
      <c r="I99" s="132"/>
      <c r="J99" s="133">
        <f>ROUND(I99*H99,2)</f>
        <v>0</v>
      </c>
      <c r="K99" s="129" t="s">
        <v>322</v>
      </c>
      <c r="L99" s="33"/>
      <c r="M99" s="134" t="s">
        <v>3</v>
      </c>
      <c r="N99" s="135" t="s">
        <v>40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160</v>
      </c>
      <c r="AT99" s="138" t="s">
        <v>155</v>
      </c>
      <c r="AU99" s="138" t="s">
        <v>76</v>
      </c>
      <c r="AY99" s="18" t="s">
        <v>154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76</v>
      </c>
      <c r="BK99" s="139">
        <f>ROUND(I99*H99,2)</f>
        <v>0</v>
      </c>
      <c r="BL99" s="18" t="s">
        <v>160</v>
      </c>
      <c r="BM99" s="138" t="s">
        <v>1955</v>
      </c>
    </row>
    <row r="100" spans="2:65" s="1" customFormat="1" ht="10">
      <c r="B100" s="33"/>
      <c r="D100" s="140" t="s">
        <v>162</v>
      </c>
      <c r="F100" s="141" t="s">
        <v>1954</v>
      </c>
      <c r="I100" s="142"/>
      <c r="L100" s="33"/>
      <c r="M100" s="143"/>
      <c r="T100" s="54"/>
      <c r="AT100" s="18" t="s">
        <v>162</v>
      </c>
      <c r="AU100" s="18" t="s">
        <v>76</v>
      </c>
    </row>
    <row r="101" spans="2:65" s="11" customFormat="1" ht="10">
      <c r="B101" s="145"/>
      <c r="D101" s="140" t="s">
        <v>373</v>
      </c>
      <c r="E101" s="146" t="s">
        <v>3</v>
      </c>
      <c r="F101" s="147" t="s">
        <v>76</v>
      </c>
      <c r="H101" s="148">
        <v>1</v>
      </c>
      <c r="I101" s="149"/>
      <c r="L101" s="145"/>
      <c r="M101" s="164"/>
      <c r="T101" s="165"/>
      <c r="AT101" s="146" t="s">
        <v>373</v>
      </c>
      <c r="AU101" s="146" t="s">
        <v>76</v>
      </c>
      <c r="AV101" s="11" t="s">
        <v>78</v>
      </c>
      <c r="AW101" s="11" t="s">
        <v>31</v>
      </c>
      <c r="AX101" s="11" t="s">
        <v>76</v>
      </c>
      <c r="AY101" s="146" t="s">
        <v>154</v>
      </c>
    </row>
    <row r="102" spans="2:65" s="1" customFormat="1" ht="16.5" customHeight="1">
      <c r="B102" s="126"/>
      <c r="C102" s="127" t="s">
        <v>186</v>
      </c>
      <c r="D102" s="127" t="s">
        <v>155</v>
      </c>
      <c r="E102" s="128" t="s">
        <v>1956</v>
      </c>
      <c r="F102" s="129" t="s">
        <v>1957</v>
      </c>
      <c r="G102" s="130" t="s">
        <v>866</v>
      </c>
      <c r="H102" s="131">
        <v>1</v>
      </c>
      <c r="I102" s="132"/>
      <c r="J102" s="133">
        <f>ROUND(I102*H102,2)</f>
        <v>0</v>
      </c>
      <c r="K102" s="129" t="s">
        <v>322</v>
      </c>
      <c r="L102" s="33"/>
      <c r="M102" s="134" t="s">
        <v>3</v>
      </c>
      <c r="N102" s="135" t="s">
        <v>40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160</v>
      </c>
      <c r="AT102" s="138" t="s">
        <v>155</v>
      </c>
      <c r="AU102" s="138" t="s">
        <v>76</v>
      </c>
      <c r="AY102" s="18" t="s">
        <v>154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76</v>
      </c>
      <c r="BK102" s="139">
        <f>ROUND(I102*H102,2)</f>
        <v>0</v>
      </c>
      <c r="BL102" s="18" t="s">
        <v>160</v>
      </c>
      <c r="BM102" s="138" t="s">
        <v>1958</v>
      </c>
    </row>
    <row r="103" spans="2:65" s="1" customFormat="1" ht="10">
      <c r="B103" s="33"/>
      <c r="D103" s="140" t="s">
        <v>162</v>
      </c>
      <c r="F103" s="141" t="s">
        <v>1957</v>
      </c>
      <c r="I103" s="142"/>
      <c r="L103" s="33"/>
      <c r="M103" s="143"/>
      <c r="T103" s="54"/>
      <c r="AT103" s="18" t="s">
        <v>162</v>
      </c>
      <c r="AU103" s="18" t="s">
        <v>76</v>
      </c>
    </row>
    <row r="104" spans="2:65" s="11" customFormat="1" ht="10">
      <c r="B104" s="145"/>
      <c r="D104" s="140" t="s">
        <v>373</v>
      </c>
      <c r="E104" s="146" t="s">
        <v>3</v>
      </c>
      <c r="F104" s="147" t="s">
        <v>76</v>
      </c>
      <c r="H104" s="148">
        <v>1</v>
      </c>
      <c r="I104" s="149"/>
      <c r="L104" s="145"/>
      <c r="M104" s="150"/>
      <c r="N104" s="151"/>
      <c r="O104" s="151"/>
      <c r="P104" s="151"/>
      <c r="Q104" s="151"/>
      <c r="R104" s="151"/>
      <c r="S104" s="151"/>
      <c r="T104" s="152"/>
      <c r="AT104" s="146" t="s">
        <v>373</v>
      </c>
      <c r="AU104" s="146" t="s">
        <v>76</v>
      </c>
      <c r="AV104" s="11" t="s">
        <v>78</v>
      </c>
      <c r="AW104" s="11" t="s">
        <v>31</v>
      </c>
      <c r="AX104" s="11" t="s">
        <v>76</v>
      </c>
      <c r="AY104" s="146" t="s">
        <v>154</v>
      </c>
    </row>
    <row r="105" spans="2:65" s="1" customFormat="1" ht="7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autoFilter ref="C80:K104" xr:uid="{00000000-0009-0000-0000-00000D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09375" style="199" customWidth="1"/>
    <col min="7" max="7" width="5" style="199" customWidth="1"/>
    <col min="8" max="8" width="77.7773437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33" t="s">
        <v>1959</v>
      </c>
      <c r="D3" s="333"/>
      <c r="E3" s="333"/>
      <c r="F3" s="333"/>
      <c r="G3" s="333"/>
      <c r="H3" s="333"/>
      <c r="I3" s="333"/>
      <c r="J3" s="333"/>
      <c r="K3" s="204"/>
    </row>
    <row r="4" spans="2:11" customFormat="1" ht="25.5" customHeight="1">
      <c r="B4" s="205"/>
      <c r="C4" s="332" t="s">
        <v>1960</v>
      </c>
      <c r="D4" s="332"/>
      <c r="E4" s="332"/>
      <c r="F4" s="332"/>
      <c r="G4" s="332"/>
      <c r="H4" s="332"/>
      <c r="I4" s="332"/>
      <c r="J4" s="332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331" t="s">
        <v>1961</v>
      </c>
      <c r="D6" s="331"/>
      <c r="E6" s="331"/>
      <c r="F6" s="331"/>
      <c r="G6" s="331"/>
      <c r="H6" s="331"/>
      <c r="I6" s="331"/>
      <c r="J6" s="331"/>
      <c r="K6" s="206"/>
    </row>
    <row r="7" spans="2:11" customFormat="1" ht="15" customHeight="1">
      <c r="B7" s="209"/>
      <c r="C7" s="331" t="s">
        <v>1962</v>
      </c>
      <c r="D7" s="331"/>
      <c r="E7" s="331"/>
      <c r="F7" s="331"/>
      <c r="G7" s="331"/>
      <c r="H7" s="331"/>
      <c r="I7" s="331"/>
      <c r="J7" s="331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331" t="s">
        <v>1963</v>
      </c>
      <c r="D9" s="331"/>
      <c r="E9" s="331"/>
      <c r="F9" s="331"/>
      <c r="G9" s="331"/>
      <c r="H9" s="331"/>
      <c r="I9" s="331"/>
      <c r="J9" s="331"/>
      <c r="K9" s="206"/>
    </row>
    <row r="10" spans="2:11" customFormat="1" ht="15" customHeight="1">
      <c r="B10" s="209"/>
      <c r="C10" s="208"/>
      <c r="D10" s="331" t="s">
        <v>1964</v>
      </c>
      <c r="E10" s="331"/>
      <c r="F10" s="331"/>
      <c r="G10" s="331"/>
      <c r="H10" s="331"/>
      <c r="I10" s="331"/>
      <c r="J10" s="331"/>
      <c r="K10" s="206"/>
    </row>
    <row r="11" spans="2:11" customFormat="1" ht="15" customHeight="1">
      <c r="B11" s="209"/>
      <c r="C11" s="210"/>
      <c r="D11" s="331" t="s">
        <v>1965</v>
      </c>
      <c r="E11" s="331"/>
      <c r="F11" s="331"/>
      <c r="G11" s="331"/>
      <c r="H11" s="331"/>
      <c r="I11" s="331"/>
      <c r="J11" s="331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1966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331" t="s">
        <v>1967</v>
      </c>
      <c r="E15" s="331"/>
      <c r="F15" s="331"/>
      <c r="G15" s="331"/>
      <c r="H15" s="331"/>
      <c r="I15" s="331"/>
      <c r="J15" s="331"/>
      <c r="K15" s="206"/>
    </row>
    <row r="16" spans="2:11" customFormat="1" ht="15" customHeight="1">
      <c r="B16" s="209"/>
      <c r="C16" s="210"/>
      <c r="D16" s="331" t="s">
        <v>1968</v>
      </c>
      <c r="E16" s="331"/>
      <c r="F16" s="331"/>
      <c r="G16" s="331"/>
      <c r="H16" s="331"/>
      <c r="I16" s="331"/>
      <c r="J16" s="331"/>
      <c r="K16" s="206"/>
    </row>
    <row r="17" spans="2:11" customFormat="1" ht="15" customHeight="1">
      <c r="B17" s="209"/>
      <c r="C17" s="210"/>
      <c r="D17" s="331" t="s">
        <v>1969</v>
      </c>
      <c r="E17" s="331"/>
      <c r="F17" s="331"/>
      <c r="G17" s="331"/>
      <c r="H17" s="331"/>
      <c r="I17" s="331"/>
      <c r="J17" s="331"/>
      <c r="K17" s="206"/>
    </row>
    <row r="18" spans="2:11" customFormat="1" ht="15" customHeight="1">
      <c r="B18" s="209"/>
      <c r="C18" s="210"/>
      <c r="D18" s="210"/>
      <c r="E18" s="212" t="s">
        <v>75</v>
      </c>
      <c r="F18" s="331" t="s">
        <v>1970</v>
      </c>
      <c r="G18" s="331"/>
      <c r="H18" s="331"/>
      <c r="I18" s="331"/>
      <c r="J18" s="331"/>
      <c r="K18" s="206"/>
    </row>
    <row r="19" spans="2:11" customFormat="1" ht="15" customHeight="1">
      <c r="B19" s="209"/>
      <c r="C19" s="210"/>
      <c r="D19" s="210"/>
      <c r="E19" s="212" t="s">
        <v>1971</v>
      </c>
      <c r="F19" s="331" t="s">
        <v>1972</v>
      </c>
      <c r="G19" s="331"/>
      <c r="H19" s="331"/>
      <c r="I19" s="331"/>
      <c r="J19" s="331"/>
      <c r="K19" s="206"/>
    </row>
    <row r="20" spans="2:11" customFormat="1" ht="15" customHeight="1">
      <c r="B20" s="209"/>
      <c r="C20" s="210"/>
      <c r="D20" s="210"/>
      <c r="E20" s="212" t="s">
        <v>1973</v>
      </c>
      <c r="F20" s="331" t="s">
        <v>1974</v>
      </c>
      <c r="G20" s="331"/>
      <c r="H20" s="331"/>
      <c r="I20" s="331"/>
      <c r="J20" s="331"/>
      <c r="K20" s="206"/>
    </row>
    <row r="21" spans="2:11" customFormat="1" ht="15" customHeight="1">
      <c r="B21" s="209"/>
      <c r="C21" s="210"/>
      <c r="D21" s="210"/>
      <c r="E21" s="212" t="s">
        <v>1975</v>
      </c>
      <c r="F21" s="331" t="s">
        <v>1976</v>
      </c>
      <c r="G21" s="331"/>
      <c r="H21" s="331"/>
      <c r="I21" s="331"/>
      <c r="J21" s="331"/>
      <c r="K21" s="206"/>
    </row>
    <row r="22" spans="2:11" customFormat="1" ht="15" customHeight="1">
      <c r="B22" s="209"/>
      <c r="C22" s="210"/>
      <c r="D22" s="210"/>
      <c r="E22" s="212" t="s">
        <v>1977</v>
      </c>
      <c r="F22" s="331" t="s">
        <v>1946</v>
      </c>
      <c r="G22" s="331"/>
      <c r="H22" s="331"/>
      <c r="I22" s="331"/>
      <c r="J22" s="331"/>
      <c r="K22" s="206"/>
    </row>
    <row r="23" spans="2:11" customFormat="1" ht="15" customHeight="1">
      <c r="B23" s="209"/>
      <c r="C23" s="210"/>
      <c r="D23" s="210"/>
      <c r="E23" s="212" t="s">
        <v>82</v>
      </c>
      <c r="F23" s="331" t="s">
        <v>1978</v>
      </c>
      <c r="G23" s="331"/>
      <c r="H23" s="331"/>
      <c r="I23" s="331"/>
      <c r="J23" s="331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331" t="s">
        <v>1979</v>
      </c>
      <c r="D25" s="331"/>
      <c r="E25" s="331"/>
      <c r="F25" s="331"/>
      <c r="G25" s="331"/>
      <c r="H25" s="331"/>
      <c r="I25" s="331"/>
      <c r="J25" s="331"/>
      <c r="K25" s="206"/>
    </row>
    <row r="26" spans="2:11" customFormat="1" ht="15" customHeight="1">
      <c r="B26" s="209"/>
      <c r="C26" s="331" t="s">
        <v>1980</v>
      </c>
      <c r="D26" s="331"/>
      <c r="E26" s="331"/>
      <c r="F26" s="331"/>
      <c r="G26" s="331"/>
      <c r="H26" s="331"/>
      <c r="I26" s="331"/>
      <c r="J26" s="331"/>
      <c r="K26" s="206"/>
    </row>
    <row r="27" spans="2:11" customFormat="1" ht="15" customHeight="1">
      <c r="B27" s="209"/>
      <c r="C27" s="208"/>
      <c r="D27" s="331" t="s">
        <v>1981</v>
      </c>
      <c r="E27" s="331"/>
      <c r="F27" s="331"/>
      <c r="G27" s="331"/>
      <c r="H27" s="331"/>
      <c r="I27" s="331"/>
      <c r="J27" s="331"/>
      <c r="K27" s="206"/>
    </row>
    <row r="28" spans="2:11" customFormat="1" ht="15" customHeight="1">
      <c r="B28" s="209"/>
      <c r="C28" s="210"/>
      <c r="D28" s="331" t="s">
        <v>1982</v>
      </c>
      <c r="E28" s="331"/>
      <c r="F28" s="331"/>
      <c r="G28" s="331"/>
      <c r="H28" s="331"/>
      <c r="I28" s="331"/>
      <c r="J28" s="331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331" t="s">
        <v>1983</v>
      </c>
      <c r="E30" s="331"/>
      <c r="F30" s="331"/>
      <c r="G30" s="331"/>
      <c r="H30" s="331"/>
      <c r="I30" s="331"/>
      <c r="J30" s="331"/>
      <c r="K30" s="206"/>
    </row>
    <row r="31" spans="2:11" customFormat="1" ht="15" customHeight="1">
      <c r="B31" s="209"/>
      <c r="C31" s="210"/>
      <c r="D31" s="331" t="s">
        <v>1984</v>
      </c>
      <c r="E31" s="331"/>
      <c r="F31" s="331"/>
      <c r="G31" s="331"/>
      <c r="H31" s="331"/>
      <c r="I31" s="331"/>
      <c r="J31" s="331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331" t="s">
        <v>1985</v>
      </c>
      <c r="E33" s="331"/>
      <c r="F33" s="331"/>
      <c r="G33" s="331"/>
      <c r="H33" s="331"/>
      <c r="I33" s="331"/>
      <c r="J33" s="331"/>
      <c r="K33" s="206"/>
    </row>
    <row r="34" spans="2:11" customFormat="1" ht="15" customHeight="1">
      <c r="B34" s="209"/>
      <c r="C34" s="210"/>
      <c r="D34" s="331" t="s">
        <v>1986</v>
      </c>
      <c r="E34" s="331"/>
      <c r="F34" s="331"/>
      <c r="G34" s="331"/>
      <c r="H34" s="331"/>
      <c r="I34" s="331"/>
      <c r="J34" s="331"/>
      <c r="K34" s="206"/>
    </row>
    <row r="35" spans="2:11" customFormat="1" ht="15" customHeight="1">
      <c r="B35" s="209"/>
      <c r="C35" s="210"/>
      <c r="D35" s="331" t="s">
        <v>1987</v>
      </c>
      <c r="E35" s="331"/>
      <c r="F35" s="331"/>
      <c r="G35" s="331"/>
      <c r="H35" s="331"/>
      <c r="I35" s="331"/>
      <c r="J35" s="331"/>
      <c r="K35" s="206"/>
    </row>
    <row r="36" spans="2:11" customFormat="1" ht="15" customHeight="1">
      <c r="B36" s="209"/>
      <c r="C36" s="210"/>
      <c r="D36" s="208"/>
      <c r="E36" s="211" t="s">
        <v>141</v>
      </c>
      <c r="F36" s="208"/>
      <c r="G36" s="331" t="s">
        <v>1988</v>
      </c>
      <c r="H36" s="331"/>
      <c r="I36" s="331"/>
      <c r="J36" s="331"/>
      <c r="K36" s="206"/>
    </row>
    <row r="37" spans="2:11" customFormat="1" ht="30.75" customHeight="1">
      <c r="B37" s="209"/>
      <c r="C37" s="210"/>
      <c r="D37" s="208"/>
      <c r="E37" s="211" t="s">
        <v>1989</v>
      </c>
      <c r="F37" s="208"/>
      <c r="G37" s="331" t="s">
        <v>1990</v>
      </c>
      <c r="H37" s="331"/>
      <c r="I37" s="331"/>
      <c r="J37" s="331"/>
      <c r="K37" s="206"/>
    </row>
    <row r="38" spans="2:11" customFormat="1" ht="15" customHeight="1">
      <c r="B38" s="209"/>
      <c r="C38" s="210"/>
      <c r="D38" s="208"/>
      <c r="E38" s="211" t="s">
        <v>50</v>
      </c>
      <c r="F38" s="208"/>
      <c r="G38" s="331" t="s">
        <v>1991</v>
      </c>
      <c r="H38" s="331"/>
      <c r="I38" s="331"/>
      <c r="J38" s="331"/>
      <c r="K38" s="206"/>
    </row>
    <row r="39" spans="2:11" customFormat="1" ht="15" customHeight="1">
      <c r="B39" s="209"/>
      <c r="C39" s="210"/>
      <c r="D39" s="208"/>
      <c r="E39" s="211" t="s">
        <v>51</v>
      </c>
      <c r="F39" s="208"/>
      <c r="G39" s="331" t="s">
        <v>1992</v>
      </c>
      <c r="H39" s="331"/>
      <c r="I39" s="331"/>
      <c r="J39" s="331"/>
      <c r="K39" s="206"/>
    </row>
    <row r="40" spans="2:11" customFormat="1" ht="15" customHeight="1">
      <c r="B40" s="209"/>
      <c r="C40" s="210"/>
      <c r="D40" s="208"/>
      <c r="E40" s="211" t="s">
        <v>142</v>
      </c>
      <c r="F40" s="208"/>
      <c r="G40" s="331" t="s">
        <v>1993</v>
      </c>
      <c r="H40" s="331"/>
      <c r="I40" s="331"/>
      <c r="J40" s="331"/>
      <c r="K40" s="206"/>
    </row>
    <row r="41" spans="2:11" customFormat="1" ht="15" customHeight="1">
      <c r="B41" s="209"/>
      <c r="C41" s="210"/>
      <c r="D41" s="208"/>
      <c r="E41" s="211" t="s">
        <v>143</v>
      </c>
      <c r="F41" s="208"/>
      <c r="G41" s="331" t="s">
        <v>1994</v>
      </c>
      <c r="H41" s="331"/>
      <c r="I41" s="331"/>
      <c r="J41" s="331"/>
      <c r="K41" s="206"/>
    </row>
    <row r="42" spans="2:11" customFormat="1" ht="15" customHeight="1">
      <c r="B42" s="209"/>
      <c r="C42" s="210"/>
      <c r="D42" s="208"/>
      <c r="E42" s="211" t="s">
        <v>1995</v>
      </c>
      <c r="F42" s="208"/>
      <c r="G42" s="331" t="s">
        <v>1996</v>
      </c>
      <c r="H42" s="331"/>
      <c r="I42" s="331"/>
      <c r="J42" s="331"/>
      <c r="K42" s="206"/>
    </row>
    <row r="43" spans="2:11" customFormat="1" ht="15" customHeight="1">
      <c r="B43" s="209"/>
      <c r="C43" s="210"/>
      <c r="D43" s="208"/>
      <c r="E43" s="211"/>
      <c r="F43" s="208"/>
      <c r="G43" s="331" t="s">
        <v>1997</v>
      </c>
      <c r="H43" s="331"/>
      <c r="I43" s="331"/>
      <c r="J43" s="331"/>
      <c r="K43" s="206"/>
    </row>
    <row r="44" spans="2:11" customFormat="1" ht="15" customHeight="1">
      <c r="B44" s="209"/>
      <c r="C44" s="210"/>
      <c r="D44" s="208"/>
      <c r="E44" s="211" t="s">
        <v>1998</v>
      </c>
      <c r="F44" s="208"/>
      <c r="G44" s="331" t="s">
        <v>1999</v>
      </c>
      <c r="H44" s="331"/>
      <c r="I44" s="331"/>
      <c r="J44" s="331"/>
      <c r="K44" s="206"/>
    </row>
    <row r="45" spans="2:11" customFormat="1" ht="15" customHeight="1">
      <c r="B45" s="209"/>
      <c r="C45" s="210"/>
      <c r="D45" s="208"/>
      <c r="E45" s="211" t="s">
        <v>145</v>
      </c>
      <c r="F45" s="208"/>
      <c r="G45" s="331" t="s">
        <v>2000</v>
      </c>
      <c r="H45" s="331"/>
      <c r="I45" s="331"/>
      <c r="J45" s="331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331" t="s">
        <v>2001</v>
      </c>
      <c r="E47" s="331"/>
      <c r="F47" s="331"/>
      <c r="G47" s="331"/>
      <c r="H47" s="331"/>
      <c r="I47" s="331"/>
      <c r="J47" s="331"/>
      <c r="K47" s="206"/>
    </row>
    <row r="48" spans="2:11" customFormat="1" ht="15" customHeight="1">
      <c r="B48" s="209"/>
      <c r="C48" s="210"/>
      <c r="D48" s="210"/>
      <c r="E48" s="331" t="s">
        <v>2002</v>
      </c>
      <c r="F48" s="331"/>
      <c r="G48" s="331"/>
      <c r="H48" s="331"/>
      <c r="I48" s="331"/>
      <c r="J48" s="331"/>
      <c r="K48" s="206"/>
    </row>
    <row r="49" spans="2:11" customFormat="1" ht="15" customHeight="1">
      <c r="B49" s="209"/>
      <c r="C49" s="210"/>
      <c r="D49" s="210"/>
      <c r="E49" s="331" t="s">
        <v>2003</v>
      </c>
      <c r="F49" s="331"/>
      <c r="G49" s="331"/>
      <c r="H49" s="331"/>
      <c r="I49" s="331"/>
      <c r="J49" s="331"/>
      <c r="K49" s="206"/>
    </row>
    <row r="50" spans="2:11" customFormat="1" ht="15" customHeight="1">
      <c r="B50" s="209"/>
      <c r="C50" s="210"/>
      <c r="D50" s="210"/>
      <c r="E50" s="331" t="s">
        <v>2004</v>
      </c>
      <c r="F50" s="331"/>
      <c r="G50" s="331"/>
      <c r="H50" s="331"/>
      <c r="I50" s="331"/>
      <c r="J50" s="331"/>
      <c r="K50" s="206"/>
    </row>
    <row r="51" spans="2:11" customFormat="1" ht="15" customHeight="1">
      <c r="B51" s="209"/>
      <c r="C51" s="210"/>
      <c r="D51" s="331" t="s">
        <v>2005</v>
      </c>
      <c r="E51" s="331"/>
      <c r="F51" s="331"/>
      <c r="G51" s="331"/>
      <c r="H51" s="331"/>
      <c r="I51" s="331"/>
      <c r="J51" s="331"/>
      <c r="K51" s="206"/>
    </row>
    <row r="52" spans="2:11" customFormat="1" ht="25.5" customHeight="1">
      <c r="B52" s="205"/>
      <c r="C52" s="332" t="s">
        <v>2006</v>
      </c>
      <c r="D52" s="332"/>
      <c r="E52" s="332"/>
      <c r="F52" s="332"/>
      <c r="G52" s="332"/>
      <c r="H52" s="332"/>
      <c r="I52" s="332"/>
      <c r="J52" s="332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331" t="s">
        <v>2007</v>
      </c>
      <c r="D54" s="331"/>
      <c r="E54" s="331"/>
      <c r="F54" s="331"/>
      <c r="G54" s="331"/>
      <c r="H54" s="331"/>
      <c r="I54" s="331"/>
      <c r="J54" s="331"/>
      <c r="K54" s="206"/>
    </row>
    <row r="55" spans="2:11" customFormat="1" ht="15" customHeight="1">
      <c r="B55" s="205"/>
      <c r="C55" s="331" t="s">
        <v>2008</v>
      </c>
      <c r="D55" s="331"/>
      <c r="E55" s="331"/>
      <c r="F55" s="331"/>
      <c r="G55" s="331"/>
      <c r="H55" s="331"/>
      <c r="I55" s="331"/>
      <c r="J55" s="331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331" t="s">
        <v>2009</v>
      </c>
      <c r="D57" s="331"/>
      <c r="E57" s="331"/>
      <c r="F57" s="331"/>
      <c r="G57" s="331"/>
      <c r="H57" s="331"/>
      <c r="I57" s="331"/>
      <c r="J57" s="331"/>
      <c r="K57" s="206"/>
    </row>
    <row r="58" spans="2:11" customFormat="1" ht="15" customHeight="1">
      <c r="B58" s="205"/>
      <c r="C58" s="210"/>
      <c r="D58" s="331" t="s">
        <v>2010</v>
      </c>
      <c r="E58" s="331"/>
      <c r="F58" s="331"/>
      <c r="G58" s="331"/>
      <c r="H58" s="331"/>
      <c r="I58" s="331"/>
      <c r="J58" s="331"/>
      <c r="K58" s="206"/>
    </row>
    <row r="59" spans="2:11" customFormat="1" ht="15" customHeight="1">
      <c r="B59" s="205"/>
      <c r="C59" s="210"/>
      <c r="D59" s="331" t="s">
        <v>2011</v>
      </c>
      <c r="E59" s="331"/>
      <c r="F59" s="331"/>
      <c r="G59" s="331"/>
      <c r="H59" s="331"/>
      <c r="I59" s="331"/>
      <c r="J59" s="331"/>
      <c r="K59" s="206"/>
    </row>
    <row r="60" spans="2:11" customFormat="1" ht="15" customHeight="1">
      <c r="B60" s="205"/>
      <c r="C60" s="210"/>
      <c r="D60" s="331" t="s">
        <v>2012</v>
      </c>
      <c r="E60" s="331"/>
      <c r="F60" s="331"/>
      <c r="G60" s="331"/>
      <c r="H60" s="331"/>
      <c r="I60" s="331"/>
      <c r="J60" s="331"/>
      <c r="K60" s="206"/>
    </row>
    <row r="61" spans="2:11" customFormat="1" ht="15" customHeight="1">
      <c r="B61" s="205"/>
      <c r="C61" s="210"/>
      <c r="D61" s="331" t="s">
        <v>2013</v>
      </c>
      <c r="E61" s="331"/>
      <c r="F61" s="331"/>
      <c r="G61" s="331"/>
      <c r="H61" s="331"/>
      <c r="I61" s="331"/>
      <c r="J61" s="331"/>
      <c r="K61" s="206"/>
    </row>
    <row r="62" spans="2:11" customFormat="1" ht="15" customHeight="1">
      <c r="B62" s="205"/>
      <c r="C62" s="210"/>
      <c r="D62" s="334" t="s">
        <v>2014</v>
      </c>
      <c r="E62" s="334"/>
      <c r="F62" s="334"/>
      <c r="G62" s="334"/>
      <c r="H62" s="334"/>
      <c r="I62" s="334"/>
      <c r="J62" s="334"/>
      <c r="K62" s="206"/>
    </row>
    <row r="63" spans="2:11" customFormat="1" ht="15" customHeight="1">
      <c r="B63" s="205"/>
      <c r="C63" s="210"/>
      <c r="D63" s="331" t="s">
        <v>2015</v>
      </c>
      <c r="E63" s="331"/>
      <c r="F63" s="331"/>
      <c r="G63" s="331"/>
      <c r="H63" s="331"/>
      <c r="I63" s="331"/>
      <c r="J63" s="331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331" t="s">
        <v>2016</v>
      </c>
      <c r="E65" s="331"/>
      <c r="F65" s="331"/>
      <c r="G65" s="331"/>
      <c r="H65" s="331"/>
      <c r="I65" s="331"/>
      <c r="J65" s="331"/>
      <c r="K65" s="206"/>
    </row>
    <row r="66" spans="2:11" customFormat="1" ht="15" customHeight="1">
      <c r="B66" s="205"/>
      <c r="C66" s="210"/>
      <c r="D66" s="334" t="s">
        <v>2017</v>
      </c>
      <c r="E66" s="334"/>
      <c r="F66" s="334"/>
      <c r="G66" s="334"/>
      <c r="H66" s="334"/>
      <c r="I66" s="334"/>
      <c r="J66" s="334"/>
      <c r="K66" s="206"/>
    </row>
    <row r="67" spans="2:11" customFormat="1" ht="15" customHeight="1">
      <c r="B67" s="205"/>
      <c r="C67" s="210"/>
      <c r="D67" s="331" t="s">
        <v>2018</v>
      </c>
      <c r="E67" s="331"/>
      <c r="F67" s="331"/>
      <c r="G67" s="331"/>
      <c r="H67" s="331"/>
      <c r="I67" s="331"/>
      <c r="J67" s="331"/>
      <c r="K67" s="206"/>
    </row>
    <row r="68" spans="2:11" customFormat="1" ht="15" customHeight="1">
      <c r="B68" s="205"/>
      <c r="C68" s="210"/>
      <c r="D68" s="331" t="s">
        <v>2019</v>
      </c>
      <c r="E68" s="331"/>
      <c r="F68" s="331"/>
      <c r="G68" s="331"/>
      <c r="H68" s="331"/>
      <c r="I68" s="331"/>
      <c r="J68" s="331"/>
      <c r="K68" s="206"/>
    </row>
    <row r="69" spans="2:11" customFormat="1" ht="15" customHeight="1">
      <c r="B69" s="205"/>
      <c r="C69" s="210"/>
      <c r="D69" s="331" t="s">
        <v>2020</v>
      </c>
      <c r="E69" s="331"/>
      <c r="F69" s="331"/>
      <c r="G69" s="331"/>
      <c r="H69" s="331"/>
      <c r="I69" s="331"/>
      <c r="J69" s="331"/>
      <c r="K69" s="206"/>
    </row>
    <row r="70" spans="2:11" customFormat="1" ht="15" customHeight="1">
      <c r="B70" s="205"/>
      <c r="C70" s="210"/>
      <c r="D70" s="331" t="s">
        <v>2021</v>
      </c>
      <c r="E70" s="331"/>
      <c r="F70" s="331"/>
      <c r="G70" s="331"/>
      <c r="H70" s="331"/>
      <c r="I70" s="331"/>
      <c r="J70" s="331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335" t="s">
        <v>2022</v>
      </c>
      <c r="D75" s="335"/>
      <c r="E75" s="335"/>
      <c r="F75" s="335"/>
      <c r="G75" s="335"/>
      <c r="H75" s="335"/>
      <c r="I75" s="335"/>
      <c r="J75" s="335"/>
      <c r="K75" s="223"/>
    </row>
    <row r="76" spans="2:11" customFormat="1" ht="17.25" customHeight="1">
      <c r="B76" s="222"/>
      <c r="C76" s="224" t="s">
        <v>2023</v>
      </c>
      <c r="D76" s="224"/>
      <c r="E76" s="224"/>
      <c r="F76" s="224" t="s">
        <v>2024</v>
      </c>
      <c r="G76" s="225"/>
      <c r="H76" s="224" t="s">
        <v>51</v>
      </c>
      <c r="I76" s="224" t="s">
        <v>54</v>
      </c>
      <c r="J76" s="224" t="s">
        <v>2025</v>
      </c>
      <c r="K76" s="223"/>
    </row>
    <row r="77" spans="2:11" customFormat="1" ht="17.25" customHeight="1">
      <c r="B77" s="222"/>
      <c r="C77" s="226" t="s">
        <v>2026</v>
      </c>
      <c r="D77" s="226"/>
      <c r="E77" s="226"/>
      <c r="F77" s="227" t="s">
        <v>2027</v>
      </c>
      <c r="G77" s="228"/>
      <c r="H77" s="226"/>
      <c r="I77" s="226"/>
      <c r="J77" s="226" t="s">
        <v>2028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50</v>
      </c>
      <c r="D79" s="231"/>
      <c r="E79" s="231"/>
      <c r="F79" s="232" t="s">
        <v>2029</v>
      </c>
      <c r="G79" s="233"/>
      <c r="H79" s="211" t="s">
        <v>2030</v>
      </c>
      <c r="I79" s="211" t="s">
        <v>2031</v>
      </c>
      <c r="J79" s="211">
        <v>20</v>
      </c>
      <c r="K79" s="223"/>
    </row>
    <row r="80" spans="2:11" customFormat="1" ht="15" customHeight="1">
      <c r="B80" s="222"/>
      <c r="C80" s="211" t="s">
        <v>2032</v>
      </c>
      <c r="D80" s="211"/>
      <c r="E80" s="211"/>
      <c r="F80" s="232" t="s">
        <v>2029</v>
      </c>
      <c r="G80" s="233"/>
      <c r="H80" s="211" t="s">
        <v>2033</v>
      </c>
      <c r="I80" s="211" t="s">
        <v>2031</v>
      </c>
      <c r="J80" s="211">
        <v>120</v>
      </c>
      <c r="K80" s="223"/>
    </row>
    <row r="81" spans="2:11" customFormat="1" ht="15" customHeight="1">
      <c r="B81" s="234"/>
      <c r="C81" s="211" t="s">
        <v>2034</v>
      </c>
      <c r="D81" s="211"/>
      <c r="E81" s="211"/>
      <c r="F81" s="232" t="s">
        <v>2035</v>
      </c>
      <c r="G81" s="233"/>
      <c r="H81" s="211" t="s">
        <v>2036</v>
      </c>
      <c r="I81" s="211" t="s">
        <v>2031</v>
      </c>
      <c r="J81" s="211">
        <v>50</v>
      </c>
      <c r="K81" s="223"/>
    </row>
    <row r="82" spans="2:11" customFormat="1" ht="15" customHeight="1">
      <c r="B82" s="234"/>
      <c r="C82" s="211" t="s">
        <v>2037</v>
      </c>
      <c r="D82" s="211"/>
      <c r="E82" s="211"/>
      <c r="F82" s="232" t="s">
        <v>2029</v>
      </c>
      <c r="G82" s="233"/>
      <c r="H82" s="211" t="s">
        <v>2038</v>
      </c>
      <c r="I82" s="211" t="s">
        <v>2039</v>
      </c>
      <c r="J82" s="211"/>
      <c r="K82" s="223"/>
    </row>
    <row r="83" spans="2:11" customFormat="1" ht="15" customHeight="1">
      <c r="B83" s="234"/>
      <c r="C83" s="211" t="s">
        <v>2040</v>
      </c>
      <c r="D83" s="211"/>
      <c r="E83" s="211"/>
      <c r="F83" s="232" t="s">
        <v>2035</v>
      </c>
      <c r="G83" s="211"/>
      <c r="H83" s="211" t="s">
        <v>2041</v>
      </c>
      <c r="I83" s="211" t="s">
        <v>2031</v>
      </c>
      <c r="J83" s="211">
        <v>15</v>
      </c>
      <c r="K83" s="223"/>
    </row>
    <row r="84" spans="2:11" customFormat="1" ht="15" customHeight="1">
      <c r="B84" s="234"/>
      <c r="C84" s="211" t="s">
        <v>2042</v>
      </c>
      <c r="D84" s="211"/>
      <c r="E84" s="211"/>
      <c r="F84" s="232" t="s">
        <v>2035</v>
      </c>
      <c r="G84" s="211"/>
      <c r="H84" s="211" t="s">
        <v>2043</v>
      </c>
      <c r="I84" s="211" t="s">
        <v>2031</v>
      </c>
      <c r="J84" s="211">
        <v>15</v>
      </c>
      <c r="K84" s="223"/>
    </row>
    <row r="85" spans="2:11" customFormat="1" ht="15" customHeight="1">
      <c r="B85" s="234"/>
      <c r="C85" s="211" t="s">
        <v>2044</v>
      </c>
      <c r="D85" s="211"/>
      <c r="E85" s="211"/>
      <c r="F85" s="232" t="s">
        <v>2035</v>
      </c>
      <c r="G85" s="211"/>
      <c r="H85" s="211" t="s">
        <v>2045</v>
      </c>
      <c r="I85" s="211" t="s">
        <v>2031</v>
      </c>
      <c r="J85" s="211">
        <v>20</v>
      </c>
      <c r="K85" s="223"/>
    </row>
    <row r="86" spans="2:11" customFormat="1" ht="15" customHeight="1">
      <c r="B86" s="234"/>
      <c r="C86" s="211" t="s">
        <v>2046</v>
      </c>
      <c r="D86" s="211"/>
      <c r="E86" s="211"/>
      <c r="F86" s="232" t="s">
        <v>2035</v>
      </c>
      <c r="G86" s="211"/>
      <c r="H86" s="211" t="s">
        <v>2047</v>
      </c>
      <c r="I86" s="211" t="s">
        <v>2031</v>
      </c>
      <c r="J86" s="211">
        <v>20</v>
      </c>
      <c r="K86" s="223"/>
    </row>
    <row r="87" spans="2:11" customFormat="1" ht="15" customHeight="1">
      <c r="B87" s="234"/>
      <c r="C87" s="211" t="s">
        <v>2048</v>
      </c>
      <c r="D87" s="211"/>
      <c r="E87" s="211"/>
      <c r="F87" s="232" t="s">
        <v>2035</v>
      </c>
      <c r="G87" s="233"/>
      <c r="H87" s="211" t="s">
        <v>2049</v>
      </c>
      <c r="I87" s="211" t="s">
        <v>2031</v>
      </c>
      <c r="J87" s="211">
        <v>50</v>
      </c>
      <c r="K87" s="223"/>
    </row>
    <row r="88" spans="2:11" customFormat="1" ht="15" customHeight="1">
      <c r="B88" s="234"/>
      <c r="C88" s="211" t="s">
        <v>2050</v>
      </c>
      <c r="D88" s="211"/>
      <c r="E88" s="211"/>
      <c r="F88" s="232" t="s">
        <v>2035</v>
      </c>
      <c r="G88" s="233"/>
      <c r="H88" s="211" t="s">
        <v>2051</v>
      </c>
      <c r="I88" s="211" t="s">
        <v>2031</v>
      </c>
      <c r="J88" s="211">
        <v>20</v>
      </c>
      <c r="K88" s="223"/>
    </row>
    <row r="89" spans="2:11" customFormat="1" ht="15" customHeight="1">
      <c r="B89" s="234"/>
      <c r="C89" s="211" t="s">
        <v>2052</v>
      </c>
      <c r="D89" s="211"/>
      <c r="E89" s="211"/>
      <c r="F89" s="232" t="s">
        <v>2035</v>
      </c>
      <c r="G89" s="233"/>
      <c r="H89" s="211" t="s">
        <v>2053</v>
      </c>
      <c r="I89" s="211" t="s">
        <v>2031</v>
      </c>
      <c r="J89" s="211">
        <v>20</v>
      </c>
      <c r="K89" s="223"/>
    </row>
    <row r="90" spans="2:11" customFormat="1" ht="15" customHeight="1">
      <c r="B90" s="234"/>
      <c r="C90" s="211" t="s">
        <v>2054</v>
      </c>
      <c r="D90" s="211"/>
      <c r="E90" s="211"/>
      <c r="F90" s="232" t="s">
        <v>2035</v>
      </c>
      <c r="G90" s="233"/>
      <c r="H90" s="211" t="s">
        <v>2055</v>
      </c>
      <c r="I90" s="211" t="s">
        <v>2031</v>
      </c>
      <c r="J90" s="211">
        <v>50</v>
      </c>
      <c r="K90" s="223"/>
    </row>
    <row r="91" spans="2:11" customFormat="1" ht="15" customHeight="1">
      <c r="B91" s="234"/>
      <c r="C91" s="211" t="s">
        <v>2056</v>
      </c>
      <c r="D91" s="211"/>
      <c r="E91" s="211"/>
      <c r="F91" s="232" t="s">
        <v>2035</v>
      </c>
      <c r="G91" s="233"/>
      <c r="H91" s="211" t="s">
        <v>2056</v>
      </c>
      <c r="I91" s="211" t="s">
        <v>2031</v>
      </c>
      <c r="J91" s="211">
        <v>50</v>
      </c>
      <c r="K91" s="223"/>
    </row>
    <row r="92" spans="2:11" customFormat="1" ht="15" customHeight="1">
      <c r="B92" s="234"/>
      <c r="C92" s="211" t="s">
        <v>2057</v>
      </c>
      <c r="D92" s="211"/>
      <c r="E92" s="211"/>
      <c r="F92" s="232" t="s">
        <v>2035</v>
      </c>
      <c r="G92" s="233"/>
      <c r="H92" s="211" t="s">
        <v>2058</v>
      </c>
      <c r="I92" s="211" t="s">
        <v>2031</v>
      </c>
      <c r="J92" s="211">
        <v>255</v>
      </c>
      <c r="K92" s="223"/>
    </row>
    <row r="93" spans="2:11" customFormat="1" ht="15" customHeight="1">
      <c r="B93" s="234"/>
      <c r="C93" s="211" t="s">
        <v>2059</v>
      </c>
      <c r="D93" s="211"/>
      <c r="E93" s="211"/>
      <c r="F93" s="232" t="s">
        <v>2029</v>
      </c>
      <c r="G93" s="233"/>
      <c r="H93" s="211" t="s">
        <v>2060</v>
      </c>
      <c r="I93" s="211" t="s">
        <v>2061</v>
      </c>
      <c r="J93" s="211"/>
      <c r="K93" s="223"/>
    </row>
    <row r="94" spans="2:11" customFormat="1" ht="15" customHeight="1">
      <c r="B94" s="234"/>
      <c r="C94" s="211" t="s">
        <v>2062</v>
      </c>
      <c r="D94" s="211"/>
      <c r="E94" s="211"/>
      <c r="F94" s="232" t="s">
        <v>2029</v>
      </c>
      <c r="G94" s="233"/>
      <c r="H94" s="211" t="s">
        <v>2063</v>
      </c>
      <c r="I94" s="211" t="s">
        <v>2064</v>
      </c>
      <c r="J94" s="211"/>
      <c r="K94" s="223"/>
    </row>
    <row r="95" spans="2:11" customFormat="1" ht="15" customHeight="1">
      <c r="B95" s="234"/>
      <c r="C95" s="211" t="s">
        <v>2065</v>
      </c>
      <c r="D95" s="211"/>
      <c r="E95" s="211"/>
      <c r="F95" s="232" t="s">
        <v>2029</v>
      </c>
      <c r="G95" s="233"/>
      <c r="H95" s="211" t="s">
        <v>2065</v>
      </c>
      <c r="I95" s="211" t="s">
        <v>2064</v>
      </c>
      <c r="J95" s="211"/>
      <c r="K95" s="223"/>
    </row>
    <row r="96" spans="2:11" customFormat="1" ht="15" customHeight="1">
      <c r="B96" s="234"/>
      <c r="C96" s="211" t="s">
        <v>35</v>
      </c>
      <c r="D96" s="211"/>
      <c r="E96" s="211"/>
      <c r="F96" s="232" t="s">
        <v>2029</v>
      </c>
      <c r="G96" s="233"/>
      <c r="H96" s="211" t="s">
        <v>2066</v>
      </c>
      <c r="I96" s="211" t="s">
        <v>2064</v>
      </c>
      <c r="J96" s="211"/>
      <c r="K96" s="223"/>
    </row>
    <row r="97" spans="2:11" customFormat="1" ht="15" customHeight="1">
      <c r="B97" s="234"/>
      <c r="C97" s="211" t="s">
        <v>45</v>
      </c>
      <c r="D97" s="211"/>
      <c r="E97" s="211"/>
      <c r="F97" s="232" t="s">
        <v>2029</v>
      </c>
      <c r="G97" s="233"/>
      <c r="H97" s="211" t="s">
        <v>2067</v>
      </c>
      <c r="I97" s="211" t="s">
        <v>2064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335" t="s">
        <v>2068</v>
      </c>
      <c r="D102" s="335"/>
      <c r="E102" s="335"/>
      <c r="F102" s="335"/>
      <c r="G102" s="335"/>
      <c r="H102" s="335"/>
      <c r="I102" s="335"/>
      <c r="J102" s="335"/>
      <c r="K102" s="223"/>
    </row>
    <row r="103" spans="2:11" customFormat="1" ht="17.25" customHeight="1">
      <c r="B103" s="222"/>
      <c r="C103" s="224" t="s">
        <v>2023</v>
      </c>
      <c r="D103" s="224"/>
      <c r="E103" s="224"/>
      <c r="F103" s="224" t="s">
        <v>2024</v>
      </c>
      <c r="G103" s="225"/>
      <c r="H103" s="224" t="s">
        <v>51</v>
      </c>
      <c r="I103" s="224" t="s">
        <v>54</v>
      </c>
      <c r="J103" s="224" t="s">
        <v>2025</v>
      </c>
      <c r="K103" s="223"/>
    </row>
    <row r="104" spans="2:11" customFormat="1" ht="17.25" customHeight="1">
      <c r="B104" s="222"/>
      <c r="C104" s="226" t="s">
        <v>2026</v>
      </c>
      <c r="D104" s="226"/>
      <c r="E104" s="226"/>
      <c r="F104" s="227" t="s">
        <v>2027</v>
      </c>
      <c r="G104" s="228"/>
      <c r="H104" s="226"/>
      <c r="I104" s="226"/>
      <c r="J104" s="226" t="s">
        <v>2028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50</v>
      </c>
      <c r="D106" s="231"/>
      <c r="E106" s="231"/>
      <c r="F106" s="232" t="s">
        <v>2029</v>
      </c>
      <c r="G106" s="211"/>
      <c r="H106" s="211" t="s">
        <v>2069</v>
      </c>
      <c r="I106" s="211" t="s">
        <v>2031</v>
      </c>
      <c r="J106" s="211">
        <v>20</v>
      </c>
      <c r="K106" s="223"/>
    </row>
    <row r="107" spans="2:11" customFormat="1" ht="15" customHeight="1">
      <c r="B107" s="222"/>
      <c r="C107" s="211" t="s">
        <v>2032</v>
      </c>
      <c r="D107" s="211"/>
      <c r="E107" s="211"/>
      <c r="F107" s="232" t="s">
        <v>2029</v>
      </c>
      <c r="G107" s="211"/>
      <c r="H107" s="211" t="s">
        <v>2069</v>
      </c>
      <c r="I107" s="211" t="s">
        <v>2031</v>
      </c>
      <c r="J107" s="211">
        <v>120</v>
      </c>
      <c r="K107" s="223"/>
    </row>
    <row r="108" spans="2:11" customFormat="1" ht="15" customHeight="1">
      <c r="B108" s="234"/>
      <c r="C108" s="211" t="s">
        <v>2034</v>
      </c>
      <c r="D108" s="211"/>
      <c r="E108" s="211"/>
      <c r="F108" s="232" t="s">
        <v>2035</v>
      </c>
      <c r="G108" s="211"/>
      <c r="H108" s="211" t="s">
        <v>2069</v>
      </c>
      <c r="I108" s="211" t="s">
        <v>2031</v>
      </c>
      <c r="J108" s="211">
        <v>50</v>
      </c>
      <c r="K108" s="223"/>
    </row>
    <row r="109" spans="2:11" customFormat="1" ht="15" customHeight="1">
      <c r="B109" s="234"/>
      <c r="C109" s="211" t="s">
        <v>2037</v>
      </c>
      <c r="D109" s="211"/>
      <c r="E109" s="211"/>
      <c r="F109" s="232" t="s">
        <v>2029</v>
      </c>
      <c r="G109" s="211"/>
      <c r="H109" s="211" t="s">
        <v>2069</v>
      </c>
      <c r="I109" s="211" t="s">
        <v>2039</v>
      </c>
      <c r="J109" s="211"/>
      <c r="K109" s="223"/>
    </row>
    <row r="110" spans="2:11" customFormat="1" ht="15" customHeight="1">
      <c r="B110" s="234"/>
      <c r="C110" s="211" t="s">
        <v>2048</v>
      </c>
      <c r="D110" s="211"/>
      <c r="E110" s="211"/>
      <c r="F110" s="232" t="s">
        <v>2035</v>
      </c>
      <c r="G110" s="211"/>
      <c r="H110" s="211" t="s">
        <v>2069</v>
      </c>
      <c r="I110" s="211" t="s">
        <v>2031</v>
      </c>
      <c r="J110" s="211">
        <v>50</v>
      </c>
      <c r="K110" s="223"/>
    </row>
    <row r="111" spans="2:11" customFormat="1" ht="15" customHeight="1">
      <c r="B111" s="234"/>
      <c r="C111" s="211" t="s">
        <v>2056</v>
      </c>
      <c r="D111" s="211"/>
      <c r="E111" s="211"/>
      <c r="F111" s="232" t="s">
        <v>2035</v>
      </c>
      <c r="G111" s="211"/>
      <c r="H111" s="211" t="s">
        <v>2069</v>
      </c>
      <c r="I111" s="211" t="s">
        <v>2031</v>
      </c>
      <c r="J111" s="211">
        <v>50</v>
      </c>
      <c r="K111" s="223"/>
    </row>
    <row r="112" spans="2:11" customFormat="1" ht="15" customHeight="1">
      <c r="B112" s="234"/>
      <c r="C112" s="211" t="s">
        <v>2054</v>
      </c>
      <c r="D112" s="211"/>
      <c r="E112" s="211"/>
      <c r="F112" s="232" t="s">
        <v>2035</v>
      </c>
      <c r="G112" s="211"/>
      <c r="H112" s="211" t="s">
        <v>2069</v>
      </c>
      <c r="I112" s="211" t="s">
        <v>2031</v>
      </c>
      <c r="J112" s="211">
        <v>50</v>
      </c>
      <c r="K112" s="223"/>
    </row>
    <row r="113" spans="2:11" customFormat="1" ht="15" customHeight="1">
      <c r="B113" s="234"/>
      <c r="C113" s="211" t="s">
        <v>50</v>
      </c>
      <c r="D113" s="211"/>
      <c r="E113" s="211"/>
      <c r="F113" s="232" t="s">
        <v>2029</v>
      </c>
      <c r="G113" s="211"/>
      <c r="H113" s="211" t="s">
        <v>2070</v>
      </c>
      <c r="I113" s="211" t="s">
        <v>2031</v>
      </c>
      <c r="J113" s="211">
        <v>20</v>
      </c>
      <c r="K113" s="223"/>
    </row>
    <row r="114" spans="2:11" customFormat="1" ht="15" customHeight="1">
      <c r="B114" s="234"/>
      <c r="C114" s="211" t="s">
        <v>2071</v>
      </c>
      <c r="D114" s="211"/>
      <c r="E114" s="211"/>
      <c r="F114" s="232" t="s">
        <v>2029</v>
      </c>
      <c r="G114" s="211"/>
      <c r="H114" s="211" t="s">
        <v>2072</v>
      </c>
      <c r="I114" s="211" t="s">
        <v>2031</v>
      </c>
      <c r="J114" s="211">
        <v>120</v>
      </c>
      <c r="K114" s="223"/>
    </row>
    <row r="115" spans="2:11" customFormat="1" ht="15" customHeight="1">
      <c r="B115" s="234"/>
      <c r="C115" s="211" t="s">
        <v>35</v>
      </c>
      <c r="D115" s="211"/>
      <c r="E115" s="211"/>
      <c r="F115" s="232" t="s">
        <v>2029</v>
      </c>
      <c r="G115" s="211"/>
      <c r="H115" s="211" t="s">
        <v>2073</v>
      </c>
      <c r="I115" s="211" t="s">
        <v>2064</v>
      </c>
      <c r="J115" s="211"/>
      <c r="K115" s="223"/>
    </row>
    <row r="116" spans="2:11" customFormat="1" ht="15" customHeight="1">
      <c r="B116" s="234"/>
      <c r="C116" s="211" t="s">
        <v>45</v>
      </c>
      <c r="D116" s="211"/>
      <c r="E116" s="211"/>
      <c r="F116" s="232" t="s">
        <v>2029</v>
      </c>
      <c r="G116" s="211"/>
      <c r="H116" s="211" t="s">
        <v>2074</v>
      </c>
      <c r="I116" s="211" t="s">
        <v>2064</v>
      </c>
      <c r="J116" s="211"/>
      <c r="K116" s="223"/>
    </row>
    <row r="117" spans="2:11" customFormat="1" ht="15" customHeight="1">
      <c r="B117" s="234"/>
      <c r="C117" s="211" t="s">
        <v>54</v>
      </c>
      <c r="D117" s="211"/>
      <c r="E117" s="211"/>
      <c r="F117" s="232" t="s">
        <v>2029</v>
      </c>
      <c r="G117" s="211"/>
      <c r="H117" s="211" t="s">
        <v>2075</v>
      </c>
      <c r="I117" s="211" t="s">
        <v>2076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333" t="s">
        <v>2077</v>
      </c>
      <c r="D122" s="333"/>
      <c r="E122" s="333"/>
      <c r="F122" s="333"/>
      <c r="G122" s="333"/>
      <c r="H122" s="333"/>
      <c r="I122" s="333"/>
      <c r="J122" s="333"/>
      <c r="K122" s="249"/>
    </row>
    <row r="123" spans="2:11" customFormat="1" ht="17.25" customHeight="1">
      <c r="B123" s="250"/>
      <c r="C123" s="224" t="s">
        <v>2023</v>
      </c>
      <c r="D123" s="224"/>
      <c r="E123" s="224"/>
      <c r="F123" s="224" t="s">
        <v>2024</v>
      </c>
      <c r="G123" s="225"/>
      <c r="H123" s="224" t="s">
        <v>51</v>
      </c>
      <c r="I123" s="224" t="s">
        <v>54</v>
      </c>
      <c r="J123" s="224" t="s">
        <v>2025</v>
      </c>
      <c r="K123" s="251"/>
    </row>
    <row r="124" spans="2:11" customFormat="1" ht="17.25" customHeight="1">
      <c r="B124" s="250"/>
      <c r="C124" s="226" t="s">
        <v>2026</v>
      </c>
      <c r="D124" s="226"/>
      <c r="E124" s="226"/>
      <c r="F124" s="227" t="s">
        <v>2027</v>
      </c>
      <c r="G124" s="228"/>
      <c r="H124" s="226"/>
      <c r="I124" s="226"/>
      <c r="J124" s="226" t="s">
        <v>2028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2032</v>
      </c>
      <c r="D126" s="231"/>
      <c r="E126" s="231"/>
      <c r="F126" s="232" t="s">
        <v>2029</v>
      </c>
      <c r="G126" s="211"/>
      <c r="H126" s="211" t="s">
        <v>2069</v>
      </c>
      <c r="I126" s="211" t="s">
        <v>2031</v>
      </c>
      <c r="J126" s="211">
        <v>120</v>
      </c>
      <c r="K126" s="255"/>
    </row>
    <row r="127" spans="2:11" customFormat="1" ht="15" customHeight="1">
      <c r="B127" s="252"/>
      <c r="C127" s="211" t="s">
        <v>2078</v>
      </c>
      <c r="D127" s="211"/>
      <c r="E127" s="211"/>
      <c r="F127" s="232" t="s">
        <v>2029</v>
      </c>
      <c r="G127" s="211"/>
      <c r="H127" s="211" t="s">
        <v>2079</v>
      </c>
      <c r="I127" s="211" t="s">
        <v>2031</v>
      </c>
      <c r="J127" s="211" t="s">
        <v>2080</v>
      </c>
      <c r="K127" s="255"/>
    </row>
    <row r="128" spans="2:11" customFormat="1" ht="15" customHeight="1">
      <c r="B128" s="252"/>
      <c r="C128" s="211" t="s">
        <v>82</v>
      </c>
      <c r="D128" s="211"/>
      <c r="E128" s="211"/>
      <c r="F128" s="232" t="s">
        <v>2029</v>
      </c>
      <c r="G128" s="211"/>
      <c r="H128" s="211" t="s">
        <v>2081</v>
      </c>
      <c r="I128" s="211" t="s">
        <v>2031</v>
      </c>
      <c r="J128" s="211" t="s">
        <v>2080</v>
      </c>
      <c r="K128" s="255"/>
    </row>
    <row r="129" spans="2:11" customFormat="1" ht="15" customHeight="1">
      <c r="B129" s="252"/>
      <c r="C129" s="211" t="s">
        <v>2040</v>
      </c>
      <c r="D129" s="211"/>
      <c r="E129" s="211"/>
      <c r="F129" s="232" t="s">
        <v>2035</v>
      </c>
      <c r="G129" s="211"/>
      <c r="H129" s="211" t="s">
        <v>2041</v>
      </c>
      <c r="I129" s="211" t="s">
        <v>2031</v>
      </c>
      <c r="J129" s="211">
        <v>15</v>
      </c>
      <c r="K129" s="255"/>
    </row>
    <row r="130" spans="2:11" customFormat="1" ht="15" customHeight="1">
      <c r="B130" s="252"/>
      <c r="C130" s="211" t="s">
        <v>2042</v>
      </c>
      <c r="D130" s="211"/>
      <c r="E130" s="211"/>
      <c r="F130" s="232" t="s">
        <v>2035</v>
      </c>
      <c r="G130" s="211"/>
      <c r="H130" s="211" t="s">
        <v>2043</v>
      </c>
      <c r="I130" s="211" t="s">
        <v>2031</v>
      </c>
      <c r="J130" s="211">
        <v>15</v>
      </c>
      <c r="K130" s="255"/>
    </row>
    <row r="131" spans="2:11" customFormat="1" ht="15" customHeight="1">
      <c r="B131" s="252"/>
      <c r="C131" s="211" t="s">
        <v>2044</v>
      </c>
      <c r="D131" s="211"/>
      <c r="E131" s="211"/>
      <c r="F131" s="232" t="s">
        <v>2035</v>
      </c>
      <c r="G131" s="211"/>
      <c r="H131" s="211" t="s">
        <v>2045</v>
      </c>
      <c r="I131" s="211" t="s">
        <v>2031</v>
      </c>
      <c r="J131" s="211">
        <v>20</v>
      </c>
      <c r="K131" s="255"/>
    </row>
    <row r="132" spans="2:11" customFormat="1" ht="15" customHeight="1">
      <c r="B132" s="252"/>
      <c r="C132" s="211" t="s">
        <v>2046</v>
      </c>
      <c r="D132" s="211"/>
      <c r="E132" s="211"/>
      <c r="F132" s="232" t="s">
        <v>2035</v>
      </c>
      <c r="G132" s="211"/>
      <c r="H132" s="211" t="s">
        <v>2047</v>
      </c>
      <c r="I132" s="211" t="s">
        <v>2031</v>
      </c>
      <c r="J132" s="211">
        <v>20</v>
      </c>
      <c r="K132" s="255"/>
    </row>
    <row r="133" spans="2:11" customFormat="1" ht="15" customHeight="1">
      <c r="B133" s="252"/>
      <c r="C133" s="211" t="s">
        <v>2034</v>
      </c>
      <c r="D133" s="211"/>
      <c r="E133" s="211"/>
      <c r="F133" s="232" t="s">
        <v>2035</v>
      </c>
      <c r="G133" s="211"/>
      <c r="H133" s="211" t="s">
        <v>2069</v>
      </c>
      <c r="I133" s="211" t="s">
        <v>2031</v>
      </c>
      <c r="J133" s="211">
        <v>50</v>
      </c>
      <c r="K133" s="255"/>
    </row>
    <row r="134" spans="2:11" customFormat="1" ht="15" customHeight="1">
      <c r="B134" s="252"/>
      <c r="C134" s="211" t="s">
        <v>2048</v>
      </c>
      <c r="D134" s="211"/>
      <c r="E134" s="211"/>
      <c r="F134" s="232" t="s">
        <v>2035</v>
      </c>
      <c r="G134" s="211"/>
      <c r="H134" s="211" t="s">
        <v>2069</v>
      </c>
      <c r="I134" s="211" t="s">
        <v>2031</v>
      </c>
      <c r="J134" s="211">
        <v>50</v>
      </c>
      <c r="K134" s="255"/>
    </row>
    <row r="135" spans="2:11" customFormat="1" ht="15" customHeight="1">
      <c r="B135" s="252"/>
      <c r="C135" s="211" t="s">
        <v>2054</v>
      </c>
      <c r="D135" s="211"/>
      <c r="E135" s="211"/>
      <c r="F135" s="232" t="s">
        <v>2035</v>
      </c>
      <c r="G135" s="211"/>
      <c r="H135" s="211" t="s">
        <v>2069</v>
      </c>
      <c r="I135" s="211" t="s">
        <v>2031</v>
      </c>
      <c r="J135" s="211">
        <v>50</v>
      </c>
      <c r="K135" s="255"/>
    </row>
    <row r="136" spans="2:11" customFormat="1" ht="15" customHeight="1">
      <c r="B136" s="252"/>
      <c r="C136" s="211" t="s">
        <v>2056</v>
      </c>
      <c r="D136" s="211"/>
      <c r="E136" s="211"/>
      <c r="F136" s="232" t="s">
        <v>2035</v>
      </c>
      <c r="G136" s="211"/>
      <c r="H136" s="211" t="s">
        <v>2069</v>
      </c>
      <c r="I136" s="211" t="s">
        <v>2031</v>
      </c>
      <c r="J136" s="211">
        <v>50</v>
      </c>
      <c r="K136" s="255"/>
    </row>
    <row r="137" spans="2:11" customFormat="1" ht="15" customHeight="1">
      <c r="B137" s="252"/>
      <c r="C137" s="211" t="s">
        <v>2057</v>
      </c>
      <c r="D137" s="211"/>
      <c r="E137" s="211"/>
      <c r="F137" s="232" t="s">
        <v>2035</v>
      </c>
      <c r="G137" s="211"/>
      <c r="H137" s="211" t="s">
        <v>2082</v>
      </c>
      <c r="I137" s="211" t="s">
        <v>2031</v>
      </c>
      <c r="J137" s="211">
        <v>255</v>
      </c>
      <c r="K137" s="255"/>
    </row>
    <row r="138" spans="2:11" customFormat="1" ht="15" customHeight="1">
      <c r="B138" s="252"/>
      <c r="C138" s="211" t="s">
        <v>2059</v>
      </c>
      <c r="D138" s="211"/>
      <c r="E138" s="211"/>
      <c r="F138" s="232" t="s">
        <v>2029</v>
      </c>
      <c r="G138" s="211"/>
      <c r="H138" s="211" t="s">
        <v>2083</v>
      </c>
      <c r="I138" s="211" t="s">
        <v>2061</v>
      </c>
      <c r="J138" s="211"/>
      <c r="K138" s="255"/>
    </row>
    <row r="139" spans="2:11" customFormat="1" ht="15" customHeight="1">
      <c r="B139" s="252"/>
      <c r="C139" s="211" t="s">
        <v>2062</v>
      </c>
      <c r="D139" s="211"/>
      <c r="E139" s="211"/>
      <c r="F139" s="232" t="s">
        <v>2029</v>
      </c>
      <c r="G139" s="211"/>
      <c r="H139" s="211" t="s">
        <v>2084</v>
      </c>
      <c r="I139" s="211" t="s">
        <v>2064</v>
      </c>
      <c r="J139" s="211"/>
      <c r="K139" s="255"/>
    </row>
    <row r="140" spans="2:11" customFormat="1" ht="15" customHeight="1">
      <c r="B140" s="252"/>
      <c r="C140" s="211" t="s">
        <v>2065</v>
      </c>
      <c r="D140" s="211"/>
      <c r="E140" s="211"/>
      <c r="F140" s="232" t="s">
        <v>2029</v>
      </c>
      <c r="G140" s="211"/>
      <c r="H140" s="211" t="s">
        <v>2065</v>
      </c>
      <c r="I140" s="211" t="s">
        <v>2064</v>
      </c>
      <c r="J140" s="211"/>
      <c r="K140" s="255"/>
    </row>
    <row r="141" spans="2:11" customFormat="1" ht="15" customHeight="1">
      <c r="B141" s="252"/>
      <c r="C141" s="211" t="s">
        <v>35</v>
      </c>
      <c r="D141" s="211"/>
      <c r="E141" s="211"/>
      <c r="F141" s="232" t="s">
        <v>2029</v>
      </c>
      <c r="G141" s="211"/>
      <c r="H141" s="211" t="s">
        <v>2085</v>
      </c>
      <c r="I141" s="211" t="s">
        <v>2064</v>
      </c>
      <c r="J141" s="211"/>
      <c r="K141" s="255"/>
    </row>
    <row r="142" spans="2:11" customFormat="1" ht="15" customHeight="1">
      <c r="B142" s="252"/>
      <c r="C142" s="211" t="s">
        <v>2086</v>
      </c>
      <c r="D142" s="211"/>
      <c r="E142" s="211"/>
      <c r="F142" s="232" t="s">
        <v>2029</v>
      </c>
      <c r="G142" s="211"/>
      <c r="H142" s="211" t="s">
        <v>2087</v>
      </c>
      <c r="I142" s="211" t="s">
        <v>2064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335" t="s">
        <v>2088</v>
      </c>
      <c r="D147" s="335"/>
      <c r="E147" s="335"/>
      <c r="F147" s="335"/>
      <c r="G147" s="335"/>
      <c r="H147" s="335"/>
      <c r="I147" s="335"/>
      <c r="J147" s="335"/>
      <c r="K147" s="223"/>
    </row>
    <row r="148" spans="2:11" customFormat="1" ht="17.25" customHeight="1">
      <c r="B148" s="222"/>
      <c r="C148" s="224" t="s">
        <v>2023</v>
      </c>
      <c r="D148" s="224"/>
      <c r="E148" s="224"/>
      <c r="F148" s="224" t="s">
        <v>2024</v>
      </c>
      <c r="G148" s="225"/>
      <c r="H148" s="224" t="s">
        <v>51</v>
      </c>
      <c r="I148" s="224" t="s">
        <v>54</v>
      </c>
      <c r="J148" s="224" t="s">
        <v>2025</v>
      </c>
      <c r="K148" s="223"/>
    </row>
    <row r="149" spans="2:11" customFormat="1" ht="17.25" customHeight="1">
      <c r="B149" s="222"/>
      <c r="C149" s="226" t="s">
        <v>2026</v>
      </c>
      <c r="D149" s="226"/>
      <c r="E149" s="226"/>
      <c r="F149" s="227" t="s">
        <v>2027</v>
      </c>
      <c r="G149" s="228"/>
      <c r="H149" s="226"/>
      <c r="I149" s="226"/>
      <c r="J149" s="226" t="s">
        <v>2028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2032</v>
      </c>
      <c r="D151" s="211"/>
      <c r="E151" s="211"/>
      <c r="F151" s="260" t="s">
        <v>2029</v>
      </c>
      <c r="G151" s="211"/>
      <c r="H151" s="259" t="s">
        <v>2069</v>
      </c>
      <c r="I151" s="259" t="s">
        <v>2031</v>
      </c>
      <c r="J151" s="259">
        <v>120</v>
      </c>
      <c r="K151" s="255"/>
    </row>
    <row r="152" spans="2:11" customFormat="1" ht="15" customHeight="1">
      <c r="B152" s="234"/>
      <c r="C152" s="259" t="s">
        <v>2078</v>
      </c>
      <c r="D152" s="211"/>
      <c r="E152" s="211"/>
      <c r="F152" s="260" t="s">
        <v>2029</v>
      </c>
      <c r="G152" s="211"/>
      <c r="H152" s="259" t="s">
        <v>2089</v>
      </c>
      <c r="I152" s="259" t="s">
        <v>2031</v>
      </c>
      <c r="J152" s="259" t="s">
        <v>2080</v>
      </c>
      <c r="K152" s="255"/>
    </row>
    <row r="153" spans="2:11" customFormat="1" ht="15" customHeight="1">
      <c r="B153" s="234"/>
      <c r="C153" s="259" t="s">
        <v>82</v>
      </c>
      <c r="D153" s="211"/>
      <c r="E153" s="211"/>
      <c r="F153" s="260" t="s">
        <v>2029</v>
      </c>
      <c r="G153" s="211"/>
      <c r="H153" s="259" t="s">
        <v>2090</v>
      </c>
      <c r="I153" s="259" t="s">
        <v>2031</v>
      </c>
      <c r="J153" s="259" t="s">
        <v>2080</v>
      </c>
      <c r="K153" s="255"/>
    </row>
    <row r="154" spans="2:11" customFormat="1" ht="15" customHeight="1">
      <c r="B154" s="234"/>
      <c r="C154" s="259" t="s">
        <v>2034</v>
      </c>
      <c r="D154" s="211"/>
      <c r="E154" s="211"/>
      <c r="F154" s="260" t="s">
        <v>2035</v>
      </c>
      <c r="G154" s="211"/>
      <c r="H154" s="259" t="s">
        <v>2069</v>
      </c>
      <c r="I154" s="259" t="s">
        <v>2031</v>
      </c>
      <c r="J154" s="259">
        <v>50</v>
      </c>
      <c r="K154" s="255"/>
    </row>
    <row r="155" spans="2:11" customFormat="1" ht="15" customHeight="1">
      <c r="B155" s="234"/>
      <c r="C155" s="259" t="s">
        <v>2037</v>
      </c>
      <c r="D155" s="211"/>
      <c r="E155" s="211"/>
      <c r="F155" s="260" t="s">
        <v>2029</v>
      </c>
      <c r="G155" s="211"/>
      <c r="H155" s="259" t="s">
        <v>2069</v>
      </c>
      <c r="I155" s="259" t="s">
        <v>2039</v>
      </c>
      <c r="J155" s="259"/>
      <c r="K155" s="255"/>
    </row>
    <row r="156" spans="2:11" customFormat="1" ht="15" customHeight="1">
      <c r="B156" s="234"/>
      <c r="C156" s="259" t="s">
        <v>2048</v>
      </c>
      <c r="D156" s="211"/>
      <c r="E156" s="211"/>
      <c r="F156" s="260" t="s">
        <v>2035</v>
      </c>
      <c r="G156" s="211"/>
      <c r="H156" s="259" t="s">
        <v>2069</v>
      </c>
      <c r="I156" s="259" t="s">
        <v>2031</v>
      </c>
      <c r="J156" s="259">
        <v>50</v>
      </c>
      <c r="K156" s="255"/>
    </row>
    <row r="157" spans="2:11" customFormat="1" ht="15" customHeight="1">
      <c r="B157" s="234"/>
      <c r="C157" s="259" t="s">
        <v>2056</v>
      </c>
      <c r="D157" s="211"/>
      <c r="E157" s="211"/>
      <c r="F157" s="260" t="s">
        <v>2035</v>
      </c>
      <c r="G157" s="211"/>
      <c r="H157" s="259" t="s">
        <v>2069</v>
      </c>
      <c r="I157" s="259" t="s">
        <v>2031</v>
      </c>
      <c r="J157" s="259">
        <v>50</v>
      </c>
      <c r="K157" s="255"/>
    </row>
    <row r="158" spans="2:11" customFormat="1" ht="15" customHeight="1">
      <c r="B158" s="234"/>
      <c r="C158" s="259" t="s">
        <v>2054</v>
      </c>
      <c r="D158" s="211"/>
      <c r="E158" s="211"/>
      <c r="F158" s="260" t="s">
        <v>2035</v>
      </c>
      <c r="G158" s="211"/>
      <c r="H158" s="259" t="s">
        <v>2069</v>
      </c>
      <c r="I158" s="259" t="s">
        <v>2031</v>
      </c>
      <c r="J158" s="259">
        <v>50</v>
      </c>
      <c r="K158" s="255"/>
    </row>
    <row r="159" spans="2:11" customFormat="1" ht="15" customHeight="1">
      <c r="B159" s="234"/>
      <c r="C159" s="259" t="s">
        <v>132</v>
      </c>
      <c r="D159" s="211"/>
      <c r="E159" s="211"/>
      <c r="F159" s="260" t="s">
        <v>2029</v>
      </c>
      <c r="G159" s="211"/>
      <c r="H159" s="259" t="s">
        <v>2091</v>
      </c>
      <c r="I159" s="259" t="s">
        <v>2031</v>
      </c>
      <c r="J159" s="259" t="s">
        <v>2092</v>
      </c>
      <c r="K159" s="255"/>
    </row>
    <row r="160" spans="2:11" customFormat="1" ht="15" customHeight="1">
      <c r="B160" s="234"/>
      <c r="C160" s="259" t="s">
        <v>2093</v>
      </c>
      <c r="D160" s="211"/>
      <c r="E160" s="211"/>
      <c r="F160" s="260" t="s">
        <v>2029</v>
      </c>
      <c r="G160" s="211"/>
      <c r="H160" s="259" t="s">
        <v>2094</v>
      </c>
      <c r="I160" s="259" t="s">
        <v>2064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333" t="s">
        <v>2095</v>
      </c>
      <c r="D165" s="333"/>
      <c r="E165" s="333"/>
      <c r="F165" s="333"/>
      <c r="G165" s="333"/>
      <c r="H165" s="333"/>
      <c r="I165" s="333"/>
      <c r="J165" s="333"/>
      <c r="K165" s="204"/>
    </row>
    <row r="166" spans="2:11" customFormat="1" ht="17.25" customHeight="1">
      <c r="B166" s="203"/>
      <c r="C166" s="224" t="s">
        <v>2023</v>
      </c>
      <c r="D166" s="224"/>
      <c r="E166" s="224"/>
      <c r="F166" s="224" t="s">
        <v>2024</v>
      </c>
      <c r="G166" s="264"/>
      <c r="H166" s="265" t="s">
        <v>51</v>
      </c>
      <c r="I166" s="265" t="s">
        <v>54</v>
      </c>
      <c r="J166" s="224" t="s">
        <v>2025</v>
      </c>
      <c r="K166" s="204"/>
    </row>
    <row r="167" spans="2:11" customFormat="1" ht="17.25" customHeight="1">
      <c r="B167" s="205"/>
      <c r="C167" s="226" t="s">
        <v>2026</v>
      </c>
      <c r="D167" s="226"/>
      <c r="E167" s="226"/>
      <c r="F167" s="227" t="s">
        <v>2027</v>
      </c>
      <c r="G167" s="266"/>
      <c r="H167" s="267"/>
      <c r="I167" s="267"/>
      <c r="J167" s="226" t="s">
        <v>2028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2032</v>
      </c>
      <c r="D169" s="211"/>
      <c r="E169" s="211"/>
      <c r="F169" s="232" t="s">
        <v>2029</v>
      </c>
      <c r="G169" s="211"/>
      <c r="H169" s="211" t="s">
        <v>2069</v>
      </c>
      <c r="I169" s="211" t="s">
        <v>2031</v>
      </c>
      <c r="J169" s="211">
        <v>120</v>
      </c>
      <c r="K169" s="255"/>
    </row>
    <row r="170" spans="2:11" customFormat="1" ht="15" customHeight="1">
      <c r="B170" s="234"/>
      <c r="C170" s="211" t="s">
        <v>2078</v>
      </c>
      <c r="D170" s="211"/>
      <c r="E170" s="211"/>
      <c r="F170" s="232" t="s">
        <v>2029</v>
      </c>
      <c r="G170" s="211"/>
      <c r="H170" s="211" t="s">
        <v>2079</v>
      </c>
      <c r="I170" s="211" t="s">
        <v>2031</v>
      </c>
      <c r="J170" s="211" t="s">
        <v>2080</v>
      </c>
      <c r="K170" s="255"/>
    </row>
    <row r="171" spans="2:11" customFormat="1" ht="15" customHeight="1">
      <c r="B171" s="234"/>
      <c r="C171" s="211" t="s">
        <v>82</v>
      </c>
      <c r="D171" s="211"/>
      <c r="E171" s="211"/>
      <c r="F171" s="232" t="s">
        <v>2029</v>
      </c>
      <c r="G171" s="211"/>
      <c r="H171" s="211" t="s">
        <v>2096</v>
      </c>
      <c r="I171" s="211" t="s">
        <v>2031</v>
      </c>
      <c r="J171" s="211" t="s">
        <v>2080</v>
      </c>
      <c r="K171" s="255"/>
    </row>
    <row r="172" spans="2:11" customFormat="1" ht="15" customHeight="1">
      <c r="B172" s="234"/>
      <c r="C172" s="211" t="s">
        <v>2034</v>
      </c>
      <c r="D172" s="211"/>
      <c r="E172" s="211"/>
      <c r="F172" s="232" t="s">
        <v>2035</v>
      </c>
      <c r="G172" s="211"/>
      <c r="H172" s="211" t="s">
        <v>2096</v>
      </c>
      <c r="I172" s="211" t="s">
        <v>2031</v>
      </c>
      <c r="J172" s="211">
        <v>50</v>
      </c>
      <c r="K172" s="255"/>
    </row>
    <row r="173" spans="2:11" customFormat="1" ht="15" customHeight="1">
      <c r="B173" s="234"/>
      <c r="C173" s="211" t="s">
        <v>2037</v>
      </c>
      <c r="D173" s="211"/>
      <c r="E173" s="211"/>
      <c r="F173" s="232" t="s">
        <v>2029</v>
      </c>
      <c r="G173" s="211"/>
      <c r="H173" s="211" t="s">
        <v>2096</v>
      </c>
      <c r="I173" s="211" t="s">
        <v>2039</v>
      </c>
      <c r="J173" s="211"/>
      <c r="K173" s="255"/>
    </row>
    <row r="174" spans="2:11" customFormat="1" ht="15" customHeight="1">
      <c r="B174" s="234"/>
      <c r="C174" s="211" t="s">
        <v>2048</v>
      </c>
      <c r="D174" s="211"/>
      <c r="E174" s="211"/>
      <c r="F174" s="232" t="s">
        <v>2035</v>
      </c>
      <c r="G174" s="211"/>
      <c r="H174" s="211" t="s">
        <v>2096</v>
      </c>
      <c r="I174" s="211" t="s">
        <v>2031</v>
      </c>
      <c r="J174" s="211">
        <v>50</v>
      </c>
      <c r="K174" s="255"/>
    </row>
    <row r="175" spans="2:11" customFormat="1" ht="15" customHeight="1">
      <c r="B175" s="234"/>
      <c r="C175" s="211" t="s">
        <v>2056</v>
      </c>
      <c r="D175" s="211"/>
      <c r="E175" s="211"/>
      <c r="F175" s="232" t="s">
        <v>2035</v>
      </c>
      <c r="G175" s="211"/>
      <c r="H175" s="211" t="s">
        <v>2096</v>
      </c>
      <c r="I175" s="211" t="s">
        <v>2031</v>
      </c>
      <c r="J175" s="211">
        <v>50</v>
      </c>
      <c r="K175" s="255"/>
    </row>
    <row r="176" spans="2:11" customFormat="1" ht="15" customHeight="1">
      <c r="B176" s="234"/>
      <c r="C176" s="211" t="s">
        <v>2054</v>
      </c>
      <c r="D176" s="211"/>
      <c r="E176" s="211"/>
      <c r="F176" s="232" t="s">
        <v>2035</v>
      </c>
      <c r="G176" s="211"/>
      <c r="H176" s="211" t="s">
        <v>2096</v>
      </c>
      <c r="I176" s="211" t="s">
        <v>2031</v>
      </c>
      <c r="J176" s="211">
        <v>50</v>
      </c>
      <c r="K176" s="255"/>
    </row>
    <row r="177" spans="2:11" customFormat="1" ht="15" customHeight="1">
      <c r="B177" s="234"/>
      <c r="C177" s="211" t="s">
        <v>141</v>
      </c>
      <c r="D177" s="211"/>
      <c r="E177" s="211"/>
      <c r="F177" s="232" t="s">
        <v>2029</v>
      </c>
      <c r="G177" s="211"/>
      <c r="H177" s="211" t="s">
        <v>2097</v>
      </c>
      <c r="I177" s="211" t="s">
        <v>2098</v>
      </c>
      <c r="J177" s="211"/>
      <c r="K177" s="255"/>
    </row>
    <row r="178" spans="2:11" customFormat="1" ht="15" customHeight="1">
      <c r="B178" s="234"/>
      <c r="C178" s="211" t="s">
        <v>54</v>
      </c>
      <c r="D178" s="211"/>
      <c r="E178" s="211"/>
      <c r="F178" s="232" t="s">
        <v>2029</v>
      </c>
      <c r="G178" s="211"/>
      <c r="H178" s="211" t="s">
        <v>2099</v>
      </c>
      <c r="I178" s="211" t="s">
        <v>2100</v>
      </c>
      <c r="J178" s="211">
        <v>1</v>
      </c>
      <c r="K178" s="255"/>
    </row>
    <row r="179" spans="2:11" customFormat="1" ht="15" customHeight="1">
      <c r="B179" s="234"/>
      <c r="C179" s="211" t="s">
        <v>50</v>
      </c>
      <c r="D179" s="211"/>
      <c r="E179" s="211"/>
      <c r="F179" s="232" t="s">
        <v>2029</v>
      </c>
      <c r="G179" s="211"/>
      <c r="H179" s="211" t="s">
        <v>2101</v>
      </c>
      <c r="I179" s="211" t="s">
        <v>2031</v>
      </c>
      <c r="J179" s="211">
        <v>20</v>
      </c>
      <c r="K179" s="255"/>
    </row>
    <row r="180" spans="2:11" customFormat="1" ht="15" customHeight="1">
      <c r="B180" s="234"/>
      <c r="C180" s="211" t="s">
        <v>51</v>
      </c>
      <c r="D180" s="211"/>
      <c r="E180" s="211"/>
      <c r="F180" s="232" t="s">
        <v>2029</v>
      </c>
      <c r="G180" s="211"/>
      <c r="H180" s="211" t="s">
        <v>2102</v>
      </c>
      <c r="I180" s="211" t="s">
        <v>2031</v>
      </c>
      <c r="J180" s="211">
        <v>255</v>
      </c>
      <c r="K180" s="255"/>
    </row>
    <row r="181" spans="2:11" customFormat="1" ht="15" customHeight="1">
      <c r="B181" s="234"/>
      <c r="C181" s="211" t="s">
        <v>142</v>
      </c>
      <c r="D181" s="211"/>
      <c r="E181" s="211"/>
      <c r="F181" s="232" t="s">
        <v>2029</v>
      </c>
      <c r="G181" s="211"/>
      <c r="H181" s="211" t="s">
        <v>1993</v>
      </c>
      <c r="I181" s="211" t="s">
        <v>2031</v>
      </c>
      <c r="J181" s="211">
        <v>10</v>
      </c>
      <c r="K181" s="255"/>
    </row>
    <row r="182" spans="2:11" customFormat="1" ht="15" customHeight="1">
      <c r="B182" s="234"/>
      <c r="C182" s="211" t="s">
        <v>143</v>
      </c>
      <c r="D182" s="211"/>
      <c r="E182" s="211"/>
      <c r="F182" s="232" t="s">
        <v>2029</v>
      </c>
      <c r="G182" s="211"/>
      <c r="H182" s="211" t="s">
        <v>2103</v>
      </c>
      <c r="I182" s="211" t="s">
        <v>2064</v>
      </c>
      <c r="J182" s="211"/>
      <c r="K182" s="255"/>
    </row>
    <row r="183" spans="2:11" customFormat="1" ht="15" customHeight="1">
      <c r="B183" s="234"/>
      <c r="C183" s="211" t="s">
        <v>2104</v>
      </c>
      <c r="D183" s="211"/>
      <c r="E183" s="211"/>
      <c r="F183" s="232" t="s">
        <v>2029</v>
      </c>
      <c r="G183" s="211"/>
      <c r="H183" s="211" t="s">
        <v>2105</v>
      </c>
      <c r="I183" s="211" t="s">
        <v>2064</v>
      </c>
      <c r="J183" s="211"/>
      <c r="K183" s="255"/>
    </row>
    <row r="184" spans="2:11" customFormat="1" ht="15" customHeight="1">
      <c r="B184" s="234"/>
      <c r="C184" s="211" t="s">
        <v>2093</v>
      </c>
      <c r="D184" s="211"/>
      <c r="E184" s="211"/>
      <c r="F184" s="232" t="s">
        <v>2029</v>
      </c>
      <c r="G184" s="211"/>
      <c r="H184" s="211" t="s">
        <v>2106</v>
      </c>
      <c r="I184" s="211" t="s">
        <v>2064</v>
      </c>
      <c r="J184" s="211"/>
      <c r="K184" s="255"/>
    </row>
    <row r="185" spans="2:11" customFormat="1" ht="15" customHeight="1">
      <c r="B185" s="234"/>
      <c r="C185" s="211" t="s">
        <v>145</v>
      </c>
      <c r="D185" s="211"/>
      <c r="E185" s="211"/>
      <c r="F185" s="232" t="s">
        <v>2035</v>
      </c>
      <c r="G185" s="211"/>
      <c r="H185" s="211" t="s">
        <v>2107</v>
      </c>
      <c r="I185" s="211" t="s">
        <v>2031</v>
      </c>
      <c r="J185" s="211">
        <v>50</v>
      </c>
      <c r="K185" s="255"/>
    </row>
    <row r="186" spans="2:11" customFormat="1" ht="15" customHeight="1">
      <c r="B186" s="234"/>
      <c r="C186" s="211" t="s">
        <v>2108</v>
      </c>
      <c r="D186" s="211"/>
      <c r="E186" s="211"/>
      <c r="F186" s="232" t="s">
        <v>2035</v>
      </c>
      <c r="G186" s="211"/>
      <c r="H186" s="211" t="s">
        <v>2109</v>
      </c>
      <c r="I186" s="211" t="s">
        <v>2110</v>
      </c>
      <c r="J186" s="211"/>
      <c r="K186" s="255"/>
    </row>
    <row r="187" spans="2:11" customFormat="1" ht="15" customHeight="1">
      <c r="B187" s="234"/>
      <c r="C187" s="211" t="s">
        <v>2111</v>
      </c>
      <c r="D187" s="211"/>
      <c r="E187" s="211"/>
      <c r="F187" s="232" t="s">
        <v>2035</v>
      </c>
      <c r="G187" s="211"/>
      <c r="H187" s="211" t="s">
        <v>2112</v>
      </c>
      <c r="I187" s="211" t="s">
        <v>2110</v>
      </c>
      <c r="J187" s="211"/>
      <c r="K187" s="255"/>
    </row>
    <row r="188" spans="2:11" customFormat="1" ht="15" customHeight="1">
      <c r="B188" s="234"/>
      <c r="C188" s="211" t="s">
        <v>2113</v>
      </c>
      <c r="D188" s="211"/>
      <c r="E188" s="211"/>
      <c r="F188" s="232" t="s">
        <v>2035</v>
      </c>
      <c r="G188" s="211"/>
      <c r="H188" s="211" t="s">
        <v>2114</v>
      </c>
      <c r="I188" s="211" t="s">
        <v>2110</v>
      </c>
      <c r="J188" s="211"/>
      <c r="K188" s="255"/>
    </row>
    <row r="189" spans="2:11" customFormat="1" ht="15" customHeight="1">
      <c r="B189" s="234"/>
      <c r="C189" s="268" t="s">
        <v>2115</v>
      </c>
      <c r="D189" s="211"/>
      <c r="E189" s="211"/>
      <c r="F189" s="232" t="s">
        <v>2035</v>
      </c>
      <c r="G189" s="211"/>
      <c r="H189" s="211" t="s">
        <v>2116</v>
      </c>
      <c r="I189" s="211" t="s">
        <v>2117</v>
      </c>
      <c r="J189" s="269" t="s">
        <v>2118</v>
      </c>
      <c r="K189" s="255"/>
    </row>
    <row r="190" spans="2:11" customFormat="1" ht="15" customHeight="1">
      <c r="B190" s="270"/>
      <c r="C190" s="271" t="s">
        <v>2119</v>
      </c>
      <c r="D190" s="272"/>
      <c r="E190" s="272"/>
      <c r="F190" s="273" t="s">
        <v>2035</v>
      </c>
      <c r="G190" s="272"/>
      <c r="H190" s="272" t="s">
        <v>2120</v>
      </c>
      <c r="I190" s="272" t="s">
        <v>2117</v>
      </c>
      <c r="J190" s="274" t="s">
        <v>2118</v>
      </c>
      <c r="K190" s="275"/>
    </row>
    <row r="191" spans="2:11" customFormat="1" ht="15" customHeight="1">
      <c r="B191" s="234"/>
      <c r="C191" s="268" t="s">
        <v>39</v>
      </c>
      <c r="D191" s="211"/>
      <c r="E191" s="211"/>
      <c r="F191" s="232" t="s">
        <v>2029</v>
      </c>
      <c r="G191" s="211"/>
      <c r="H191" s="208" t="s">
        <v>2121</v>
      </c>
      <c r="I191" s="211" t="s">
        <v>2122</v>
      </c>
      <c r="J191" s="211"/>
      <c r="K191" s="255"/>
    </row>
    <row r="192" spans="2:11" customFormat="1" ht="15" customHeight="1">
      <c r="B192" s="234"/>
      <c r="C192" s="268" t="s">
        <v>2123</v>
      </c>
      <c r="D192" s="211"/>
      <c r="E192" s="211"/>
      <c r="F192" s="232" t="s">
        <v>2029</v>
      </c>
      <c r="G192" s="211"/>
      <c r="H192" s="211" t="s">
        <v>2124</v>
      </c>
      <c r="I192" s="211" t="s">
        <v>2064</v>
      </c>
      <c r="J192" s="211"/>
      <c r="K192" s="255"/>
    </row>
    <row r="193" spans="2:11" customFormat="1" ht="15" customHeight="1">
      <c r="B193" s="234"/>
      <c r="C193" s="268" t="s">
        <v>2125</v>
      </c>
      <c r="D193" s="211"/>
      <c r="E193" s="211"/>
      <c r="F193" s="232" t="s">
        <v>2029</v>
      </c>
      <c r="G193" s="211"/>
      <c r="H193" s="211" t="s">
        <v>2126</v>
      </c>
      <c r="I193" s="211" t="s">
        <v>2064</v>
      </c>
      <c r="J193" s="211"/>
      <c r="K193" s="255"/>
    </row>
    <row r="194" spans="2:11" customFormat="1" ht="15" customHeight="1">
      <c r="B194" s="234"/>
      <c r="C194" s="268" t="s">
        <v>2127</v>
      </c>
      <c r="D194" s="211"/>
      <c r="E194" s="211"/>
      <c r="F194" s="232" t="s">
        <v>2035</v>
      </c>
      <c r="G194" s="211"/>
      <c r="H194" s="211" t="s">
        <v>2128</v>
      </c>
      <c r="I194" s="211" t="s">
        <v>2064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2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0.5">
      <c r="B200" s="203"/>
      <c r="C200" s="333" t="s">
        <v>2129</v>
      </c>
      <c r="D200" s="333"/>
      <c r="E200" s="333"/>
      <c r="F200" s="333"/>
      <c r="G200" s="333"/>
      <c r="H200" s="333"/>
      <c r="I200" s="333"/>
      <c r="J200" s="333"/>
      <c r="K200" s="204"/>
    </row>
    <row r="201" spans="2:11" customFormat="1" ht="25.5" customHeight="1">
      <c r="B201" s="203"/>
      <c r="C201" s="277" t="s">
        <v>2130</v>
      </c>
      <c r="D201" s="277"/>
      <c r="E201" s="277"/>
      <c r="F201" s="277" t="s">
        <v>2131</v>
      </c>
      <c r="G201" s="278"/>
      <c r="H201" s="336" t="s">
        <v>2132</v>
      </c>
      <c r="I201" s="336"/>
      <c r="J201" s="336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2122</v>
      </c>
      <c r="D203" s="211"/>
      <c r="E203" s="211"/>
      <c r="F203" s="232" t="s">
        <v>40</v>
      </c>
      <c r="G203" s="211"/>
      <c r="H203" s="337" t="s">
        <v>2133</v>
      </c>
      <c r="I203" s="337"/>
      <c r="J203" s="337"/>
      <c r="K203" s="255"/>
    </row>
    <row r="204" spans="2:11" customFormat="1" ht="15" customHeight="1">
      <c r="B204" s="234"/>
      <c r="C204" s="211"/>
      <c r="D204" s="211"/>
      <c r="E204" s="211"/>
      <c r="F204" s="232" t="s">
        <v>41</v>
      </c>
      <c r="G204" s="211"/>
      <c r="H204" s="337" t="s">
        <v>2134</v>
      </c>
      <c r="I204" s="337"/>
      <c r="J204" s="337"/>
      <c r="K204" s="255"/>
    </row>
    <row r="205" spans="2:11" customFormat="1" ht="15" customHeight="1">
      <c r="B205" s="234"/>
      <c r="C205" s="211"/>
      <c r="D205" s="211"/>
      <c r="E205" s="211"/>
      <c r="F205" s="232" t="s">
        <v>44</v>
      </c>
      <c r="G205" s="211"/>
      <c r="H205" s="337" t="s">
        <v>2135</v>
      </c>
      <c r="I205" s="337"/>
      <c r="J205" s="337"/>
      <c r="K205" s="255"/>
    </row>
    <row r="206" spans="2:11" customFormat="1" ht="15" customHeight="1">
      <c r="B206" s="234"/>
      <c r="C206" s="211"/>
      <c r="D206" s="211"/>
      <c r="E206" s="211"/>
      <c r="F206" s="232" t="s">
        <v>42</v>
      </c>
      <c r="G206" s="211"/>
      <c r="H206" s="337" t="s">
        <v>2136</v>
      </c>
      <c r="I206" s="337"/>
      <c r="J206" s="337"/>
      <c r="K206" s="255"/>
    </row>
    <row r="207" spans="2:11" customFormat="1" ht="15" customHeight="1">
      <c r="B207" s="234"/>
      <c r="C207" s="211"/>
      <c r="D207" s="211"/>
      <c r="E207" s="211"/>
      <c r="F207" s="232" t="s">
        <v>43</v>
      </c>
      <c r="G207" s="211"/>
      <c r="H207" s="337" t="s">
        <v>2137</v>
      </c>
      <c r="I207" s="337"/>
      <c r="J207" s="337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2076</v>
      </c>
      <c r="D209" s="211"/>
      <c r="E209" s="211"/>
      <c r="F209" s="232" t="s">
        <v>75</v>
      </c>
      <c r="G209" s="211"/>
      <c r="H209" s="337" t="s">
        <v>2138</v>
      </c>
      <c r="I209" s="337"/>
      <c r="J209" s="337"/>
      <c r="K209" s="255"/>
    </row>
    <row r="210" spans="2:11" customFormat="1" ht="15" customHeight="1">
      <c r="B210" s="234"/>
      <c r="C210" s="211"/>
      <c r="D210" s="211"/>
      <c r="E210" s="211"/>
      <c r="F210" s="232" t="s">
        <v>1973</v>
      </c>
      <c r="G210" s="211"/>
      <c r="H210" s="337" t="s">
        <v>1974</v>
      </c>
      <c r="I210" s="337"/>
      <c r="J210" s="337"/>
      <c r="K210" s="255"/>
    </row>
    <row r="211" spans="2:11" customFormat="1" ht="15" customHeight="1">
      <c r="B211" s="234"/>
      <c r="C211" s="211"/>
      <c r="D211" s="211"/>
      <c r="E211" s="211"/>
      <c r="F211" s="232" t="s">
        <v>1971</v>
      </c>
      <c r="G211" s="211"/>
      <c r="H211" s="337" t="s">
        <v>2139</v>
      </c>
      <c r="I211" s="337"/>
      <c r="J211" s="337"/>
      <c r="K211" s="255"/>
    </row>
    <row r="212" spans="2:11" customFormat="1" ht="15" customHeight="1">
      <c r="B212" s="279"/>
      <c r="C212" s="211"/>
      <c r="D212" s="211"/>
      <c r="E212" s="211"/>
      <c r="F212" s="232" t="s">
        <v>1975</v>
      </c>
      <c r="G212" s="268"/>
      <c r="H212" s="338" t="s">
        <v>1976</v>
      </c>
      <c r="I212" s="338"/>
      <c r="J212" s="338"/>
      <c r="K212" s="280"/>
    </row>
    <row r="213" spans="2:11" customFormat="1" ht="15" customHeight="1">
      <c r="B213" s="279"/>
      <c r="C213" s="211"/>
      <c r="D213" s="211"/>
      <c r="E213" s="211"/>
      <c r="F213" s="232" t="s">
        <v>1977</v>
      </c>
      <c r="G213" s="268"/>
      <c r="H213" s="338" t="s">
        <v>1324</v>
      </c>
      <c r="I213" s="338"/>
      <c r="J213" s="338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2100</v>
      </c>
      <c r="D215" s="211"/>
      <c r="E215" s="211"/>
      <c r="F215" s="232">
        <v>1</v>
      </c>
      <c r="G215" s="268"/>
      <c r="H215" s="338" t="s">
        <v>2140</v>
      </c>
      <c r="I215" s="338"/>
      <c r="J215" s="338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338" t="s">
        <v>2141</v>
      </c>
      <c r="I216" s="338"/>
      <c r="J216" s="338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338" t="s">
        <v>2142</v>
      </c>
      <c r="I217" s="338"/>
      <c r="J217" s="338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338" t="s">
        <v>2143</v>
      </c>
      <c r="I218" s="338"/>
      <c r="J218" s="338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PS 11-01-11 - ŽST Hrubá V...</vt:lpstr>
      <vt:lpstr>PS 11-02-11 - ŽST Hrubá V...</vt:lpstr>
      <vt:lpstr>PS 11-02-41 - ŽST Hrubá V...</vt:lpstr>
      <vt:lpstr>PS 11-02-81 - ŽST Hrubá V...</vt:lpstr>
      <vt:lpstr>PS 11-02-91 - ŽST Hrubá V...</vt:lpstr>
      <vt:lpstr>PS 11-03-71 - ŽST Hrubá V...</vt:lpstr>
      <vt:lpstr>SO 11-31-01 - ŽST Hrubá V...</vt:lpstr>
      <vt:lpstr>SO 11-32-01 - ŽST Hrubá V...</vt:lpstr>
      <vt:lpstr>SO 11-72-01.01 - Stavební...</vt:lpstr>
      <vt:lpstr>SO 11-72-01.02 - Elektro+...</vt:lpstr>
      <vt:lpstr>SO 11-86-01 - ŽST Hrubá V...</vt:lpstr>
      <vt:lpstr>SO 11-86-02 - ŽST Hrubá V...</vt:lpstr>
      <vt:lpstr>SO 98-98 - Všeobecný objekt</vt:lpstr>
      <vt:lpstr>Pokyny pro vyplnění</vt:lpstr>
      <vt:lpstr>'PS 11-01-11 - ŽST Hrubá V...'!Názvy_tisku</vt:lpstr>
      <vt:lpstr>'PS 11-02-11 - ŽST Hrubá V...'!Názvy_tisku</vt:lpstr>
      <vt:lpstr>'PS 11-02-41 - ŽST Hrubá V...'!Názvy_tisku</vt:lpstr>
      <vt:lpstr>'PS 11-02-81 - ŽST Hrubá V...'!Názvy_tisku</vt:lpstr>
      <vt:lpstr>'PS 11-02-91 - ŽST Hrubá V...'!Názvy_tisku</vt:lpstr>
      <vt:lpstr>'PS 11-03-71 - ŽST Hrubá V...'!Názvy_tisku</vt:lpstr>
      <vt:lpstr>'Rekapitulace stavby'!Názvy_tisku</vt:lpstr>
      <vt:lpstr>'SO 11-31-01 - ŽST Hrubá V...'!Názvy_tisku</vt:lpstr>
      <vt:lpstr>'SO 11-32-01 - ŽST Hrubá V...'!Názvy_tisku</vt:lpstr>
      <vt:lpstr>'SO 11-72-01.01 - Stavební...'!Názvy_tisku</vt:lpstr>
      <vt:lpstr>'SO 11-72-01.02 - Elektro+...'!Názvy_tisku</vt:lpstr>
      <vt:lpstr>'SO 11-86-01 - ŽST Hrubá V...'!Názvy_tisku</vt:lpstr>
      <vt:lpstr>'SO 11-86-02 - ŽST Hrubá V...'!Názvy_tisku</vt:lpstr>
      <vt:lpstr>'SO 98-98 - Všeobecný objekt'!Názvy_tisku</vt:lpstr>
      <vt:lpstr>'Pokyny pro vyplnění'!Oblast_tisku</vt:lpstr>
      <vt:lpstr>'PS 11-01-11 - ŽST Hrubá V...'!Oblast_tisku</vt:lpstr>
      <vt:lpstr>'PS 11-02-11 - ŽST Hrubá V...'!Oblast_tisku</vt:lpstr>
      <vt:lpstr>'PS 11-02-41 - ŽST Hrubá V...'!Oblast_tisku</vt:lpstr>
      <vt:lpstr>'PS 11-02-81 - ŽST Hrubá V...'!Oblast_tisku</vt:lpstr>
      <vt:lpstr>'PS 11-02-91 - ŽST Hrubá V...'!Oblast_tisku</vt:lpstr>
      <vt:lpstr>'PS 11-03-71 - ŽST Hrubá V...'!Oblast_tisku</vt:lpstr>
      <vt:lpstr>'Rekapitulace stavby'!Oblast_tisku</vt:lpstr>
      <vt:lpstr>'SO 11-31-01 - ŽST Hrubá V...'!Oblast_tisku</vt:lpstr>
      <vt:lpstr>'SO 11-32-01 - ŽST Hrubá V...'!Oblast_tisku</vt:lpstr>
      <vt:lpstr>'SO 11-72-01.01 - Stavební...'!Oblast_tisku</vt:lpstr>
      <vt:lpstr>'SO 11-72-01.02 - Elektro+...'!Oblast_tisku</vt:lpstr>
      <vt:lpstr>'SO 11-86-01 - ŽST Hrubá V...'!Oblast_tisku</vt:lpstr>
      <vt:lpstr>'SO 11-86-02 - ŽST Hrubá V...'!Oblast_tisku</vt:lpstr>
      <vt:lpstr>'SO 98-98 - Všeobecný objekt'!Oblast_tisku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Andrea, Ing.</dc:creator>
  <cp:lastModifiedBy>Jakub Kalina</cp:lastModifiedBy>
  <dcterms:created xsi:type="dcterms:W3CDTF">2025-08-07T11:07:12Z</dcterms:created>
  <dcterms:modified xsi:type="dcterms:W3CDTF">2025-08-08T09:11:15Z</dcterms:modified>
</cp:coreProperties>
</file>