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STARE_FLASH_DISC\HERMAN_E\PROVOZ_OPRAVNE_PRACE\AKCE_2025\SOD_LUKA NAD JIHLAVOU - JIHLAVA_3 a 4.ETAPA\ZADANI\PŘIPOMÍNKY_01\"/>
    </mc:Choice>
  </mc:AlternateContent>
  <xr:revisionPtr revIDLastSave="0" documentId="8_{050D7410-3E17-48C9-8427-2728040D8C5C}" xr6:coauthVersionLast="47" xr6:coauthVersionMax="47" xr10:uidLastSave="{00000000-0000-0000-0000-000000000000}"/>
  <bookViews>
    <workbookView xWindow="690" yWindow="1200" windowWidth="25635" windowHeight="14040" xr2:uid="{00000000-000D-0000-FFFF-FFFF00000000}"/>
  </bookViews>
  <sheets>
    <sheet name="Rekapitulace stavby" sheetId="1" r:id="rId1"/>
    <sheet name="PS 31-01-24 - Ochrana zab..." sheetId="2" r:id="rId2"/>
    <sheet name="PS 31-02-54 - Přeložka in..." sheetId="3" r:id="rId3"/>
    <sheet name="SO 00-14-01.04 - Výstroj ..." sheetId="4" r:id="rId4"/>
    <sheet name="SO 01-10-01.04 - Železnič..." sheetId="5" r:id="rId5"/>
    <sheet name="SO 01-11-01.04 - Železnič..." sheetId="6" r:id="rId6"/>
    <sheet name="PS 41-01-23 - Ochrana zab..." sheetId="7" r:id="rId7"/>
    <sheet name="PS 41-02-53 - Přeložky in..." sheetId="8" r:id="rId8"/>
    <sheet name="SO 00-14-01.03 - Výstroj ..." sheetId="9" r:id="rId9"/>
    <sheet name="SO 01-10-01.03 - Železnič..." sheetId="10" r:id="rId10"/>
    <sheet name="SO 01-11-01.03 - Železnič..." sheetId="11" r:id="rId11"/>
    <sheet name="SO 98-98 - Všeobecný objekt" sheetId="12" r:id="rId12"/>
    <sheet name="SO 01-20-02.2 - Železničn..." sheetId="13" r:id="rId13"/>
    <sheet name="SO 01-20-03.1 - Železničn..." sheetId="14" r:id="rId14"/>
    <sheet name="SO 01-20-03.2 - Železničn..." sheetId="15" r:id="rId15"/>
    <sheet name="SO 01-20-04.1 - Železničn..." sheetId="16" r:id="rId16"/>
    <sheet name="SO 01-20-04.2 - Železničn..." sheetId="17" r:id="rId17"/>
    <sheet name="SO 01-21-05.2 - Železničn..." sheetId="18" r:id="rId18"/>
    <sheet name="SO 01-21-06 - Železniční ..." sheetId="19" r:id="rId19"/>
    <sheet name="SO 01-21-07 - Železniční ..." sheetId="20" r:id="rId20"/>
    <sheet name="SO 01-21-09 - Železn - Že..." sheetId="21" r:id="rId21"/>
    <sheet name="SO 01-21-10 - Železniční ..." sheetId="22" r:id="rId22"/>
    <sheet name="SO 01-21-11 - Železniční ..." sheetId="23" r:id="rId23"/>
    <sheet name="SO 01-21-12 - Železniční ..." sheetId="24" r:id="rId24"/>
    <sheet name="SO 01-21-13.2 - Železničn..." sheetId="25" r:id="rId25"/>
    <sheet name="SO 01-21-14.2 - Železničn..." sheetId="26" r:id="rId26"/>
  </sheets>
  <definedNames>
    <definedName name="_xlnm._FilterDatabase" localSheetId="1" hidden="1">'PS 31-01-24 - Ochrana zab...'!$C$118:$K$368</definedName>
    <definedName name="_xlnm._FilterDatabase" localSheetId="2" hidden="1">'PS 31-02-54 - Přeložka in...'!$C$118:$K$434</definedName>
    <definedName name="_xlnm._FilterDatabase" localSheetId="6" hidden="1">'PS 41-01-23 - Ochrana zab...'!$C$118:$K$461</definedName>
    <definedName name="_xlnm._FilterDatabase" localSheetId="7" hidden="1">'PS 41-02-53 - Přeložky in...'!$C$118:$K$449</definedName>
    <definedName name="_xlnm._FilterDatabase" localSheetId="8" hidden="1">'SO 00-14-01.03 - Výstroj ...'!$C$119:$K$169</definedName>
    <definedName name="_xlnm._FilterDatabase" localSheetId="3" hidden="1">'SO 00-14-01.04 - Výstroj ...'!$C$119:$K$173</definedName>
    <definedName name="_xlnm._FilterDatabase" localSheetId="9" hidden="1">'SO 01-10-01.03 - Železnič...'!$C$119:$K$311</definedName>
    <definedName name="_xlnm._FilterDatabase" localSheetId="4" hidden="1">'SO 01-10-01.04 - Železnič...'!$C$119:$K$236</definedName>
    <definedName name="_xlnm._FilterDatabase" localSheetId="10" hidden="1">'SO 01-11-01.03 - Železnič...'!$C$119:$K$227</definedName>
    <definedName name="_xlnm._FilterDatabase" localSheetId="5" hidden="1">'SO 01-11-01.04 - Železnič...'!$C$121:$K$268</definedName>
    <definedName name="_xlnm._FilterDatabase" localSheetId="12" hidden="1">'SO 01-20-02.2 - Železničn...'!$C$126:$K$351</definedName>
    <definedName name="_xlnm._FilterDatabase" localSheetId="13" hidden="1">'SO 01-20-03.1 - Železničn...'!$C$118:$K$208</definedName>
    <definedName name="_xlnm._FilterDatabase" localSheetId="14" hidden="1">'SO 01-20-03.2 - Železničn...'!$C$128:$K$346</definedName>
    <definedName name="_xlnm._FilterDatabase" localSheetId="15" hidden="1">'SO 01-20-04.1 - Železničn...'!$C$118:$K$208</definedName>
    <definedName name="_xlnm._FilterDatabase" localSheetId="16" hidden="1">'SO 01-20-04.2 - Železničn...'!$C$128:$K$352</definedName>
    <definedName name="_xlnm._FilterDatabase" localSheetId="17" hidden="1">'SO 01-21-05.2 - Železničn...'!$C$124:$K$264</definedName>
    <definedName name="_xlnm._FilterDatabase" localSheetId="18" hidden="1">'SO 01-21-06 - Železniční ...'!$C$120:$K$188</definedName>
    <definedName name="_xlnm._FilterDatabase" localSheetId="19" hidden="1">'SO 01-21-07 - Železniční ...'!$C$123:$K$236</definedName>
    <definedName name="_xlnm._FilterDatabase" localSheetId="20" hidden="1">'SO 01-21-09 - Železn - Že...'!$C$120:$K$168</definedName>
    <definedName name="_xlnm._FilterDatabase" localSheetId="21" hidden="1">'SO 01-21-10 - Železniční ...'!$C$124:$K$250</definedName>
    <definedName name="_xlnm._FilterDatabase" localSheetId="22" hidden="1">'SO 01-21-11 - Železniční ...'!$C$121:$K$216</definedName>
    <definedName name="_xlnm._FilterDatabase" localSheetId="23" hidden="1">'SO 01-21-12 - Železniční ...'!$C$124:$K$342</definedName>
    <definedName name="_xlnm._FilterDatabase" localSheetId="24" hidden="1">'SO 01-21-13.2 - Železničn...'!$C$120:$K$160</definedName>
    <definedName name="_xlnm._FilterDatabase" localSheetId="25" hidden="1">'SO 01-21-14.2 - Železničn...'!$C$122:$K$222</definedName>
    <definedName name="_xlnm._FilterDatabase" localSheetId="11" hidden="1">'SO 98-98 - Všeobecný objekt'!$C$117:$K$141</definedName>
    <definedName name="_xlnm.Print_Titles" localSheetId="1">'PS 31-01-24 - Ochrana zab...'!$118:$118</definedName>
    <definedName name="_xlnm.Print_Titles" localSheetId="2">'PS 31-02-54 - Přeložka in...'!$118:$118</definedName>
    <definedName name="_xlnm.Print_Titles" localSheetId="6">'PS 41-01-23 - Ochrana zab...'!$118:$118</definedName>
    <definedName name="_xlnm.Print_Titles" localSheetId="7">'PS 41-02-53 - Přeložky in...'!$118:$118</definedName>
    <definedName name="_xlnm.Print_Titles" localSheetId="0">'Rekapitulace stavby'!$92:$92</definedName>
    <definedName name="_xlnm.Print_Titles" localSheetId="8">'SO 00-14-01.03 - Výstroj ...'!$119:$119</definedName>
    <definedName name="_xlnm.Print_Titles" localSheetId="3">'SO 00-14-01.04 - Výstroj ...'!$119:$119</definedName>
    <definedName name="_xlnm.Print_Titles" localSheetId="9">'SO 01-10-01.03 - Železnič...'!$119:$119</definedName>
    <definedName name="_xlnm.Print_Titles" localSheetId="4">'SO 01-10-01.04 - Železnič...'!$119:$119</definedName>
    <definedName name="_xlnm.Print_Titles" localSheetId="10">'SO 01-11-01.03 - Železnič...'!$119:$119</definedName>
    <definedName name="_xlnm.Print_Titles" localSheetId="5">'SO 01-11-01.04 - Železnič...'!$121:$121</definedName>
    <definedName name="_xlnm.Print_Titles" localSheetId="12">'SO 01-20-02.2 - Železničn...'!$126:$126</definedName>
    <definedName name="_xlnm.Print_Titles" localSheetId="13">'SO 01-20-03.1 - Železničn...'!$118:$118</definedName>
    <definedName name="_xlnm.Print_Titles" localSheetId="14">'SO 01-20-03.2 - Železničn...'!$128:$128</definedName>
    <definedName name="_xlnm.Print_Titles" localSheetId="15">'SO 01-20-04.1 - Železničn...'!$118:$118</definedName>
    <definedName name="_xlnm.Print_Titles" localSheetId="16">'SO 01-20-04.2 - Železničn...'!$128:$128</definedName>
    <definedName name="_xlnm.Print_Titles" localSheetId="17">'SO 01-21-05.2 - Železničn...'!$124:$124</definedName>
    <definedName name="_xlnm.Print_Titles" localSheetId="18">'SO 01-21-06 - Železniční ...'!$120:$120</definedName>
    <definedName name="_xlnm.Print_Titles" localSheetId="19">'SO 01-21-07 - Železniční ...'!$123:$123</definedName>
    <definedName name="_xlnm.Print_Titles" localSheetId="20">'SO 01-21-09 - Železn - Že...'!$120:$120</definedName>
    <definedName name="_xlnm.Print_Titles" localSheetId="21">'SO 01-21-10 - Železniční ...'!$124:$124</definedName>
    <definedName name="_xlnm.Print_Titles" localSheetId="22">'SO 01-21-11 - Železniční ...'!$121:$121</definedName>
    <definedName name="_xlnm.Print_Titles" localSheetId="23">'SO 01-21-12 - Železniční ...'!$124:$124</definedName>
    <definedName name="_xlnm.Print_Titles" localSheetId="24">'SO 01-21-13.2 - Železničn...'!$120:$120</definedName>
    <definedName name="_xlnm.Print_Titles" localSheetId="25">'SO 01-21-14.2 - Železničn...'!$122:$122</definedName>
    <definedName name="_xlnm.Print_Titles" localSheetId="11">'SO 98-98 - Všeobecný objekt'!$117:$117</definedName>
    <definedName name="_xlnm.Print_Area" localSheetId="1">'PS 31-01-24 - Ochrana zab...'!$C$4:$J$76,'PS 31-01-24 - Ochrana zab...'!$C$82:$J$100,'PS 31-01-24 - Ochrana zab...'!$C$106:$J$368</definedName>
    <definedName name="_xlnm.Print_Area" localSheetId="2">'PS 31-02-54 - Přeložka in...'!$C$4:$J$76,'PS 31-02-54 - Přeložka in...'!$C$82:$J$100,'PS 31-02-54 - Přeložka in...'!$C$106:$J$434</definedName>
    <definedName name="_xlnm.Print_Area" localSheetId="6">'PS 41-01-23 - Ochrana zab...'!$C$4:$J$76,'PS 41-01-23 - Ochrana zab...'!$C$82:$J$100,'PS 41-01-23 - Ochrana zab...'!$C$106:$J$461</definedName>
    <definedName name="_xlnm.Print_Area" localSheetId="7">'PS 41-02-53 - Přeložky in...'!$C$4:$J$76,'PS 41-02-53 - Přeložky in...'!$C$82:$J$100,'PS 41-02-53 - Přeložky in...'!$C$106:$J$449</definedName>
    <definedName name="_xlnm.Print_Area" localSheetId="0">'Rekapitulace stavby'!$D$4:$AO$76,'Rekapitulace stavby'!$C$82:$AQ$120</definedName>
    <definedName name="_xlnm.Print_Area" localSheetId="8">'SO 00-14-01.03 - Výstroj ...'!$C$4:$J$76,'SO 00-14-01.03 - Výstroj ...'!$C$82:$J$101,'SO 00-14-01.03 - Výstroj ...'!$C$107:$J$169</definedName>
    <definedName name="_xlnm.Print_Area" localSheetId="3">'SO 00-14-01.04 - Výstroj ...'!$C$4:$J$76,'SO 00-14-01.04 - Výstroj ...'!$C$82:$J$101,'SO 00-14-01.04 - Výstroj ...'!$C$107:$J$173</definedName>
    <definedName name="_xlnm.Print_Area" localSheetId="9">'SO 01-10-01.03 - Železnič...'!$C$4:$J$76,'SO 01-10-01.03 - Železnič...'!$C$82:$J$101,'SO 01-10-01.03 - Železnič...'!$C$107:$J$311</definedName>
    <definedName name="_xlnm.Print_Area" localSheetId="4">'SO 01-10-01.04 - Železnič...'!$C$4:$J$76,'SO 01-10-01.04 - Železnič...'!$C$82:$J$101,'SO 01-10-01.04 - Železnič...'!$C$107:$J$236</definedName>
    <definedName name="_xlnm.Print_Area" localSheetId="10">'SO 01-11-01.03 - Železnič...'!$C$4:$J$76,'SO 01-11-01.03 - Železnič...'!$C$82:$J$101,'SO 01-11-01.03 - Železnič...'!$C$107:$J$227</definedName>
    <definedName name="_xlnm.Print_Area" localSheetId="5">'SO 01-11-01.04 - Železnič...'!$C$4:$J$76,'SO 01-11-01.04 - Železnič...'!$C$82:$J$103,'SO 01-11-01.04 - Železnič...'!$C$109:$J$268</definedName>
    <definedName name="_xlnm.Print_Area" localSheetId="12">'SO 01-20-02.2 - Železničn...'!$C$4:$J$76,'SO 01-20-02.2 - Železničn...'!$C$82:$J$108,'SO 01-20-02.2 - Železničn...'!$C$114:$J$351</definedName>
    <definedName name="_xlnm.Print_Area" localSheetId="13">'SO 01-20-03.1 - Železničn...'!$C$4:$J$76,'SO 01-20-03.1 - Železničn...'!$C$82:$J$100,'SO 01-20-03.1 - Železničn...'!$C$106:$J$208</definedName>
    <definedName name="_xlnm.Print_Area" localSheetId="14">'SO 01-20-03.2 - Železničn...'!$C$4:$J$76,'SO 01-20-03.2 - Železničn...'!$C$82:$J$110,'SO 01-20-03.2 - Železničn...'!$C$116:$J$346</definedName>
    <definedName name="_xlnm.Print_Area" localSheetId="15">'SO 01-20-04.1 - Železničn...'!$C$4:$J$76,'SO 01-20-04.1 - Železničn...'!$C$82:$J$100,'SO 01-20-04.1 - Železničn...'!$C$106:$J$208</definedName>
    <definedName name="_xlnm.Print_Area" localSheetId="16">'SO 01-20-04.2 - Železničn...'!$C$4:$J$76,'SO 01-20-04.2 - Železničn...'!$C$82:$J$110,'SO 01-20-04.2 - Železničn...'!$C$116:$J$352</definedName>
    <definedName name="_xlnm.Print_Area" localSheetId="17">'SO 01-21-05.2 - Železničn...'!$C$4:$J$76,'SO 01-21-05.2 - Železničn...'!$C$82:$J$106,'SO 01-21-05.2 - Železničn...'!$C$112:$J$264</definedName>
    <definedName name="_xlnm.Print_Area" localSheetId="18">'SO 01-21-06 - Železniční ...'!$C$4:$J$76,'SO 01-21-06 - Železniční ...'!$C$82:$J$102,'SO 01-21-06 - Železniční ...'!$C$108:$J$188</definedName>
    <definedName name="_xlnm.Print_Area" localSheetId="19">'SO 01-21-07 - Železniční ...'!$C$4:$J$76,'SO 01-21-07 - Železniční ...'!$C$82:$J$105,'SO 01-21-07 - Železniční ...'!$C$111:$J$236</definedName>
    <definedName name="_xlnm.Print_Area" localSheetId="20">'SO 01-21-09 - Železn - Že...'!$C$4:$J$76,'SO 01-21-09 - Železn - Že...'!$C$82:$J$102,'SO 01-21-09 - Železn - Že...'!$C$108:$J$168</definedName>
    <definedName name="_xlnm.Print_Area" localSheetId="21">'SO 01-21-10 - Železniční ...'!$C$4:$J$76,'SO 01-21-10 - Železniční ...'!$C$82:$J$106,'SO 01-21-10 - Železniční ...'!$C$112:$J$250</definedName>
    <definedName name="_xlnm.Print_Area" localSheetId="22">'SO 01-21-11 - Železniční ...'!$C$4:$J$76,'SO 01-21-11 - Železniční ...'!$C$82:$J$103,'SO 01-21-11 - Železniční ...'!$C$109:$J$216</definedName>
    <definedName name="_xlnm.Print_Area" localSheetId="23">'SO 01-21-12 - Železniční ...'!$C$4:$J$76,'SO 01-21-12 - Železniční ...'!$C$82:$J$106,'SO 01-21-12 - Železniční ...'!$C$112:$J$342</definedName>
    <definedName name="_xlnm.Print_Area" localSheetId="24">'SO 01-21-13.2 - Železničn...'!$C$4:$J$76,'SO 01-21-13.2 - Železničn...'!$C$82:$J$102,'SO 01-21-13.2 - Železničn...'!$C$108:$J$160</definedName>
    <definedName name="_xlnm.Print_Area" localSheetId="25">'SO 01-21-14.2 - Železničn...'!$C$4:$J$76,'SO 01-21-14.2 - Železničn...'!$C$82:$J$104,'SO 01-21-14.2 - Železničn...'!$C$110:$J$222</definedName>
    <definedName name="_xlnm.Print_Area" localSheetId="11">'SO 98-98 - Všeobecný objekt'!$C$4:$J$76,'SO 98-98 - Všeobecný objekt'!$C$82:$J$99,'SO 98-98 - Všeobecný objekt'!$C$105:$J$141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6" l="1"/>
  <c r="J36" i="26"/>
  <c r="AY119" i="1" s="1"/>
  <c r="J35" i="26"/>
  <c r="AX119" i="1"/>
  <c r="BI219" i="26"/>
  <c r="BH219" i="26"/>
  <c r="BG219" i="26"/>
  <c r="BF219" i="26"/>
  <c r="T219" i="26"/>
  <c r="R219" i="26"/>
  <c r="P219" i="26"/>
  <c r="BI215" i="26"/>
  <c r="BH215" i="26"/>
  <c r="BG215" i="26"/>
  <c r="BF215" i="26"/>
  <c r="T215" i="26"/>
  <c r="R215" i="26"/>
  <c r="P215" i="26"/>
  <c r="BI210" i="26"/>
  <c r="BH210" i="26"/>
  <c r="BG210" i="26"/>
  <c r="BF210" i="26"/>
  <c r="T210" i="26"/>
  <c r="R210" i="26"/>
  <c r="P210" i="26"/>
  <c r="BI208" i="26"/>
  <c r="BH208" i="26"/>
  <c r="BG208" i="26"/>
  <c r="BF208" i="26"/>
  <c r="T208" i="26"/>
  <c r="R208" i="26"/>
  <c r="P208" i="26"/>
  <c r="BI204" i="26"/>
  <c r="BH204" i="26"/>
  <c r="BG204" i="26"/>
  <c r="BF204" i="26"/>
  <c r="T204" i="26"/>
  <c r="R204" i="26"/>
  <c r="P204" i="26"/>
  <c r="BI202" i="26"/>
  <c r="BH202" i="26"/>
  <c r="BG202" i="26"/>
  <c r="BF202" i="26"/>
  <c r="T202" i="26"/>
  <c r="R202" i="26"/>
  <c r="P202" i="26"/>
  <c r="BI197" i="26"/>
  <c r="BH197" i="26"/>
  <c r="BG197" i="26"/>
  <c r="BF197" i="26"/>
  <c r="T197" i="26"/>
  <c r="R197" i="26"/>
  <c r="P197" i="26"/>
  <c r="BI193" i="26"/>
  <c r="BH193" i="26"/>
  <c r="BG193" i="26"/>
  <c r="BF193" i="26"/>
  <c r="T193" i="26"/>
  <c r="R193" i="26"/>
  <c r="P193" i="26"/>
  <c r="BI189" i="26"/>
  <c r="BH189" i="26"/>
  <c r="BG189" i="26"/>
  <c r="BF189" i="26"/>
  <c r="T189" i="26"/>
  <c r="R189" i="26"/>
  <c r="P189" i="26"/>
  <c r="BI185" i="26"/>
  <c r="BH185" i="26"/>
  <c r="BG185" i="26"/>
  <c r="BF185" i="26"/>
  <c r="T185" i="26"/>
  <c r="R185" i="26"/>
  <c r="P185" i="26"/>
  <c r="BI181" i="26"/>
  <c r="BH181" i="26"/>
  <c r="BG181" i="26"/>
  <c r="BF181" i="26"/>
  <c r="T181" i="26"/>
  <c r="R181" i="26"/>
  <c r="P181" i="26"/>
  <c r="BI177" i="26"/>
  <c r="BH177" i="26"/>
  <c r="BG177" i="26"/>
  <c r="BF177" i="26"/>
  <c r="T177" i="26"/>
  <c r="R177" i="26"/>
  <c r="P177" i="26"/>
  <c r="BI175" i="26"/>
  <c r="BH175" i="26"/>
  <c r="BG175" i="26"/>
  <c r="BF175" i="26"/>
  <c r="T175" i="26"/>
  <c r="R175" i="26"/>
  <c r="P175" i="26"/>
  <c r="BI171" i="26"/>
  <c r="BH171" i="26"/>
  <c r="BG171" i="26"/>
  <c r="BF171" i="26"/>
  <c r="T171" i="26"/>
  <c r="R171" i="26"/>
  <c r="P171" i="26"/>
  <c r="BI167" i="26"/>
  <c r="BH167" i="26"/>
  <c r="BG167" i="26"/>
  <c r="BF167" i="26"/>
  <c r="T167" i="26"/>
  <c r="T166" i="26"/>
  <c r="R167" i="26"/>
  <c r="R166" i="26" s="1"/>
  <c r="P167" i="26"/>
  <c r="P166" i="26"/>
  <c r="BI162" i="26"/>
  <c r="BH162" i="26"/>
  <c r="BG162" i="26"/>
  <c r="BF162" i="26"/>
  <c r="T162" i="26"/>
  <c r="R162" i="26"/>
  <c r="P162" i="26"/>
  <c r="BI160" i="26"/>
  <c r="BH160" i="26"/>
  <c r="BG160" i="26"/>
  <c r="BF160" i="26"/>
  <c r="T160" i="26"/>
  <c r="R160" i="26"/>
  <c r="P160" i="26"/>
  <c r="BI158" i="26"/>
  <c r="BH158" i="26"/>
  <c r="BG158" i="26"/>
  <c r="BF158" i="26"/>
  <c r="T158" i="26"/>
  <c r="R158" i="26"/>
  <c r="P158" i="26"/>
  <c r="BI151" i="26"/>
  <c r="BH151" i="26"/>
  <c r="BG151" i="26"/>
  <c r="BF151" i="26"/>
  <c r="T151" i="26"/>
  <c r="R151" i="26"/>
  <c r="P151" i="26"/>
  <c r="BI147" i="26"/>
  <c r="BH147" i="26"/>
  <c r="BG147" i="26"/>
  <c r="BF147" i="26"/>
  <c r="T147" i="26"/>
  <c r="R147" i="26"/>
  <c r="P147" i="26"/>
  <c r="BI143" i="26"/>
  <c r="BH143" i="26"/>
  <c r="BG143" i="26"/>
  <c r="BF143" i="26"/>
  <c r="T143" i="26"/>
  <c r="R143" i="26"/>
  <c r="P143" i="26"/>
  <c r="BI141" i="26"/>
  <c r="BH141" i="26"/>
  <c r="BG141" i="26"/>
  <c r="BF141" i="26"/>
  <c r="T141" i="26"/>
  <c r="R141" i="26"/>
  <c r="P141" i="26"/>
  <c r="BI137" i="26"/>
  <c r="BH137" i="26"/>
  <c r="BG137" i="26"/>
  <c r="BF137" i="26"/>
  <c r="T137" i="26"/>
  <c r="R137" i="26"/>
  <c r="P137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5" i="26"/>
  <c r="BH125" i="26"/>
  <c r="BG125" i="26"/>
  <c r="BF125" i="26"/>
  <c r="T125" i="26"/>
  <c r="R125" i="26"/>
  <c r="P125" i="26"/>
  <c r="F117" i="26"/>
  <c r="E115" i="26"/>
  <c r="F89" i="26"/>
  <c r="E87" i="26"/>
  <c r="J24" i="26"/>
  <c r="E24" i="26"/>
  <c r="J120" i="26"/>
  <c r="J23" i="26"/>
  <c r="J21" i="26"/>
  <c r="E21" i="26"/>
  <c r="J119" i="26"/>
  <c r="J20" i="26"/>
  <c r="J18" i="26"/>
  <c r="E18" i="26"/>
  <c r="F120" i="26"/>
  <c r="J17" i="26"/>
  <c r="J15" i="26"/>
  <c r="E15" i="26"/>
  <c r="F119" i="26"/>
  <c r="J14" i="26"/>
  <c r="J12" i="26"/>
  <c r="J89" i="26" s="1"/>
  <c r="E7" i="26"/>
  <c r="E85" i="26" s="1"/>
  <c r="J37" i="25"/>
  <c r="J36" i="25"/>
  <c r="AY118" i="1"/>
  <c r="J35" i="25"/>
  <c r="AX118" i="1" s="1"/>
  <c r="BI159" i="25"/>
  <c r="BH159" i="25"/>
  <c r="BG159" i="25"/>
  <c r="BF159" i="25"/>
  <c r="T159" i="25"/>
  <c r="T158" i="25"/>
  <c r="R159" i="25"/>
  <c r="R158" i="25" s="1"/>
  <c r="P159" i="25"/>
  <c r="P158" i="25"/>
  <c r="BI154" i="25"/>
  <c r="BH154" i="25"/>
  <c r="BG154" i="25"/>
  <c r="BF154" i="25"/>
  <c r="T154" i="25"/>
  <c r="R154" i="25"/>
  <c r="P154" i="25"/>
  <c r="BI152" i="25"/>
  <c r="BH152" i="25"/>
  <c r="BG152" i="25"/>
  <c r="BF152" i="25"/>
  <c r="T152" i="25"/>
  <c r="R152" i="25"/>
  <c r="P152" i="25"/>
  <c r="BI150" i="25"/>
  <c r="BH150" i="25"/>
  <c r="BG150" i="25"/>
  <c r="BF150" i="25"/>
  <c r="T150" i="25"/>
  <c r="R150" i="25"/>
  <c r="P150" i="25"/>
  <c r="BI145" i="25"/>
  <c r="BH145" i="25"/>
  <c r="BG145" i="25"/>
  <c r="BF145" i="25"/>
  <c r="T145" i="25"/>
  <c r="R145" i="25"/>
  <c r="P145" i="25"/>
  <c r="BI141" i="25"/>
  <c r="BH141" i="25"/>
  <c r="BG141" i="25"/>
  <c r="BF141" i="25"/>
  <c r="T141" i="25"/>
  <c r="R141" i="25"/>
  <c r="P141" i="25"/>
  <c r="BI137" i="25"/>
  <c r="BH137" i="25"/>
  <c r="BG137" i="25"/>
  <c r="BF137" i="25"/>
  <c r="T137" i="25"/>
  <c r="R137" i="25"/>
  <c r="P137" i="25"/>
  <c r="BI133" i="25"/>
  <c r="BH133" i="25"/>
  <c r="BG133" i="25"/>
  <c r="BF133" i="25"/>
  <c r="T133" i="25"/>
  <c r="R133" i="25"/>
  <c r="P133" i="25"/>
  <c r="BI131" i="25"/>
  <c r="BH131" i="25"/>
  <c r="BG131" i="25"/>
  <c r="BF131" i="25"/>
  <c r="T131" i="25"/>
  <c r="R131" i="25"/>
  <c r="P131" i="25"/>
  <c r="BI129" i="25"/>
  <c r="BH129" i="25"/>
  <c r="BG129" i="25"/>
  <c r="BF129" i="25"/>
  <c r="T129" i="25"/>
  <c r="R129" i="25"/>
  <c r="P129" i="25"/>
  <c r="BI124" i="25"/>
  <c r="BH124" i="25"/>
  <c r="BG124" i="25"/>
  <c r="BF124" i="25"/>
  <c r="T124" i="25"/>
  <c r="T123" i="25" s="1"/>
  <c r="R124" i="25"/>
  <c r="R123" i="25"/>
  <c r="P124" i="25"/>
  <c r="P123" i="25" s="1"/>
  <c r="F115" i="25"/>
  <c r="E113" i="25"/>
  <c r="F89" i="25"/>
  <c r="E87" i="25"/>
  <c r="J24" i="25"/>
  <c r="E24" i="25"/>
  <c r="J92" i="25"/>
  <c r="J23" i="25"/>
  <c r="J21" i="25"/>
  <c r="E21" i="25"/>
  <c r="J117" i="25"/>
  <c r="J20" i="25"/>
  <c r="J18" i="25"/>
  <c r="E18" i="25"/>
  <c r="F118" i="25"/>
  <c r="J17" i="25"/>
  <c r="J15" i="25"/>
  <c r="E15" i="25"/>
  <c r="F91" i="25"/>
  <c r="J14" i="25"/>
  <c r="J12" i="25"/>
  <c r="J89" i="25" s="1"/>
  <c r="E7" i="25"/>
  <c r="E111" i="25" s="1"/>
  <c r="J37" i="24"/>
  <c r="J36" i="24"/>
  <c r="AY117" i="1"/>
  <c r="J35" i="24"/>
  <c r="AX117" i="1" s="1"/>
  <c r="BI339" i="24"/>
  <c r="BH339" i="24"/>
  <c r="BG339" i="24"/>
  <c r="BF339" i="24"/>
  <c r="T339" i="24"/>
  <c r="R339" i="24"/>
  <c r="P339" i="24"/>
  <c r="BI337" i="24"/>
  <c r="BH337" i="24"/>
  <c r="BG337" i="24"/>
  <c r="BF337" i="24"/>
  <c r="T337" i="24"/>
  <c r="R337" i="24"/>
  <c r="P337" i="24"/>
  <c r="BI333" i="24"/>
  <c r="BH333" i="24"/>
  <c r="BG333" i="24"/>
  <c r="BF333" i="24"/>
  <c r="T333" i="24"/>
  <c r="R333" i="24"/>
  <c r="P333" i="24"/>
  <c r="BI329" i="24"/>
  <c r="BH329" i="24"/>
  <c r="BG329" i="24"/>
  <c r="BF329" i="24"/>
  <c r="T329" i="24"/>
  <c r="R329" i="24"/>
  <c r="P329" i="24"/>
  <c r="BI327" i="24"/>
  <c r="BH327" i="24"/>
  <c r="BG327" i="24"/>
  <c r="BF327" i="24"/>
  <c r="T327" i="24"/>
  <c r="R327" i="24"/>
  <c r="P327" i="24"/>
  <c r="BI325" i="24"/>
  <c r="BH325" i="24"/>
  <c r="BG325" i="24"/>
  <c r="BF325" i="24"/>
  <c r="T325" i="24"/>
  <c r="R325" i="24"/>
  <c r="P325" i="24"/>
  <c r="BI323" i="24"/>
  <c r="BH323" i="24"/>
  <c r="BG323" i="24"/>
  <c r="BF323" i="24"/>
  <c r="T323" i="24"/>
  <c r="R323" i="24"/>
  <c r="P323" i="24"/>
  <c r="BI321" i="24"/>
  <c r="BH321" i="24"/>
  <c r="BG321" i="24"/>
  <c r="BF321" i="24"/>
  <c r="T321" i="24"/>
  <c r="R321" i="24"/>
  <c r="P321" i="24"/>
  <c r="BI317" i="24"/>
  <c r="BH317" i="24"/>
  <c r="BG317" i="24"/>
  <c r="BF317" i="24"/>
  <c r="T317" i="24"/>
  <c r="R317" i="24"/>
  <c r="P317" i="24"/>
  <c r="BI315" i="24"/>
  <c r="BH315" i="24"/>
  <c r="BG315" i="24"/>
  <c r="BF315" i="24"/>
  <c r="T315" i="24"/>
  <c r="R315" i="24"/>
  <c r="P315" i="24"/>
  <c r="BI311" i="24"/>
  <c r="BH311" i="24"/>
  <c r="BG311" i="24"/>
  <c r="BF311" i="24"/>
  <c r="T311" i="24"/>
  <c r="R311" i="24"/>
  <c r="P311" i="24"/>
  <c r="BI304" i="24"/>
  <c r="BH304" i="24"/>
  <c r="BG304" i="24"/>
  <c r="BF304" i="24"/>
  <c r="T304" i="24"/>
  <c r="R304" i="24"/>
  <c r="P304" i="24"/>
  <c r="BI300" i="24"/>
  <c r="BH300" i="24"/>
  <c r="BG300" i="24"/>
  <c r="BF300" i="24"/>
  <c r="T300" i="24"/>
  <c r="R300" i="24"/>
  <c r="P300" i="24"/>
  <c r="BI296" i="24"/>
  <c r="BH296" i="24"/>
  <c r="BG296" i="24"/>
  <c r="BF296" i="24"/>
  <c r="T296" i="24"/>
  <c r="R296" i="24"/>
  <c r="P296" i="24"/>
  <c r="BI292" i="24"/>
  <c r="BH292" i="24"/>
  <c r="BG292" i="24"/>
  <c r="BF292" i="24"/>
  <c r="T292" i="24"/>
  <c r="R292" i="24"/>
  <c r="P292" i="24"/>
  <c r="BI288" i="24"/>
  <c r="BH288" i="24"/>
  <c r="BG288" i="24"/>
  <c r="BF288" i="24"/>
  <c r="T288" i="24"/>
  <c r="R288" i="24"/>
  <c r="P288" i="24"/>
  <c r="BI285" i="24"/>
  <c r="BH285" i="24"/>
  <c r="BG285" i="24"/>
  <c r="BF285" i="24"/>
  <c r="T285" i="24"/>
  <c r="T284" i="24"/>
  <c r="R285" i="24"/>
  <c r="R284" i="24" s="1"/>
  <c r="P285" i="24"/>
  <c r="P284" i="24"/>
  <c r="BI280" i="24"/>
  <c r="BH280" i="24"/>
  <c r="BG280" i="24"/>
  <c r="BF280" i="24"/>
  <c r="T280" i="24"/>
  <c r="R280" i="24"/>
  <c r="P280" i="24"/>
  <c r="BI278" i="24"/>
  <c r="BH278" i="24"/>
  <c r="BG278" i="24"/>
  <c r="BF278" i="24"/>
  <c r="T278" i="24"/>
  <c r="R278" i="24"/>
  <c r="P278" i="24"/>
  <c r="BI276" i="24"/>
  <c r="BH276" i="24"/>
  <c r="BG276" i="24"/>
  <c r="BF276" i="24"/>
  <c r="T276" i="24"/>
  <c r="R276" i="24"/>
  <c r="P276" i="24"/>
  <c r="BI273" i="24"/>
  <c r="BH273" i="24"/>
  <c r="BG273" i="24"/>
  <c r="BF273" i="24"/>
  <c r="T273" i="24"/>
  <c r="R273" i="24"/>
  <c r="P273" i="24"/>
  <c r="BI269" i="24"/>
  <c r="BH269" i="24"/>
  <c r="BG269" i="24"/>
  <c r="BF269" i="24"/>
  <c r="T269" i="24"/>
  <c r="R269" i="24"/>
  <c r="P269" i="24"/>
  <c r="BI265" i="24"/>
  <c r="BH265" i="24"/>
  <c r="BG265" i="24"/>
  <c r="BF265" i="24"/>
  <c r="T265" i="24"/>
  <c r="R265" i="24"/>
  <c r="P265" i="24"/>
  <c r="BI261" i="24"/>
  <c r="BH261" i="24"/>
  <c r="BG261" i="24"/>
  <c r="BF261" i="24"/>
  <c r="T261" i="24"/>
  <c r="R261" i="24"/>
  <c r="P261" i="24"/>
  <c r="BI257" i="24"/>
  <c r="BH257" i="24"/>
  <c r="BG257" i="24"/>
  <c r="BF257" i="24"/>
  <c r="T257" i="24"/>
  <c r="R257" i="24"/>
  <c r="P257" i="24"/>
  <c r="BI253" i="24"/>
  <c r="BH253" i="24"/>
  <c r="BG253" i="24"/>
  <c r="BF253" i="24"/>
  <c r="T253" i="24"/>
  <c r="R253" i="24"/>
  <c r="P253" i="24"/>
  <c r="BI249" i="24"/>
  <c r="BH249" i="24"/>
  <c r="BG249" i="24"/>
  <c r="BF249" i="24"/>
  <c r="T249" i="24"/>
  <c r="R249" i="24"/>
  <c r="P249" i="24"/>
  <c r="BI245" i="24"/>
  <c r="BH245" i="24"/>
  <c r="BG245" i="24"/>
  <c r="BF245" i="24"/>
  <c r="T245" i="24"/>
  <c r="R245" i="24"/>
  <c r="P245" i="24"/>
  <c r="BI243" i="24"/>
  <c r="BH243" i="24"/>
  <c r="BG243" i="24"/>
  <c r="BF243" i="24"/>
  <c r="T243" i="24"/>
  <c r="R243" i="24"/>
  <c r="P243" i="24"/>
  <c r="BI238" i="24"/>
  <c r="BH238" i="24"/>
  <c r="BG238" i="24"/>
  <c r="BF238" i="24"/>
  <c r="T238" i="24"/>
  <c r="R238" i="24"/>
  <c r="P238" i="24"/>
  <c r="BI234" i="24"/>
  <c r="BH234" i="24"/>
  <c r="BG234" i="24"/>
  <c r="BF234" i="24"/>
  <c r="T234" i="24"/>
  <c r="R234" i="24"/>
  <c r="P234" i="24"/>
  <c r="BI230" i="24"/>
  <c r="BH230" i="24"/>
  <c r="BG230" i="24"/>
  <c r="BF230" i="24"/>
  <c r="T230" i="24"/>
  <c r="R230" i="24"/>
  <c r="P230" i="24"/>
  <c r="BI225" i="24"/>
  <c r="BH225" i="24"/>
  <c r="BG225" i="24"/>
  <c r="BF225" i="24"/>
  <c r="T225" i="24"/>
  <c r="R225" i="24"/>
  <c r="P225" i="24"/>
  <c r="BI223" i="24"/>
  <c r="BH223" i="24"/>
  <c r="BG223" i="24"/>
  <c r="BF223" i="24"/>
  <c r="T223" i="24"/>
  <c r="R223" i="24"/>
  <c r="P223" i="24"/>
  <c r="BI219" i="24"/>
  <c r="BH219" i="24"/>
  <c r="BG219" i="24"/>
  <c r="BF219" i="24"/>
  <c r="T219" i="24"/>
  <c r="R219" i="24"/>
  <c r="P219" i="24"/>
  <c r="BI215" i="24"/>
  <c r="BH215" i="24"/>
  <c r="BG215" i="24"/>
  <c r="BF215" i="24"/>
  <c r="T215" i="24"/>
  <c r="R215" i="24"/>
  <c r="P215" i="24"/>
  <c r="BI212" i="24"/>
  <c r="BH212" i="24"/>
  <c r="BG212" i="24"/>
  <c r="BF212" i="24"/>
  <c r="T212" i="24"/>
  <c r="R212" i="24"/>
  <c r="P212" i="24"/>
  <c r="BI208" i="24"/>
  <c r="BH208" i="24"/>
  <c r="BG208" i="24"/>
  <c r="BF208" i="24"/>
  <c r="T208" i="24"/>
  <c r="R208" i="24"/>
  <c r="P208" i="24"/>
  <c r="BI203" i="24"/>
  <c r="BH203" i="24"/>
  <c r="BG203" i="24"/>
  <c r="BF203" i="24"/>
  <c r="T203" i="24"/>
  <c r="R203" i="24"/>
  <c r="P203" i="24"/>
  <c r="BI199" i="24"/>
  <c r="BH199" i="24"/>
  <c r="BG199" i="24"/>
  <c r="BF199" i="24"/>
  <c r="T199" i="24"/>
  <c r="R199" i="24"/>
  <c r="P199" i="24"/>
  <c r="BI195" i="24"/>
  <c r="BH195" i="24"/>
  <c r="BG195" i="24"/>
  <c r="BF195" i="24"/>
  <c r="T195" i="24"/>
  <c r="R195" i="24"/>
  <c r="P195" i="24"/>
  <c r="BI191" i="24"/>
  <c r="BH191" i="24"/>
  <c r="BG191" i="24"/>
  <c r="BF191" i="24"/>
  <c r="T191" i="24"/>
  <c r="R191" i="24"/>
  <c r="P191" i="24"/>
  <c r="BI187" i="24"/>
  <c r="BH187" i="24"/>
  <c r="BG187" i="24"/>
  <c r="BF187" i="24"/>
  <c r="T187" i="24"/>
  <c r="R187" i="24"/>
  <c r="P187" i="24"/>
  <c r="BI182" i="24"/>
  <c r="BH182" i="24"/>
  <c r="BG182" i="24"/>
  <c r="BF182" i="24"/>
  <c r="T182" i="24"/>
  <c r="R182" i="24"/>
  <c r="P182" i="24"/>
  <c r="BI180" i="24"/>
  <c r="BH180" i="24"/>
  <c r="BG180" i="24"/>
  <c r="BF180" i="24"/>
  <c r="T180" i="24"/>
  <c r="R180" i="24"/>
  <c r="P180" i="24"/>
  <c r="BI175" i="24"/>
  <c r="BH175" i="24"/>
  <c r="BG175" i="24"/>
  <c r="BF175" i="24"/>
  <c r="T175" i="24"/>
  <c r="R175" i="24"/>
  <c r="P175" i="24"/>
  <c r="BI171" i="24"/>
  <c r="BH171" i="24"/>
  <c r="BG171" i="24"/>
  <c r="BF171" i="24"/>
  <c r="T171" i="24"/>
  <c r="R171" i="24"/>
  <c r="P171" i="24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59" i="24"/>
  <c r="BH159" i="24"/>
  <c r="BG159" i="24"/>
  <c r="BF159" i="24"/>
  <c r="T159" i="24"/>
  <c r="R159" i="24"/>
  <c r="P159" i="24"/>
  <c r="BI157" i="24"/>
  <c r="BH157" i="24"/>
  <c r="BG157" i="24"/>
  <c r="BF157" i="24"/>
  <c r="T157" i="24"/>
  <c r="R157" i="24"/>
  <c r="P157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4" i="24"/>
  <c r="BH144" i="24"/>
  <c r="BG144" i="24"/>
  <c r="BF144" i="24"/>
  <c r="T144" i="24"/>
  <c r="R144" i="24"/>
  <c r="P144" i="24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2" i="24"/>
  <c r="BH132" i="24"/>
  <c r="BG132" i="24"/>
  <c r="BF132" i="24"/>
  <c r="T132" i="24"/>
  <c r="R132" i="24"/>
  <c r="P132" i="24"/>
  <c r="BI128" i="24"/>
  <c r="BH128" i="24"/>
  <c r="BG128" i="24"/>
  <c r="BF128" i="24"/>
  <c r="T128" i="24"/>
  <c r="R128" i="24"/>
  <c r="P128" i="24"/>
  <c r="F119" i="24"/>
  <c r="E117" i="24"/>
  <c r="F89" i="24"/>
  <c r="E87" i="24"/>
  <c r="J24" i="24"/>
  <c r="E24" i="24"/>
  <c r="J122" i="24" s="1"/>
  <c r="J23" i="24"/>
  <c r="J21" i="24"/>
  <c r="E21" i="24"/>
  <c r="J91" i="24" s="1"/>
  <c r="J20" i="24"/>
  <c r="J18" i="24"/>
  <c r="E18" i="24"/>
  <c r="F92" i="24" s="1"/>
  <c r="J17" i="24"/>
  <c r="J15" i="24"/>
  <c r="E15" i="24"/>
  <c r="F121" i="24" s="1"/>
  <c r="J14" i="24"/>
  <c r="J12" i="24"/>
  <c r="J119" i="24" s="1"/>
  <c r="E7" i="24"/>
  <c r="E85" i="24"/>
  <c r="J37" i="23"/>
  <c r="J36" i="23"/>
  <c r="AY116" i="1"/>
  <c r="J35" i="23"/>
  <c r="AX116" i="1" s="1"/>
  <c r="BI215" i="23"/>
  <c r="BH215" i="23"/>
  <c r="BG215" i="23"/>
  <c r="BF215" i="23"/>
  <c r="T215" i="23"/>
  <c r="T214" i="23"/>
  <c r="R215" i="23"/>
  <c r="R214" i="23" s="1"/>
  <c r="P215" i="23"/>
  <c r="P214" i="23"/>
  <c r="BI210" i="23"/>
  <c r="BH210" i="23"/>
  <c r="BG210" i="23"/>
  <c r="BF210" i="23"/>
  <c r="T210" i="23"/>
  <c r="R210" i="23"/>
  <c r="P210" i="23"/>
  <c r="BI208" i="23"/>
  <c r="BH208" i="23"/>
  <c r="BG208" i="23"/>
  <c r="BF208" i="23"/>
  <c r="T208" i="23"/>
  <c r="R208" i="23"/>
  <c r="P208" i="23"/>
  <c r="BI206" i="23"/>
  <c r="BH206" i="23"/>
  <c r="BG206" i="23"/>
  <c r="BF206" i="23"/>
  <c r="T206" i="23"/>
  <c r="R206" i="23"/>
  <c r="P206" i="23"/>
  <c r="BI203" i="23"/>
  <c r="BH203" i="23"/>
  <c r="BG203" i="23"/>
  <c r="BF203" i="23"/>
  <c r="T203" i="23"/>
  <c r="R203" i="23"/>
  <c r="P203" i="23"/>
  <c r="BI199" i="23"/>
  <c r="BH199" i="23"/>
  <c r="BG199" i="23"/>
  <c r="BF199" i="23"/>
  <c r="T199" i="23"/>
  <c r="R199" i="23"/>
  <c r="P199" i="23"/>
  <c r="BI195" i="23"/>
  <c r="BH195" i="23"/>
  <c r="BG195" i="23"/>
  <c r="BF195" i="23"/>
  <c r="T195" i="23"/>
  <c r="R195" i="23"/>
  <c r="P195" i="23"/>
  <c r="BI191" i="23"/>
  <c r="BH191" i="23"/>
  <c r="BG191" i="23"/>
  <c r="BF191" i="23"/>
  <c r="T191" i="23"/>
  <c r="R191" i="23"/>
  <c r="P191" i="23"/>
  <c r="BI187" i="23"/>
  <c r="BH187" i="23"/>
  <c r="BG187" i="23"/>
  <c r="BF187" i="23"/>
  <c r="T187" i="23"/>
  <c r="R187" i="23"/>
  <c r="P187" i="23"/>
  <c r="BI183" i="23"/>
  <c r="BH183" i="23"/>
  <c r="BG183" i="23"/>
  <c r="BF183" i="23"/>
  <c r="T183" i="23"/>
  <c r="R183" i="23"/>
  <c r="P183" i="23"/>
  <c r="BI179" i="23"/>
  <c r="BH179" i="23"/>
  <c r="BG179" i="23"/>
  <c r="BF179" i="23"/>
  <c r="T179" i="23"/>
  <c r="R179" i="23"/>
  <c r="R172" i="23" s="1"/>
  <c r="P179" i="23"/>
  <c r="BI175" i="23"/>
  <c r="BH175" i="23"/>
  <c r="BG175" i="23"/>
  <c r="BF175" i="23"/>
  <c r="T175" i="23"/>
  <c r="R175" i="23"/>
  <c r="P175" i="23"/>
  <c r="BI173" i="23"/>
  <c r="BH173" i="23"/>
  <c r="BG173" i="23"/>
  <c r="BF173" i="23"/>
  <c r="T173" i="23"/>
  <c r="R173" i="23"/>
  <c r="P173" i="23"/>
  <c r="BI170" i="23"/>
  <c r="BH170" i="23"/>
  <c r="BG170" i="23"/>
  <c r="BF170" i="23"/>
  <c r="T170" i="23"/>
  <c r="R170" i="23"/>
  <c r="P170" i="23"/>
  <c r="BI166" i="23"/>
  <c r="BH166" i="23"/>
  <c r="BG166" i="23"/>
  <c r="BF166" i="23"/>
  <c r="T166" i="23"/>
  <c r="R166" i="23"/>
  <c r="P166" i="23"/>
  <c r="BI164" i="23"/>
  <c r="BH164" i="23"/>
  <c r="BG164" i="23"/>
  <c r="BF164" i="23"/>
  <c r="T164" i="23"/>
  <c r="R164" i="23"/>
  <c r="P164" i="23"/>
  <c r="BI160" i="23"/>
  <c r="BH160" i="23"/>
  <c r="BG160" i="23"/>
  <c r="BF160" i="23"/>
  <c r="T160" i="23"/>
  <c r="R160" i="23"/>
  <c r="P160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49" i="23"/>
  <c r="BH149" i="23"/>
  <c r="BG149" i="23"/>
  <c r="BF149" i="23"/>
  <c r="T149" i="23"/>
  <c r="R149" i="23"/>
  <c r="P149" i="23"/>
  <c r="BI145" i="23"/>
  <c r="BH145" i="23"/>
  <c r="BG145" i="23"/>
  <c r="BF145" i="23"/>
  <c r="T145" i="23"/>
  <c r="R145" i="23"/>
  <c r="P145" i="23"/>
  <c r="BI141" i="23"/>
  <c r="BH141" i="23"/>
  <c r="BG141" i="23"/>
  <c r="BF141" i="23"/>
  <c r="T141" i="23"/>
  <c r="R141" i="23"/>
  <c r="P141" i="23"/>
  <c r="BI137" i="23"/>
  <c r="BH137" i="23"/>
  <c r="BG137" i="23"/>
  <c r="BF137" i="23"/>
  <c r="T137" i="23"/>
  <c r="R137" i="23"/>
  <c r="P137" i="23"/>
  <c r="BI133" i="23"/>
  <c r="BH133" i="23"/>
  <c r="BG133" i="23"/>
  <c r="BF133" i="23"/>
  <c r="T133" i="23"/>
  <c r="R133" i="23"/>
  <c r="P133" i="23"/>
  <c r="BI129" i="23"/>
  <c r="BH129" i="23"/>
  <c r="BG129" i="23"/>
  <c r="BF129" i="23"/>
  <c r="T129" i="23"/>
  <c r="R129" i="23"/>
  <c r="P129" i="23"/>
  <c r="BI125" i="23"/>
  <c r="BH125" i="23"/>
  <c r="BG125" i="23"/>
  <c r="BF125" i="23"/>
  <c r="T125" i="23"/>
  <c r="R125" i="23"/>
  <c r="P125" i="23"/>
  <c r="F116" i="23"/>
  <c r="E114" i="23"/>
  <c r="F89" i="23"/>
  <c r="E87" i="23"/>
  <c r="J24" i="23"/>
  <c r="E24" i="23"/>
  <c r="J119" i="23" s="1"/>
  <c r="J23" i="23"/>
  <c r="J21" i="23"/>
  <c r="E21" i="23"/>
  <c r="J118" i="23" s="1"/>
  <c r="J20" i="23"/>
  <c r="J18" i="23"/>
  <c r="E18" i="23"/>
  <c r="F119" i="23" s="1"/>
  <c r="J17" i="23"/>
  <c r="J15" i="23"/>
  <c r="E15" i="23"/>
  <c r="F118" i="23" s="1"/>
  <c r="J14" i="23"/>
  <c r="J12" i="23"/>
  <c r="J116" i="23"/>
  <c r="E7" i="23"/>
  <c r="E112" i="23" s="1"/>
  <c r="J37" i="22"/>
  <c r="J36" i="22"/>
  <c r="AY115" i="1" s="1"/>
  <c r="J35" i="22"/>
  <c r="AX115" i="1"/>
  <c r="BI247" i="22"/>
  <c r="BH247" i="22"/>
  <c r="BG247" i="22"/>
  <c r="BF247" i="22"/>
  <c r="T247" i="22"/>
  <c r="R247" i="22"/>
  <c r="P247" i="22"/>
  <c r="BI245" i="22"/>
  <c r="BH245" i="22"/>
  <c r="BG245" i="22"/>
  <c r="BF245" i="22"/>
  <c r="T245" i="22"/>
  <c r="R245" i="22"/>
  <c r="P245" i="22"/>
  <c r="BI241" i="22"/>
  <c r="BH241" i="22"/>
  <c r="BG241" i="22"/>
  <c r="BF241" i="22"/>
  <c r="T241" i="22"/>
  <c r="R241" i="22"/>
  <c r="P241" i="22"/>
  <c r="BI237" i="22"/>
  <c r="BH237" i="22"/>
  <c r="BG237" i="22"/>
  <c r="BF237" i="22"/>
  <c r="T237" i="22"/>
  <c r="R237" i="22"/>
  <c r="P237" i="22"/>
  <c r="BI233" i="22"/>
  <c r="BH233" i="22"/>
  <c r="BG233" i="22"/>
  <c r="BF233" i="22"/>
  <c r="T233" i="22"/>
  <c r="R233" i="22"/>
  <c r="P233" i="22"/>
  <c r="BI229" i="22"/>
  <c r="BH229" i="22"/>
  <c r="BG229" i="22"/>
  <c r="BF229" i="22"/>
  <c r="T229" i="22"/>
  <c r="T228" i="22"/>
  <c r="R229" i="22"/>
  <c r="R228" i="22" s="1"/>
  <c r="P229" i="22"/>
  <c r="P228" i="22"/>
  <c r="BI224" i="22"/>
  <c r="BH224" i="22"/>
  <c r="BG224" i="22"/>
  <c r="BF224" i="22"/>
  <c r="T224" i="22"/>
  <c r="R224" i="22"/>
  <c r="P224" i="22"/>
  <c r="BI222" i="22"/>
  <c r="BH222" i="22"/>
  <c r="BG222" i="22"/>
  <c r="BF222" i="22"/>
  <c r="T222" i="22"/>
  <c r="R222" i="22"/>
  <c r="P222" i="22"/>
  <c r="BI220" i="22"/>
  <c r="BH220" i="22"/>
  <c r="BG220" i="22"/>
  <c r="BF220" i="22"/>
  <c r="T220" i="22"/>
  <c r="R220" i="22"/>
  <c r="P220" i="22"/>
  <c r="BI217" i="22"/>
  <c r="BH217" i="22"/>
  <c r="BG217" i="22"/>
  <c r="BF217" i="22"/>
  <c r="T217" i="22"/>
  <c r="R217" i="22"/>
  <c r="P217" i="22"/>
  <c r="BI211" i="22"/>
  <c r="BH211" i="22"/>
  <c r="BG211" i="22"/>
  <c r="BF211" i="22"/>
  <c r="T211" i="22"/>
  <c r="R211" i="22"/>
  <c r="P211" i="22"/>
  <c r="BI209" i="22"/>
  <c r="BH209" i="22"/>
  <c r="BG209" i="22"/>
  <c r="BF209" i="22"/>
  <c r="T209" i="22"/>
  <c r="R209" i="22"/>
  <c r="P209" i="22"/>
  <c r="BI207" i="22"/>
  <c r="BH207" i="22"/>
  <c r="BG207" i="22"/>
  <c r="BF207" i="22"/>
  <c r="T207" i="22"/>
  <c r="R207" i="22"/>
  <c r="P207" i="22"/>
  <c r="BI202" i="22"/>
  <c r="BH202" i="22"/>
  <c r="BG202" i="22"/>
  <c r="BF202" i="22"/>
  <c r="T202" i="22"/>
  <c r="R202" i="22"/>
  <c r="P202" i="22"/>
  <c r="BI200" i="22"/>
  <c r="BH200" i="22"/>
  <c r="BG200" i="22"/>
  <c r="BF200" i="22"/>
  <c r="T200" i="22"/>
  <c r="R200" i="22"/>
  <c r="P200" i="22"/>
  <c r="BI196" i="22"/>
  <c r="BH196" i="22"/>
  <c r="BG196" i="22"/>
  <c r="BF196" i="22"/>
  <c r="T196" i="22"/>
  <c r="R196" i="22"/>
  <c r="P196" i="22"/>
  <c r="BI193" i="22"/>
  <c r="BH193" i="22"/>
  <c r="BG193" i="22"/>
  <c r="BF193" i="22"/>
  <c r="T193" i="22"/>
  <c r="R193" i="22"/>
  <c r="P193" i="22"/>
  <c r="BI189" i="22"/>
  <c r="BH189" i="22"/>
  <c r="BG189" i="22"/>
  <c r="BF189" i="22"/>
  <c r="T189" i="22"/>
  <c r="R189" i="22"/>
  <c r="P189" i="22"/>
  <c r="BI185" i="22"/>
  <c r="BH185" i="22"/>
  <c r="BG185" i="22"/>
  <c r="BF185" i="22"/>
  <c r="T185" i="22"/>
  <c r="R185" i="22"/>
  <c r="P185" i="22"/>
  <c r="BI181" i="22"/>
  <c r="BH181" i="22"/>
  <c r="BG181" i="22"/>
  <c r="BF181" i="22"/>
  <c r="T181" i="22"/>
  <c r="R181" i="22"/>
  <c r="P181" i="22"/>
  <c r="BI177" i="22"/>
  <c r="BH177" i="22"/>
  <c r="BG177" i="22"/>
  <c r="BF177" i="22"/>
  <c r="T177" i="22"/>
  <c r="R177" i="22"/>
  <c r="P177" i="22"/>
  <c r="BI173" i="22"/>
  <c r="BH173" i="22"/>
  <c r="BG173" i="22"/>
  <c r="BF173" i="22"/>
  <c r="T173" i="22"/>
  <c r="R173" i="22"/>
  <c r="P173" i="22"/>
  <c r="BI171" i="22"/>
  <c r="BH171" i="22"/>
  <c r="BG171" i="22"/>
  <c r="BF171" i="22"/>
  <c r="T171" i="22"/>
  <c r="R171" i="22"/>
  <c r="P171" i="22"/>
  <c r="BI167" i="22"/>
  <c r="BH167" i="22"/>
  <c r="BG167" i="22"/>
  <c r="BF167" i="22"/>
  <c r="T167" i="22"/>
  <c r="R167" i="22"/>
  <c r="P167" i="22"/>
  <c r="BI163" i="22"/>
  <c r="BH163" i="22"/>
  <c r="BG163" i="22"/>
  <c r="BF163" i="22"/>
  <c r="T163" i="22"/>
  <c r="R163" i="22"/>
  <c r="P163" i="22"/>
  <c r="BI159" i="22"/>
  <c r="BH159" i="22"/>
  <c r="BG159" i="22"/>
  <c r="BF159" i="22"/>
  <c r="T159" i="22"/>
  <c r="R159" i="22"/>
  <c r="P159" i="22"/>
  <c r="BI156" i="22"/>
  <c r="BH156" i="22"/>
  <c r="BG156" i="22"/>
  <c r="BF156" i="22"/>
  <c r="T156" i="22"/>
  <c r="R156" i="22"/>
  <c r="P156" i="22"/>
  <c r="BI152" i="22"/>
  <c r="BH152" i="22"/>
  <c r="BG152" i="22"/>
  <c r="BF152" i="22"/>
  <c r="T152" i="22"/>
  <c r="R152" i="22"/>
  <c r="P152" i="22"/>
  <c r="BI148" i="22"/>
  <c r="BH148" i="22"/>
  <c r="BG148" i="22"/>
  <c r="BF148" i="22"/>
  <c r="T148" i="22"/>
  <c r="R148" i="22"/>
  <c r="P148" i="22"/>
  <c r="BI144" i="22"/>
  <c r="BH144" i="22"/>
  <c r="BG144" i="22"/>
  <c r="BF144" i="22"/>
  <c r="T144" i="22"/>
  <c r="R144" i="22"/>
  <c r="P144" i="22"/>
  <c r="BI140" i="22"/>
  <c r="BH140" i="22"/>
  <c r="BG140" i="22"/>
  <c r="BF140" i="22"/>
  <c r="T140" i="22"/>
  <c r="R140" i="22"/>
  <c r="P140" i="22"/>
  <c r="BI136" i="22"/>
  <c r="BH136" i="22"/>
  <c r="BG136" i="22"/>
  <c r="BF136" i="22"/>
  <c r="T136" i="22"/>
  <c r="R136" i="22"/>
  <c r="P136" i="22"/>
  <c r="BI132" i="22"/>
  <c r="BH132" i="22"/>
  <c r="BG132" i="22"/>
  <c r="BF132" i="22"/>
  <c r="T132" i="22"/>
  <c r="R132" i="22"/>
  <c r="P132" i="22"/>
  <c r="BI128" i="22"/>
  <c r="BH128" i="22"/>
  <c r="BG128" i="22"/>
  <c r="BF128" i="22"/>
  <c r="T128" i="22"/>
  <c r="R128" i="22"/>
  <c r="P128" i="22"/>
  <c r="F119" i="22"/>
  <c r="E117" i="22"/>
  <c r="F89" i="22"/>
  <c r="E87" i="22"/>
  <c r="J24" i="22"/>
  <c r="E24" i="22"/>
  <c r="J92" i="22" s="1"/>
  <c r="J23" i="22"/>
  <c r="J21" i="22"/>
  <c r="E21" i="22"/>
  <c r="J121" i="22" s="1"/>
  <c r="J20" i="22"/>
  <c r="J18" i="22"/>
  <c r="E18" i="22"/>
  <c r="F122" i="22" s="1"/>
  <c r="J17" i="22"/>
  <c r="J15" i="22"/>
  <c r="E15" i="22"/>
  <c r="F121" i="22" s="1"/>
  <c r="J14" i="22"/>
  <c r="J12" i="22"/>
  <c r="J119" i="22" s="1"/>
  <c r="E7" i="22"/>
  <c r="E85" i="22"/>
  <c r="J37" i="21"/>
  <c r="J36" i="21"/>
  <c r="AY114" i="1" s="1"/>
  <c r="J35" i="21"/>
  <c r="AX114" i="1" s="1"/>
  <c r="BI167" i="21"/>
  <c r="BH167" i="21"/>
  <c r="BG167" i="21"/>
  <c r="BF167" i="21"/>
  <c r="T167" i="21"/>
  <c r="T166" i="21" s="1"/>
  <c r="R167" i="21"/>
  <c r="R166" i="21" s="1"/>
  <c r="P167" i="21"/>
  <c r="P166" i="21" s="1"/>
  <c r="BI162" i="21"/>
  <c r="BH162" i="21"/>
  <c r="BG162" i="21"/>
  <c r="BF162" i="21"/>
  <c r="T162" i="21"/>
  <c r="R162" i="21"/>
  <c r="P162" i="21"/>
  <c r="BI160" i="21"/>
  <c r="BH160" i="21"/>
  <c r="BG160" i="21"/>
  <c r="BF160" i="21"/>
  <c r="T160" i="21"/>
  <c r="R160" i="21"/>
  <c r="P160" i="21"/>
  <c r="BI156" i="21"/>
  <c r="BH156" i="21"/>
  <c r="BG156" i="21"/>
  <c r="BF156" i="21"/>
  <c r="T156" i="21"/>
  <c r="R156" i="21"/>
  <c r="P156" i="21"/>
  <c r="BI151" i="21"/>
  <c r="BH151" i="21"/>
  <c r="BG151" i="21"/>
  <c r="BF151" i="21"/>
  <c r="T151" i="21"/>
  <c r="R151" i="21"/>
  <c r="P151" i="21"/>
  <c r="BI147" i="21"/>
  <c r="BH147" i="21"/>
  <c r="BG147" i="21"/>
  <c r="BF147" i="21"/>
  <c r="T147" i="21"/>
  <c r="R147" i="21"/>
  <c r="P147" i="21"/>
  <c r="BI143" i="21"/>
  <c r="BH143" i="21"/>
  <c r="BG143" i="21"/>
  <c r="BF143" i="21"/>
  <c r="T143" i="21"/>
  <c r="R143" i="21"/>
  <c r="P143" i="21"/>
  <c r="BI139" i="21"/>
  <c r="BH139" i="21"/>
  <c r="BG139" i="21"/>
  <c r="BF139" i="21"/>
  <c r="T139" i="21"/>
  <c r="R139" i="21"/>
  <c r="P139" i="21"/>
  <c r="BI135" i="21"/>
  <c r="BH135" i="21"/>
  <c r="BG135" i="21"/>
  <c r="BF135" i="21"/>
  <c r="T135" i="21"/>
  <c r="R135" i="21"/>
  <c r="P135" i="21"/>
  <c r="BI131" i="21"/>
  <c r="BH131" i="21"/>
  <c r="BG131" i="21"/>
  <c r="BF131" i="21"/>
  <c r="T131" i="21"/>
  <c r="R131" i="21"/>
  <c r="P131" i="21"/>
  <c r="BI129" i="21"/>
  <c r="BH129" i="21"/>
  <c r="BG129" i="21"/>
  <c r="BF129" i="21"/>
  <c r="T129" i="21"/>
  <c r="R129" i="21"/>
  <c r="P129" i="21"/>
  <c r="BI124" i="21"/>
  <c r="BH124" i="21"/>
  <c r="BG124" i="21"/>
  <c r="BF124" i="21"/>
  <c r="T124" i="21"/>
  <c r="T123" i="21" s="1"/>
  <c r="R124" i="21"/>
  <c r="R123" i="21" s="1"/>
  <c r="P124" i="21"/>
  <c r="P123" i="21" s="1"/>
  <c r="F115" i="21"/>
  <c r="E113" i="21"/>
  <c r="F89" i="21"/>
  <c r="E87" i="21"/>
  <c r="J24" i="21"/>
  <c r="E24" i="21"/>
  <c r="J118" i="21" s="1"/>
  <c r="J23" i="21"/>
  <c r="J21" i="21"/>
  <c r="E21" i="21"/>
  <c r="J91" i="21" s="1"/>
  <c r="J20" i="21"/>
  <c r="J18" i="21"/>
  <c r="E18" i="21"/>
  <c r="F118" i="21" s="1"/>
  <c r="J17" i="21"/>
  <c r="J15" i="21"/>
  <c r="E15" i="21"/>
  <c r="F117" i="21" s="1"/>
  <c r="J14" i="21"/>
  <c r="J12" i="21"/>
  <c r="J89" i="21" s="1"/>
  <c r="E7" i="21"/>
  <c r="E85" i="21"/>
  <c r="J37" i="20"/>
  <c r="J36" i="20"/>
  <c r="AY113" i="1" s="1"/>
  <c r="J35" i="20"/>
  <c r="AX113" i="1"/>
  <c r="BI233" i="20"/>
  <c r="BH233" i="20"/>
  <c r="BG233" i="20"/>
  <c r="BF233" i="20"/>
  <c r="T233" i="20"/>
  <c r="R233" i="20"/>
  <c r="P233" i="20"/>
  <c r="BI231" i="20"/>
  <c r="BH231" i="20"/>
  <c r="BG231" i="20"/>
  <c r="BF231" i="20"/>
  <c r="T231" i="20"/>
  <c r="R231" i="20"/>
  <c r="P231" i="20"/>
  <c r="BI227" i="20"/>
  <c r="BH227" i="20"/>
  <c r="BG227" i="20"/>
  <c r="BF227" i="20"/>
  <c r="T227" i="20"/>
  <c r="R227" i="20"/>
  <c r="P227" i="20"/>
  <c r="BI224" i="20"/>
  <c r="BH224" i="20"/>
  <c r="BG224" i="20"/>
  <c r="BF224" i="20"/>
  <c r="T224" i="20"/>
  <c r="T223" i="20"/>
  <c r="R224" i="20"/>
  <c r="R223" i="20" s="1"/>
  <c r="P224" i="20"/>
  <c r="P223" i="20"/>
  <c r="BI219" i="20"/>
  <c r="BH219" i="20"/>
  <c r="BG219" i="20"/>
  <c r="BF219" i="20"/>
  <c r="T219" i="20"/>
  <c r="R219" i="20"/>
  <c r="P219" i="20"/>
  <c r="BI217" i="20"/>
  <c r="BH217" i="20"/>
  <c r="BG217" i="20"/>
  <c r="BF217" i="20"/>
  <c r="T217" i="20"/>
  <c r="R217" i="20"/>
  <c r="P217" i="20"/>
  <c r="BI215" i="20"/>
  <c r="BH215" i="20"/>
  <c r="BG215" i="20"/>
  <c r="BF215" i="20"/>
  <c r="T215" i="20"/>
  <c r="R215" i="20"/>
  <c r="P215" i="20"/>
  <c r="BI212" i="20"/>
  <c r="BH212" i="20"/>
  <c r="BG212" i="20"/>
  <c r="BF212" i="20"/>
  <c r="T212" i="20"/>
  <c r="R212" i="20"/>
  <c r="P212" i="20"/>
  <c r="BI208" i="20"/>
  <c r="BH208" i="20"/>
  <c r="BG208" i="20"/>
  <c r="BF208" i="20"/>
  <c r="T208" i="20"/>
  <c r="R208" i="20"/>
  <c r="P208" i="20"/>
  <c r="BI204" i="20"/>
  <c r="BH204" i="20"/>
  <c r="BG204" i="20"/>
  <c r="BF204" i="20"/>
  <c r="T204" i="20"/>
  <c r="R204" i="20"/>
  <c r="P204" i="20"/>
  <c r="BI200" i="20"/>
  <c r="BH200" i="20"/>
  <c r="BG200" i="20"/>
  <c r="BF200" i="20"/>
  <c r="T200" i="20"/>
  <c r="R200" i="20"/>
  <c r="P200" i="20"/>
  <c r="BI196" i="20"/>
  <c r="BH196" i="20"/>
  <c r="BG196" i="20"/>
  <c r="BF196" i="20"/>
  <c r="T196" i="20"/>
  <c r="R196" i="20"/>
  <c r="P196" i="20"/>
  <c r="BI192" i="20"/>
  <c r="BH192" i="20"/>
  <c r="BG192" i="20"/>
  <c r="BF192" i="20"/>
  <c r="T192" i="20"/>
  <c r="R192" i="20"/>
  <c r="P192" i="20"/>
  <c r="BI188" i="20"/>
  <c r="BH188" i="20"/>
  <c r="BG188" i="20"/>
  <c r="BF188" i="20"/>
  <c r="T188" i="20"/>
  <c r="R188" i="20"/>
  <c r="P188" i="20"/>
  <c r="BI186" i="20"/>
  <c r="BH186" i="20"/>
  <c r="BG186" i="20"/>
  <c r="BF186" i="20"/>
  <c r="T186" i="20"/>
  <c r="R186" i="20"/>
  <c r="P186" i="20"/>
  <c r="BI181" i="20"/>
  <c r="BH181" i="20"/>
  <c r="BG181" i="20"/>
  <c r="BF181" i="20"/>
  <c r="T181" i="20"/>
  <c r="R181" i="20"/>
  <c r="P181" i="20"/>
  <c r="BI177" i="20"/>
  <c r="BH177" i="20"/>
  <c r="BG177" i="20"/>
  <c r="BF177" i="20"/>
  <c r="T177" i="20"/>
  <c r="R177" i="20"/>
  <c r="P177" i="20"/>
  <c r="BI173" i="20"/>
  <c r="BH173" i="20"/>
  <c r="BG173" i="20"/>
  <c r="BF173" i="20"/>
  <c r="T173" i="20"/>
  <c r="R173" i="20"/>
  <c r="P173" i="20"/>
  <c r="BI168" i="20"/>
  <c r="BH168" i="20"/>
  <c r="BG168" i="20"/>
  <c r="BF168" i="20"/>
  <c r="T168" i="20"/>
  <c r="R168" i="20"/>
  <c r="P168" i="20"/>
  <c r="BI166" i="20"/>
  <c r="BH166" i="20"/>
  <c r="BG166" i="20"/>
  <c r="BF166" i="20"/>
  <c r="T166" i="20"/>
  <c r="R166" i="20"/>
  <c r="P166" i="20"/>
  <c r="BI162" i="20"/>
  <c r="BH162" i="20"/>
  <c r="BG162" i="20"/>
  <c r="BF162" i="20"/>
  <c r="T162" i="20"/>
  <c r="R162" i="20"/>
  <c r="P162" i="20"/>
  <c r="BI158" i="20"/>
  <c r="BH158" i="20"/>
  <c r="BG158" i="20"/>
  <c r="BF158" i="20"/>
  <c r="T158" i="20"/>
  <c r="R158" i="20"/>
  <c r="P158" i="20"/>
  <c r="BI155" i="20"/>
  <c r="BH155" i="20"/>
  <c r="BG155" i="20"/>
  <c r="BF155" i="20"/>
  <c r="T155" i="20"/>
  <c r="R155" i="20"/>
  <c r="P155" i="20"/>
  <c r="BI151" i="20"/>
  <c r="BH151" i="20"/>
  <c r="BG151" i="20"/>
  <c r="BF151" i="20"/>
  <c r="T151" i="20"/>
  <c r="R151" i="20"/>
  <c r="P151" i="20"/>
  <c r="BI147" i="20"/>
  <c r="BH147" i="20"/>
  <c r="BG147" i="20"/>
  <c r="BF147" i="20"/>
  <c r="T147" i="20"/>
  <c r="R147" i="20"/>
  <c r="P147" i="20"/>
  <c r="BI143" i="20"/>
  <c r="BH143" i="20"/>
  <c r="BG143" i="20"/>
  <c r="BF143" i="20"/>
  <c r="T143" i="20"/>
  <c r="R143" i="20"/>
  <c r="P143" i="20"/>
  <c r="BI139" i="20"/>
  <c r="BH139" i="20"/>
  <c r="BG139" i="20"/>
  <c r="BF139" i="20"/>
  <c r="T139" i="20"/>
  <c r="R139" i="20"/>
  <c r="P139" i="20"/>
  <c r="BI135" i="20"/>
  <c r="BH135" i="20"/>
  <c r="BG135" i="20"/>
  <c r="BF135" i="20"/>
  <c r="T135" i="20"/>
  <c r="R135" i="20"/>
  <c r="P135" i="20"/>
  <c r="BI131" i="20"/>
  <c r="BH131" i="20"/>
  <c r="BG131" i="20"/>
  <c r="BF131" i="20"/>
  <c r="T131" i="20"/>
  <c r="R131" i="20"/>
  <c r="P131" i="20"/>
  <c r="BI127" i="20"/>
  <c r="BH127" i="20"/>
  <c r="BG127" i="20"/>
  <c r="BF127" i="20"/>
  <c r="T127" i="20"/>
  <c r="R127" i="20"/>
  <c r="P127" i="20"/>
  <c r="F118" i="20"/>
  <c r="E116" i="20"/>
  <c r="F89" i="20"/>
  <c r="E87" i="20"/>
  <c r="J24" i="20"/>
  <c r="E24" i="20"/>
  <c r="J121" i="20"/>
  <c r="J23" i="20"/>
  <c r="J21" i="20"/>
  <c r="E21" i="20"/>
  <c r="J91" i="20"/>
  <c r="J20" i="20"/>
  <c r="J18" i="20"/>
  <c r="E18" i="20"/>
  <c r="F121" i="20"/>
  <c r="J17" i="20"/>
  <c r="J15" i="20"/>
  <c r="E15" i="20"/>
  <c r="F120" i="20"/>
  <c r="J14" i="20"/>
  <c r="J12" i="20"/>
  <c r="J118" i="20"/>
  <c r="E7" i="20"/>
  <c r="E85" i="20" s="1"/>
  <c r="J37" i="19"/>
  <c r="J36" i="19"/>
  <c r="AY112" i="1"/>
  <c r="J35" i="19"/>
  <c r="AX112" i="1" s="1"/>
  <c r="BI187" i="19"/>
  <c r="BH187" i="19"/>
  <c r="BG187" i="19"/>
  <c r="BF187" i="19"/>
  <c r="T187" i="19"/>
  <c r="T186" i="19"/>
  <c r="R187" i="19"/>
  <c r="R186" i="19" s="1"/>
  <c r="P187" i="19"/>
  <c r="P186" i="19"/>
  <c r="BI182" i="19"/>
  <c r="BH182" i="19"/>
  <c r="BG182" i="19"/>
  <c r="BF182" i="19"/>
  <c r="T182" i="19"/>
  <c r="R182" i="19"/>
  <c r="P182" i="19"/>
  <c r="BI180" i="19"/>
  <c r="BH180" i="19"/>
  <c r="BG180" i="19"/>
  <c r="BF180" i="19"/>
  <c r="T180" i="19"/>
  <c r="R180" i="19"/>
  <c r="P180" i="19"/>
  <c r="BI176" i="19"/>
  <c r="BH176" i="19"/>
  <c r="BG176" i="19"/>
  <c r="BF176" i="19"/>
  <c r="T176" i="19"/>
  <c r="R176" i="19"/>
  <c r="P176" i="19"/>
  <c r="BI171" i="19"/>
  <c r="BH171" i="19"/>
  <c r="BG171" i="19"/>
  <c r="BF171" i="19"/>
  <c r="T171" i="19"/>
  <c r="R171" i="19"/>
  <c r="P171" i="19"/>
  <c r="BI169" i="19"/>
  <c r="BH169" i="19"/>
  <c r="BG169" i="19"/>
  <c r="BF169" i="19"/>
  <c r="T169" i="19"/>
  <c r="R169" i="19"/>
  <c r="P169" i="19"/>
  <c r="BI165" i="19"/>
  <c r="BH165" i="19"/>
  <c r="BG165" i="19"/>
  <c r="BF165" i="19"/>
  <c r="T165" i="19"/>
  <c r="R165" i="19"/>
  <c r="P165" i="19"/>
  <c r="BI161" i="19"/>
  <c r="BH161" i="19"/>
  <c r="BG161" i="19"/>
  <c r="BF161" i="19"/>
  <c r="T161" i="19"/>
  <c r="R161" i="19"/>
  <c r="P161" i="19"/>
  <c r="BI157" i="19"/>
  <c r="BH157" i="19"/>
  <c r="BG157" i="19"/>
  <c r="BF157" i="19"/>
  <c r="T157" i="19"/>
  <c r="R157" i="19"/>
  <c r="P157" i="19"/>
  <c r="BI153" i="19"/>
  <c r="BH153" i="19"/>
  <c r="BG153" i="19"/>
  <c r="BF153" i="19"/>
  <c r="T153" i="19"/>
  <c r="R153" i="19"/>
  <c r="P153" i="19"/>
  <c r="BI149" i="19"/>
  <c r="BH149" i="19"/>
  <c r="BG149" i="19"/>
  <c r="BF149" i="19"/>
  <c r="T149" i="19"/>
  <c r="R149" i="19"/>
  <c r="P149" i="19"/>
  <c r="BI145" i="19"/>
  <c r="BH145" i="19"/>
  <c r="BG145" i="19"/>
  <c r="BF145" i="19"/>
  <c r="T145" i="19"/>
  <c r="R145" i="19"/>
  <c r="P145" i="19"/>
  <c r="BI141" i="19"/>
  <c r="BH141" i="19"/>
  <c r="BG141" i="19"/>
  <c r="BF141" i="19"/>
  <c r="T141" i="19"/>
  <c r="R141" i="19"/>
  <c r="P141" i="19"/>
  <c r="BI139" i="19"/>
  <c r="BH139" i="19"/>
  <c r="BG139" i="19"/>
  <c r="BF139" i="19"/>
  <c r="T139" i="19"/>
  <c r="R139" i="19"/>
  <c r="P139" i="19"/>
  <c r="BI134" i="19"/>
  <c r="BH134" i="19"/>
  <c r="BG134" i="19"/>
  <c r="BF134" i="19"/>
  <c r="T134" i="19"/>
  <c r="R134" i="19"/>
  <c r="P134" i="19"/>
  <c r="BI132" i="19"/>
  <c r="BH132" i="19"/>
  <c r="BG132" i="19"/>
  <c r="BF132" i="19"/>
  <c r="T132" i="19"/>
  <c r="R132" i="19"/>
  <c r="P132" i="19"/>
  <c r="BI128" i="19"/>
  <c r="BH128" i="19"/>
  <c r="BG128" i="19"/>
  <c r="BF128" i="19"/>
  <c r="T128" i="19"/>
  <c r="R128" i="19"/>
  <c r="P128" i="19"/>
  <c r="BI124" i="19"/>
  <c r="BH124" i="19"/>
  <c r="BG124" i="19"/>
  <c r="BF124" i="19"/>
  <c r="T124" i="19"/>
  <c r="R124" i="19"/>
  <c r="P124" i="19"/>
  <c r="F115" i="19"/>
  <c r="E113" i="19"/>
  <c r="F89" i="19"/>
  <c r="E87" i="19"/>
  <c r="J24" i="19"/>
  <c r="E24" i="19"/>
  <c r="J92" i="19" s="1"/>
  <c r="J23" i="19"/>
  <c r="J21" i="19"/>
  <c r="E21" i="19"/>
  <c r="J91" i="19" s="1"/>
  <c r="J20" i="19"/>
  <c r="J18" i="19"/>
  <c r="E18" i="19"/>
  <c r="F118" i="19" s="1"/>
  <c r="J17" i="19"/>
  <c r="J15" i="19"/>
  <c r="E15" i="19"/>
  <c r="F117" i="19" s="1"/>
  <c r="J14" i="19"/>
  <c r="J12" i="19"/>
  <c r="J89" i="19" s="1"/>
  <c r="E7" i="19"/>
  <c r="E85" i="19"/>
  <c r="J37" i="18"/>
  <c r="J36" i="18"/>
  <c r="AY111" i="1" s="1"/>
  <c r="J35" i="18"/>
  <c r="AX111" i="1"/>
  <c r="BI261" i="18"/>
  <c r="BH261" i="18"/>
  <c r="BG261" i="18"/>
  <c r="BF261" i="18"/>
  <c r="T261" i="18"/>
  <c r="R261" i="18"/>
  <c r="P261" i="18"/>
  <c r="BI259" i="18"/>
  <c r="BH259" i="18"/>
  <c r="BG259" i="18"/>
  <c r="BF259" i="18"/>
  <c r="T259" i="18"/>
  <c r="R259" i="18"/>
  <c r="P259" i="18"/>
  <c r="BI255" i="18"/>
  <c r="BH255" i="18"/>
  <c r="BG255" i="18"/>
  <c r="BF255" i="18"/>
  <c r="T255" i="18"/>
  <c r="R255" i="18"/>
  <c r="P255" i="18"/>
  <c r="BI252" i="18"/>
  <c r="BH252" i="18"/>
  <c r="BG252" i="18"/>
  <c r="BF252" i="18"/>
  <c r="T252" i="18"/>
  <c r="T251" i="18"/>
  <c r="R252" i="18"/>
  <c r="R251" i="18" s="1"/>
  <c r="P252" i="18"/>
  <c r="P251" i="18"/>
  <c r="BI247" i="18"/>
  <c r="BH247" i="18"/>
  <c r="BG247" i="18"/>
  <c r="BF247" i="18"/>
  <c r="T247" i="18"/>
  <c r="R247" i="18"/>
  <c r="P247" i="18"/>
  <c r="BI243" i="18"/>
  <c r="BH243" i="18"/>
  <c r="BG243" i="18"/>
  <c r="BF243" i="18"/>
  <c r="T243" i="18"/>
  <c r="R243" i="18"/>
  <c r="P243" i="18"/>
  <c r="BI239" i="18"/>
  <c r="BH239" i="18"/>
  <c r="BG239" i="18"/>
  <c r="BF239" i="18"/>
  <c r="T239" i="18"/>
  <c r="R239" i="18"/>
  <c r="P239" i="18"/>
  <c r="BI236" i="18"/>
  <c r="BH236" i="18"/>
  <c r="BG236" i="18"/>
  <c r="BF236" i="18"/>
  <c r="T236" i="18"/>
  <c r="R236" i="18"/>
  <c r="P236" i="18"/>
  <c r="BI232" i="18"/>
  <c r="BH232" i="18"/>
  <c r="BG232" i="18"/>
  <c r="BF232" i="18"/>
  <c r="T232" i="18"/>
  <c r="R232" i="18"/>
  <c r="P232" i="18"/>
  <c r="BI230" i="18"/>
  <c r="BH230" i="18"/>
  <c r="BG230" i="18"/>
  <c r="BF230" i="18"/>
  <c r="T230" i="18"/>
  <c r="R230" i="18"/>
  <c r="P230" i="18"/>
  <c r="BI226" i="18"/>
  <c r="BH226" i="18"/>
  <c r="BG226" i="18"/>
  <c r="BF226" i="18"/>
  <c r="T226" i="18"/>
  <c r="R226" i="18"/>
  <c r="P226" i="18"/>
  <c r="BI222" i="18"/>
  <c r="BH222" i="18"/>
  <c r="BG222" i="18"/>
  <c r="BF222" i="18"/>
  <c r="T222" i="18"/>
  <c r="R222" i="18"/>
  <c r="P222" i="18"/>
  <c r="BI218" i="18"/>
  <c r="BH218" i="18"/>
  <c r="BG218" i="18"/>
  <c r="BF218" i="18"/>
  <c r="T218" i="18"/>
  <c r="R218" i="18"/>
  <c r="P218" i="18"/>
  <c r="BI216" i="18"/>
  <c r="BH216" i="18"/>
  <c r="BG216" i="18"/>
  <c r="BF216" i="18"/>
  <c r="T216" i="18"/>
  <c r="R216" i="18"/>
  <c r="P216" i="18"/>
  <c r="BI211" i="18"/>
  <c r="BH211" i="18"/>
  <c r="BG211" i="18"/>
  <c r="BF211" i="18"/>
  <c r="T211" i="18"/>
  <c r="R211" i="18"/>
  <c r="P211" i="18"/>
  <c r="BI207" i="18"/>
  <c r="BH207" i="18"/>
  <c r="BG207" i="18"/>
  <c r="BF207" i="18"/>
  <c r="T207" i="18"/>
  <c r="R207" i="18"/>
  <c r="P207" i="18"/>
  <c r="BI203" i="18"/>
  <c r="BH203" i="18"/>
  <c r="BG203" i="18"/>
  <c r="BF203" i="18"/>
  <c r="T203" i="18"/>
  <c r="R203" i="18"/>
  <c r="P203" i="18"/>
  <c r="BI199" i="18"/>
  <c r="BH199" i="18"/>
  <c r="BG199" i="18"/>
  <c r="BF199" i="18"/>
  <c r="T199" i="18"/>
  <c r="R199" i="18"/>
  <c r="P199" i="18"/>
  <c r="BI195" i="18"/>
  <c r="BH195" i="18"/>
  <c r="BG195" i="18"/>
  <c r="BF195" i="18"/>
  <c r="T195" i="18"/>
  <c r="R195" i="18"/>
  <c r="P195" i="18"/>
  <c r="BI191" i="18"/>
  <c r="BH191" i="18"/>
  <c r="BG191" i="18"/>
  <c r="BF191" i="18"/>
  <c r="T191" i="18"/>
  <c r="R191" i="18"/>
  <c r="P191" i="18"/>
  <c r="BI187" i="18"/>
  <c r="BH187" i="18"/>
  <c r="BG187" i="18"/>
  <c r="BF187" i="18"/>
  <c r="T187" i="18"/>
  <c r="R187" i="18"/>
  <c r="P187" i="18"/>
  <c r="BI183" i="18"/>
  <c r="BH183" i="18"/>
  <c r="BG183" i="18"/>
  <c r="BF183" i="18"/>
  <c r="T183" i="18"/>
  <c r="R183" i="18"/>
  <c r="P183" i="18"/>
  <c r="BI178" i="18"/>
  <c r="BH178" i="18"/>
  <c r="BG178" i="18"/>
  <c r="BF178" i="18"/>
  <c r="T178" i="18"/>
  <c r="R178" i="18"/>
  <c r="P178" i="18"/>
  <c r="BI174" i="18"/>
  <c r="BH174" i="18"/>
  <c r="BG174" i="18"/>
  <c r="BF174" i="18"/>
  <c r="T174" i="18"/>
  <c r="R174" i="18"/>
  <c r="P174" i="18"/>
  <c r="BI172" i="18"/>
  <c r="BH172" i="18"/>
  <c r="BG172" i="18"/>
  <c r="BF172" i="18"/>
  <c r="T172" i="18"/>
  <c r="R172" i="18"/>
  <c r="P172" i="18"/>
  <c r="BI168" i="18"/>
  <c r="BH168" i="18"/>
  <c r="BG168" i="18"/>
  <c r="BF168" i="18"/>
  <c r="T168" i="18"/>
  <c r="R168" i="18"/>
  <c r="P168" i="18"/>
  <c r="BI164" i="18"/>
  <c r="BH164" i="18"/>
  <c r="BG164" i="18"/>
  <c r="BF164" i="18"/>
  <c r="T164" i="18"/>
  <c r="R164" i="18"/>
  <c r="P164" i="18"/>
  <c r="BI159" i="18"/>
  <c r="BH159" i="18"/>
  <c r="BG159" i="18"/>
  <c r="BF159" i="18"/>
  <c r="T159" i="18"/>
  <c r="T158" i="18" s="1"/>
  <c r="R159" i="18"/>
  <c r="R158" i="18"/>
  <c r="P159" i="18"/>
  <c r="P158" i="18" s="1"/>
  <c r="BI156" i="18"/>
  <c r="BH156" i="18"/>
  <c r="BG156" i="18"/>
  <c r="BF156" i="18"/>
  <c r="T156" i="18"/>
  <c r="R156" i="18"/>
  <c r="P156" i="18"/>
  <c r="BI152" i="18"/>
  <c r="BH152" i="18"/>
  <c r="BG152" i="18"/>
  <c r="BF152" i="18"/>
  <c r="T152" i="18"/>
  <c r="R152" i="18"/>
  <c r="P152" i="18"/>
  <c r="BI148" i="18"/>
  <c r="BH148" i="18"/>
  <c r="BG148" i="18"/>
  <c r="BF148" i="18"/>
  <c r="T148" i="18"/>
  <c r="R148" i="18"/>
  <c r="P148" i="18"/>
  <c r="BI144" i="18"/>
  <c r="BH144" i="18"/>
  <c r="BG144" i="18"/>
  <c r="BF144" i="18"/>
  <c r="T144" i="18"/>
  <c r="R144" i="18"/>
  <c r="P144" i="18"/>
  <c r="BI140" i="18"/>
  <c r="BH140" i="18"/>
  <c r="BG140" i="18"/>
  <c r="BF140" i="18"/>
  <c r="T140" i="18"/>
  <c r="R140" i="18"/>
  <c r="P140" i="18"/>
  <c r="BI136" i="18"/>
  <c r="BH136" i="18"/>
  <c r="BG136" i="18"/>
  <c r="BF136" i="18"/>
  <c r="T136" i="18"/>
  <c r="R136" i="18"/>
  <c r="P136" i="18"/>
  <c r="BI132" i="18"/>
  <c r="BH132" i="18"/>
  <c r="BG132" i="18"/>
  <c r="BF132" i="18"/>
  <c r="T132" i="18"/>
  <c r="R132" i="18"/>
  <c r="P132" i="18"/>
  <c r="BI128" i="18"/>
  <c r="BH128" i="18"/>
  <c r="BG128" i="18"/>
  <c r="BF128" i="18"/>
  <c r="T128" i="18"/>
  <c r="R128" i="18"/>
  <c r="P128" i="18"/>
  <c r="F119" i="18"/>
  <c r="E117" i="18"/>
  <c r="F89" i="18"/>
  <c r="E87" i="18"/>
  <c r="J24" i="18"/>
  <c r="E24" i="18"/>
  <c r="J122" i="18" s="1"/>
  <c r="J23" i="18"/>
  <c r="J21" i="18"/>
  <c r="E21" i="18"/>
  <c r="J91" i="18" s="1"/>
  <c r="J20" i="18"/>
  <c r="J18" i="18"/>
  <c r="E18" i="18"/>
  <c r="F92" i="18" s="1"/>
  <c r="J17" i="18"/>
  <c r="J15" i="18"/>
  <c r="E15" i="18"/>
  <c r="F121" i="18" s="1"/>
  <c r="J14" i="18"/>
  <c r="J12" i="18"/>
  <c r="J119" i="18"/>
  <c r="E7" i="18"/>
  <c r="E115" i="18" s="1"/>
  <c r="J37" i="17"/>
  <c r="J36" i="17"/>
  <c r="AY110" i="1" s="1"/>
  <c r="J35" i="17"/>
  <c r="AX110" i="1"/>
  <c r="BI350" i="17"/>
  <c r="BH350" i="17"/>
  <c r="BG350" i="17"/>
  <c r="BF350" i="17"/>
  <c r="T350" i="17"/>
  <c r="T349" i="17" s="1"/>
  <c r="T348" i="17" s="1"/>
  <c r="R350" i="17"/>
  <c r="R349" i="17"/>
  <c r="R348" i="17" s="1"/>
  <c r="P350" i="17"/>
  <c r="P349" i="17" s="1"/>
  <c r="P348" i="17" s="1"/>
  <c r="BI344" i="17"/>
  <c r="BH344" i="17"/>
  <c r="BG344" i="17"/>
  <c r="BF344" i="17"/>
  <c r="T344" i="17"/>
  <c r="R344" i="17"/>
  <c r="P344" i="17"/>
  <c r="BI342" i="17"/>
  <c r="BH342" i="17"/>
  <c r="BG342" i="17"/>
  <c r="BF342" i="17"/>
  <c r="T342" i="17"/>
  <c r="R342" i="17"/>
  <c r="P342" i="17"/>
  <c r="BI340" i="17"/>
  <c r="BH340" i="17"/>
  <c r="BG340" i="17"/>
  <c r="BF340" i="17"/>
  <c r="T340" i="17"/>
  <c r="R340" i="17"/>
  <c r="P340" i="17"/>
  <c r="BI338" i="17"/>
  <c r="BH338" i="17"/>
  <c r="BG338" i="17"/>
  <c r="BF338" i="17"/>
  <c r="T338" i="17"/>
  <c r="R338" i="17"/>
  <c r="P338" i="17"/>
  <c r="BI336" i="17"/>
  <c r="BH336" i="17"/>
  <c r="BG336" i="17"/>
  <c r="BF336" i="17"/>
  <c r="T336" i="17"/>
  <c r="R336" i="17"/>
  <c r="P336" i="17"/>
  <c r="BI332" i="17"/>
  <c r="BH332" i="17"/>
  <c r="BG332" i="17"/>
  <c r="BF332" i="17"/>
  <c r="T332" i="17"/>
  <c r="R332" i="17"/>
  <c r="P332" i="17"/>
  <c r="BI328" i="17"/>
  <c r="BH328" i="17"/>
  <c r="BG328" i="17"/>
  <c r="BF328" i="17"/>
  <c r="T328" i="17"/>
  <c r="R328" i="17"/>
  <c r="P328" i="17"/>
  <c r="BI326" i="17"/>
  <c r="BH326" i="17"/>
  <c r="BG326" i="17"/>
  <c r="BF326" i="17"/>
  <c r="T326" i="17"/>
  <c r="R326" i="17"/>
  <c r="P326" i="17"/>
  <c r="BI322" i="17"/>
  <c r="BH322" i="17"/>
  <c r="BG322" i="17"/>
  <c r="BF322" i="17"/>
  <c r="T322" i="17"/>
  <c r="R322" i="17"/>
  <c r="P322" i="17"/>
  <c r="BI318" i="17"/>
  <c r="BH318" i="17"/>
  <c r="BG318" i="17"/>
  <c r="BF318" i="17"/>
  <c r="T318" i="17"/>
  <c r="R318" i="17"/>
  <c r="P318" i="17"/>
  <c r="BI314" i="17"/>
  <c r="BH314" i="17"/>
  <c r="BG314" i="17"/>
  <c r="BF314" i="17"/>
  <c r="T314" i="17"/>
  <c r="T313" i="17"/>
  <c r="R314" i="17"/>
  <c r="R313" i="17" s="1"/>
  <c r="P314" i="17"/>
  <c r="P313" i="17"/>
  <c r="BI309" i="17"/>
  <c r="BH309" i="17"/>
  <c r="BG309" i="17"/>
  <c r="BF309" i="17"/>
  <c r="T309" i="17"/>
  <c r="R309" i="17"/>
  <c r="P309" i="17"/>
  <c r="BI307" i="17"/>
  <c r="BH307" i="17"/>
  <c r="BG307" i="17"/>
  <c r="BF307" i="17"/>
  <c r="T307" i="17"/>
  <c r="R307" i="17"/>
  <c r="P307" i="17"/>
  <c r="BI303" i="17"/>
  <c r="BH303" i="17"/>
  <c r="BG303" i="17"/>
  <c r="BF303" i="17"/>
  <c r="T303" i="17"/>
  <c r="R303" i="17"/>
  <c r="P303" i="17"/>
  <c r="BI299" i="17"/>
  <c r="BH299" i="17"/>
  <c r="BG299" i="17"/>
  <c r="BF299" i="17"/>
  <c r="T299" i="17"/>
  <c r="R299" i="17"/>
  <c r="P299" i="17"/>
  <c r="BI296" i="17"/>
  <c r="BH296" i="17"/>
  <c r="BG296" i="17"/>
  <c r="BF296" i="17"/>
  <c r="T296" i="17"/>
  <c r="R296" i="17"/>
  <c r="P296" i="17"/>
  <c r="BI292" i="17"/>
  <c r="BH292" i="17"/>
  <c r="BG292" i="17"/>
  <c r="BF292" i="17"/>
  <c r="T292" i="17"/>
  <c r="R292" i="17"/>
  <c r="P292" i="17"/>
  <c r="BI288" i="17"/>
  <c r="BH288" i="17"/>
  <c r="BG288" i="17"/>
  <c r="BF288" i="17"/>
  <c r="T288" i="17"/>
  <c r="R288" i="17"/>
  <c r="P288" i="17"/>
  <c r="BI284" i="17"/>
  <c r="BH284" i="17"/>
  <c r="BG284" i="17"/>
  <c r="BF284" i="17"/>
  <c r="T284" i="17"/>
  <c r="R284" i="17"/>
  <c r="P284" i="17"/>
  <c r="BI280" i="17"/>
  <c r="BH280" i="17"/>
  <c r="BG280" i="17"/>
  <c r="BF280" i="17"/>
  <c r="T280" i="17"/>
  <c r="R280" i="17"/>
  <c r="P280" i="17"/>
  <c r="BI276" i="17"/>
  <c r="BH276" i="17"/>
  <c r="BG276" i="17"/>
  <c r="BF276" i="17"/>
  <c r="T276" i="17"/>
  <c r="R276" i="17"/>
  <c r="P276" i="17"/>
  <c r="BI272" i="17"/>
  <c r="BH272" i="17"/>
  <c r="BG272" i="17"/>
  <c r="BF272" i="17"/>
  <c r="T272" i="17"/>
  <c r="R272" i="17"/>
  <c r="P272" i="17"/>
  <c r="BI268" i="17"/>
  <c r="BH268" i="17"/>
  <c r="BG268" i="17"/>
  <c r="BF268" i="17"/>
  <c r="T268" i="17"/>
  <c r="R268" i="17"/>
  <c r="P268" i="17"/>
  <c r="BI264" i="17"/>
  <c r="BH264" i="17"/>
  <c r="BG264" i="17"/>
  <c r="BF264" i="17"/>
  <c r="T264" i="17"/>
  <c r="R264" i="17"/>
  <c r="P264" i="17"/>
  <c r="BI260" i="17"/>
  <c r="BH260" i="17"/>
  <c r="BG260" i="17"/>
  <c r="BF260" i="17"/>
  <c r="T260" i="17"/>
  <c r="R260" i="17"/>
  <c r="P260" i="17"/>
  <c r="BI258" i="17"/>
  <c r="BH258" i="17"/>
  <c r="BG258" i="17"/>
  <c r="BF258" i="17"/>
  <c r="T258" i="17"/>
  <c r="R258" i="17"/>
  <c r="P258" i="17"/>
  <c r="BI254" i="17"/>
  <c r="BH254" i="17"/>
  <c r="BG254" i="17"/>
  <c r="BF254" i="17"/>
  <c r="T254" i="17"/>
  <c r="R254" i="17"/>
  <c r="P254" i="17"/>
  <c r="BI250" i="17"/>
  <c r="BH250" i="17"/>
  <c r="BG250" i="17"/>
  <c r="BF250" i="17"/>
  <c r="T250" i="17"/>
  <c r="R250" i="17"/>
  <c r="P250" i="17"/>
  <c r="BI246" i="17"/>
  <c r="BH246" i="17"/>
  <c r="BG246" i="17"/>
  <c r="BF246" i="17"/>
  <c r="T246" i="17"/>
  <c r="R246" i="17"/>
  <c r="P246" i="17"/>
  <c r="BI241" i="17"/>
  <c r="BH241" i="17"/>
  <c r="BG241" i="17"/>
  <c r="BF241" i="17"/>
  <c r="T241" i="17"/>
  <c r="R241" i="17"/>
  <c r="P241" i="17"/>
  <c r="BI237" i="17"/>
  <c r="BH237" i="17"/>
  <c r="BG237" i="17"/>
  <c r="BF237" i="17"/>
  <c r="T237" i="17"/>
  <c r="R237" i="17"/>
  <c r="P237" i="17"/>
  <c r="BI233" i="17"/>
  <c r="BH233" i="17"/>
  <c r="BG233" i="17"/>
  <c r="BF233" i="17"/>
  <c r="T233" i="17"/>
  <c r="R233" i="17"/>
  <c r="P233" i="17"/>
  <c r="BI228" i="17"/>
  <c r="BH228" i="17"/>
  <c r="BG228" i="17"/>
  <c r="BF228" i="17"/>
  <c r="T228" i="17"/>
  <c r="R228" i="17"/>
  <c r="P228" i="17"/>
  <c r="BI224" i="17"/>
  <c r="BH224" i="17"/>
  <c r="BG224" i="17"/>
  <c r="BF224" i="17"/>
  <c r="T224" i="17"/>
  <c r="R224" i="17"/>
  <c r="P224" i="17"/>
  <c r="BI222" i="17"/>
  <c r="BH222" i="17"/>
  <c r="BG222" i="17"/>
  <c r="BF222" i="17"/>
  <c r="T222" i="17"/>
  <c r="R222" i="17"/>
  <c r="P222" i="17"/>
  <c r="BI218" i="17"/>
  <c r="BH218" i="17"/>
  <c r="BG218" i="17"/>
  <c r="BF218" i="17"/>
  <c r="T218" i="17"/>
  <c r="R218" i="17"/>
  <c r="P218" i="17"/>
  <c r="BI214" i="17"/>
  <c r="BH214" i="17"/>
  <c r="BG214" i="17"/>
  <c r="BF214" i="17"/>
  <c r="T214" i="17"/>
  <c r="R214" i="17"/>
  <c r="P214" i="17"/>
  <c r="BI210" i="17"/>
  <c r="BH210" i="17"/>
  <c r="BG210" i="17"/>
  <c r="BF210" i="17"/>
  <c r="T210" i="17"/>
  <c r="R210" i="17"/>
  <c r="P210" i="17"/>
  <c r="BI206" i="17"/>
  <c r="BH206" i="17"/>
  <c r="BG206" i="17"/>
  <c r="BF206" i="17"/>
  <c r="T206" i="17"/>
  <c r="R206" i="17"/>
  <c r="P206" i="17"/>
  <c r="BI202" i="17"/>
  <c r="BH202" i="17"/>
  <c r="BG202" i="17"/>
  <c r="BF202" i="17"/>
  <c r="T202" i="17"/>
  <c r="R202" i="17"/>
  <c r="P202" i="17"/>
  <c r="BI198" i="17"/>
  <c r="BH198" i="17"/>
  <c r="BG198" i="17"/>
  <c r="BF198" i="17"/>
  <c r="T198" i="17"/>
  <c r="R198" i="17"/>
  <c r="P198" i="17"/>
  <c r="BI193" i="17"/>
  <c r="BH193" i="17"/>
  <c r="BG193" i="17"/>
  <c r="BF193" i="17"/>
  <c r="T193" i="17"/>
  <c r="R193" i="17"/>
  <c r="P193" i="17"/>
  <c r="BI191" i="17"/>
  <c r="BH191" i="17"/>
  <c r="BG191" i="17"/>
  <c r="BF191" i="17"/>
  <c r="T191" i="17"/>
  <c r="R191" i="17"/>
  <c r="P191" i="17"/>
  <c r="BI186" i="17"/>
  <c r="BH186" i="17"/>
  <c r="BG186" i="17"/>
  <c r="BF186" i="17"/>
  <c r="T186" i="17"/>
  <c r="R186" i="17"/>
  <c r="P186" i="17"/>
  <c r="BI184" i="17"/>
  <c r="BH184" i="17"/>
  <c r="BG184" i="17"/>
  <c r="BF184" i="17"/>
  <c r="T184" i="17"/>
  <c r="R184" i="17"/>
  <c r="P184" i="17"/>
  <c r="BI179" i="17"/>
  <c r="BH179" i="17"/>
  <c r="BG179" i="17"/>
  <c r="BF179" i="17"/>
  <c r="T179" i="17"/>
  <c r="R179" i="17"/>
  <c r="P179" i="17"/>
  <c r="BI175" i="17"/>
  <c r="BH175" i="17"/>
  <c r="BG175" i="17"/>
  <c r="BF175" i="17"/>
  <c r="T175" i="17"/>
  <c r="R175" i="17"/>
  <c r="P175" i="17"/>
  <c r="BI171" i="17"/>
  <c r="BH171" i="17"/>
  <c r="BG171" i="17"/>
  <c r="BF171" i="17"/>
  <c r="T171" i="17"/>
  <c r="R171" i="17"/>
  <c r="P171" i="17"/>
  <c r="BI167" i="17"/>
  <c r="BH167" i="17"/>
  <c r="BG167" i="17"/>
  <c r="BF167" i="17"/>
  <c r="T167" i="17"/>
  <c r="R167" i="17"/>
  <c r="P167" i="17"/>
  <c r="BI163" i="17"/>
  <c r="BH163" i="17"/>
  <c r="BG163" i="17"/>
  <c r="BF163" i="17"/>
  <c r="T163" i="17"/>
  <c r="R163" i="17"/>
  <c r="P163" i="17"/>
  <c r="BI161" i="17"/>
  <c r="BH161" i="17"/>
  <c r="BG161" i="17"/>
  <c r="BF161" i="17"/>
  <c r="T161" i="17"/>
  <c r="R161" i="17"/>
  <c r="P161" i="17"/>
  <c r="BI156" i="17"/>
  <c r="BH156" i="17"/>
  <c r="BG156" i="17"/>
  <c r="BF156" i="17"/>
  <c r="T156" i="17"/>
  <c r="R156" i="17"/>
  <c r="P156" i="17"/>
  <c r="BI152" i="17"/>
  <c r="BH152" i="17"/>
  <c r="BG152" i="17"/>
  <c r="BF152" i="17"/>
  <c r="T152" i="17"/>
  <c r="R152" i="17"/>
  <c r="P152" i="17"/>
  <c r="BI148" i="17"/>
  <c r="BH148" i="17"/>
  <c r="BG148" i="17"/>
  <c r="BF148" i="17"/>
  <c r="T148" i="17"/>
  <c r="R148" i="17"/>
  <c r="P148" i="17"/>
  <c r="BI144" i="17"/>
  <c r="BH144" i="17"/>
  <c r="BG144" i="17"/>
  <c r="BF144" i="17"/>
  <c r="T144" i="17"/>
  <c r="R144" i="17"/>
  <c r="P144" i="17"/>
  <c r="BI140" i="17"/>
  <c r="BH140" i="17"/>
  <c r="BG140" i="17"/>
  <c r="BF140" i="17"/>
  <c r="T140" i="17"/>
  <c r="R140" i="17"/>
  <c r="P140" i="17"/>
  <c r="BI136" i="17"/>
  <c r="BH136" i="17"/>
  <c r="BG136" i="17"/>
  <c r="BF136" i="17"/>
  <c r="T136" i="17"/>
  <c r="R136" i="17"/>
  <c r="P136" i="17"/>
  <c r="BI132" i="17"/>
  <c r="BH132" i="17"/>
  <c r="BG132" i="17"/>
  <c r="BF132" i="17"/>
  <c r="T132" i="17"/>
  <c r="R132" i="17"/>
  <c r="P132" i="17"/>
  <c r="F123" i="17"/>
  <c r="E121" i="17"/>
  <c r="F89" i="17"/>
  <c r="E87" i="17"/>
  <c r="J24" i="17"/>
  <c r="E24" i="17"/>
  <c r="J92" i="17"/>
  <c r="J23" i="17"/>
  <c r="J21" i="17"/>
  <c r="E21" i="17"/>
  <c r="J125" i="17"/>
  <c r="J20" i="17"/>
  <c r="J18" i="17"/>
  <c r="E18" i="17"/>
  <c r="F92" i="17"/>
  <c r="J17" i="17"/>
  <c r="J15" i="17"/>
  <c r="E15" i="17"/>
  <c r="F125" i="17"/>
  <c r="J14" i="17"/>
  <c r="J12" i="17"/>
  <c r="J89" i="17"/>
  <c r="E7" i="17"/>
  <c r="E119" i="17" s="1"/>
  <c r="J37" i="16"/>
  <c r="J36" i="16"/>
  <c r="AY109" i="1"/>
  <c r="J35" i="16"/>
  <c r="AX109" i="1" s="1"/>
  <c r="BI204" i="16"/>
  <c r="BH204" i="16"/>
  <c r="BG204" i="16"/>
  <c r="BF204" i="16"/>
  <c r="T204" i="16"/>
  <c r="R204" i="16"/>
  <c r="P204" i="16"/>
  <c r="BI200" i="16"/>
  <c r="BH200" i="16"/>
  <c r="BG200" i="16"/>
  <c r="BF200" i="16"/>
  <c r="T200" i="16"/>
  <c r="R200" i="16"/>
  <c r="P200" i="16"/>
  <c r="BI196" i="16"/>
  <c r="BH196" i="16"/>
  <c r="BG196" i="16"/>
  <c r="BF196" i="16"/>
  <c r="T196" i="16"/>
  <c r="R196" i="16"/>
  <c r="P196" i="16"/>
  <c r="BI191" i="16"/>
  <c r="BH191" i="16"/>
  <c r="BG191" i="16"/>
  <c r="BF191" i="16"/>
  <c r="T191" i="16"/>
  <c r="R191" i="16"/>
  <c r="P191" i="16"/>
  <c r="BI188" i="16"/>
  <c r="BH188" i="16"/>
  <c r="BG188" i="16"/>
  <c r="BF188" i="16"/>
  <c r="T188" i="16"/>
  <c r="R188" i="16"/>
  <c r="P188" i="16"/>
  <c r="BI186" i="16"/>
  <c r="BH186" i="16"/>
  <c r="BG186" i="16"/>
  <c r="BF186" i="16"/>
  <c r="T186" i="16"/>
  <c r="R186" i="16"/>
  <c r="P186" i="16"/>
  <c r="BI182" i="16"/>
  <c r="BH182" i="16"/>
  <c r="BG182" i="16"/>
  <c r="BF182" i="16"/>
  <c r="T182" i="16"/>
  <c r="R182" i="16"/>
  <c r="P182" i="16"/>
  <c r="BI177" i="16"/>
  <c r="BH177" i="16"/>
  <c r="BG177" i="16"/>
  <c r="BF177" i="16"/>
  <c r="T177" i="16"/>
  <c r="R177" i="16"/>
  <c r="P177" i="16"/>
  <c r="BI173" i="16"/>
  <c r="BH173" i="16"/>
  <c r="BG173" i="16"/>
  <c r="BF173" i="16"/>
  <c r="T173" i="16"/>
  <c r="R173" i="16"/>
  <c r="P173" i="16"/>
  <c r="BI169" i="16"/>
  <c r="BH169" i="16"/>
  <c r="BG169" i="16"/>
  <c r="BF169" i="16"/>
  <c r="T169" i="16"/>
  <c r="R169" i="16"/>
  <c r="P169" i="16"/>
  <c r="BI164" i="16"/>
  <c r="BH164" i="16"/>
  <c r="BG164" i="16"/>
  <c r="BF164" i="16"/>
  <c r="T164" i="16"/>
  <c r="R164" i="16"/>
  <c r="P164" i="16"/>
  <c r="BI160" i="16"/>
  <c r="BH160" i="16"/>
  <c r="BG160" i="16"/>
  <c r="BF160" i="16"/>
  <c r="T160" i="16"/>
  <c r="R160" i="16"/>
  <c r="P160" i="16"/>
  <c r="BI156" i="16"/>
  <c r="BH156" i="16"/>
  <c r="BG156" i="16"/>
  <c r="BF156" i="16"/>
  <c r="T156" i="16"/>
  <c r="R156" i="16"/>
  <c r="P156" i="16"/>
  <c r="BI152" i="16"/>
  <c r="BH152" i="16"/>
  <c r="BG152" i="16"/>
  <c r="BF152" i="16"/>
  <c r="T152" i="16"/>
  <c r="R152" i="16"/>
  <c r="P152" i="16"/>
  <c r="BI147" i="16"/>
  <c r="BH147" i="16"/>
  <c r="BG147" i="16"/>
  <c r="BF147" i="16"/>
  <c r="T147" i="16"/>
  <c r="R147" i="16"/>
  <c r="P147" i="16"/>
  <c r="BI142" i="16"/>
  <c r="BH142" i="16"/>
  <c r="BG142" i="16"/>
  <c r="BF142" i="16"/>
  <c r="T142" i="16"/>
  <c r="R142" i="16"/>
  <c r="P142" i="16"/>
  <c r="BI137" i="16"/>
  <c r="BH137" i="16"/>
  <c r="BG137" i="16"/>
  <c r="BF137" i="16"/>
  <c r="T137" i="16"/>
  <c r="R137" i="16"/>
  <c r="P137" i="16"/>
  <c r="BI131" i="16"/>
  <c r="BH131" i="16"/>
  <c r="BG131" i="16"/>
  <c r="BF131" i="16"/>
  <c r="T131" i="16"/>
  <c r="R131" i="16"/>
  <c r="P131" i="16"/>
  <c r="BI126" i="16"/>
  <c r="BH126" i="16"/>
  <c r="BG126" i="16"/>
  <c r="BF126" i="16"/>
  <c r="T126" i="16"/>
  <c r="R126" i="16"/>
  <c r="P126" i="16"/>
  <c r="BI122" i="16"/>
  <c r="BH122" i="16"/>
  <c r="BG122" i="16"/>
  <c r="BF122" i="16"/>
  <c r="T122" i="16"/>
  <c r="R122" i="16"/>
  <c r="P122" i="16"/>
  <c r="F113" i="16"/>
  <c r="E111" i="16"/>
  <c r="F89" i="16"/>
  <c r="E87" i="16"/>
  <c r="J24" i="16"/>
  <c r="E24" i="16"/>
  <c r="J116" i="16" s="1"/>
  <c r="J23" i="16"/>
  <c r="J21" i="16"/>
  <c r="E21" i="16"/>
  <c r="J115" i="16" s="1"/>
  <c r="J20" i="16"/>
  <c r="J18" i="16"/>
  <c r="E18" i="16"/>
  <c r="F92" i="16" s="1"/>
  <c r="J17" i="16"/>
  <c r="J15" i="16"/>
  <c r="E15" i="16"/>
  <c r="F115" i="16" s="1"/>
  <c r="J14" i="16"/>
  <c r="J12" i="16"/>
  <c r="J113" i="16"/>
  <c r="E7" i="16"/>
  <c r="E109" i="16"/>
  <c r="J37" i="15"/>
  <c r="J36" i="15"/>
  <c r="AY108" i="1" s="1"/>
  <c r="J35" i="15"/>
  <c r="AX108" i="1" s="1"/>
  <c r="BI344" i="15"/>
  <c r="BH344" i="15"/>
  <c r="BG344" i="15"/>
  <c r="BF344" i="15"/>
  <c r="T344" i="15"/>
  <c r="T343" i="15" s="1"/>
  <c r="T342" i="15" s="1"/>
  <c r="R344" i="15"/>
  <c r="R343" i="15"/>
  <c r="R342" i="15" s="1"/>
  <c r="P344" i="15"/>
  <c r="P343" i="15" s="1"/>
  <c r="P342" i="15" s="1"/>
  <c r="BI338" i="15"/>
  <c r="BH338" i="15"/>
  <c r="BG338" i="15"/>
  <c r="BF338" i="15"/>
  <c r="T338" i="15"/>
  <c r="R338" i="15"/>
  <c r="P338" i="15"/>
  <c r="BI336" i="15"/>
  <c r="BH336" i="15"/>
  <c r="BG336" i="15"/>
  <c r="BF336" i="15"/>
  <c r="T336" i="15"/>
  <c r="R336" i="15"/>
  <c r="P336" i="15"/>
  <c r="BI332" i="15"/>
  <c r="BH332" i="15"/>
  <c r="BG332" i="15"/>
  <c r="BF332" i="15"/>
  <c r="T332" i="15"/>
  <c r="R332" i="15"/>
  <c r="P332" i="15"/>
  <c r="BI330" i="15"/>
  <c r="BH330" i="15"/>
  <c r="BG330" i="15"/>
  <c r="BF330" i="15"/>
  <c r="T330" i="15"/>
  <c r="R330" i="15"/>
  <c r="P330" i="15"/>
  <c r="BI328" i="15"/>
  <c r="BH328" i="15"/>
  <c r="BG328" i="15"/>
  <c r="BF328" i="15"/>
  <c r="T328" i="15"/>
  <c r="R328" i="15"/>
  <c r="P328" i="15"/>
  <c r="BI324" i="15"/>
  <c r="BH324" i="15"/>
  <c r="BG324" i="15"/>
  <c r="BF324" i="15"/>
  <c r="T324" i="15"/>
  <c r="R324" i="15"/>
  <c r="P324" i="15"/>
  <c r="BI320" i="15"/>
  <c r="BH320" i="15"/>
  <c r="BG320" i="15"/>
  <c r="BF320" i="15"/>
  <c r="T320" i="15"/>
  <c r="R320" i="15"/>
  <c r="P320" i="15"/>
  <c r="BI318" i="15"/>
  <c r="BH318" i="15"/>
  <c r="BG318" i="15"/>
  <c r="BF318" i="15"/>
  <c r="T318" i="15"/>
  <c r="R318" i="15"/>
  <c r="P318" i="15"/>
  <c r="BI314" i="15"/>
  <c r="BH314" i="15"/>
  <c r="BG314" i="15"/>
  <c r="BF314" i="15"/>
  <c r="T314" i="15"/>
  <c r="R314" i="15"/>
  <c r="P314" i="15"/>
  <c r="BI310" i="15"/>
  <c r="BH310" i="15"/>
  <c r="BG310" i="15"/>
  <c r="BF310" i="15"/>
  <c r="T310" i="15"/>
  <c r="R310" i="15"/>
  <c r="P310" i="15"/>
  <c r="BI306" i="15"/>
  <c r="BH306" i="15"/>
  <c r="BG306" i="15"/>
  <c r="BF306" i="15"/>
  <c r="T306" i="15"/>
  <c r="T305" i="15"/>
  <c r="R306" i="15"/>
  <c r="R305" i="15" s="1"/>
  <c r="P306" i="15"/>
  <c r="P305" i="15"/>
  <c r="BI301" i="15"/>
  <c r="BH301" i="15"/>
  <c r="BG301" i="15"/>
  <c r="BF301" i="15"/>
  <c r="T301" i="15"/>
  <c r="R301" i="15"/>
  <c r="P301" i="15"/>
  <c r="BI299" i="15"/>
  <c r="BH299" i="15"/>
  <c r="BG299" i="15"/>
  <c r="BF299" i="15"/>
  <c r="T299" i="15"/>
  <c r="R299" i="15"/>
  <c r="P299" i="15"/>
  <c r="BI295" i="15"/>
  <c r="BH295" i="15"/>
  <c r="BG295" i="15"/>
  <c r="BF295" i="15"/>
  <c r="T295" i="15"/>
  <c r="R295" i="15"/>
  <c r="P295" i="15"/>
  <c r="BI292" i="15"/>
  <c r="BH292" i="15"/>
  <c r="BG292" i="15"/>
  <c r="BF292" i="15"/>
  <c r="T292" i="15"/>
  <c r="R292" i="15"/>
  <c r="P292" i="15"/>
  <c r="BI288" i="15"/>
  <c r="BH288" i="15"/>
  <c r="BG288" i="15"/>
  <c r="BF288" i="15"/>
  <c r="T288" i="15"/>
  <c r="R288" i="15"/>
  <c r="P288" i="15"/>
  <c r="BI284" i="15"/>
  <c r="BH284" i="15"/>
  <c r="BG284" i="15"/>
  <c r="BF284" i="15"/>
  <c r="T284" i="15"/>
  <c r="R284" i="15"/>
  <c r="P284" i="15"/>
  <c r="BI280" i="15"/>
  <c r="BH280" i="15"/>
  <c r="BG280" i="15"/>
  <c r="BF280" i="15"/>
  <c r="T280" i="15"/>
  <c r="R280" i="15"/>
  <c r="P280" i="15"/>
  <c r="BI275" i="15"/>
  <c r="BH275" i="15"/>
  <c r="BG275" i="15"/>
  <c r="BF275" i="15"/>
  <c r="T275" i="15"/>
  <c r="R275" i="15"/>
  <c r="P275" i="15"/>
  <c r="BI271" i="15"/>
  <c r="BH271" i="15"/>
  <c r="BG271" i="15"/>
  <c r="BF271" i="15"/>
  <c r="T271" i="15"/>
  <c r="R271" i="15"/>
  <c r="P271" i="15"/>
  <c r="BI269" i="15"/>
  <c r="BH269" i="15"/>
  <c r="BG269" i="15"/>
  <c r="BF269" i="15"/>
  <c r="T269" i="15"/>
  <c r="R269" i="15"/>
  <c r="P269" i="15"/>
  <c r="BI267" i="15"/>
  <c r="BH267" i="15"/>
  <c r="BG267" i="15"/>
  <c r="BF267" i="15"/>
  <c r="T267" i="15"/>
  <c r="R267" i="15"/>
  <c r="P267" i="15"/>
  <c r="BI263" i="15"/>
  <c r="BH263" i="15"/>
  <c r="BG263" i="15"/>
  <c r="BF263" i="15"/>
  <c r="T263" i="15"/>
  <c r="R263" i="15"/>
  <c r="P263" i="15"/>
  <c r="BI259" i="15"/>
  <c r="BH259" i="15"/>
  <c r="BG259" i="15"/>
  <c r="BF259" i="15"/>
  <c r="T259" i="15"/>
  <c r="R259" i="15"/>
  <c r="P259" i="15"/>
  <c r="BI255" i="15"/>
  <c r="BH255" i="15"/>
  <c r="BG255" i="15"/>
  <c r="BF255" i="15"/>
  <c r="T255" i="15"/>
  <c r="R255" i="15"/>
  <c r="P255" i="15"/>
  <c r="BI251" i="15"/>
  <c r="BH251" i="15"/>
  <c r="BG251" i="15"/>
  <c r="BF251" i="15"/>
  <c r="T251" i="15"/>
  <c r="R251" i="15"/>
  <c r="P251" i="15"/>
  <c r="BI246" i="15"/>
  <c r="BH246" i="15"/>
  <c r="BG246" i="15"/>
  <c r="BF246" i="15"/>
  <c r="T246" i="15"/>
  <c r="R246" i="15"/>
  <c r="P246" i="15"/>
  <c r="BI242" i="15"/>
  <c r="BH242" i="15"/>
  <c r="BG242" i="15"/>
  <c r="BF242" i="15"/>
  <c r="T242" i="15"/>
  <c r="R242" i="15"/>
  <c r="P242" i="15"/>
  <c r="BI237" i="15"/>
  <c r="BH237" i="15"/>
  <c r="BG237" i="15"/>
  <c r="BF237" i="15"/>
  <c r="T237" i="15"/>
  <c r="R237" i="15"/>
  <c r="P237" i="15"/>
  <c r="BI235" i="15"/>
  <c r="BH235" i="15"/>
  <c r="BG235" i="15"/>
  <c r="BF235" i="15"/>
  <c r="T235" i="15"/>
  <c r="R235" i="15"/>
  <c r="P235" i="15"/>
  <c r="BI231" i="15"/>
  <c r="BH231" i="15"/>
  <c r="BG231" i="15"/>
  <c r="BF231" i="15"/>
  <c r="T231" i="15"/>
  <c r="R231" i="15"/>
  <c r="P231" i="15"/>
  <c r="BI226" i="15"/>
  <c r="BH226" i="15"/>
  <c r="BG226" i="15"/>
  <c r="BF226" i="15"/>
  <c r="T226" i="15"/>
  <c r="R226" i="15"/>
  <c r="P226" i="15"/>
  <c r="BI222" i="15"/>
  <c r="BH222" i="15"/>
  <c r="BG222" i="15"/>
  <c r="BF222" i="15"/>
  <c r="T222" i="15"/>
  <c r="R222" i="15"/>
  <c r="P222" i="15"/>
  <c r="BI218" i="15"/>
  <c r="BH218" i="15"/>
  <c r="BG218" i="15"/>
  <c r="BF218" i="15"/>
  <c r="T218" i="15"/>
  <c r="R218" i="15"/>
  <c r="P218" i="15"/>
  <c r="BI214" i="15"/>
  <c r="BH214" i="15"/>
  <c r="BG214" i="15"/>
  <c r="BF214" i="15"/>
  <c r="T214" i="15"/>
  <c r="R214" i="15"/>
  <c r="P214" i="15"/>
  <c r="BI209" i="15"/>
  <c r="BH209" i="15"/>
  <c r="BG209" i="15"/>
  <c r="BF209" i="15"/>
  <c r="T209" i="15"/>
  <c r="R209" i="15"/>
  <c r="P209" i="15"/>
  <c r="BI205" i="15"/>
  <c r="BH205" i="15"/>
  <c r="BG205" i="15"/>
  <c r="BF205" i="15"/>
  <c r="T205" i="15"/>
  <c r="R205" i="15"/>
  <c r="P205" i="15"/>
  <c r="BI203" i="15"/>
  <c r="BH203" i="15"/>
  <c r="BG203" i="15"/>
  <c r="BF203" i="15"/>
  <c r="T203" i="15"/>
  <c r="R203" i="15"/>
  <c r="P203" i="15"/>
  <c r="BI201" i="15"/>
  <c r="BH201" i="15"/>
  <c r="BG201" i="15"/>
  <c r="BF201" i="15"/>
  <c r="T201" i="15"/>
  <c r="R201" i="15"/>
  <c r="P201" i="15"/>
  <c r="BI199" i="15"/>
  <c r="BH199" i="15"/>
  <c r="BG199" i="15"/>
  <c r="BF199" i="15"/>
  <c r="T199" i="15"/>
  <c r="R199" i="15"/>
  <c r="P199" i="15"/>
  <c r="BI195" i="15"/>
  <c r="BH195" i="15"/>
  <c r="BG195" i="15"/>
  <c r="BF195" i="15"/>
  <c r="T195" i="15"/>
  <c r="R195" i="15"/>
  <c r="P195" i="15"/>
  <c r="BI191" i="15"/>
  <c r="BH191" i="15"/>
  <c r="BG191" i="15"/>
  <c r="BF191" i="15"/>
  <c r="T191" i="15"/>
  <c r="R191" i="15"/>
  <c r="P191" i="15"/>
  <c r="BI186" i="15"/>
  <c r="BH186" i="15"/>
  <c r="BG186" i="15"/>
  <c r="BF186" i="15"/>
  <c r="T186" i="15"/>
  <c r="R186" i="15"/>
  <c r="P186" i="15"/>
  <c r="BI182" i="15"/>
  <c r="BH182" i="15"/>
  <c r="BG182" i="15"/>
  <c r="BF182" i="15"/>
  <c r="T182" i="15"/>
  <c r="R182" i="15"/>
  <c r="P182" i="15"/>
  <c r="BI178" i="15"/>
  <c r="BH178" i="15"/>
  <c r="BG178" i="15"/>
  <c r="BF178" i="15"/>
  <c r="T178" i="15"/>
  <c r="R178" i="15"/>
  <c r="P178" i="15"/>
  <c r="BI176" i="15"/>
  <c r="BH176" i="15"/>
  <c r="BG176" i="15"/>
  <c r="BF176" i="15"/>
  <c r="T176" i="15"/>
  <c r="R176" i="15"/>
  <c r="P176" i="15"/>
  <c r="BI171" i="15"/>
  <c r="BH171" i="15"/>
  <c r="BG171" i="15"/>
  <c r="BF171" i="15"/>
  <c r="T171" i="15"/>
  <c r="R171" i="15"/>
  <c r="P171" i="15"/>
  <c r="BI167" i="15"/>
  <c r="BH167" i="15"/>
  <c r="BG167" i="15"/>
  <c r="BF167" i="15"/>
  <c r="T167" i="15"/>
  <c r="R167" i="15"/>
  <c r="P167" i="15"/>
  <c r="BI163" i="15"/>
  <c r="BH163" i="15"/>
  <c r="BG163" i="15"/>
  <c r="BF163" i="15"/>
  <c r="T163" i="15"/>
  <c r="R163" i="15"/>
  <c r="P163" i="15"/>
  <c r="BI159" i="15"/>
  <c r="BH159" i="15"/>
  <c r="BG159" i="15"/>
  <c r="BF159" i="15"/>
  <c r="T159" i="15"/>
  <c r="R159" i="15"/>
  <c r="P159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48" i="15"/>
  <c r="BH148" i="15"/>
  <c r="BG148" i="15"/>
  <c r="BF148" i="15"/>
  <c r="T148" i="15"/>
  <c r="R148" i="15"/>
  <c r="P148" i="15"/>
  <c r="BI146" i="15"/>
  <c r="BH146" i="15"/>
  <c r="BG146" i="15"/>
  <c r="BF146" i="15"/>
  <c r="T146" i="15"/>
  <c r="R146" i="15"/>
  <c r="P146" i="15"/>
  <c r="BI142" i="15"/>
  <c r="BH142" i="15"/>
  <c r="BG142" i="15"/>
  <c r="BF142" i="15"/>
  <c r="T142" i="15"/>
  <c r="R142" i="15"/>
  <c r="P142" i="15"/>
  <c r="BI138" i="15"/>
  <c r="BH138" i="15"/>
  <c r="BG138" i="15"/>
  <c r="BF138" i="15"/>
  <c r="T138" i="15"/>
  <c r="R138" i="15"/>
  <c r="P138" i="15"/>
  <c r="BI136" i="15"/>
  <c r="BH136" i="15"/>
  <c r="BG136" i="15"/>
  <c r="BF136" i="15"/>
  <c r="T136" i="15"/>
  <c r="R136" i="15"/>
  <c r="P136" i="15"/>
  <c r="BI134" i="15"/>
  <c r="BH134" i="15"/>
  <c r="BG134" i="15"/>
  <c r="BF134" i="15"/>
  <c r="T134" i="15"/>
  <c r="R134" i="15"/>
  <c r="P134" i="15"/>
  <c r="BI132" i="15"/>
  <c r="BH132" i="15"/>
  <c r="BG132" i="15"/>
  <c r="BF132" i="15"/>
  <c r="T132" i="15"/>
  <c r="R132" i="15"/>
  <c r="P132" i="15"/>
  <c r="F123" i="15"/>
  <c r="E121" i="15"/>
  <c r="F89" i="15"/>
  <c r="E87" i="15"/>
  <c r="J24" i="15"/>
  <c r="E24" i="15"/>
  <c r="J92" i="15" s="1"/>
  <c r="J23" i="15"/>
  <c r="J21" i="15"/>
  <c r="E21" i="15"/>
  <c r="J91" i="15" s="1"/>
  <c r="J20" i="15"/>
  <c r="J18" i="15"/>
  <c r="E18" i="15"/>
  <c r="F126" i="15" s="1"/>
  <c r="J17" i="15"/>
  <c r="J15" i="15"/>
  <c r="E15" i="15"/>
  <c r="F91" i="15" s="1"/>
  <c r="J14" i="15"/>
  <c r="J12" i="15"/>
  <c r="J123" i="15"/>
  <c r="E7" i="15"/>
  <c r="E85" i="15"/>
  <c r="J37" i="14"/>
  <c r="J36" i="14"/>
  <c r="AY107" i="1" s="1"/>
  <c r="J35" i="14"/>
  <c r="AX107" i="1" s="1"/>
  <c r="BI204" i="14"/>
  <c r="BH204" i="14"/>
  <c r="BG204" i="14"/>
  <c r="BF204" i="14"/>
  <c r="T204" i="14"/>
  <c r="R204" i="14"/>
  <c r="P204" i="14"/>
  <c r="BI200" i="14"/>
  <c r="BH200" i="14"/>
  <c r="BG200" i="14"/>
  <c r="BF200" i="14"/>
  <c r="T200" i="14"/>
  <c r="R200" i="14"/>
  <c r="P200" i="14"/>
  <c r="BI196" i="14"/>
  <c r="BH196" i="14"/>
  <c r="BG196" i="14"/>
  <c r="BF196" i="14"/>
  <c r="T196" i="14"/>
  <c r="R196" i="14"/>
  <c r="P196" i="14"/>
  <c r="BI191" i="14"/>
  <c r="BH191" i="14"/>
  <c r="BG191" i="14"/>
  <c r="BF191" i="14"/>
  <c r="T191" i="14"/>
  <c r="R191" i="14"/>
  <c r="P191" i="14"/>
  <c r="BI188" i="14"/>
  <c r="BH188" i="14"/>
  <c r="BG188" i="14"/>
  <c r="BF188" i="14"/>
  <c r="T188" i="14"/>
  <c r="R188" i="14"/>
  <c r="P188" i="14"/>
  <c r="BI186" i="14"/>
  <c r="BH186" i="14"/>
  <c r="BG186" i="14"/>
  <c r="BF186" i="14"/>
  <c r="T186" i="14"/>
  <c r="R186" i="14"/>
  <c r="P186" i="14"/>
  <c r="BI182" i="14"/>
  <c r="BH182" i="14"/>
  <c r="BG182" i="14"/>
  <c r="BF182" i="14"/>
  <c r="T182" i="14"/>
  <c r="R182" i="14"/>
  <c r="P182" i="14"/>
  <c r="BI177" i="14"/>
  <c r="BH177" i="14"/>
  <c r="BG177" i="14"/>
  <c r="BF177" i="14"/>
  <c r="T177" i="14"/>
  <c r="R177" i="14"/>
  <c r="P177" i="14"/>
  <c r="BI173" i="14"/>
  <c r="BH173" i="14"/>
  <c r="BG173" i="14"/>
  <c r="BF173" i="14"/>
  <c r="T173" i="14"/>
  <c r="R173" i="14"/>
  <c r="P173" i="14"/>
  <c r="BI169" i="14"/>
  <c r="BH169" i="14"/>
  <c r="BG169" i="14"/>
  <c r="BF169" i="14"/>
  <c r="T169" i="14"/>
  <c r="R169" i="14"/>
  <c r="P169" i="14"/>
  <c r="BI164" i="14"/>
  <c r="BH164" i="14"/>
  <c r="BG164" i="14"/>
  <c r="BF164" i="14"/>
  <c r="T164" i="14"/>
  <c r="R164" i="14"/>
  <c r="P164" i="14"/>
  <c r="BI160" i="14"/>
  <c r="BH160" i="14"/>
  <c r="BG160" i="14"/>
  <c r="BF160" i="14"/>
  <c r="T160" i="14"/>
  <c r="R160" i="14"/>
  <c r="P160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7" i="14"/>
  <c r="BH147" i="14"/>
  <c r="BG147" i="14"/>
  <c r="BF147" i="14"/>
  <c r="T147" i="14"/>
  <c r="R147" i="14"/>
  <c r="P147" i="14"/>
  <c r="BI142" i="14"/>
  <c r="BH142" i="14"/>
  <c r="BG142" i="14"/>
  <c r="BF142" i="14"/>
  <c r="T142" i="14"/>
  <c r="R142" i="14"/>
  <c r="P142" i="14"/>
  <c r="BI137" i="14"/>
  <c r="BH137" i="14"/>
  <c r="BG137" i="14"/>
  <c r="BF137" i="14"/>
  <c r="T137" i="14"/>
  <c r="R137" i="14"/>
  <c r="P137" i="14"/>
  <c r="BI131" i="14"/>
  <c r="BH131" i="14"/>
  <c r="BG131" i="14"/>
  <c r="BF131" i="14"/>
  <c r="T131" i="14"/>
  <c r="R131" i="14"/>
  <c r="P131" i="14"/>
  <c r="BI126" i="14"/>
  <c r="BH126" i="14"/>
  <c r="BG126" i="14"/>
  <c r="BF126" i="14"/>
  <c r="T126" i="14"/>
  <c r="R126" i="14"/>
  <c r="P126" i="14"/>
  <c r="BI122" i="14"/>
  <c r="BH122" i="14"/>
  <c r="BG122" i="14"/>
  <c r="BF122" i="14"/>
  <c r="T122" i="14"/>
  <c r="R122" i="14"/>
  <c r="P122" i="14"/>
  <c r="F113" i="14"/>
  <c r="E111" i="14"/>
  <c r="F89" i="14"/>
  <c r="E87" i="14"/>
  <c r="J24" i="14"/>
  <c r="E24" i="14"/>
  <c r="J92" i="14"/>
  <c r="J23" i="14"/>
  <c r="J21" i="14"/>
  <c r="E21" i="14"/>
  <c r="J91" i="14"/>
  <c r="J20" i="14"/>
  <c r="J18" i="14"/>
  <c r="E18" i="14"/>
  <c r="F116" i="14"/>
  <c r="J17" i="14"/>
  <c r="J15" i="14"/>
  <c r="E15" i="14"/>
  <c r="F115" i="14"/>
  <c r="J14" i="14"/>
  <c r="J12" i="14"/>
  <c r="J113" i="14" s="1"/>
  <c r="E7" i="14"/>
  <c r="E109" i="14" s="1"/>
  <c r="J37" i="13"/>
  <c r="J36" i="13"/>
  <c r="AY106" i="1"/>
  <c r="J35" i="13"/>
  <c r="AX106" i="1"/>
  <c r="BI348" i="13"/>
  <c r="BH348" i="13"/>
  <c r="BG348" i="13"/>
  <c r="BF348" i="13"/>
  <c r="T348" i="13"/>
  <c r="R348" i="13"/>
  <c r="P348" i="13"/>
  <c r="BI346" i="13"/>
  <c r="BH346" i="13"/>
  <c r="BG346" i="13"/>
  <c r="BF346" i="13"/>
  <c r="T346" i="13"/>
  <c r="R346" i="13"/>
  <c r="P346" i="13"/>
  <c r="BI344" i="13"/>
  <c r="BH344" i="13"/>
  <c r="BG344" i="13"/>
  <c r="BF344" i="13"/>
  <c r="T344" i="13"/>
  <c r="R344" i="13"/>
  <c r="P344" i="13"/>
  <c r="BI342" i="13"/>
  <c r="BH342" i="13"/>
  <c r="BG342" i="13"/>
  <c r="BF342" i="13"/>
  <c r="T342" i="13"/>
  <c r="R342" i="13"/>
  <c r="P342" i="13"/>
  <c r="BI340" i="13"/>
  <c r="BH340" i="13"/>
  <c r="BG340" i="13"/>
  <c r="BF340" i="13"/>
  <c r="T340" i="13"/>
  <c r="R340" i="13"/>
  <c r="P340" i="13"/>
  <c r="BI336" i="13"/>
  <c r="BH336" i="13"/>
  <c r="BG336" i="13"/>
  <c r="BF336" i="13"/>
  <c r="T336" i="13"/>
  <c r="R336" i="13"/>
  <c r="P336" i="13"/>
  <c r="BI332" i="13"/>
  <c r="BH332" i="13"/>
  <c r="BG332" i="13"/>
  <c r="BF332" i="13"/>
  <c r="T332" i="13"/>
  <c r="R332" i="13"/>
  <c r="P332" i="13"/>
  <c r="BI330" i="13"/>
  <c r="BH330" i="13"/>
  <c r="BG330" i="13"/>
  <c r="BF330" i="13"/>
  <c r="T330" i="13"/>
  <c r="R330" i="13"/>
  <c r="P330" i="13"/>
  <c r="BI328" i="13"/>
  <c r="BH328" i="13"/>
  <c r="BG328" i="13"/>
  <c r="BF328" i="13"/>
  <c r="T328" i="13"/>
  <c r="R328" i="13"/>
  <c r="P328" i="13"/>
  <c r="BI324" i="13"/>
  <c r="BH324" i="13"/>
  <c r="BG324" i="13"/>
  <c r="BF324" i="13"/>
  <c r="T324" i="13"/>
  <c r="R324" i="13"/>
  <c r="P324" i="13"/>
  <c r="BI320" i="13"/>
  <c r="BH320" i="13"/>
  <c r="BG320" i="13"/>
  <c r="BF320" i="13"/>
  <c r="T320" i="13"/>
  <c r="T319" i="13" s="1"/>
  <c r="R320" i="13"/>
  <c r="R319" i="13"/>
  <c r="P320" i="13"/>
  <c r="P319" i="13" s="1"/>
  <c r="BI315" i="13"/>
  <c r="BH315" i="13"/>
  <c r="BG315" i="13"/>
  <c r="BF315" i="13"/>
  <c r="T315" i="13"/>
  <c r="R315" i="13"/>
  <c r="P315" i="13"/>
  <c r="BI313" i="13"/>
  <c r="BH313" i="13"/>
  <c r="BG313" i="13"/>
  <c r="BF313" i="13"/>
  <c r="T313" i="13"/>
  <c r="R313" i="13"/>
  <c r="P313" i="13"/>
  <c r="BI309" i="13"/>
  <c r="BH309" i="13"/>
  <c r="BG309" i="13"/>
  <c r="BF309" i="13"/>
  <c r="T309" i="13"/>
  <c r="R309" i="13"/>
  <c r="P309" i="13"/>
  <c r="BI305" i="13"/>
  <c r="BH305" i="13"/>
  <c r="BG305" i="13"/>
  <c r="BF305" i="13"/>
  <c r="T305" i="13"/>
  <c r="R305" i="13"/>
  <c r="P305" i="13"/>
  <c r="BI301" i="13"/>
  <c r="BH301" i="13"/>
  <c r="BG301" i="13"/>
  <c r="BF301" i="13"/>
  <c r="T301" i="13"/>
  <c r="R301" i="13"/>
  <c r="P301" i="13"/>
  <c r="BI298" i="13"/>
  <c r="BH298" i="13"/>
  <c r="BG298" i="13"/>
  <c r="BF298" i="13"/>
  <c r="T298" i="13"/>
  <c r="R298" i="13"/>
  <c r="P298" i="13"/>
  <c r="BI294" i="13"/>
  <c r="BH294" i="13"/>
  <c r="BG294" i="13"/>
  <c r="BF294" i="13"/>
  <c r="T294" i="13"/>
  <c r="R294" i="13"/>
  <c r="P294" i="13"/>
  <c r="BI290" i="13"/>
  <c r="BH290" i="13"/>
  <c r="BG290" i="13"/>
  <c r="BF290" i="13"/>
  <c r="T290" i="13"/>
  <c r="R290" i="13"/>
  <c r="P290" i="13"/>
  <c r="BI286" i="13"/>
  <c r="BH286" i="13"/>
  <c r="BG286" i="13"/>
  <c r="BF286" i="13"/>
  <c r="T286" i="13"/>
  <c r="R286" i="13"/>
  <c r="P286" i="13"/>
  <c r="BI282" i="13"/>
  <c r="BH282" i="13"/>
  <c r="BG282" i="13"/>
  <c r="BF282" i="13"/>
  <c r="T282" i="13"/>
  <c r="R282" i="13"/>
  <c r="P282" i="13"/>
  <c r="BI278" i="13"/>
  <c r="BH278" i="13"/>
  <c r="BG278" i="13"/>
  <c r="BF278" i="13"/>
  <c r="T278" i="13"/>
  <c r="R278" i="13"/>
  <c r="P278" i="13"/>
  <c r="BI274" i="13"/>
  <c r="BH274" i="13"/>
  <c r="BG274" i="13"/>
  <c r="BF274" i="13"/>
  <c r="T274" i="13"/>
  <c r="R274" i="13"/>
  <c r="P274" i="13"/>
  <c r="BI270" i="13"/>
  <c r="BH270" i="13"/>
  <c r="BG270" i="13"/>
  <c r="BF270" i="13"/>
  <c r="T270" i="13"/>
  <c r="R270" i="13"/>
  <c r="P270" i="13"/>
  <c r="BI266" i="13"/>
  <c r="BH266" i="13"/>
  <c r="BG266" i="13"/>
  <c r="BF266" i="13"/>
  <c r="T266" i="13"/>
  <c r="R266" i="13"/>
  <c r="P266" i="13"/>
  <c r="BI262" i="13"/>
  <c r="BH262" i="13"/>
  <c r="BG262" i="13"/>
  <c r="BF262" i="13"/>
  <c r="T262" i="13"/>
  <c r="R262" i="13"/>
  <c r="P262" i="13"/>
  <c r="BI260" i="13"/>
  <c r="BH260" i="13"/>
  <c r="BG260" i="13"/>
  <c r="BF260" i="13"/>
  <c r="T260" i="13"/>
  <c r="R260" i="13"/>
  <c r="P260" i="13"/>
  <c r="BI255" i="13"/>
  <c r="BH255" i="13"/>
  <c r="BG255" i="13"/>
  <c r="BF255" i="13"/>
  <c r="T255" i="13"/>
  <c r="T254" i="13"/>
  <c r="R255" i="13"/>
  <c r="R254" i="13" s="1"/>
  <c r="P255" i="13"/>
  <c r="P254" i="13"/>
  <c r="BI250" i="13"/>
  <c r="BH250" i="13"/>
  <c r="BG250" i="13"/>
  <c r="BF250" i="13"/>
  <c r="T250" i="13"/>
  <c r="R250" i="13"/>
  <c r="P250" i="13"/>
  <c r="BI244" i="13"/>
  <c r="BH244" i="13"/>
  <c r="BG244" i="13"/>
  <c r="BF244" i="13"/>
  <c r="T244" i="13"/>
  <c r="R244" i="13"/>
  <c r="P244" i="13"/>
  <c r="BI242" i="13"/>
  <c r="BH242" i="13"/>
  <c r="BG242" i="13"/>
  <c r="BF242" i="13"/>
  <c r="T242" i="13"/>
  <c r="R242" i="13"/>
  <c r="P242" i="13"/>
  <c r="BI238" i="13"/>
  <c r="BH238" i="13"/>
  <c r="BG238" i="13"/>
  <c r="BF238" i="13"/>
  <c r="T238" i="13"/>
  <c r="R238" i="13"/>
  <c r="P238" i="13"/>
  <c r="BI236" i="13"/>
  <c r="BH236" i="13"/>
  <c r="BG236" i="13"/>
  <c r="BF236" i="13"/>
  <c r="T236" i="13"/>
  <c r="R236" i="13"/>
  <c r="P236" i="13"/>
  <c r="BI231" i="13"/>
  <c r="BH231" i="13"/>
  <c r="BG231" i="13"/>
  <c r="BF231" i="13"/>
  <c r="T231" i="13"/>
  <c r="R231" i="13"/>
  <c r="P231" i="13"/>
  <c r="BI227" i="13"/>
  <c r="BH227" i="13"/>
  <c r="BG227" i="13"/>
  <c r="BF227" i="13"/>
  <c r="T227" i="13"/>
  <c r="R227" i="13"/>
  <c r="P227" i="13"/>
  <c r="BI223" i="13"/>
  <c r="BH223" i="13"/>
  <c r="BG223" i="13"/>
  <c r="BF223" i="13"/>
  <c r="T223" i="13"/>
  <c r="R223" i="13"/>
  <c r="P223" i="13"/>
  <c r="BI219" i="13"/>
  <c r="BH219" i="13"/>
  <c r="BG219" i="13"/>
  <c r="BF219" i="13"/>
  <c r="T219" i="13"/>
  <c r="R219" i="13"/>
  <c r="P219" i="13"/>
  <c r="BI214" i="13"/>
  <c r="BH214" i="13"/>
  <c r="BG214" i="13"/>
  <c r="BF214" i="13"/>
  <c r="T214" i="13"/>
  <c r="R214" i="13"/>
  <c r="P214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1" i="13"/>
  <c r="BH201" i="13"/>
  <c r="BG201" i="13"/>
  <c r="BF201" i="13"/>
  <c r="T201" i="13"/>
  <c r="R201" i="13"/>
  <c r="P201" i="13"/>
  <c r="BI197" i="13"/>
  <c r="BH197" i="13"/>
  <c r="BG197" i="13"/>
  <c r="BF197" i="13"/>
  <c r="T197" i="13"/>
  <c r="R197" i="13"/>
  <c r="P197" i="13"/>
  <c r="BI193" i="13"/>
  <c r="BH193" i="13"/>
  <c r="BG193" i="13"/>
  <c r="BF193" i="13"/>
  <c r="T193" i="13"/>
  <c r="R193" i="13"/>
  <c r="P193" i="13"/>
  <c r="BI189" i="13"/>
  <c r="BH189" i="13"/>
  <c r="BG189" i="13"/>
  <c r="BF189" i="13"/>
  <c r="T189" i="13"/>
  <c r="R189" i="13"/>
  <c r="P189" i="13"/>
  <c r="BI184" i="13"/>
  <c r="BH184" i="13"/>
  <c r="BG184" i="13"/>
  <c r="BF184" i="13"/>
  <c r="T184" i="13"/>
  <c r="R184" i="13"/>
  <c r="P184" i="13"/>
  <c r="BI182" i="13"/>
  <c r="BH182" i="13"/>
  <c r="BG182" i="13"/>
  <c r="BF182" i="13"/>
  <c r="T182" i="13"/>
  <c r="R182" i="13"/>
  <c r="P182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69" i="13"/>
  <c r="BH169" i="13"/>
  <c r="BG169" i="13"/>
  <c r="BF169" i="13"/>
  <c r="T169" i="13"/>
  <c r="R169" i="13"/>
  <c r="P169" i="13"/>
  <c r="BI165" i="13"/>
  <c r="BH165" i="13"/>
  <c r="BG165" i="13"/>
  <c r="BF165" i="13"/>
  <c r="T165" i="13"/>
  <c r="R165" i="13"/>
  <c r="P165" i="13"/>
  <c r="BI161" i="13"/>
  <c r="BH161" i="13"/>
  <c r="BG161" i="13"/>
  <c r="BF161" i="13"/>
  <c r="T161" i="13"/>
  <c r="R161" i="13"/>
  <c r="P161" i="13"/>
  <c r="BI159" i="13"/>
  <c r="BH159" i="13"/>
  <c r="BG159" i="13"/>
  <c r="BF159" i="13"/>
  <c r="T159" i="13"/>
  <c r="R159" i="13"/>
  <c r="P159" i="13"/>
  <c r="BI154" i="13"/>
  <c r="BH154" i="13"/>
  <c r="BG154" i="13"/>
  <c r="BF154" i="13"/>
  <c r="T154" i="13"/>
  <c r="R154" i="13"/>
  <c r="P154" i="13"/>
  <c r="BI150" i="13"/>
  <c r="BH150" i="13"/>
  <c r="BG150" i="13"/>
  <c r="BF150" i="13"/>
  <c r="T150" i="13"/>
  <c r="R150" i="13"/>
  <c r="P150" i="13"/>
  <c r="BI146" i="13"/>
  <c r="BH146" i="13"/>
  <c r="BG146" i="13"/>
  <c r="BF146" i="13"/>
  <c r="T146" i="13"/>
  <c r="R146" i="13"/>
  <c r="P146" i="13"/>
  <c r="BI142" i="13"/>
  <c r="BH142" i="13"/>
  <c r="BG142" i="13"/>
  <c r="BF142" i="13"/>
  <c r="T142" i="13"/>
  <c r="R142" i="13"/>
  <c r="P142" i="13"/>
  <c r="BI138" i="13"/>
  <c r="BH138" i="13"/>
  <c r="BG138" i="13"/>
  <c r="BF138" i="13"/>
  <c r="T138" i="13"/>
  <c r="R138" i="13"/>
  <c r="P138" i="13"/>
  <c r="BI134" i="13"/>
  <c r="BH134" i="13"/>
  <c r="BG134" i="13"/>
  <c r="BF134" i="13"/>
  <c r="T134" i="13"/>
  <c r="R134" i="13"/>
  <c r="P134" i="13"/>
  <c r="BI130" i="13"/>
  <c r="BH130" i="13"/>
  <c r="BG130" i="13"/>
  <c r="BF130" i="13"/>
  <c r="T130" i="13"/>
  <c r="R130" i="13"/>
  <c r="P130" i="13"/>
  <c r="F121" i="13"/>
  <c r="E119" i="13"/>
  <c r="F89" i="13"/>
  <c r="E87" i="13"/>
  <c r="J24" i="13"/>
  <c r="E24" i="13"/>
  <c r="J124" i="13"/>
  <c r="J23" i="13"/>
  <c r="J21" i="13"/>
  <c r="E21" i="13"/>
  <c r="J91" i="13"/>
  <c r="J20" i="13"/>
  <c r="J18" i="13"/>
  <c r="E18" i="13"/>
  <c r="F92" i="13"/>
  <c r="J17" i="13"/>
  <c r="J15" i="13"/>
  <c r="E15" i="13"/>
  <c r="F123" i="13"/>
  <c r="J14" i="13"/>
  <c r="J12" i="13"/>
  <c r="J89" i="13" s="1"/>
  <c r="E7" i="13"/>
  <c r="E85" i="13" s="1"/>
  <c r="J37" i="12"/>
  <c r="J36" i="12"/>
  <c r="AY105" i="1"/>
  <c r="J35" i="12"/>
  <c r="AX105" i="1" s="1"/>
  <c r="BI140" i="12"/>
  <c r="BH140" i="12"/>
  <c r="BG140" i="12"/>
  <c r="BF140" i="12"/>
  <c r="T140" i="12"/>
  <c r="R140" i="12"/>
  <c r="P140" i="12"/>
  <c r="BI138" i="12"/>
  <c r="BH138" i="12"/>
  <c r="BG138" i="12"/>
  <c r="BF138" i="12"/>
  <c r="T138" i="12"/>
  <c r="R138" i="12"/>
  <c r="P138" i="12"/>
  <c r="BI136" i="12"/>
  <c r="BH136" i="12"/>
  <c r="BG136" i="12"/>
  <c r="BF136" i="12"/>
  <c r="T136" i="12"/>
  <c r="R136" i="12"/>
  <c r="P136" i="12"/>
  <c r="BI134" i="12"/>
  <c r="BH134" i="12"/>
  <c r="BG134" i="12"/>
  <c r="BF134" i="12"/>
  <c r="T134" i="12"/>
  <c r="R134" i="12"/>
  <c r="P134" i="12"/>
  <c r="BI132" i="12"/>
  <c r="BH132" i="12"/>
  <c r="BG132" i="12"/>
  <c r="BF132" i="12"/>
  <c r="T132" i="12"/>
  <c r="R132" i="12"/>
  <c r="P132" i="12"/>
  <c r="BI128" i="12"/>
  <c r="BH128" i="12"/>
  <c r="BG128" i="12"/>
  <c r="BF128" i="12"/>
  <c r="T128" i="12"/>
  <c r="R128" i="12"/>
  <c r="P128" i="12"/>
  <c r="BI126" i="12"/>
  <c r="BH126" i="12"/>
  <c r="BG126" i="12"/>
  <c r="BF126" i="12"/>
  <c r="T126" i="12"/>
  <c r="R126" i="12"/>
  <c r="P126" i="12"/>
  <c r="BI124" i="12"/>
  <c r="BH124" i="12"/>
  <c r="BG124" i="12"/>
  <c r="BF124" i="12"/>
  <c r="T124" i="12"/>
  <c r="R124" i="12"/>
  <c r="P124" i="12"/>
  <c r="BI120" i="12"/>
  <c r="BH120" i="12"/>
  <c r="BG120" i="12"/>
  <c r="BF120" i="12"/>
  <c r="T120" i="12"/>
  <c r="T119" i="12"/>
  <c r="R120" i="12"/>
  <c r="R119" i="12"/>
  <c r="P120" i="12"/>
  <c r="P119" i="12"/>
  <c r="F112" i="12"/>
  <c r="E110" i="12"/>
  <c r="F89" i="12"/>
  <c r="E87" i="12"/>
  <c r="J24" i="12"/>
  <c r="E24" i="12"/>
  <c r="J92" i="12" s="1"/>
  <c r="J23" i="12"/>
  <c r="J21" i="12"/>
  <c r="E21" i="12"/>
  <c r="J114" i="12" s="1"/>
  <c r="J20" i="12"/>
  <c r="J18" i="12"/>
  <c r="E18" i="12"/>
  <c r="F92" i="12" s="1"/>
  <c r="J17" i="12"/>
  <c r="J15" i="12"/>
  <c r="E15" i="12"/>
  <c r="F114" i="12" s="1"/>
  <c r="J14" i="12"/>
  <c r="J12" i="12"/>
  <c r="J89" i="12"/>
  <c r="E7" i="12"/>
  <c r="E108" i="12"/>
  <c r="J37" i="11"/>
  <c r="J36" i="11"/>
  <c r="AY104" i="1" s="1"/>
  <c r="J35" i="11"/>
  <c r="AX104" i="1" s="1"/>
  <c r="BI226" i="11"/>
  <c r="BH226" i="11"/>
  <c r="BG226" i="11"/>
  <c r="BF226" i="11"/>
  <c r="T226" i="11"/>
  <c r="R226" i="11"/>
  <c r="P226" i="11"/>
  <c r="BI222" i="11"/>
  <c r="BH222" i="11"/>
  <c r="BG222" i="11"/>
  <c r="BF222" i="11"/>
  <c r="T222" i="11"/>
  <c r="R222" i="11"/>
  <c r="P222" i="11"/>
  <c r="BI218" i="11"/>
  <c r="BH218" i="11"/>
  <c r="BG218" i="11"/>
  <c r="BF218" i="11"/>
  <c r="T218" i="11"/>
  <c r="R218" i="11"/>
  <c r="P218" i="11"/>
  <c r="BI214" i="11"/>
  <c r="BH214" i="11"/>
  <c r="BG214" i="11"/>
  <c r="BF214" i="11"/>
  <c r="T214" i="11"/>
  <c r="R214" i="11"/>
  <c r="P214" i="11"/>
  <c r="BI210" i="11"/>
  <c r="BH210" i="11"/>
  <c r="BG210" i="11"/>
  <c r="BF210" i="11"/>
  <c r="T210" i="11"/>
  <c r="R210" i="11"/>
  <c r="P210" i="11"/>
  <c r="BI206" i="11"/>
  <c r="BH206" i="11"/>
  <c r="BG206" i="11"/>
  <c r="BF206" i="11"/>
  <c r="T206" i="11"/>
  <c r="R206" i="11"/>
  <c r="P206" i="11"/>
  <c r="BI202" i="11"/>
  <c r="BH202" i="11"/>
  <c r="BG202" i="11"/>
  <c r="BF202" i="11"/>
  <c r="T202" i="11"/>
  <c r="R202" i="11"/>
  <c r="P202" i="11"/>
  <c r="BI198" i="11"/>
  <c r="BH198" i="11"/>
  <c r="BG198" i="11"/>
  <c r="BF198" i="11"/>
  <c r="T198" i="11"/>
  <c r="R198" i="11"/>
  <c r="P198" i="11"/>
  <c r="BI194" i="11"/>
  <c r="BH194" i="11"/>
  <c r="BG194" i="11"/>
  <c r="BF194" i="11"/>
  <c r="T194" i="11"/>
  <c r="R194" i="11"/>
  <c r="P194" i="11"/>
  <c r="BI189" i="11"/>
  <c r="BH189" i="11"/>
  <c r="BG189" i="11"/>
  <c r="BF189" i="11"/>
  <c r="T189" i="11"/>
  <c r="R189" i="11"/>
  <c r="P189" i="11"/>
  <c r="BI185" i="11"/>
  <c r="BH185" i="11"/>
  <c r="BG185" i="11"/>
  <c r="BF185" i="11"/>
  <c r="T185" i="11"/>
  <c r="R185" i="11"/>
  <c r="P185" i="11"/>
  <c r="BI181" i="11"/>
  <c r="BH181" i="11"/>
  <c r="BG181" i="11"/>
  <c r="BF181" i="11"/>
  <c r="T181" i="11"/>
  <c r="R181" i="11"/>
  <c r="P181" i="11"/>
  <c r="BI178" i="11"/>
  <c r="BH178" i="11"/>
  <c r="BG178" i="11"/>
  <c r="BF178" i="11"/>
  <c r="T178" i="11"/>
  <c r="R178" i="11"/>
  <c r="P178" i="11"/>
  <c r="BI175" i="11"/>
  <c r="BH175" i="11"/>
  <c r="BG175" i="11"/>
  <c r="BF175" i="11"/>
  <c r="T175" i="11"/>
  <c r="R175" i="11"/>
  <c r="P175" i="11"/>
  <c r="BI173" i="11"/>
  <c r="BH173" i="11"/>
  <c r="BG173" i="11"/>
  <c r="BF173" i="11"/>
  <c r="T173" i="11"/>
  <c r="R173" i="11"/>
  <c r="P173" i="11"/>
  <c r="BI171" i="11"/>
  <c r="BH171" i="11"/>
  <c r="BG171" i="11"/>
  <c r="BF171" i="11"/>
  <c r="T171" i="11"/>
  <c r="R171" i="11"/>
  <c r="P171" i="11"/>
  <c r="BI168" i="11"/>
  <c r="BH168" i="11"/>
  <c r="BG168" i="11"/>
  <c r="BF168" i="11"/>
  <c r="T168" i="11"/>
  <c r="R168" i="11"/>
  <c r="P168" i="11"/>
  <c r="BI164" i="11"/>
  <c r="BH164" i="11"/>
  <c r="BG164" i="11"/>
  <c r="BF164" i="11"/>
  <c r="T164" i="11"/>
  <c r="R164" i="11"/>
  <c r="P164" i="11"/>
  <c r="BI159" i="11"/>
  <c r="BH159" i="11"/>
  <c r="BG159" i="11"/>
  <c r="BF159" i="11"/>
  <c r="T159" i="11"/>
  <c r="R159" i="11"/>
  <c r="P159" i="11"/>
  <c r="BI153" i="11"/>
  <c r="BH153" i="11"/>
  <c r="BG153" i="11"/>
  <c r="BF153" i="11"/>
  <c r="T153" i="11"/>
  <c r="R153" i="11"/>
  <c r="P153" i="11"/>
  <c r="BI149" i="11"/>
  <c r="BH149" i="11"/>
  <c r="BG149" i="11"/>
  <c r="BF149" i="11"/>
  <c r="T149" i="11"/>
  <c r="R149" i="11"/>
  <c r="P149" i="11"/>
  <c r="BI145" i="11"/>
  <c r="BH145" i="11"/>
  <c r="BG145" i="11"/>
  <c r="BF145" i="11"/>
  <c r="T145" i="11"/>
  <c r="R145" i="11"/>
  <c r="P145" i="11"/>
  <c r="BI141" i="11"/>
  <c r="BH141" i="11"/>
  <c r="BG141" i="11"/>
  <c r="BF141" i="11"/>
  <c r="T141" i="11"/>
  <c r="R141" i="11"/>
  <c r="P141" i="11"/>
  <c r="BI138" i="11"/>
  <c r="BH138" i="11"/>
  <c r="BG138" i="11"/>
  <c r="BF138" i="11"/>
  <c r="T138" i="11"/>
  <c r="R138" i="11"/>
  <c r="P138" i="11"/>
  <c r="BI134" i="11"/>
  <c r="BH134" i="11"/>
  <c r="BG134" i="11"/>
  <c r="BF134" i="11"/>
  <c r="T134" i="11"/>
  <c r="R134" i="11"/>
  <c r="P134" i="11"/>
  <c r="BI131" i="11"/>
  <c r="BH131" i="11"/>
  <c r="BG131" i="11"/>
  <c r="BF131" i="11"/>
  <c r="T131" i="11"/>
  <c r="R131" i="11"/>
  <c r="P131" i="11"/>
  <c r="BI127" i="11"/>
  <c r="BH127" i="11"/>
  <c r="BG127" i="11"/>
  <c r="BF127" i="11"/>
  <c r="T127" i="11"/>
  <c r="R127" i="11"/>
  <c r="P127" i="11"/>
  <c r="BI125" i="11"/>
  <c r="BH125" i="11"/>
  <c r="BG125" i="11"/>
  <c r="BF125" i="11"/>
  <c r="T125" i="11"/>
  <c r="R125" i="11"/>
  <c r="P125" i="11"/>
  <c r="BI123" i="11"/>
  <c r="BH123" i="11"/>
  <c r="BG123" i="11"/>
  <c r="BF123" i="11"/>
  <c r="T123" i="11"/>
  <c r="R123" i="11"/>
  <c r="P123" i="11"/>
  <c r="F114" i="11"/>
  <c r="E112" i="11"/>
  <c r="F89" i="11"/>
  <c r="E87" i="11"/>
  <c r="J24" i="11"/>
  <c r="E24" i="11"/>
  <c r="J92" i="11" s="1"/>
  <c r="J23" i="11"/>
  <c r="J21" i="11"/>
  <c r="E21" i="11"/>
  <c r="J116" i="11" s="1"/>
  <c r="J20" i="11"/>
  <c r="J18" i="11"/>
  <c r="E18" i="11"/>
  <c r="F92" i="11" s="1"/>
  <c r="J17" i="11"/>
  <c r="J15" i="11"/>
  <c r="E15" i="11"/>
  <c r="F91" i="11" s="1"/>
  <c r="J14" i="11"/>
  <c r="J12" i="11"/>
  <c r="J114" i="11"/>
  <c r="E7" i="11"/>
  <c r="E85" i="11"/>
  <c r="J37" i="10"/>
  <c r="J36" i="10"/>
  <c r="AY103" i="1" s="1"/>
  <c r="J35" i="10"/>
  <c r="AX103" i="1" s="1"/>
  <c r="BI310" i="10"/>
  <c r="BH310" i="10"/>
  <c r="BG310" i="10"/>
  <c r="BF310" i="10"/>
  <c r="T310" i="10"/>
  <c r="R310" i="10"/>
  <c r="P310" i="10"/>
  <c r="BI307" i="10"/>
  <c r="BH307" i="10"/>
  <c r="BG307" i="10"/>
  <c r="BF307" i="10"/>
  <c r="T307" i="10"/>
  <c r="R307" i="10"/>
  <c r="P307" i="10"/>
  <c r="BI305" i="10"/>
  <c r="BH305" i="10"/>
  <c r="BG305" i="10"/>
  <c r="BF305" i="10"/>
  <c r="T305" i="10"/>
  <c r="R305" i="10"/>
  <c r="P305" i="10"/>
  <c r="BI302" i="10"/>
  <c r="BH302" i="10"/>
  <c r="BG302" i="10"/>
  <c r="BF302" i="10"/>
  <c r="T302" i="10"/>
  <c r="R302" i="10"/>
  <c r="P302" i="10"/>
  <c r="BI297" i="10"/>
  <c r="BH297" i="10"/>
  <c r="BG297" i="10"/>
  <c r="BF297" i="10"/>
  <c r="T297" i="10"/>
  <c r="R297" i="10"/>
  <c r="P297" i="10"/>
  <c r="BI292" i="10"/>
  <c r="BH292" i="10"/>
  <c r="BG292" i="10"/>
  <c r="BF292" i="10"/>
  <c r="T292" i="10"/>
  <c r="R292" i="10"/>
  <c r="P292" i="10"/>
  <c r="BI288" i="10"/>
  <c r="BH288" i="10"/>
  <c r="BG288" i="10"/>
  <c r="BF288" i="10"/>
  <c r="T288" i="10"/>
  <c r="R288" i="10"/>
  <c r="P288" i="10"/>
  <c r="BI284" i="10"/>
  <c r="BH284" i="10"/>
  <c r="BG284" i="10"/>
  <c r="BF284" i="10"/>
  <c r="T284" i="10"/>
  <c r="R284" i="10"/>
  <c r="P284" i="10"/>
  <c r="BI280" i="10"/>
  <c r="BH280" i="10"/>
  <c r="BG280" i="10"/>
  <c r="BF280" i="10"/>
  <c r="T280" i="10"/>
  <c r="R280" i="10"/>
  <c r="P280" i="10"/>
  <c r="BI275" i="10"/>
  <c r="BH275" i="10"/>
  <c r="BG275" i="10"/>
  <c r="BF275" i="10"/>
  <c r="T275" i="10"/>
  <c r="R275" i="10"/>
  <c r="P275" i="10"/>
  <c r="BI270" i="10"/>
  <c r="BH270" i="10"/>
  <c r="BG270" i="10"/>
  <c r="BF270" i="10"/>
  <c r="T270" i="10"/>
  <c r="R270" i="10"/>
  <c r="P270" i="10"/>
  <c r="BI266" i="10"/>
  <c r="BH266" i="10"/>
  <c r="BG266" i="10"/>
  <c r="BF266" i="10"/>
  <c r="T266" i="10"/>
  <c r="R266" i="10"/>
  <c r="P266" i="10"/>
  <c r="BI261" i="10"/>
  <c r="BH261" i="10"/>
  <c r="BG261" i="10"/>
  <c r="BF261" i="10"/>
  <c r="T261" i="10"/>
  <c r="R261" i="10"/>
  <c r="P261" i="10"/>
  <c r="BI256" i="10"/>
  <c r="BH256" i="10"/>
  <c r="BG256" i="10"/>
  <c r="BF256" i="10"/>
  <c r="T256" i="10"/>
  <c r="R256" i="10"/>
  <c r="P256" i="10"/>
  <c r="BI252" i="10"/>
  <c r="BH252" i="10"/>
  <c r="BG252" i="10"/>
  <c r="BF252" i="10"/>
  <c r="T252" i="10"/>
  <c r="R252" i="10"/>
  <c r="P252" i="10"/>
  <c r="BI247" i="10"/>
  <c r="BH247" i="10"/>
  <c r="BG247" i="10"/>
  <c r="BF247" i="10"/>
  <c r="T247" i="10"/>
  <c r="R247" i="10"/>
  <c r="P247" i="10"/>
  <c r="BI243" i="10"/>
  <c r="BH243" i="10"/>
  <c r="BG243" i="10"/>
  <c r="BF243" i="10"/>
  <c r="T243" i="10"/>
  <c r="R243" i="10"/>
  <c r="P243" i="10"/>
  <c r="BI239" i="10"/>
  <c r="BH239" i="10"/>
  <c r="BG239" i="10"/>
  <c r="BF239" i="10"/>
  <c r="T239" i="10"/>
  <c r="R239" i="10"/>
  <c r="P239" i="10"/>
  <c r="BI235" i="10"/>
  <c r="BH235" i="10"/>
  <c r="BG235" i="10"/>
  <c r="BF235" i="10"/>
  <c r="T235" i="10"/>
  <c r="R235" i="10"/>
  <c r="P235" i="10"/>
  <c r="BI230" i="10"/>
  <c r="BH230" i="10"/>
  <c r="BG230" i="10"/>
  <c r="BF230" i="10"/>
  <c r="T230" i="10"/>
  <c r="R230" i="10"/>
  <c r="P230" i="10"/>
  <c r="BI226" i="10"/>
  <c r="BH226" i="10"/>
  <c r="BG226" i="10"/>
  <c r="BF226" i="10"/>
  <c r="T226" i="10"/>
  <c r="R226" i="10"/>
  <c r="P226" i="10"/>
  <c r="BI222" i="10"/>
  <c r="BH222" i="10"/>
  <c r="BG222" i="10"/>
  <c r="BF222" i="10"/>
  <c r="T222" i="10"/>
  <c r="R222" i="10"/>
  <c r="P222" i="10"/>
  <c r="BI217" i="10"/>
  <c r="BH217" i="10"/>
  <c r="BG217" i="10"/>
  <c r="BF217" i="10"/>
  <c r="T217" i="10"/>
  <c r="R217" i="10"/>
  <c r="P217" i="10"/>
  <c r="BI215" i="10"/>
  <c r="BH215" i="10"/>
  <c r="BG215" i="10"/>
  <c r="BF215" i="10"/>
  <c r="T215" i="10"/>
  <c r="R215" i="10"/>
  <c r="P215" i="10"/>
  <c r="BI213" i="10"/>
  <c r="BH213" i="10"/>
  <c r="BG213" i="10"/>
  <c r="BF213" i="10"/>
  <c r="T213" i="10"/>
  <c r="R213" i="10"/>
  <c r="P213" i="10"/>
  <c r="BI211" i="10"/>
  <c r="BH211" i="10"/>
  <c r="BG211" i="10"/>
  <c r="BF211" i="10"/>
  <c r="T211" i="10"/>
  <c r="R211" i="10"/>
  <c r="P211" i="10"/>
  <c r="BI209" i="10"/>
  <c r="BH209" i="10"/>
  <c r="BG209" i="10"/>
  <c r="BF209" i="10"/>
  <c r="T209" i="10"/>
  <c r="R209" i="10"/>
  <c r="P209" i="10"/>
  <c r="BI207" i="10"/>
  <c r="BH207" i="10"/>
  <c r="BG207" i="10"/>
  <c r="BF207" i="10"/>
  <c r="T207" i="10"/>
  <c r="R207" i="10"/>
  <c r="P207" i="10"/>
  <c r="BI205" i="10"/>
  <c r="BH205" i="10"/>
  <c r="BG205" i="10"/>
  <c r="BF205" i="10"/>
  <c r="T205" i="10"/>
  <c r="R205" i="10"/>
  <c r="P205" i="10"/>
  <c r="BI203" i="10"/>
  <c r="BH203" i="10"/>
  <c r="BG203" i="10"/>
  <c r="BF203" i="10"/>
  <c r="T203" i="10"/>
  <c r="R203" i="10"/>
  <c r="P203" i="10"/>
  <c r="BI200" i="10"/>
  <c r="BH200" i="10"/>
  <c r="BG200" i="10"/>
  <c r="BF200" i="10"/>
  <c r="T200" i="10"/>
  <c r="R200" i="10"/>
  <c r="P200" i="10"/>
  <c r="BI197" i="10"/>
  <c r="BH197" i="10"/>
  <c r="BG197" i="10"/>
  <c r="BF197" i="10"/>
  <c r="T197" i="10"/>
  <c r="R197" i="10"/>
  <c r="P197" i="10"/>
  <c r="BI194" i="10"/>
  <c r="BH194" i="10"/>
  <c r="BG194" i="10"/>
  <c r="BF194" i="10"/>
  <c r="T194" i="10"/>
  <c r="R194" i="10"/>
  <c r="P194" i="10"/>
  <c r="BI191" i="10"/>
  <c r="BH191" i="10"/>
  <c r="BG191" i="10"/>
  <c r="BF191" i="10"/>
  <c r="T191" i="10"/>
  <c r="R191" i="10"/>
  <c r="P191" i="10"/>
  <c r="BI187" i="10"/>
  <c r="BH187" i="10"/>
  <c r="BG187" i="10"/>
  <c r="BF187" i="10"/>
  <c r="T187" i="10"/>
  <c r="R187" i="10"/>
  <c r="P187" i="10"/>
  <c r="BI184" i="10"/>
  <c r="BH184" i="10"/>
  <c r="BG184" i="10"/>
  <c r="BF184" i="10"/>
  <c r="T184" i="10"/>
  <c r="R184" i="10"/>
  <c r="P184" i="10"/>
  <c r="BI182" i="10"/>
  <c r="BH182" i="10"/>
  <c r="BG182" i="10"/>
  <c r="BF182" i="10"/>
  <c r="T182" i="10"/>
  <c r="R182" i="10"/>
  <c r="P182" i="10"/>
  <c r="BI179" i="10"/>
  <c r="BH179" i="10"/>
  <c r="BG179" i="10"/>
  <c r="BF179" i="10"/>
  <c r="T179" i="10"/>
  <c r="R179" i="10"/>
  <c r="P179" i="10"/>
  <c r="BI176" i="10"/>
  <c r="BH176" i="10"/>
  <c r="BG176" i="10"/>
  <c r="BF176" i="10"/>
  <c r="T176" i="10"/>
  <c r="R176" i="10"/>
  <c r="P176" i="10"/>
  <c r="BI172" i="10"/>
  <c r="BH172" i="10"/>
  <c r="BG172" i="10"/>
  <c r="BF172" i="10"/>
  <c r="T172" i="10"/>
  <c r="R172" i="10"/>
  <c r="P172" i="10"/>
  <c r="BI169" i="10"/>
  <c r="BH169" i="10"/>
  <c r="BG169" i="10"/>
  <c r="BF169" i="10"/>
  <c r="T169" i="10"/>
  <c r="R169" i="10"/>
  <c r="P169" i="10"/>
  <c r="BI166" i="10"/>
  <c r="BH166" i="10"/>
  <c r="BG166" i="10"/>
  <c r="BF166" i="10"/>
  <c r="T166" i="10"/>
  <c r="R166" i="10"/>
  <c r="P166" i="10"/>
  <c r="BI163" i="10"/>
  <c r="BH163" i="10"/>
  <c r="BG163" i="10"/>
  <c r="BF163" i="10"/>
  <c r="T163" i="10"/>
  <c r="R163" i="10"/>
  <c r="P163" i="10"/>
  <c r="BI160" i="10"/>
  <c r="BH160" i="10"/>
  <c r="BG160" i="10"/>
  <c r="BF160" i="10"/>
  <c r="T160" i="10"/>
  <c r="R160" i="10"/>
  <c r="P160" i="10"/>
  <c r="BI158" i="10"/>
  <c r="BH158" i="10"/>
  <c r="BG158" i="10"/>
  <c r="BF158" i="10"/>
  <c r="T158" i="10"/>
  <c r="R158" i="10"/>
  <c r="P158" i="10"/>
  <c r="BI155" i="10"/>
  <c r="BH155" i="10"/>
  <c r="BG155" i="10"/>
  <c r="BF155" i="10"/>
  <c r="T155" i="10"/>
  <c r="R155" i="10"/>
  <c r="P155" i="10"/>
  <c r="BI151" i="10"/>
  <c r="BH151" i="10"/>
  <c r="BG151" i="10"/>
  <c r="BF151" i="10"/>
  <c r="T151" i="10"/>
  <c r="R151" i="10"/>
  <c r="P151" i="10"/>
  <c r="BI148" i="10"/>
  <c r="BH148" i="10"/>
  <c r="BG148" i="10"/>
  <c r="BF148" i="10"/>
  <c r="T148" i="10"/>
  <c r="R148" i="10"/>
  <c r="P148" i="10"/>
  <c r="BI145" i="10"/>
  <c r="BH145" i="10"/>
  <c r="BG145" i="10"/>
  <c r="BF145" i="10"/>
  <c r="T145" i="10"/>
  <c r="R145" i="10"/>
  <c r="P145" i="10"/>
  <c r="BI141" i="10"/>
  <c r="BH141" i="10"/>
  <c r="BG141" i="10"/>
  <c r="BF141" i="10"/>
  <c r="T141" i="10"/>
  <c r="R141" i="10"/>
  <c r="P141" i="10"/>
  <c r="BI138" i="10"/>
  <c r="BH138" i="10"/>
  <c r="BG138" i="10"/>
  <c r="BF138" i="10"/>
  <c r="T138" i="10"/>
  <c r="R138" i="10"/>
  <c r="P138" i="10"/>
  <c r="BI136" i="10"/>
  <c r="BH136" i="10"/>
  <c r="BG136" i="10"/>
  <c r="BF136" i="10"/>
  <c r="T136" i="10"/>
  <c r="R136" i="10"/>
  <c r="P136" i="10"/>
  <c r="BI133" i="10"/>
  <c r="BH133" i="10"/>
  <c r="BG133" i="10"/>
  <c r="BF133" i="10"/>
  <c r="T133" i="10"/>
  <c r="R133" i="10"/>
  <c r="P133" i="10"/>
  <c r="BI127" i="10"/>
  <c r="BH127" i="10"/>
  <c r="BG127" i="10"/>
  <c r="BF127" i="10"/>
  <c r="T127" i="10"/>
  <c r="R127" i="10"/>
  <c r="P127" i="10"/>
  <c r="BI123" i="10"/>
  <c r="BH123" i="10"/>
  <c r="BG123" i="10"/>
  <c r="BF123" i="10"/>
  <c r="T123" i="10"/>
  <c r="R123" i="10"/>
  <c r="P123" i="10"/>
  <c r="F114" i="10"/>
  <c r="E112" i="10"/>
  <c r="F89" i="10"/>
  <c r="E87" i="10"/>
  <c r="J24" i="10"/>
  <c r="E24" i="10"/>
  <c r="J92" i="10" s="1"/>
  <c r="J23" i="10"/>
  <c r="J21" i="10"/>
  <c r="E21" i="10"/>
  <c r="J116" i="10" s="1"/>
  <c r="J20" i="10"/>
  <c r="J18" i="10"/>
  <c r="E18" i="10"/>
  <c r="F92" i="10" s="1"/>
  <c r="J17" i="10"/>
  <c r="J15" i="10"/>
  <c r="E15" i="10"/>
  <c r="F116" i="10" s="1"/>
  <c r="J14" i="10"/>
  <c r="J12" i="10"/>
  <c r="J114" i="10"/>
  <c r="E7" i="10"/>
  <c r="E110" i="10"/>
  <c r="J37" i="9"/>
  <c r="J36" i="9"/>
  <c r="AY102" i="1" s="1"/>
  <c r="J35" i="9"/>
  <c r="AX102" i="1" s="1"/>
  <c r="BI168" i="9"/>
  <c r="BH168" i="9"/>
  <c r="BG168" i="9"/>
  <c r="BF168" i="9"/>
  <c r="T168" i="9"/>
  <c r="T167" i="9" s="1"/>
  <c r="R168" i="9"/>
  <c r="R167" i="9" s="1"/>
  <c r="P168" i="9"/>
  <c r="P167" i="9" s="1"/>
  <c r="BI165" i="9"/>
  <c r="BH165" i="9"/>
  <c r="BG165" i="9"/>
  <c r="BF165" i="9"/>
  <c r="T165" i="9"/>
  <c r="R165" i="9"/>
  <c r="P165" i="9"/>
  <c r="BI162" i="9"/>
  <c r="BH162" i="9"/>
  <c r="BG162" i="9"/>
  <c r="BF162" i="9"/>
  <c r="T162" i="9"/>
  <c r="R162" i="9"/>
  <c r="P162" i="9"/>
  <c r="BI160" i="9"/>
  <c r="BH160" i="9"/>
  <c r="BG160" i="9"/>
  <c r="BF160" i="9"/>
  <c r="T160" i="9"/>
  <c r="R160" i="9"/>
  <c r="P160" i="9"/>
  <c r="BI158" i="9"/>
  <c r="BH158" i="9"/>
  <c r="BG158" i="9"/>
  <c r="BF158" i="9"/>
  <c r="T158" i="9"/>
  <c r="R158" i="9"/>
  <c r="P158" i="9"/>
  <c r="BI156" i="9"/>
  <c r="BH156" i="9"/>
  <c r="BG156" i="9"/>
  <c r="BF156" i="9"/>
  <c r="T156" i="9"/>
  <c r="R156" i="9"/>
  <c r="P156" i="9"/>
  <c r="BI153" i="9"/>
  <c r="BH153" i="9"/>
  <c r="BG153" i="9"/>
  <c r="BF153" i="9"/>
  <c r="T153" i="9"/>
  <c r="R153" i="9"/>
  <c r="P153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3" i="9"/>
  <c r="BH143" i="9"/>
  <c r="BG143" i="9"/>
  <c r="BF143" i="9"/>
  <c r="T143" i="9"/>
  <c r="R143" i="9"/>
  <c r="P143" i="9"/>
  <c r="BI141" i="9"/>
  <c r="BH141" i="9"/>
  <c r="BG141" i="9"/>
  <c r="BF141" i="9"/>
  <c r="T141" i="9"/>
  <c r="R141" i="9"/>
  <c r="P141" i="9"/>
  <c r="BI139" i="9"/>
  <c r="BH139" i="9"/>
  <c r="BG139" i="9"/>
  <c r="BF139" i="9"/>
  <c r="T139" i="9"/>
  <c r="R139" i="9"/>
  <c r="P139" i="9"/>
  <c r="BI137" i="9"/>
  <c r="BH137" i="9"/>
  <c r="BG137" i="9"/>
  <c r="BF137" i="9"/>
  <c r="T137" i="9"/>
  <c r="R137" i="9"/>
  <c r="P137" i="9"/>
  <c r="BI135" i="9"/>
  <c r="BH135" i="9"/>
  <c r="BG135" i="9"/>
  <c r="BF135" i="9"/>
  <c r="T135" i="9"/>
  <c r="R135" i="9"/>
  <c r="P135" i="9"/>
  <c r="BI133" i="9"/>
  <c r="BH133" i="9"/>
  <c r="BG133" i="9"/>
  <c r="BF133" i="9"/>
  <c r="T133" i="9"/>
  <c r="R133" i="9"/>
  <c r="P133" i="9"/>
  <c r="BI131" i="9"/>
  <c r="BH131" i="9"/>
  <c r="BG131" i="9"/>
  <c r="BF131" i="9"/>
  <c r="T131" i="9"/>
  <c r="R131" i="9"/>
  <c r="P131" i="9"/>
  <c r="BI129" i="9"/>
  <c r="BH129" i="9"/>
  <c r="BG129" i="9"/>
  <c r="BF129" i="9"/>
  <c r="T129" i="9"/>
  <c r="R129" i="9"/>
  <c r="P129" i="9"/>
  <c r="BI127" i="9"/>
  <c r="BH127" i="9"/>
  <c r="BG127" i="9"/>
  <c r="BF127" i="9"/>
  <c r="T127" i="9"/>
  <c r="R127" i="9"/>
  <c r="P127" i="9"/>
  <c r="BI125" i="9"/>
  <c r="BH125" i="9"/>
  <c r="BG125" i="9"/>
  <c r="BF125" i="9"/>
  <c r="T125" i="9"/>
  <c r="R125" i="9"/>
  <c r="P125" i="9"/>
  <c r="BI123" i="9"/>
  <c r="BH123" i="9"/>
  <c r="BG123" i="9"/>
  <c r="BF123" i="9"/>
  <c r="T123" i="9"/>
  <c r="R123" i="9"/>
  <c r="P123" i="9"/>
  <c r="F114" i="9"/>
  <c r="E112" i="9"/>
  <c r="F89" i="9"/>
  <c r="E87" i="9"/>
  <c r="J24" i="9"/>
  <c r="E24" i="9"/>
  <c r="J92" i="9" s="1"/>
  <c r="J23" i="9"/>
  <c r="J21" i="9"/>
  <c r="E21" i="9"/>
  <c r="J91" i="9" s="1"/>
  <c r="J20" i="9"/>
  <c r="J18" i="9"/>
  <c r="E18" i="9"/>
  <c r="F117" i="9" s="1"/>
  <c r="J17" i="9"/>
  <c r="J15" i="9"/>
  <c r="E15" i="9"/>
  <c r="F91" i="9" s="1"/>
  <c r="J14" i="9"/>
  <c r="J12" i="9"/>
  <c r="J114" i="9" s="1"/>
  <c r="E7" i="9"/>
  <c r="E110" i="9"/>
  <c r="J37" i="8"/>
  <c r="J36" i="8"/>
  <c r="AY101" i="1" s="1"/>
  <c r="J35" i="8"/>
  <c r="AX101" i="1" s="1"/>
  <c r="BI448" i="8"/>
  <c r="BH448" i="8"/>
  <c r="BG448" i="8"/>
  <c r="BF448" i="8"/>
  <c r="T448" i="8"/>
  <c r="R448" i="8"/>
  <c r="P448" i="8"/>
  <c r="BI446" i="8"/>
  <c r="BH446" i="8"/>
  <c r="BG446" i="8"/>
  <c r="BF446" i="8"/>
  <c r="T446" i="8"/>
  <c r="R446" i="8"/>
  <c r="P446" i="8"/>
  <c r="BI444" i="8"/>
  <c r="BH444" i="8"/>
  <c r="BG444" i="8"/>
  <c r="BF444" i="8"/>
  <c r="T444" i="8"/>
  <c r="R444" i="8"/>
  <c r="P444" i="8"/>
  <c r="BI442" i="8"/>
  <c r="BH442" i="8"/>
  <c r="BG442" i="8"/>
  <c r="BF442" i="8"/>
  <c r="T442" i="8"/>
  <c r="R442" i="8"/>
  <c r="P442" i="8"/>
  <c r="BI440" i="8"/>
  <c r="BH440" i="8"/>
  <c r="BG440" i="8"/>
  <c r="BF440" i="8"/>
  <c r="T440" i="8"/>
  <c r="R440" i="8"/>
  <c r="P440" i="8"/>
  <c r="BI438" i="8"/>
  <c r="BH438" i="8"/>
  <c r="BG438" i="8"/>
  <c r="BF438" i="8"/>
  <c r="T438" i="8"/>
  <c r="R438" i="8"/>
  <c r="P438" i="8"/>
  <c r="BI436" i="8"/>
  <c r="BH436" i="8"/>
  <c r="BG436" i="8"/>
  <c r="BF436" i="8"/>
  <c r="T436" i="8"/>
  <c r="R436" i="8"/>
  <c r="P436" i="8"/>
  <c r="BI434" i="8"/>
  <c r="BH434" i="8"/>
  <c r="BG434" i="8"/>
  <c r="BF434" i="8"/>
  <c r="T434" i="8"/>
  <c r="R434" i="8"/>
  <c r="P434" i="8"/>
  <c r="BI426" i="8"/>
  <c r="BH426" i="8"/>
  <c r="BG426" i="8"/>
  <c r="BF426" i="8"/>
  <c r="T426" i="8"/>
  <c r="R426" i="8"/>
  <c r="P426" i="8"/>
  <c r="BI418" i="8"/>
  <c r="BH418" i="8"/>
  <c r="BG418" i="8"/>
  <c r="BF418" i="8"/>
  <c r="T418" i="8"/>
  <c r="R418" i="8"/>
  <c r="P418" i="8"/>
  <c r="BI416" i="8"/>
  <c r="BH416" i="8"/>
  <c r="BG416" i="8"/>
  <c r="BF416" i="8"/>
  <c r="T416" i="8"/>
  <c r="R416" i="8"/>
  <c r="P416" i="8"/>
  <c r="BI405" i="8"/>
  <c r="BH405" i="8"/>
  <c r="BG405" i="8"/>
  <c r="BF405" i="8"/>
  <c r="T405" i="8"/>
  <c r="R405" i="8"/>
  <c r="P405" i="8"/>
  <c r="BI403" i="8"/>
  <c r="BH403" i="8"/>
  <c r="BG403" i="8"/>
  <c r="BF403" i="8"/>
  <c r="T403" i="8"/>
  <c r="R403" i="8"/>
  <c r="P403" i="8"/>
  <c r="BI401" i="8"/>
  <c r="BH401" i="8"/>
  <c r="BG401" i="8"/>
  <c r="BF401" i="8"/>
  <c r="T401" i="8"/>
  <c r="R401" i="8"/>
  <c r="P401" i="8"/>
  <c r="BI399" i="8"/>
  <c r="BH399" i="8"/>
  <c r="BG399" i="8"/>
  <c r="BF399" i="8"/>
  <c r="T399" i="8"/>
  <c r="R399" i="8"/>
  <c r="P399" i="8"/>
  <c r="BI390" i="8"/>
  <c r="BH390" i="8"/>
  <c r="BG390" i="8"/>
  <c r="BF390" i="8"/>
  <c r="T390" i="8"/>
  <c r="R390" i="8"/>
  <c r="P390" i="8"/>
  <c r="BI382" i="8"/>
  <c r="BH382" i="8"/>
  <c r="BG382" i="8"/>
  <c r="BF382" i="8"/>
  <c r="T382" i="8"/>
  <c r="R382" i="8"/>
  <c r="P382" i="8"/>
  <c r="BI371" i="8"/>
  <c r="BH371" i="8"/>
  <c r="BG371" i="8"/>
  <c r="BF371" i="8"/>
  <c r="T371" i="8"/>
  <c r="R371" i="8"/>
  <c r="P371" i="8"/>
  <c r="BI360" i="8"/>
  <c r="BH360" i="8"/>
  <c r="BG360" i="8"/>
  <c r="BF360" i="8"/>
  <c r="T360" i="8"/>
  <c r="R360" i="8"/>
  <c r="P360" i="8"/>
  <c r="BI347" i="8"/>
  <c r="BH347" i="8"/>
  <c r="BG347" i="8"/>
  <c r="BF347" i="8"/>
  <c r="T347" i="8"/>
  <c r="R347" i="8"/>
  <c r="P347" i="8"/>
  <c r="BI334" i="8"/>
  <c r="BH334" i="8"/>
  <c r="BG334" i="8"/>
  <c r="BF334" i="8"/>
  <c r="T334" i="8"/>
  <c r="R334" i="8"/>
  <c r="P334" i="8"/>
  <c r="BI323" i="8"/>
  <c r="BH323" i="8"/>
  <c r="BG323" i="8"/>
  <c r="BF323" i="8"/>
  <c r="T323" i="8"/>
  <c r="R323" i="8"/>
  <c r="P323" i="8"/>
  <c r="BI312" i="8"/>
  <c r="BH312" i="8"/>
  <c r="BG312" i="8"/>
  <c r="BF312" i="8"/>
  <c r="T312" i="8"/>
  <c r="R312" i="8"/>
  <c r="P312" i="8"/>
  <c r="BI302" i="8"/>
  <c r="BH302" i="8"/>
  <c r="BG302" i="8"/>
  <c r="BF302" i="8"/>
  <c r="T302" i="8"/>
  <c r="R302" i="8"/>
  <c r="P302" i="8"/>
  <c r="BI292" i="8"/>
  <c r="BH292" i="8"/>
  <c r="BG292" i="8"/>
  <c r="BF292" i="8"/>
  <c r="T292" i="8"/>
  <c r="R292" i="8"/>
  <c r="P292" i="8"/>
  <c r="BI281" i="8"/>
  <c r="BH281" i="8"/>
  <c r="BG281" i="8"/>
  <c r="BF281" i="8"/>
  <c r="T281" i="8"/>
  <c r="R281" i="8"/>
  <c r="P281" i="8"/>
  <c r="BI270" i="8"/>
  <c r="BH270" i="8"/>
  <c r="BG270" i="8"/>
  <c r="BF270" i="8"/>
  <c r="T270" i="8"/>
  <c r="R270" i="8"/>
  <c r="P270" i="8"/>
  <c r="BI259" i="8"/>
  <c r="BH259" i="8"/>
  <c r="BG259" i="8"/>
  <c r="BF259" i="8"/>
  <c r="T259" i="8"/>
  <c r="R259" i="8"/>
  <c r="P259" i="8"/>
  <c r="BI248" i="8"/>
  <c r="BH248" i="8"/>
  <c r="BG248" i="8"/>
  <c r="BF248" i="8"/>
  <c r="T248" i="8"/>
  <c r="R248" i="8"/>
  <c r="P248" i="8"/>
  <c r="BI235" i="8"/>
  <c r="BH235" i="8"/>
  <c r="BG235" i="8"/>
  <c r="BF235" i="8"/>
  <c r="T235" i="8"/>
  <c r="R235" i="8"/>
  <c r="P235" i="8"/>
  <c r="BI223" i="8"/>
  <c r="BH223" i="8"/>
  <c r="BG223" i="8"/>
  <c r="BF223" i="8"/>
  <c r="T223" i="8"/>
  <c r="R223" i="8"/>
  <c r="P223" i="8"/>
  <c r="BI211" i="8"/>
  <c r="BH211" i="8"/>
  <c r="BG211" i="8"/>
  <c r="BF211" i="8"/>
  <c r="T211" i="8"/>
  <c r="R211" i="8"/>
  <c r="P211" i="8"/>
  <c r="BI198" i="8"/>
  <c r="BH198" i="8"/>
  <c r="BG198" i="8"/>
  <c r="BF198" i="8"/>
  <c r="T198" i="8"/>
  <c r="R198" i="8"/>
  <c r="P198" i="8"/>
  <c r="BI186" i="8"/>
  <c r="BH186" i="8"/>
  <c r="BG186" i="8"/>
  <c r="BF186" i="8"/>
  <c r="T186" i="8"/>
  <c r="R186" i="8"/>
  <c r="P186" i="8"/>
  <c r="BI173" i="8"/>
  <c r="BH173" i="8"/>
  <c r="BG173" i="8"/>
  <c r="BF173" i="8"/>
  <c r="T173" i="8"/>
  <c r="R173" i="8"/>
  <c r="P173" i="8"/>
  <c r="BI160" i="8"/>
  <c r="BH160" i="8"/>
  <c r="BG160" i="8"/>
  <c r="BF160" i="8"/>
  <c r="T160" i="8"/>
  <c r="R160" i="8"/>
  <c r="P160" i="8"/>
  <c r="BI148" i="8"/>
  <c r="BH148" i="8"/>
  <c r="BG148" i="8"/>
  <c r="BF148" i="8"/>
  <c r="T148" i="8"/>
  <c r="R148" i="8"/>
  <c r="P148" i="8"/>
  <c r="BI135" i="8"/>
  <c r="BH135" i="8"/>
  <c r="BG135" i="8"/>
  <c r="BF135" i="8"/>
  <c r="T135" i="8"/>
  <c r="R135" i="8"/>
  <c r="P135" i="8"/>
  <c r="BI122" i="8"/>
  <c r="BH122" i="8"/>
  <c r="BG122" i="8"/>
  <c r="BF122" i="8"/>
  <c r="T122" i="8"/>
  <c r="R122" i="8"/>
  <c r="P122" i="8"/>
  <c r="F113" i="8"/>
  <c r="E111" i="8"/>
  <c r="F89" i="8"/>
  <c r="E87" i="8"/>
  <c r="J24" i="8"/>
  <c r="E24" i="8"/>
  <c r="J116" i="8" s="1"/>
  <c r="J23" i="8"/>
  <c r="J21" i="8"/>
  <c r="E21" i="8"/>
  <c r="J115" i="8" s="1"/>
  <c r="J20" i="8"/>
  <c r="J18" i="8"/>
  <c r="E18" i="8"/>
  <c r="F92" i="8" s="1"/>
  <c r="J17" i="8"/>
  <c r="J15" i="8"/>
  <c r="E15" i="8"/>
  <c r="F91" i="8" s="1"/>
  <c r="J14" i="8"/>
  <c r="J12" i="8"/>
  <c r="J89" i="8"/>
  <c r="E7" i="8"/>
  <c r="E109" i="8"/>
  <c r="J37" i="7"/>
  <c r="J36" i="7"/>
  <c r="AY100" i="1" s="1"/>
  <c r="J35" i="7"/>
  <c r="AX100" i="1" s="1"/>
  <c r="BI460" i="7"/>
  <c r="BH460" i="7"/>
  <c r="BG460" i="7"/>
  <c r="BF460" i="7"/>
  <c r="T460" i="7"/>
  <c r="R460" i="7"/>
  <c r="P460" i="7"/>
  <c r="BI458" i="7"/>
  <c r="BH458" i="7"/>
  <c r="BG458" i="7"/>
  <c r="BF458" i="7"/>
  <c r="T458" i="7"/>
  <c r="R458" i="7"/>
  <c r="P458" i="7"/>
  <c r="BI456" i="7"/>
  <c r="BH456" i="7"/>
  <c r="BG456" i="7"/>
  <c r="BF456" i="7"/>
  <c r="T456" i="7"/>
  <c r="R456" i="7"/>
  <c r="P456" i="7"/>
  <c r="BI454" i="7"/>
  <c r="BH454" i="7"/>
  <c r="BG454" i="7"/>
  <c r="BF454" i="7"/>
  <c r="T454" i="7"/>
  <c r="R454" i="7"/>
  <c r="P454" i="7"/>
  <c r="BI452" i="7"/>
  <c r="BH452" i="7"/>
  <c r="BG452" i="7"/>
  <c r="BF452" i="7"/>
  <c r="T452" i="7"/>
  <c r="R452" i="7"/>
  <c r="P452" i="7"/>
  <c r="BI450" i="7"/>
  <c r="BH450" i="7"/>
  <c r="BG450" i="7"/>
  <c r="BF450" i="7"/>
  <c r="T450" i="7"/>
  <c r="R450" i="7"/>
  <c r="P450" i="7"/>
  <c r="BI442" i="7"/>
  <c r="BH442" i="7"/>
  <c r="BG442" i="7"/>
  <c r="BF442" i="7"/>
  <c r="T442" i="7"/>
  <c r="R442" i="7"/>
  <c r="P442" i="7"/>
  <c r="BI433" i="7"/>
  <c r="BH433" i="7"/>
  <c r="BG433" i="7"/>
  <c r="BF433" i="7"/>
  <c r="T433" i="7"/>
  <c r="R433" i="7"/>
  <c r="P433" i="7"/>
  <c r="BI425" i="7"/>
  <c r="BH425" i="7"/>
  <c r="BG425" i="7"/>
  <c r="BF425" i="7"/>
  <c r="T425" i="7"/>
  <c r="R425" i="7"/>
  <c r="P425" i="7"/>
  <c r="BI405" i="7"/>
  <c r="BH405" i="7"/>
  <c r="BG405" i="7"/>
  <c r="BF405" i="7"/>
  <c r="T405" i="7"/>
  <c r="R405" i="7"/>
  <c r="P405" i="7"/>
  <c r="BI381" i="7"/>
  <c r="BH381" i="7"/>
  <c r="BG381" i="7"/>
  <c r="BF381" i="7"/>
  <c r="T381" i="7"/>
  <c r="R381" i="7"/>
  <c r="P381" i="7"/>
  <c r="BI379" i="7"/>
  <c r="BH379" i="7"/>
  <c r="BG379" i="7"/>
  <c r="BF379" i="7"/>
  <c r="T379" i="7"/>
  <c r="R379" i="7"/>
  <c r="P379" i="7"/>
  <c r="BI377" i="7"/>
  <c r="BH377" i="7"/>
  <c r="BG377" i="7"/>
  <c r="BF377" i="7"/>
  <c r="T377" i="7"/>
  <c r="R377" i="7"/>
  <c r="P377" i="7"/>
  <c r="BI375" i="7"/>
  <c r="BH375" i="7"/>
  <c r="BG375" i="7"/>
  <c r="BF375" i="7"/>
  <c r="T375" i="7"/>
  <c r="R375" i="7"/>
  <c r="P375" i="7"/>
  <c r="BI366" i="7"/>
  <c r="BH366" i="7"/>
  <c r="BG366" i="7"/>
  <c r="BF366" i="7"/>
  <c r="T366" i="7"/>
  <c r="R366" i="7"/>
  <c r="P366" i="7"/>
  <c r="BI357" i="7"/>
  <c r="BH357" i="7"/>
  <c r="BG357" i="7"/>
  <c r="BF357" i="7"/>
  <c r="T357" i="7"/>
  <c r="R357" i="7"/>
  <c r="P357" i="7"/>
  <c r="BI348" i="7"/>
  <c r="BH348" i="7"/>
  <c r="BG348" i="7"/>
  <c r="BF348" i="7"/>
  <c r="T348" i="7"/>
  <c r="R348" i="7"/>
  <c r="P348" i="7"/>
  <c r="BI340" i="7"/>
  <c r="BH340" i="7"/>
  <c r="BG340" i="7"/>
  <c r="BF340" i="7"/>
  <c r="T340" i="7"/>
  <c r="R340" i="7"/>
  <c r="P340" i="7"/>
  <c r="BI329" i="7"/>
  <c r="BH329" i="7"/>
  <c r="BG329" i="7"/>
  <c r="BF329" i="7"/>
  <c r="T329" i="7"/>
  <c r="R329" i="7"/>
  <c r="P329" i="7"/>
  <c r="BI317" i="7"/>
  <c r="BH317" i="7"/>
  <c r="BG317" i="7"/>
  <c r="BF317" i="7"/>
  <c r="T317" i="7"/>
  <c r="R317" i="7"/>
  <c r="P317" i="7"/>
  <c r="BI307" i="7"/>
  <c r="BH307" i="7"/>
  <c r="BG307" i="7"/>
  <c r="BF307" i="7"/>
  <c r="T307" i="7"/>
  <c r="R307" i="7"/>
  <c r="P307" i="7"/>
  <c r="BI295" i="7"/>
  <c r="BH295" i="7"/>
  <c r="BG295" i="7"/>
  <c r="BF295" i="7"/>
  <c r="T295" i="7"/>
  <c r="R295" i="7"/>
  <c r="P295" i="7"/>
  <c r="BI285" i="7"/>
  <c r="BH285" i="7"/>
  <c r="BG285" i="7"/>
  <c r="BF285" i="7"/>
  <c r="T285" i="7"/>
  <c r="R285" i="7"/>
  <c r="P285" i="7"/>
  <c r="BI273" i="7"/>
  <c r="BH273" i="7"/>
  <c r="BG273" i="7"/>
  <c r="BF273" i="7"/>
  <c r="T273" i="7"/>
  <c r="R273" i="7"/>
  <c r="P273" i="7"/>
  <c r="BI262" i="7"/>
  <c r="BH262" i="7"/>
  <c r="BG262" i="7"/>
  <c r="BF262" i="7"/>
  <c r="T262" i="7"/>
  <c r="R262" i="7"/>
  <c r="P262" i="7"/>
  <c r="BI251" i="7"/>
  <c r="BH251" i="7"/>
  <c r="BG251" i="7"/>
  <c r="BF251" i="7"/>
  <c r="T251" i="7"/>
  <c r="R251" i="7"/>
  <c r="P251" i="7"/>
  <c r="BI238" i="7"/>
  <c r="BH238" i="7"/>
  <c r="BG238" i="7"/>
  <c r="BF238" i="7"/>
  <c r="T238" i="7"/>
  <c r="R238" i="7"/>
  <c r="P238" i="7"/>
  <c r="BI226" i="7"/>
  <c r="BH226" i="7"/>
  <c r="BG226" i="7"/>
  <c r="BF226" i="7"/>
  <c r="T226" i="7"/>
  <c r="R226" i="7"/>
  <c r="P226" i="7"/>
  <c r="BI213" i="7"/>
  <c r="BH213" i="7"/>
  <c r="BG213" i="7"/>
  <c r="BF213" i="7"/>
  <c r="T213" i="7"/>
  <c r="R213" i="7"/>
  <c r="P213" i="7"/>
  <c r="BI201" i="7"/>
  <c r="BH201" i="7"/>
  <c r="BG201" i="7"/>
  <c r="BF201" i="7"/>
  <c r="T201" i="7"/>
  <c r="R201" i="7"/>
  <c r="P201" i="7"/>
  <c r="BI192" i="7"/>
  <c r="BH192" i="7"/>
  <c r="BG192" i="7"/>
  <c r="BF192" i="7"/>
  <c r="T192" i="7"/>
  <c r="R192" i="7"/>
  <c r="P192" i="7"/>
  <c r="BI180" i="7"/>
  <c r="BH180" i="7"/>
  <c r="BG180" i="7"/>
  <c r="BF180" i="7"/>
  <c r="T180" i="7"/>
  <c r="R180" i="7"/>
  <c r="P180" i="7"/>
  <c r="BI172" i="7"/>
  <c r="BH172" i="7"/>
  <c r="BG172" i="7"/>
  <c r="BF172" i="7"/>
  <c r="T172" i="7"/>
  <c r="R172" i="7"/>
  <c r="P172" i="7"/>
  <c r="BI164" i="7"/>
  <c r="BH164" i="7"/>
  <c r="BG164" i="7"/>
  <c r="BF164" i="7"/>
  <c r="T164" i="7"/>
  <c r="R164" i="7"/>
  <c r="P164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38" i="7"/>
  <c r="BH138" i="7"/>
  <c r="BG138" i="7"/>
  <c r="BF138" i="7"/>
  <c r="T138" i="7"/>
  <c r="R138" i="7"/>
  <c r="P138" i="7"/>
  <c r="BI130" i="7"/>
  <c r="BH130" i="7"/>
  <c r="BG130" i="7"/>
  <c r="BF130" i="7"/>
  <c r="T130" i="7"/>
  <c r="R130" i="7"/>
  <c r="P130" i="7"/>
  <c r="BI122" i="7"/>
  <c r="BH122" i="7"/>
  <c r="BG122" i="7"/>
  <c r="BF122" i="7"/>
  <c r="T122" i="7"/>
  <c r="R122" i="7"/>
  <c r="P122" i="7"/>
  <c r="F113" i="7"/>
  <c r="E111" i="7"/>
  <c r="F89" i="7"/>
  <c r="E87" i="7"/>
  <c r="J24" i="7"/>
  <c r="E24" i="7"/>
  <c r="J116" i="7" s="1"/>
  <c r="J23" i="7"/>
  <c r="J21" i="7"/>
  <c r="E21" i="7"/>
  <c r="J91" i="7" s="1"/>
  <c r="J20" i="7"/>
  <c r="J18" i="7"/>
  <c r="E18" i="7"/>
  <c r="F116" i="7" s="1"/>
  <c r="J17" i="7"/>
  <c r="J15" i="7"/>
  <c r="E15" i="7"/>
  <c r="F115" i="7" s="1"/>
  <c r="J14" i="7"/>
  <c r="J12" i="7"/>
  <c r="J113" i="7"/>
  <c r="E7" i="7"/>
  <c r="E85" i="7"/>
  <c r="J232" i="6"/>
  <c r="J37" i="6"/>
  <c r="J36" i="6"/>
  <c r="AY99" i="1"/>
  <c r="J35" i="6"/>
  <c r="AX99" i="1"/>
  <c r="BI267" i="6"/>
  <c r="BH267" i="6"/>
  <c r="BG267" i="6"/>
  <c r="BF267" i="6"/>
  <c r="T267" i="6"/>
  <c r="T266" i="6"/>
  <c r="R267" i="6"/>
  <c r="R266" i="6"/>
  <c r="P267" i="6"/>
  <c r="P266" i="6"/>
  <c r="BI262" i="6"/>
  <c r="BH262" i="6"/>
  <c r="BG262" i="6"/>
  <c r="BF262" i="6"/>
  <c r="T262" i="6"/>
  <c r="R262" i="6"/>
  <c r="P262" i="6"/>
  <c r="BI258" i="6"/>
  <c r="BH258" i="6"/>
  <c r="BG258" i="6"/>
  <c r="BF258" i="6"/>
  <c r="T258" i="6"/>
  <c r="R258" i="6"/>
  <c r="P258" i="6"/>
  <c r="BI254" i="6"/>
  <c r="BH254" i="6"/>
  <c r="BG254" i="6"/>
  <c r="BF254" i="6"/>
  <c r="T254" i="6"/>
  <c r="R254" i="6"/>
  <c r="P254" i="6"/>
  <c r="BI250" i="6"/>
  <c r="BH250" i="6"/>
  <c r="BG250" i="6"/>
  <c r="BF250" i="6"/>
  <c r="T250" i="6"/>
  <c r="R250" i="6"/>
  <c r="P250" i="6"/>
  <c r="BI246" i="6"/>
  <c r="BH246" i="6"/>
  <c r="BG246" i="6"/>
  <c r="BF246" i="6"/>
  <c r="T246" i="6"/>
  <c r="R246" i="6"/>
  <c r="P246" i="6"/>
  <c r="BI242" i="6"/>
  <c r="BH242" i="6"/>
  <c r="BG242" i="6"/>
  <c r="BF242" i="6"/>
  <c r="T242" i="6"/>
  <c r="R242" i="6"/>
  <c r="P242" i="6"/>
  <c r="BI238" i="6"/>
  <c r="BH238" i="6"/>
  <c r="BG238" i="6"/>
  <c r="BF238" i="6"/>
  <c r="T238" i="6"/>
  <c r="R238" i="6"/>
  <c r="P238" i="6"/>
  <c r="BI234" i="6"/>
  <c r="BH234" i="6"/>
  <c r="BG234" i="6"/>
  <c r="BF234" i="6"/>
  <c r="T234" i="6"/>
  <c r="T233" i="6" s="1"/>
  <c r="R234" i="6"/>
  <c r="R233" i="6" s="1"/>
  <c r="P234" i="6"/>
  <c r="P233" i="6" s="1"/>
  <c r="J100" i="6"/>
  <c r="BI228" i="6"/>
  <c r="BH228" i="6"/>
  <c r="BG228" i="6"/>
  <c r="BF228" i="6"/>
  <c r="T228" i="6"/>
  <c r="R228" i="6"/>
  <c r="P228" i="6"/>
  <c r="BI224" i="6"/>
  <c r="BH224" i="6"/>
  <c r="BG224" i="6"/>
  <c r="BF224" i="6"/>
  <c r="T224" i="6"/>
  <c r="R224" i="6"/>
  <c r="P224" i="6"/>
  <c r="BI221" i="6"/>
  <c r="BH221" i="6"/>
  <c r="BG221" i="6"/>
  <c r="BF221" i="6"/>
  <c r="T221" i="6"/>
  <c r="R221" i="6"/>
  <c r="P221" i="6"/>
  <c r="BI217" i="6"/>
  <c r="BH217" i="6"/>
  <c r="BG217" i="6"/>
  <c r="BF217" i="6"/>
  <c r="T217" i="6"/>
  <c r="R217" i="6"/>
  <c r="P217" i="6"/>
  <c r="BI213" i="6"/>
  <c r="BH213" i="6"/>
  <c r="BG213" i="6"/>
  <c r="BF213" i="6"/>
  <c r="T213" i="6"/>
  <c r="R213" i="6"/>
  <c r="P213" i="6"/>
  <c r="BI209" i="6"/>
  <c r="BH209" i="6"/>
  <c r="BG209" i="6"/>
  <c r="BF209" i="6"/>
  <c r="T209" i="6"/>
  <c r="R209" i="6"/>
  <c r="P209" i="6"/>
  <c r="BI207" i="6"/>
  <c r="BH207" i="6"/>
  <c r="BG207" i="6"/>
  <c r="BF207" i="6"/>
  <c r="T207" i="6"/>
  <c r="R207" i="6"/>
  <c r="P207" i="6"/>
  <c r="BI205" i="6"/>
  <c r="BH205" i="6"/>
  <c r="BG205" i="6"/>
  <c r="BF205" i="6"/>
  <c r="T205" i="6"/>
  <c r="R205" i="6"/>
  <c r="P205" i="6"/>
  <c r="BI202" i="6"/>
  <c r="BH202" i="6"/>
  <c r="BG202" i="6"/>
  <c r="BF202" i="6"/>
  <c r="T202" i="6"/>
  <c r="R202" i="6"/>
  <c r="P202" i="6"/>
  <c r="BI200" i="6"/>
  <c r="BH200" i="6"/>
  <c r="BG200" i="6"/>
  <c r="BF200" i="6"/>
  <c r="T200" i="6"/>
  <c r="R200" i="6"/>
  <c r="P200" i="6"/>
  <c r="BI198" i="6"/>
  <c r="BH198" i="6"/>
  <c r="BG198" i="6"/>
  <c r="BF198" i="6"/>
  <c r="T198" i="6"/>
  <c r="R198" i="6"/>
  <c r="P198" i="6"/>
  <c r="BI196" i="6"/>
  <c r="BH196" i="6"/>
  <c r="BG196" i="6"/>
  <c r="BF196" i="6"/>
  <c r="T196" i="6"/>
  <c r="R196" i="6"/>
  <c r="P196" i="6"/>
  <c r="BI193" i="6"/>
  <c r="BH193" i="6"/>
  <c r="BG193" i="6"/>
  <c r="BF193" i="6"/>
  <c r="T193" i="6"/>
  <c r="R193" i="6"/>
  <c r="P193" i="6"/>
  <c r="BI190" i="6"/>
  <c r="BH190" i="6"/>
  <c r="BG190" i="6"/>
  <c r="BF190" i="6"/>
  <c r="T190" i="6"/>
  <c r="R190" i="6"/>
  <c r="P190" i="6"/>
  <c r="BI188" i="6"/>
  <c r="BH188" i="6"/>
  <c r="BG188" i="6"/>
  <c r="BF188" i="6"/>
  <c r="T188" i="6"/>
  <c r="R188" i="6"/>
  <c r="P188" i="6"/>
  <c r="BI185" i="6"/>
  <c r="BH185" i="6"/>
  <c r="BG185" i="6"/>
  <c r="BF185" i="6"/>
  <c r="T185" i="6"/>
  <c r="R185" i="6"/>
  <c r="P185" i="6"/>
  <c r="BI183" i="6"/>
  <c r="BH183" i="6"/>
  <c r="BG183" i="6"/>
  <c r="BF183" i="6"/>
  <c r="T183" i="6"/>
  <c r="R183" i="6"/>
  <c r="P183" i="6"/>
  <c r="BI179" i="6"/>
  <c r="BH179" i="6"/>
  <c r="BG179" i="6"/>
  <c r="BF179" i="6"/>
  <c r="T179" i="6"/>
  <c r="R179" i="6"/>
  <c r="P179" i="6"/>
  <c r="BI177" i="6"/>
  <c r="BH177" i="6"/>
  <c r="BG177" i="6"/>
  <c r="BF177" i="6"/>
  <c r="T177" i="6"/>
  <c r="R177" i="6"/>
  <c r="P177" i="6"/>
  <c r="BI173" i="6"/>
  <c r="BH173" i="6"/>
  <c r="BG173" i="6"/>
  <c r="BF173" i="6"/>
  <c r="T173" i="6"/>
  <c r="R173" i="6"/>
  <c r="P173" i="6"/>
  <c r="BI169" i="6"/>
  <c r="BH169" i="6"/>
  <c r="BG169" i="6"/>
  <c r="BF169" i="6"/>
  <c r="T169" i="6"/>
  <c r="R169" i="6"/>
  <c r="P169" i="6"/>
  <c r="BI164" i="6"/>
  <c r="BH164" i="6"/>
  <c r="BG164" i="6"/>
  <c r="BF164" i="6"/>
  <c r="T164" i="6"/>
  <c r="R164" i="6"/>
  <c r="P164" i="6"/>
  <c r="BI160" i="6"/>
  <c r="BH160" i="6"/>
  <c r="BG160" i="6"/>
  <c r="BF160" i="6"/>
  <c r="T160" i="6"/>
  <c r="R160" i="6"/>
  <c r="P160" i="6"/>
  <c r="BI157" i="6"/>
  <c r="BH157" i="6"/>
  <c r="BG157" i="6"/>
  <c r="BF157" i="6"/>
  <c r="T157" i="6"/>
  <c r="R157" i="6"/>
  <c r="P157" i="6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6" i="6"/>
  <c r="BH146" i="6"/>
  <c r="BG146" i="6"/>
  <c r="BF146" i="6"/>
  <c r="T146" i="6"/>
  <c r="R146" i="6"/>
  <c r="P146" i="6"/>
  <c r="BI143" i="6"/>
  <c r="BH143" i="6"/>
  <c r="BG143" i="6"/>
  <c r="BF143" i="6"/>
  <c r="T143" i="6"/>
  <c r="R143" i="6"/>
  <c r="P143" i="6"/>
  <c r="BI141" i="6"/>
  <c r="BH141" i="6"/>
  <c r="BG141" i="6"/>
  <c r="BF141" i="6"/>
  <c r="T141" i="6"/>
  <c r="R141" i="6"/>
  <c r="P141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32" i="6"/>
  <c r="BH132" i="6"/>
  <c r="BG132" i="6"/>
  <c r="BF132" i="6"/>
  <c r="T132" i="6"/>
  <c r="R132" i="6"/>
  <c r="P132" i="6"/>
  <c r="BI128" i="6"/>
  <c r="BH128" i="6"/>
  <c r="BG128" i="6"/>
  <c r="BF128" i="6"/>
  <c r="T128" i="6"/>
  <c r="R128" i="6"/>
  <c r="P128" i="6"/>
  <c r="BI124" i="6"/>
  <c r="BH124" i="6"/>
  <c r="BG124" i="6"/>
  <c r="BF124" i="6"/>
  <c r="T124" i="6"/>
  <c r="R124" i="6"/>
  <c r="P124" i="6"/>
  <c r="F116" i="6"/>
  <c r="E114" i="6"/>
  <c r="F89" i="6"/>
  <c r="E87" i="6"/>
  <c r="J24" i="6"/>
  <c r="E24" i="6"/>
  <c r="J119" i="6" s="1"/>
  <c r="J23" i="6"/>
  <c r="J21" i="6"/>
  <c r="E21" i="6"/>
  <c r="J91" i="6" s="1"/>
  <c r="J20" i="6"/>
  <c r="J18" i="6"/>
  <c r="E18" i="6"/>
  <c r="F119" i="6" s="1"/>
  <c r="J17" i="6"/>
  <c r="J15" i="6"/>
  <c r="E15" i="6"/>
  <c r="F91" i="6" s="1"/>
  <c r="J14" i="6"/>
  <c r="J12" i="6"/>
  <c r="J116" i="6"/>
  <c r="E7" i="6"/>
  <c r="E112" i="6"/>
  <c r="J37" i="5"/>
  <c r="J36" i="5"/>
  <c r="AY98" i="1" s="1"/>
  <c r="J35" i="5"/>
  <c r="AX98" i="1" s="1"/>
  <c r="BI234" i="5"/>
  <c r="BH234" i="5"/>
  <c r="BG234" i="5"/>
  <c r="BF234" i="5"/>
  <c r="T234" i="5"/>
  <c r="R234" i="5"/>
  <c r="P234" i="5"/>
  <c r="BI231" i="5"/>
  <c r="BH231" i="5"/>
  <c r="BG231" i="5"/>
  <c r="BF231" i="5"/>
  <c r="T231" i="5"/>
  <c r="R231" i="5"/>
  <c r="P231" i="5"/>
  <c r="BI229" i="5"/>
  <c r="BH229" i="5"/>
  <c r="BG229" i="5"/>
  <c r="BF229" i="5"/>
  <c r="T229" i="5"/>
  <c r="R229" i="5"/>
  <c r="P229" i="5"/>
  <c r="BI225" i="5"/>
  <c r="BH225" i="5"/>
  <c r="BG225" i="5"/>
  <c r="BF225" i="5"/>
  <c r="T225" i="5"/>
  <c r="R225" i="5"/>
  <c r="P225" i="5"/>
  <c r="BI221" i="5"/>
  <c r="BH221" i="5"/>
  <c r="BG221" i="5"/>
  <c r="BF221" i="5"/>
  <c r="T221" i="5"/>
  <c r="R221" i="5"/>
  <c r="P221" i="5"/>
  <c r="BI218" i="5"/>
  <c r="BH218" i="5"/>
  <c r="BG218" i="5"/>
  <c r="BF218" i="5"/>
  <c r="T218" i="5"/>
  <c r="R218" i="5"/>
  <c r="P218" i="5"/>
  <c r="BI214" i="5"/>
  <c r="BH214" i="5"/>
  <c r="BG214" i="5"/>
  <c r="BF214" i="5"/>
  <c r="T214" i="5"/>
  <c r="R214" i="5"/>
  <c r="P214" i="5"/>
  <c r="BI210" i="5"/>
  <c r="BH210" i="5"/>
  <c r="BG210" i="5"/>
  <c r="BF210" i="5"/>
  <c r="T210" i="5"/>
  <c r="R210" i="5"/>
  <c r="P210" i="5"/>
  <c r="BI208" i="5"/>
  <c r="BH208" i="5"/>
  <c r="BG208" i="5"/>
  <c r="BF208" i="5"/>
  <c r="T208" i="5"/>
  <c r="R208" i="5"/>
  <c r="P208" i="5"/>
  <c r="BI204" i="5"/>
  <c r="BH204" i="5"/>
  <c r="BG204" i="5"/>
  <c r="BF204" i="5"/>
  <c r="T204" i="5"/>
  <c r="R204" i="5"/>
  <c r="P204" i="5"/>
  <c r="BI200" i="5"/>
  <c r="BH200" i="5"/>
  <c r="BG200" i="5"/>
  <c r="BF200" i="5"/>
  <c r="T200" i="5"/>
  <c r="R200" i="5"/>
  <c r="P200" i="5"/>
  <c r="BI197" i="5"/>
  <c r="BH197" i="5"/>
  <c r="BG197" i="5"/>
  <c r="BF197" i="5"/>
  <c r="T197" i="5"/>
  <c r="R197" i="5"/>
  <c r="P197" i="5"/>
  <c r="BI193" i="5"/>
  <c r="BH193" i="5"/>
  <c r="BG193" i="5"/>
  <c r="BF193" i="5"/>
  <c r="T193" i="5"/>
  <c r="R193" i="5"/>
  <c r="P193" i="5"/>
  <c r="BI190" i="5"/>
  <c r="BH190" i="5"/>
  <c r="BG190" i="5"/>
  <c r="BF190" i="5"/>
  <c r="T190" i="5"/>
  <c r="R190" i="5"/>
  <c r="P190" i="5"/>
  <c r="BI186" i="5"/>
  <c r="BH186" i="5"/>
  <c r="BG186" i="5"/>
  <c r="BF186" i="5"/>
  <c r="T186" i="5"/>
  <c r="R186" i="5"/>
  <c r="P186" i="5"/>
  <c r="BI181" i="5"/>
  <c r="BH181" i="5"/>
  <c r="BG181" i="5"/>
  <c r="BF181" i="5"/>
  <c r="T181" i="5"/>
  <c r="R181" i="5"/>
  <c r="P181" i="5"/>
  <c r="BI177" i="5"/>
  <c r="BH177" i="5"/>
  <c r="BG177" i="5"/>
  <c r="BF177" i="5"/>
  <c r="T177" i="5"/>
  <c r="R177" i="5"/>
  <c r="P177" i="5"/>
  <c r="BI173" i="5"/>
  <c r="BH173" i="5"/>
  <c r="BG173" i="5"/>
  <c r="BF173" i="5"/>
  <c r="T173" i="5"/>
  <c r="R173" i="5"/>
  <c r="P173" i="5"/>
  <c r="BI169" i="5"/>
  <c r="BH169" i="5"/>
  <c r="BG169" i="5"/>
  <c r="BF169" i="5"/>
  <c r="T169" i="5"/>
  <c r="R169" i="5"/>
  <c r="P169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62" i="5"/>
  <c r="BH162" i="5"/>
  <c r="BG162" i="5"/>
  <c r="BF162" i="5"/>
  <c r="T162" i="5"/>
  <c r="R162" i="5"/>
  <c r="P162" i="5"/>
  <c r="BI159" i="5"/>
  <c r="BH159" i="5"/>
  <c r="BG159" i="5"/>
  <c r="BF159" i="5"/>
  <c r="T159" i="5"/>
  <c r="R159" i="5"/>
  <c r="P159" i="5"/>
  <c r="BI156" i="5"/>
  <c r="BH156" i="5"/>
  <c r="BG156" i="5"/>
  <c r="BF156" i="5"/>
  <c r="T156" i="5"/>
  <c r="R156" i="5"/>
  <c r="P156" i="5"/>
  <c r="BI153" i="5"/>
  <c r="BH153" i="5"/>
  <c r="BG153" i="5"/>
  <c r="BF153" i="5"/>
  <c r="T153" i="5"/>
  <c r="R153" i="5"/>
  <c r="P153" i="5"/>
  <c r="BI150" i="5"/>
  <c r="BH150" i="5"/>
  <c r="BG150" i="5"/>
  <c r="BF150" i="5"/>
  <c r="T150" i="5"/>
  <c r="R150" i="5"/>
  <c r="P150" i="5"/>
  <c r="BI148" i="5"/>
  <c r="BH148" i="5"/>
  <c r="BG148" i="5"/>
  <c r="BF148" i="5"/>
  <c r="T148" i="5"/>
  <c r="R148" i="5"/>
  <c r="P148" i="5"/>
  <c r="BI146" i="5"/>
  <c r="BH146" i="5"/>
  <c r="BG146" i="5"/>
  <c r="BF146" i="5"/>
  <c r="T146" i="5"/>
  <c r="R146" i="5"/>
  <c r="P146" i="5"/>
  <c r="BI143" i="5"/>
  <c r="BH143" i="5"/>
  <c r="BG143" i="5"/>
  <c r="BF143" i="5"/>
  <c r="T143" i="5"/>
  <c r="R143" i="5"/>
  <c r="P143" i="5"/>
  <c r="BI141" i="5"/>
  <c r="BH141" i="5"/>
  <c r="BG141" i="5"/>
  <c r="BF141" i="5"/>
  <c r="T141" i="5"/>
  <c r="R141" i="5"/>
  <c r="P141" i="5"/>
  <c r="BI139" i="5"/>
  <c r="BH139" i="5"/>
  <c r="BG139" i="5"/>
  <c r="BF139" i="5"/>
  <c r="T139" i="5"/>
  <c r="R139" i="5"/>
  <c r="P139" i="5"/>
  <c r="BI137" i="5"/>
  <c r="BH137" i="5"/>
  <c r="BG137" i="5"/>
  <c r="BF137" i="5"/>
  <c r="T137" i="5"/>
  <c r="R137" i="5"/>
  <c r="P137" i="5"/>
  <c r="BI134" i="5"/>
  <c r="BH134" i="5"/>
  <c r="BG134" i="5"/>
  <c r="BF134" i="5"/>
  <c r="T134" i="5"/>
  <c r="R134" i="5"/>
  <c r="P134" i="5"/>
  <c r="BI130" i="5"/>
  <c r="BH130" i="5"/>
  <c r="BG130" i="5"/>
  <c r="BF130" i="5"/>
  <c r="T130" i="5"/>
  <c r="R130" i="5"/>
  <c r="P130" i="5"/>
  <c r="BI127" i="5"/>
  <c r="BH127" i="5"/>
  <c r="BG127" i="5"/>
  <c r="BF127" i="5"/>
  <c r="T127" i="5"/>
  <c r="R127" i="5"/>
  <c r="P127" i="5"/>
  <c r="BI122" i="5"/>
  <c r="BH122" i="5"/>
  <c r="BG122" i="5"/>
  <c r="BF122" i="5"/>
  <c r="T122" i="5"/>
  <c r="T121" i="5"/>
  <c r="R122" i="5"/>
  <c r="R121" i="5"/>
  <c r="P122" i="5"/>
  <c r="P121" i="5"/>
  <c r="F114" i="5"/>
  <c r="E112" i="5"/>
  <c r="F89" i="5"/>
  <c r="E87" i="5"/>
  <c r="J24" i="5"/>
  <c r="E24" i="5"/>
  <c r="J117" i="5" s="1"/>
  <c r="J23" i="5"/>
  <c r="J21" i="5"/>
  <c r="E21" i="5"/>
  <c r="J116" i="5" s="1"/>
  <c r="J20" i="5"/>
  <c r="J18" i="5"/>
  <c r="E18" i="5"/>
  <c r="F117" i="5" s="1"/>
  <c r="J17" i="5"/>
  <c r="J15" i="5"/>
  <c r="E15" i="5"/>
  <c r="F116" i="5" s="1"/>
  <c r="J14" i="5"/>
  <c r="J12" i="5"/>
  <c r="J89" i="5"/>
  <c r="E7" i="5"/>
  <c r="E85" i="5"/>
  <c r="J37" i="4"/>
  <c r="J36" i="4"/>
  <c r="AY97" i="1" s="1"/>
  <c r="J35" i="4"/>
  <c r="AX97" i="1" s="1"/>
  <c r="BI172" i="4"/>
  <c r="BH172" i="4"/>
  <c r="BG172" i="4"/>
  <c r="BF172" i="4"/>
  <c r="T172" i="4"/>
  <c r="T171" i="4" s="1"/>
  <c r="R172" i="4"/>
  <c r="R171" i="4" s="1"/>
  <c r="P172" i="4"/>
  <c r="P171" i="4" s="1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60" i="4"/>
  <c r="BH160" i="4"/>
  <c r="BG160" i="4"/>
  <c r="BF160" i="4"/>
  <c r="T160" i="4"/>
  <c r="R160" i="4"/>
  <c r="P160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5" i="4"/>
  <c r="BH145" i="4"/>
  <c r="BG145" i="4"/>
  <c r="BF145" i="4"/>
  <c r="T145" i="4"/>
  <c r="R145" i="4"/>
  <c r="P145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39" i="4"/>
  <c r="BH139" i="4"/>
  <c r="BG139" i="4"/>
  <c r="BF139" i="4"/>
  <c r="T139" i="4"/>
  <c r="R139" i="4"/>
  <c r="P139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BI129" i="4"/>
  <c r="BH129" i="4"/>
  <c r="BG129" i="4"/>
  <c r="BF129" i="4"/>
  <c r="T129" i="4"/>
  <c r="R129" i="4"/>
  <c r="P129" i="4"/>
  <c r="BI127" i="4"/>
  <c r="BH127" i="4"/>
  <c r="BG127" i="4"/>
  <c r="BF127" i="4"/>
  <c r="T127" i="4"/>
  <c r="R127" i="4"/>
  <c r="P127" i="4"/>
  <c r="BI125" i="4"/>
  <c r="BH125" i="4"/>
  <c r="BG125" i="4"/>
  <c r="BF125" i="4"/>
  <c r="T125" i="4"/>
  <c r="R125" i="4"/>
  <c r="P125" i="4"/>
  <c r="BI123" i="4"/>
  <c r="BH123" i="4"/>
  <c r="BG123" i="4"/>
  <c r="BF123" i="4"/>
  <c r="T123" i="4"/>
  <c r="R123" i="4"/>
  <c r="P123" i="4"/>
  <c r="F114" i="4"/>
  <c r="E112" i="4"/>
  <c r="F89" i="4"/>
  <c r="E87" i="4"/>
  <c r="J24" i="4"/>
  <c r="E24" i="4"/>
  <c r="J92" i="4" s="1"/>
  <c r="J23" i="4"/>
  <c r="J21" i="4"/>
  <c r="E21" i="4"/>
  <c r="J116" i="4" s="1"/>
  <c r="J20" i="4"/>
  <c r="J18" i="4"/>
  <c r="E18" i="4"/>
  <c r="F117" i="4" s="1"/>
  <c r="J17" i="4"/>
  <c r="J15" i="4"/>
  <c r="E15" i="4"/>
  <c r="F91" i="4" s="1"/>
  <c r="J14" i="4"/>
  <c r="J12" i="4"/>
  <c r="J114" i="4" s="1"/>
  <c r="E7" i="4"/>
  <c r="E110" i="4"/>
  <c r="J37" i="3"/>
  <c r="J36" i="3"/>
  <c r="AY96" i="1" s="1"/>
  <c r="J35" i="3"/>
  <c r="AX96" i="1" s="1"/>
  <c r="BI433" i="3"/>
  <c r="BH433" i="3"/>
  <c r="BG433" i="3"/>
  <c r="BF433" i="3"/>
  <c r="T433" i="3"/>
  <c r="R433" i="3"/>
  <c r="P433" i="3"/>
  <c r="BI431" i="3"/>
  <c r="BH431" i="3"/>
  <c r="BG431" i="3"/>
  <c r="BF431" i="3"/>
  <c r="T431" i="3"/>
  <c r="R431" i="3"/>
  <c r="P431" i="3"/>
  <c r="BI429" i="3"/>
  <c r="BH429" i="3"/>
  <c r="BG429" i="3"/>
  <c r="BF429" i="3"/>
  <c r="T429" i="3"/>
  <c r="R429" i="3"/>
  <c r="P429" i="3"/>
  <c r="BI427" i="3"/>
  <c r="BH427" i="3"/>
  <c r="BG427" i="3"/>
  <c r="BF427" i="3"/>
  <c r="T427" i="3"/>
  <c r="R427" i="3"/>
  <c r="P427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9" i="3"/>
  <c r="BH419" i="3"/>
  <c r="BG419" i="3"/>
  <c r="BF419" i="3"/>
  <c r="T419" i="3"/>
  <c r="R419" i="3"/>
  <c r="P419" i="3"/>
  <c r="BI417" i="3"/>
  <c r="BH417" i="3"/>
  <c r="BG417" i="3"/>
  <c r="BF417" i="3"/>
  <c r="T417" i="3"/>
  <c r="R417" i="3"/>
  <c r="P417" i="3"/>
  <c r="BI409" i="3"/>
  <c r="BH409" i="3"/>
  <c r="BG409" i="3"/>
  <c r="BF409" i="3"/>
  <c r="T409" i="3"/>
  <c r="R409" i="3"/>
  <c r="P409" i="3"/>
  <c r="BI401" i="3"/>
  <c r="BH401" i="3"/>
  <c r="BG401" i="3"/>
  <c r="BF401" i="3"/>
  <c r="T401" i="3"/>
  <c r="R401" i="3"/>
  <c r="P401" i="3"/>
  <c r="BI399" i="3"/>
  <c r="BH399" i="3"/>
  <c r="BG399" i="3"/>
  <c r="BF399" i="3"/>
  <c r="T399" i="3"/>
  <c r="R399" i="3"/>
  <c r="P399" i="3"/>
  <c r="BI387" i="3"/>
  <c r="BH387" i="3"/>
  <c r="BG387" i="3"/>
  <c r="BF387" i="3"/>
  <c r="T387" i="3"/>
  <c r="R387" i="3"/>
  <c r="P387" i="3"/>
  <c r="BI385" i="3"/>
  <c r="BH385" i="3"/>
  <c r="BG385" i="3"/>
  <c r="BF385" i="3"/>
  <c r="T385" i="3"/>
  <c r="R385" i="3"/>
  <c r="P385" i="3"/>
  <c r="BI383" i="3"/>
  <c r="BH383" i="3"/>
  <c r="BG383" i="3"/>
  <c r="BF383" i="3"/>
  <c r="T383" i="3"/>
  <c r="R383" i="3"/>
  <c r="P383" i="3"/>
  <c r="BI381" i="3"/>
  <c r="BH381" i="3"/>
  <c r="BG381" i="3"/>
  <c r="BF381" i="3"/>
  <c r="T381" i="3"/>
  <c r="R381" i="3"/>
  <c r="P381" i="3"/>
  <c r="BI372" i="3"/>
  <c r="BH372" i="3"/>
  <c r="BG372" i="3"/>
  <c r="BF372" i="3"/>
  <c r="T372" i="3"/>
  <c r="R372" i="3"/>
  <c r="P372" i="3"/>
  <c r="BI364" i="3"/>
  <c r="BH364" i="3"/>
  <c r="BG364" i="3"/>
  <c r="BF364" i="3"/>
  <c r="T364" i="3"/>
  <c r="R364" i="3"/>
  <c r="P364" i="3"/>
  <c r="BI352" i="3"/>
  <c r="BH352" i="3"/>
  <c r="BG352" i="3"/>
  <c r="BF352" i="3"/>
  <c r="T352" i="3"/>
  <c r="R352" i="3"/>
  <c r="P352" i="3"/>
  <c r="BI340" i="3"/>
  <c r="BH340" i="3"/>
  <c r="BG340" i="3"/>
  <c r="BF340" i="3"/>
  <c r="T340" i="3"/>
  <c r="R340" i="3"/>
  <c r="P340" i="3"/>
  <c r="BI326" i="3"/>
  <c r="BH326" i="3"/>
  <c r="BG326" i="3"/>
  <c r="BF326" i="3"/>
  <c r="T326" i="3"/>
  <c r="R326" i="3"/>
  <c r="P326" i="3"/>
  <c r="BI312" i="3"/>
  <c r="BH312" i="3"/>
  <c r="BG312" i="3"/>
  <c r="BF312" i="3"/>
  <c r="T312" i="3"/>
  <c r="R312" i="3"/>
  <c r="P312" i="3"/>
  <c r="BI300" i="3"/>
  <c r="BH300" i="3"/>
  <c r="BG300" i="3"/>
  <c r="BF300" i="3"/>
  <c r="T300" i="3"/>
  <c r="R300" i="3"/>
  <c r="P300" i="3"/>
  <c r="BI288" i="3"/>
  <c r="BH288" i="3"/>
  <c r="BG288" i="3"/>
  <c r="BF288" i="3"/>
  <c r="T288" i="3"/>
  <c r="R288" i="3"/>
  <c r="P288" i="3"/>
  <c r="BI277" i="3"/>
  <c r="BH277" i="3"/>
  <c r="BG277" i="3"/>
  <c r="BF277" i="3"/>
  <c r="T277" i="3"/>
  <c r="R277" i="3"/>
  <c r="P277" i="3"/>
  <c r="BI265" i="3"/>
  <c r="BH265" i="3"/>
  <c r="BG265" i="3"/>
  <c r="BF265" i="3"/>
  <c r="T265" i="3"/>
  <c r="R265" i="3"/>
  <c r="P265" i="3"/>
  <c r="BI253" i="3"/>
  <c r="BH253" i="3"/>
  <c r="BG253" i="3"/>
  <c r="BF253" i="3"/>
  <c r="T253" i="3"/>
  <c r="R253" i="3"/>
  <c r="P253" i="3"/>
  <c r="BI241" i="3"/>
  <c r="BH241" i="3"/>
  <c r="BG241" i="3"/>
  <c r="BF241" i="3"/>
  <c r="T241" i="3"/>
  <c r="T240" i="3" s="1"/>
  <c r="R241" i="3"/>
  <c r="P241" i="3"/>
  <c r="BI228" i="3"/>
  <c r="BH228" i="3"/>
  <c r="BG228" i="3"/>
  <c r="BF228" i="3"/>
  <c r="T228" i="3"/>
  <c r="R228" i="3"/>
  <c r="P228" i="3"/>
  <c r="BI215" i="3"/>
  <c r="BH215" i="3"/>
  <c r="BG215" i="3"/>
  <c r="BF215" i="3"/>
  <c r="T215" i="3"/>
  <c r="R215" i="3"/>
  <c r="P215" i="3"/>
  <c r="BI201" i="3"/>
  <c r="BH201" i="3"/>
  <c r="BG201" i="3"/>
  <c r="BF201" i="3"/>
  <c r="T201" i="3"/>
  <c r="R201" i="3"/>
  <c r="P201" i="3"/>
  <c r="BI188" i="3"/>
  <c r="BH188" i="3"/>
  <c r="BG188" i="3"/>
  <c r="BF188" i="3"/>
  <c r="T188" i="3"/>
  <c r="R188" i="3"/>
  <c r="P188" i="3"/>
  <c r="BI174" i="3"/>
  <c r="BH174" i="3"/>
  <c r="BG174" i="3"/>
  <c r="BF174" i="3"/>
  <c r="T174" i="3"/>
  <c r="R174" i="3"/>
  <c r="P174" i="3"/>
  <c r="BI161" i="3"/>
  <c r="BH161" i="3"/>
  <c r="BG161" i="3"/>
  <c r="BF161" i="3"/>
  <c r="T161" i="3"/>
  <c r="R161" i="3"/>
  <c r="P161" i="3"/>
  <c r="BI148" i="3"/>
  <c r="BH148" i="3"/>
  <c r="BG148" i="3"/>
  <c r="BF148" i="3"/>
  <c r="T148" i="3"/>
  <c r="R148" i="3"/>
  <c r="P148" i="3"/>
  <c r="BI135" i="3"/>
  <c r="BH135" i="3"/>
  <c r="BG135" i="3"/>
  <c r="BF135" i="3"/>
  <c r="T135" i="3"/>
  <c r="R135" i="3"/>
  <c r="P135" i="3"/>
  <c r="BI122" i="3"/>
  <c r="BH122" i="3"/>
  <c r="BG122" i="3"/>
  <c r="BF122" i="3"/>
  <c r="T122" i="3"/>
  <c r="R122" i="3"/>
  <c r="P122" i="3"/>
  <c r="F113" i="3"/>
  <c r="E111" i="3"/>
  <c r="F89" i="3"/>
  <c r="E87" i="3"/>
  <c r="J24" i="3"/>
  <c r="E24" i="3"/>
  <c r="J92" i="3" s="1"/>
  <c r="J23" i="3"/>
  <c r="J21" i="3"/>
  <c r="E21" i="3"/>
  <c r="J115" i="3" s="1"/>
  <c r="J20" i="3"/>
  <c r="J18" i="3"/>
  <c r="E18" i="3"/>
  <c r="F116" i="3" s="1"/>
  <c r="J17" i="3"/>
  <c r="J15" i="3"/>
  <c r="E15" i="3"/>
  <c r="F91" i="3" s="1"/>
  <c r="J14" i="3"/>
  <c r="J12" i="3"/>
  <c r="J113" i="3" s="1"/>
  <c r="E7" i="3"/>
  <c r="E109" i="3"/>
  <c r="J37" i="2"/>
  <c r="J36" i="2"/>
  <c r="AY95" i="1"/>
  <c r="J35" i="2"/>
  <c r="AX95" i="1"/>
  <c r="BI367" i="2"/>
  <c r="BH367" i="2"/>
  <c r="BG367" i="2"/>
  <c r="BF367" i="2"/>
  <c r="T367" i="2"/>
  <c r="R367" i="2"/>
  <c r="P367" i="2"/>
  <c r="BI365" i="2"/>
  <c r="BH365" i="2"/>
  <c r="BG365" i="2"/>
  <c r="BF365" i="2"/>
  <c r="T365" i="2"/>
  <c r="R365" i="2"/>
  <c r="P365" i="2"/>
  <c r="BI363" i="2"/>
  <c r="BH363" i="2"/>
  <c r="BG363" i="2"/>
  <c r="BF363" i="2"/>
  <c r="T363" i="2"/>
  <c r="R363" i="2"/>
  <c r="P363" i="2"/>
  <c r="BI354" i="2"/>
  <c r="BH354" i="2"/>
  <c r="BG354" i="2"/>
  <c r="BF354" i="2"/>
  <c r="T354" i="2"/>
  <c r="R354" i="2"/>
  <c r="P354" i="2"/>
  <c r="BI345" i="2"/>
  <c r="BH345" i="2"/>
  <c r="BG345" i="2"/>
  <c r="BF345" i="2"/>
  <c r="T345" i="2"/>
  <c r="R345" i="2"/>
  <c r="P345" i="2"/>
  <c r="BI336" i="2"/>
  <c r="BH336" i="2"/>
  <c r="BG336" i="2"/>
  <c r="BF336" i="2"/>
  <c r="T336" i="2"/>
  <c r="R336" i="2"/>
  <c r="P336" i="2"/>
  <c r="BI318" i="2"/>
  <c r="BH318" i="2"/>
  <c r="BG318" i="2"/>
  <c r="BF318" i="2"/>
  <c r="T318" i="2"/>
  <c r="R318" i="2"/>
  <c r="P318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79" i="2"/>
  <c r="BH279" i="2"/>
  <c r="BG279" i="2"/>
  <c r="BF279" i="2"/>
  <c r="T279" i="2"/>
  <c r="R279" i="2"/>
  <c r="P279" i="2"/>
  <c r="BI269" i="2"/>
  <c r="BH269" i="2"/>
  <c r="BG269" i="2"/>
  <c r="BF269" i="2"/>
  <c r="T269" i="2"/>
  <c r="R269" i="2"/>
  <c r="P269" i="2"/>
  <c r="BI259" i="2"/>
  <c r="BH259" i="2"/>
  <c r="BG259" i="2"/>
  <c r="BF259" i="2"/>
  <c r="T259" i="2"/>
  <c r="R259" i="2"/>
  <c r="P259" i="2"/>
  <c r="BI250" i="2"/>
  <c r="BH250" i="2"/>
  <c r="BG250" i="2"/>
  <c r="BF250" i="2"/>
  <c r="T250" i="2"/>
  <c r="R250" i="2"/>
  <c r="P250" i="2"/>
  <c r="BI237" i="2"/>
  <c r="BH237" i="2"/>
  <c r="BG237" i="2"/>
  <c r="BF237" i="2"/>
  <c r="T237" i="2"/>
  <c r="R237" i="2"/>
  <c r="P237" i="2"/>
  <c r="BI222" i="2"/>
  <c r="BH222" i="2"/>
  <c r="BG222" i="2"/>
  <c r="BF222" i="2"/>
  <c r="T222" i="2"/>
  <c r="R222" i="2"/>
  <c r="P222" i="2"/>
  <c r="BI208" i="2"/>
  <c r="BH208" i="2"/>
  <c r="BG208" i="2"/>
  <c r="BF208" i="2"/>
  <c r="T208" i="2"/>
  <c r="T207" i="2" s="1"/>
  <c r="R208" i="2"/>
  <c r="P208" i="2"/>
  <c r="BI198" i="2"/>
  <c r="BH198" i="2"/>
  <c r="BG198" i="2"/>
  <c r="BF198" i="2"/>
  <c r="T198" i="2"/>
  <c r="R198" i="2"/>
  <c r="P198" i="2"/>
  <c r="BI185" i="2"/>
  <c r="BH185" i="2"/>
  <c r="BG185" i="2"/>
  <c r="BF185" i="2"/>
  <c r="T185" i="2"/>
  <c r="R185" i="2"/>
  <c r="P185" i="2"/>
  <c r="BI174" i="2"/>
  <c r="BH174" i="2"/>
  <c r="BG174" i="2"/>
  <c r="BF174" i="2"/>
  <c r="T174" i="2"/>
  <c r="R174" i="2"/>
  <c r="P174" i="2"/>
  <c r="BI165" i="2"/>
  <c r="BH165" i="2"/>
  <c r="BG165" i="2"/>
  <c r="BF165" i="2"/>
  <c r="T165" i="2"/>
  <c r="R165" i="2"/>
  <c r="P165" i="2"/>
  <c r="BI155" i="2"/>
  <c r="BH155" i="2"/>
  <c r="BG155" i="2"/>
  <c r="BF155" i="2"/>
  <c r="T155" i="2"/>
  <c r="R155" i="2"/>
  <c r="P155" i="2"/>
  <c r="BI145" i="2"/>
  <c r="BH145" i="2"/>
  <c r="BG145" i="2"/>
  <c r="BF145" i="2"/>
  <c r="T145" i="2"/>
  <c r="R145" i="2"/>
  <c r="P145" i="2"/>
  <c r="BI131" i="2"/>
  <c r="BH131" i="2"/>
  <c r="BG131" i="2"/>
  <c r="BF131" i="2"/>
  <c r="T131" i="2"/>
  <c r="R131" i="2"/>
  <c r="P131" i="2"/>
  <c r="BI122" i="2"/>
  <c r="BH122" i="2"/>
  <c r="BG122" i="2"/>
  <c r="BF122" i="2"/>
  <c r="T122" i="2"/>
  <c r="R122" i="2"/>
  <c r="P122" i="2"/>
  <c r="F113" i="2"/>
  <c r="E111" i="2"/>
  <c r="F89" i="2"/>
  <c r="E87" i="2"/>
  <c r="J24" i="2"/>
  <c r="E24" i="2"/>
  <c r="J92" i="2" s="1"/>
  <c r="J23" i="2"/>
  <c r="J21" i="2"/>
  <c r="E21" i="2"/>
  <c r="J115" i="2" s="1"/>
  <c r="J20" i="2"/>
  <c r="J18" i="2"/>
  <c r="E18" i="2"/>
  <c r="F92" i="2" s="1"/>
  <c r="J17" i="2"/>
  <c r="J15" i="2"/>
  <c r="E15" i="2"/>
  <c r="F115" i="2" s="1"/>
  <c r="J14" i="2"/>
  <c r="J12" i="2"/>
  <c r="J113" i="2"/>
  <c r="E7" i="2"/>
  <c r="E109" i="2"/>
  <c r="L90" i="1"/>
  <c r="AM90" i="1"/>
  <c r="AM89" i="1"/>
  <c r="L89" i="1"/>
  <c r="AM87" i="1"/>
  <c r="L87" i="1"/>
  <c r="L85" i="1"/>
  <c r="L84" i="1"/>
  <c r="J318" i="2"/>
  <c r="BK336" i="2"/>
  <c r="J222" i="2"/>
  <c r="J131" i="2"/>
  <c r="J365" i="2"/>
  <c r="BK161" i="3"/>
  <c r="BK277" i="3"/>
  <c r="J265" i="3"/>
  <c r="BK427" i="3"/>
  <c r="J148" i="3"/>
  <c r="BK419" i="3"/>
  <c r="BK231" i="5"/>
  <c r="J221" i="5"/>
  <c r="BK169" i="6"/>
  <c r="J183" i="6"/>
  <c r="J177" i="6"/>
  <c r="J254" i="6"/>
  <c r="BK246" i="6"/>
  <c r="BK151" i="6"/>
  <c r="BK124" i="6"/>
  <c r="BK188" i="6"/>
  <c r="BK198" i="8"/>
  <c r="BK312" i="8"/>
  <c r="BK259" i="8"/>
  <c r="J259" i="8"/>
  <c r="J382" i="8"/>
  <c r="J198" i="8"/>
  <c r="BK405" i="8"/>
  <c r="BK401" i="8"/>
  <c r="J165" i="9"/>
  <c r="J162" i="9"/>
  <c r="BK123" i="9"/>
  <c r="J217" i="10"/>
  <c r="J151" i="10"/>
  <c r="BK222" i="10"/>
  <c r="J182" i="10"/>
  <c r="J203" i="10"/>
  <c r="BK141" i="10"/>
  <c r="J243" i="10"/>
  <c r="J141" i="10"/>
  <c r="BK194" i="10"/>
  <c r="BK155" i="10"/>
  <c r="BK141" i="11"/>
  <c r="J218" i="11"/>
  <c r="BK226" i="11"/>
  <c r="J226" i="11"/>
  <c r="BK301" i="13"/>
  <c r="BK142" i="13"/>
  <c r="BK294" i="13"/>
  <c r="BK305" i="13"/>
  <c r="J161" i="13"/>
  <c r="BK223" i="13"/>
  <c r="J301" i="13"/>
  <c r="BK282" i="13"/>
  <c r="BK165" i="13"/>
  <c r="J164" i="14"/>
  <c r="J186" i="14"/>
  <c r="BK173" i="14"/>
  <c r="J122" i="14"/>
  <c r="J284" i="15"/>
  <c r="J280" i="15"/>
  <c r="J159" i="15"/>
  <c r="J255" i="15"/>
  <c r="BK205" i="15"/>
  <c r="BK338" i="15"/>
  <c r="BK269" i="15"/>
  <c r="BK324" i="15"/>
  <c r="BK237" i="15"/>
  <c r="J182" i="15"/>
  <c r="J146" i="15"/>
  <c r="BK176" i="15"/>
  <c r="BK131" i="16"/>
  <c r="J164" i="16"/>
  <c r="J169" i="16"/>
  <c r="BK200" i="16"/>
  <c r="J191" i="17"/>
  <c r="BK322" i="17"/>
  <c r="J299" i="17"/>
  <c r="BK140" i="17"/>
  <c r="BK309" i="17"/>
  <c r="J233" i="17"/>
  <c r="BK198" i="17"/>
  <c r="BK148" i="17"/>
  <c r="BK326" i="17"/>
  <c r="BK336" i="17"/>
  <c r="J202" i="17"/>
  <c r="J254" i="17"/>
  <c r="J152" i="18"/>
  <c r="BK243" i="18"/>
  <c r="J187" i="19"/>
  <c r="BK161" i="19"/>
  <c r="BK224" i="20"/>
  <c r="BK162" i="20"/>
  <c r="BK177" i="20"/>
  <c r="BK188" i="20"/>
  <c r="J219" i="20"/>
  <c r="BK204" i="20"/>
  <c r="J163" i="22"/>
  <c r="J237" i="22"/>
  <c r="BK193" i="22"/>
  <c r="BK224" i="22"/>
  <c r="J140" i="22"/>
  <c r="BK140" i="22"/>
  <c r="J200" i="22"/>
  <c r="J156" i="23"/>
  <c r="BK173" i="23"/>
  <c r="BK203" i="23"/>
  <c r="J173" i="23"/>
  <c r="BK149" i="23"/>
  <c r="J311" i="24"/>
  <c r="BK225" i="24"/>
  <c r="BK136" i="24"/>
  <c r="BK182" i="24"/>
  <c r="BK148" i="24"/>
  <c r="J223" i="24"/>
  <c r="J333" i="24"/>
  <c r="BK157" i="24"/>
  <c r="J265" i="24"/>
  <c r="J238" i="24"/>
  <c r="J145" i="25"/>
  <c r="J124" i="25"/>
  <c r="J202" i="26"/>
  <c r="BK167" i="26"/>
  <c r="J160" i="26"/>
  <c r="BK160" i="26"/>
  <c r="BK193" i="26"/>
  <c r="BK318" i="2"/>
  <c r="BK185" i="2"/>
  <c r="J250" i="2"/>
  <c r="J208" i="2"/>
  <c r="J165" i="2"/>
  <c r="BK215" i="3"/>
  <c r="J241" i="3"/>
  <c r="J372" i="3"/>
  <c r="BK431" i="3"/>
  <c r="BK381" i="3"/>
  <c r="J419" i="3"/>
  <c r="J364" i="3"/>
  <c r="BK387" i="3"/>
  <c r="BK326" i="3"/>
  <c r="J133" i="4"/>
  <c r="BK129" i="4"/>
  <c r="BK127" i="4"/>
  <c r="J162" i="4"/>
  <c r="J135" i="4"/>
  <c r="J229" i="5"/>
  <c r="BK200" i="5"/>
  <c r="BK169" i="5"/>
  <c r="BK186" i="5"/>
  <c r="BK218" i="5"/>
  <c r="J204" i="5"/>
  <c r="BK234" i="5"/>
  <c r="BK122" i="5"/>
  <c r="J202" i="6"/>
  <c r="BK193" i="6"/>
  <c r="BK198" i="6"/>
  <c r="J154" i="6"/>
  <c r="J234" i="6"/>
  <c r="J188" i="6"/>
  <c r="BK141" i="6"/>
  <c r="BK146" i="6"/>
  <c r="J295" i="7"/>
  <c r="J238" i="7"/>
  <c r="BK180" i="7"/>
  <c r="BK458" i="7"/>
  <c r="BK405" i="7"/>
  <c r="BK377" i="7"/>
  <c r="J452" i="7"/>
  <c r="BK379" i="7"/>
  <c r="J307" i="7"/>
  <c r="J334" i="8"/>
  <c r="J416" i="8"/>
  <c r="J405" i="8"/>
  <c r="J448" i="8"/>
  <c r="BK399" i="8"/>
  <c r="J281" i="8"/>
  <c r="BK292" i="8"/>
  <c r="BK418" i="8"/>
  <c r="BK153" i="9"/>
  <c r="BK168" i="9"/>
  <c r="J160" i="9"/>
  <c r="BK156" i="9"/>
  <c r="BK131" i="9"/>
  <c r="J207" i="10"/>
  <c r="BK247" i="10"/>
  <c r="BK191" i="10"/>
  <c r="J239" i="10"/>
  <c r="BK205" i="10"/>
  <c r="BK151" i="10"/>
  <c r="J305" i="10"/>
  <c r="J211" i="10"/>
  <c r="BK292" i="10"/>
  <c r="BK203" i="10"/>
  <c r="J169" i="10"/>
  <c r="J247" i="10"/>
  <c r="BK136" i="10"/>
  <c r="BK134" i="11"/>
  <c r="J206" i="11"/>
  <c r="BK175" i="11"/>
  <c r="J178" i="11"/>
  <c r="BK127" i="11"/>
  <c r="BK126" i="12"/>
  <c r="BK120" i="12"/>
  <c r="BK150" i="13"/>
  <c r="BK266" i="13"/>
  <c r="J238" i="13"/>
  <c r="BK250" i="13"/>
  <c r="BK236" i="13"/>
  <c r="J146" i="13"/>
  <c r="J236" i="13"/>
  <c r="J313" i="13"/>
  <c r="J177" i="13"/>
  <c r="J330" i="13"/>
  <c r="J182" i="13"/>
  <c r="J260" i="13"/>
  <c r="BK186" i="14"/>
  <c r="BK204" i="14"/>
  <c r="BK200" i="14"/>
  <c r="J147" i="14"/>
  <c r="BK167" i="15"/>
  <c r="J163" i="15"/>
  <c r="BK231" i="15"/>
  <c r="BK259" i="15"/>
  <c r="BK306" i="15"/>
  <c r="BK336" i="15"/>
  <c r="J314" i="15"/>
  <c r="BK235" i="15"/>
  <c r="J203" i="15"/>
  <c r="J138" i="15"/>
  <c r="BK214" i="15"/>
  <c r="J191" i="16"/>
  <c r="BK340" i="17"/>
  <c r="J344" i="17"/>
  <c r="J144" i="17"/>
  <c r="BK210" i="17"/>
  <c r="J250" i="17"/>
  <c r="BK156" i="18"/>
  <c r="J164" i="18"/>
  <c r="J174" i="18"/>
  <c r="BK239" i="18"/>
  <c r="BK183" i="18"/>
  <c r="J148" i="18"/>
  <c r="BK168" i="18"/>
  <c r="J169" i="19"/>
  <c r="BK187" i="19"/>
  <c r="BK171" i="19"/>
  <c r="J139" i="19"/>
  <c r="J196" i="20"/>
  <c r="BK168" i="20"/>
  <c r="BK131" i="20"/>
  <c r="J212" i="20"/>
  <c r="J200" i="20"/>
  <c r="J187" i="23"/>
  <c r="BK206" i="23"/>
  <c r="BK170" i="23"/>
  <c r="J133" i="23"/>
  <c r="BK191" i="23"/>
  <c r="J170" i="23"/>
  <c r="BK141" i="23"/>
  <c r="BK280" i="24"/>
  <c r="J285" i="24"/>
  <c r="J296" i="24"/>
  <c r="J171" i="24"/>
  <c r="BK152" i="24"/>
  <c r="J269" i="24"/>
  <c r="BK317" i="24"/>
  <c r="J128" i="24"/>
  <c r="J261" i="24"/>
  <c r="BK325" i="24"/>
  <c r="BK187" i="24"/>
  <c r="BK150" i="25"/>
  <c r="J129" i="25"/>
  <c r="BK141" i="25"/>
  <c r="J143" i="26"/>
  <c r="BK175" i="26"/>
  <c r="J162" i="26"/>
  <c r="J210" i="26"/>
  <c r="J189" i="26"/>
  <c r="J125" i="26"/>
  <c r="J185" i="2"/>
  <c r="BK174" i="3"/>
  <c r="BK155" i="4"/>
  <c r="BK190" i="5"/>
  <c r="BK164" i="7"/>
  <c r="BK371" i="8"/>
  <c r="J312" i="8"/>
  <c r="J418" i="8"/>
  <c r="J186" i="8"/>
  <c r="BK440" i="8"/>
  <c r="BK173" i="8"/>
  <c r="J139" i="9"/>
  <c r="J151" i="9"/>
  <c r="J147" i="9"/>
  <c r="J137" i="9"/>
  <c r="J138" i="10"/>
  <c r="J158" i="10"/>
  <c r="BK123" i="10"/>
  <c r="J127" i="11"/>
  <c r="J210" i="11"/>
  <c r="J214" i="11"/>
  <c r="BK159" i="11"/>
  <c r="J173" i="11"/>
  <c r="J125" i="11"/>
  <c r="BK128" i="12"/>
  <c r="J136" i="12"/>
  <c r="BK286" i="13"/>
  <c r="J223" i="13"/>
  <c r="BK219" i="13"/>
  <c r="BK320" i="13"/>
  <c r="J138" i="13"/>
  <c r="BK201" i="13"/>
  <c r="BK147" i="14"/>
  <c r="J188" i="14"/>
  <c r="BK191" i="14"/>
  <c r="BK142" i="14"/>
  <c r="J142" i="14"/>
  <c r="BK142" i="15"/>
  <c r="BK310" i="15"/>
  <c r="BK146" i="15"/>
  <c r="BK163" i="15"/>
  <c r="BK171" i="15"/>
  <c r="BK191" i="15"/>
  <c r="J153" i="15"/>
  <c r="BK255" i="15"/>
  <c r="BK295" i="15"/>
  <c r="J324" i="15"/>
  <c r="BK318" i="15"/>
  <c r="J142" i="15"/>
  <c r="J209" i="15"/>
  <c r="J152" i="16"/>
  <c r="J182" i="16"/>
  <c r="BK152" i="16"/>
  <c r="J126" i="16"/>
  <c r="BK214" i="17"/>
  <c r="BK156" i="17"/>
  <c r="BK264" i="17"/>
  <c r="J260" i="17"/>
  <c r="BK314" i="17"/>
  <c r="BK307" i="17"/>
  <c r="BK303" i="17"/>
  <c r="BK288" i="17"/>
  <c r="BK342" i="17"/>
  <c r="J268" i="17"/>
  <c r="J186" i="17"/>
  <c r="BK186" i="17"/>
  <c r="J136" i="17"/>
  <c r="J159" i="18"/>
  <c r="BK226" i="18"/>
  <c r="J140" i="18"/>
  <c r="BK172" i="18"/>
  <c r="BK141" i="19"/>
  <c r="BK212" i="20"/>
  <c r="BK147" i="20"/>
  <c r="BK166" i="20"/>
  <c r="J231" i="20"/>
  <c r="J127" i="20"/>
  <c r="BK135" i="20"/>
  <c r="J209" i="22"/>
  <c r="J229" i="22"/>
  <c r="J181" i="22"/>
  <c r="BK181" i="22"/>
  <c r="BK207" i="22"/>
  <c r="BK220" i="22"/>
  <c r="BK166" i="23"/>
  <c r="J183" i="23"/>
  <c r="BK137" i="23"/>
  <c r="J195" i="23"/>
  <c r="J145" i="23"/>
  <c r="J210" i="23"/>
  <c r="BK140" i="24"/>
  <c r="J325" i="24"/>
  <c r="J230" i="24"/>
  <c r="BK337" i="24"/>
  <c r="J323" i="24"/>
  <c r="BK249" i="24"/>
  <c r="J144" i="24"/>
  <c r="BK292" i="24"/>
  <c r="J203" i="24"/>
  <c r="BK269" i="24"/>
  <c r="BK129" i="25"/>
  <c r="BK152" i="25"/>
  <c r="BK151" i="26"/>
  <c r="BK202" i="26"/>
  <c r="BK210" i="26"/>
  <c r="BK131" i="26"/>
  <c r="BK162" i="26"/>
  <c r="J138" i="7"/>
  <c r="BK454" i="7"/>
  <c r="BK135" i="9"/>
  <c r="J187" i="10"/>
  <c r="BK305" i="10"/>
  <c r="BK158" i="10"/>
  <c r="BK302" i="10"/>
  <c r="J261" i="10"/>
  <c r="J176" i="10"/>
  <c r="J230" i="10"/>
  <c r="J197" i="10"/>
  <c r="BK127" i="10"/>
  <c r="J138" i="11"/>
  <c r="BK149" i="11"/>
  <c r="J153" i="11"/>
  <c r="BK210" i="11"/>
  <c r="J145" i="11"/>
  <c r="J134" i="12"/>
  <c r="BK136" i="12"/>
  <c r="J332" i="13"/>
  <c r="J242" i="13"/>
  <c r="J282" i="13"/>
  <c r="BK210" i="13"/>
  <c r="BK309" i="13"/>
  <c r="J344" i="13"/>
  <c r="BK255" i="13"/>
  <c r="J336" i="13"/>
  <c r="BK193" i="13"/>
  <c r="J210" i="13"/>
  <c r="BK244" i="13"/>
  <c r="BK156" i="14"/>
  <c r="BK122" i="14"/>
  <c r="J169" i="14"/>
  <c r="BK126" i="14"/>
  <c r="J242" i="15"/>
  <c r="BK138" i="15"/>
  <c r="J188" i="16"/>
  <c r="BK160" i="16"/>
  <c r="J173" i="16"/>
  <c r="J303" i="17"/>
  <c r="J171" i="17"/>
  <c r="BK152" i="17"/>
  <c r="J307" i="17"/>
  <c r="BK179" i="17"/>
  <c r="J342" i="17"/>
  <c r="BK250" i="17"/>
  <c r="J232" i="18"/>
  <c r="J195" i="18"/>
  <c r="BK159" i="18"/>
  <c r="J136" i="18"/>
  <c r="J124" i="19"/>
  <c r="BK145" i="19"/>
  <c r="BK124" i="19"/>
  <c r="J227" i="20"/>
  <c r="BK155" i="20"/>
  <c r="BK233" i="20"/>
  <c r="J155" i="20"/>
  <c r="BK217" i="20"/>
  <c r="J196" i="22"/>
  <c r="BK153" i="23"/>
  <c r="J153" i="23"/>
  <c r="J199" i="23"/>
  <c r="BK175" i="23"/>
  <c r="J317" i="24"/>
  <c r="J132" i="24"/>
  <c r="BK191" i="24"/>
  <c r="J292" i="24"/>
  <c r="J182" i="24"/>
  <c r="J278" i="24"/>
  <c r="BK278" i="24"/>
  <c r="J180" i="24"/>
  <c r="BK311" i="24"/>
  <c r="J199" i="24"/>
  <c r="J253" i="24"/>
  <c r="BK124" i="25"/>
  <c r="J154" i="25"/>
  <c r="J197" i="26"/>
  <c r="J137" i="26"/>
  <c r="BK219" i="26"/>
  <c r="BK127" i="26"/>
  <c r="BK269" i="2"/>
  <c r="BK345" i="2"/>
  <c r="BK367" i="2"/>
  <c r="BK354" i="2"/>
  <c r="BK241" i="3"/>
  <c r="J433" i="3"/>
  <c r="BK425" i="3"/>
  <c r="BK421" i="3"/>
  <c r="BK265" i="3"/>
  <c r="J253" i="3"/>
  <c r="J186" i="5"/>
  <c r="J156" i="5"/>
  <c r="J173" i="6"/>
  <c r="J128" i="6"/>
  <c r="J160" i="6"/>
  <c r="J151" i="6"/>
  <c r="J258" i="6"/>
  <c r="BK143" i="6"/>
  <c r="J213" i="6"/>
  <c r="BK135" i="6"/>
  <c r="J450" i="7"/>
  <c r="J442" i="7"/>
  <c r="BK460" i="7"/>
  <c r="J454" i="7"/>
  <c r="J458" i="7"/>
  <c r="J150" i="7"/>
  <c r="J317" i="7"/>
  <c r="J122" i="8"/>
  <c r="J444" i="8"/>
  <c r="J442" i="8"/>
  <c r="BK186" i="8"/>
  <c r="J360" i="8"/>
  <c r="BK442" i="8"/>
  <c r="BK122" i="8"/>
  <c r="BK390" i="8"/>
  <c r="J149" i="9"/>
  <c r="J158" i="9"/>
  <c r="BK137" i="9"/>
  <c r="BK139" i="9"/>
  <c r="J123" i="9"/>
  <c r="J200" i="10"/>
  <c r="J307" i="10"/>
  <c r="BK213" i="10"/>
  <c r="BK184" i="10"/>
  <c r="J280" i="10"/>
  <c r="BK310" i="10"/>
  <c r="J160" i="10"/>
  <c r="J194" i="10"/>
  <c r="J266" i="10"/>
  <c r="J175" i="11"/>
  <c r="BK194" i="11"/>
  <c r="BK173" i="13"/>
  <c r="J244" i="13"/>
  <c r="BK336" i="13"/>
  <c r="BK182" i="13"/>
  <c r="J348" i="13"/>
  <c r="J173" i="13"/>
  <c r="BK169" i="13"/>
  <c r="BK169" i="14"/>
  <c r="BK160" i="14"/>
  <c r="J173" i="14"/>
  <c r="J336" i="15"/>
  <c r="J231" i="15"/>
  <c r="J320" i="15"/>
  <c r="BK218" i="15"/>
  <c r="J176" i="15"/>
  <c r="BK242" i="15"/>
  <c r="J269" i="15"/>
  <c r="BK195" i="15"/>
  <c r="J237" i="15"/>
  <c r="BK203" i="15"/>
  <c r="BK137" i="16"/>
  <c r="BK122" i="16"/>
  <c r="J200" i="16"/>
  <c r="BK218" i="17"/>
  <c r="J309" i="17"/>
  <c r="J179" i="17"/>
  <c r="J218" i="17"/>
  <c r="J206" i="17"/>
  <c r="BK292" i="17"/>
  <c r="BK144" i="17"/>
  <c r="J224" i="17"/>
  <c r="J338" i="17"/>
  <c r="BK161" i="17"/>
  <c r="BK195" i="18"/>
  <c r="J259" i="18"/>
  <c r="BK132" i="18"/>
  <c r="J252" i="18"/>
  <c r="BK230" i="18"/>
  <c r="BK136" i="18"/>
  <c r="BK191" i="18"/>
  <c r="BK132" i="19"/>
  <c r="J176" i="19"/>
  <c r="BK149" i="19"/>
  <c r="BK219" i="20"/>
  <c r="BK181" i="20"/>
  <c r="J192" i="20"/>
  <c r="J215" i="20"/>
  <c r="J158" i="20"/>
  <c r="BK125" i="23"/>
  <c r="J125" i="23"/>
  <c r="J166" i="23"/>
  <c r="J137" i="23"/>
  <c r="BK339" i="24"/>
  <c r="J167" i="24"/>
  <c r="J212" i="24"/>
  <c r="BK219" i="24"/>
  <c r="BK276" i="24"/>
  <c r="BK273" i="24"/>
  <c r="BK195" i="24"/>
  <c r="J131" i="26"/>
  <c r="BK197" i="26"/>
  <c r="J171" i="26"/>
  <c r="J237" i="2"/>
  <c r="BK365" i="2"/>
  <c r="BK165" i="2"/>
  <c r="J354" i="2"/>
  <c r="BK131" i="2"/>
  <c r="J201" i="3"/>
  <c r="BK135" i="3"/>
  <c r="BK409" i="3"/>
  <c r="J429" i="3"/>
  <c r="J188" i="3"/>
  <c r="BK423" i="3"/>
  <c r="J277" i="3"/>
  <c r="J427" i="3"/>
  <c r="J122" i="3"/>
  <c r="BK160" i="4"/>
  <c r="J147" i="4"/>
  <c r="BK172" i="4"/>
  <c r="J139" i="4"/>
  <c r="J153" i="4"/>
  <c r="J157" i="4"/>
  <c r="BK214" i="5"/>
  <c r="BK173" i="5"/>
  <c r="J143" i="5"/>
  <c r="BK141" i="5"/>
  <c r="J167" i="5"/>
  <c r="J181" i="5"/>
  <c r="BK167" i="5"/>
  <c r="BK173" i="6"/>
  <c r="BK185" i="6"/>
  <c r="BK183" i="6"/>
  <c r="BK179" i="6"/>
  <c r="J139" i="6"/>
  <c r="J228" i="6"/>
  <c r="BK258" i="6"/>
  <c r="BK132" i="6"/>
  <c r="J124" i="6"/>
  <c r="BK226" i="7"/>
  <c r="BK262" i="7"/>
  <c r="J379" i="7"/>
  <c r="J425" i="7"/>
  <c r="BK381" i="7"/>
  <c r="BK375" i="7"/>
  <c r="BK130" i="7"/>
  <c r="J302" i="8"/>
  <c r="BK347" i="8"/>
  <c r="BK448" i="8"/>
  <c r="BK270" i="8"/>
  <c r="BK416" i="8"/>
  <c r="J235" i="8"/>
  <c r="J160" i="8"/>
  <c r="BK436" i="8"/>
  <c r="J168" i="9"/>
  <c r="J131" i="9"/>
  <c r="J129" i="9"/>
  <c r="J148" i="10"/>
  <c r="BK182" i="10"/>
  <c r="J222" i="10"/>
  <c r="J302" i="10"/>
  <c r="J163" i="10"/>
  <c r="J275" i="10"/>
  <c r="BK138" i="10"/>
  <c r="BK226" i="10"/>
  <c r="BK266" i="10"/>
  <c r="BK163" i="10"/>
  <c r="J191" i="10"/>
  <c r="BK218" i="11"/>
  <c r="BK178" i="11"/>
  <c r="BK164" i="11"/>
  <c r="J123" i="11"/>
  <c r="J185" i="11"/>
  <c r="J171" i="11"/>
  <c r="BK134" i="12"/>
  <c r="BK138" i="12"/>
  <c r="BK140" i="12"/>
  <c r="J309" i="13"/>
  <c r="J274" i="13"/>
  <c r="BK184" i="13"/>
  <c r="J227" i="13"/>
  <c r="BK260" i="13"/>
  <c r="BK330" i="13"/>
  <c r="J169" i="13"/>
  <c r="BK274" i="13"/>
  <c r="J159" i="13"/>
  <c r="J340" i="13"/>
  <c r="BK242" i="13"/>
  <c r="J328" i="13"/>
  <c r="BK313" i="13"/>
  <c r="BK138" i="13"/>
  <c r="BK131" i="14"/>
  <c r="BK182" i="14"/>
  <c r="J126" i="14"/>
  <c r="BK152" i="14"/>
  <c r="BK263" i="15"/>
  <c r="BK299" i="15"/>
  <c r="BK271" i="15"/>
  <c r="BK132" i="15"/>
  <c r="J306" i="15"/>
  <c r="BK301" i="15"/>
  <c r="J178" i="15"/>
  <c r="J338" i="15"/>
  <c r="BK246" i="15"/>
  <c r="J263" i="15"/>
  <c r="J332" i="15"/>
  <c r="J288" i="15"/>
  <c r="BK209" i="15"/>
  <c r="J156" i="16"/>
  <c r="BK173" i="16"/>
  <c r="BK196" i="16"/>
  <c r="J196" i="16"/>
  <c r="BK233" i="17"/>
  <c r="J161" i="17"/>
  <c r="J280" i="17"/>
  <c r="J276" i="17"/>
  <c r="BK184" i="17"/>
  <c r="BK246" i="17"/>
  <c r="J132" i="17"/>
  <c r="J326" i="17"/>
  <c r="J340" i="17"/>
  <c r="BK332" i="17"/>
  <c r="J210" i="17"/>
  <c r="J198" i="17"/>
  <c r="J156" i="17"/>
  <c r="J178" i="18"/>
  <c r="BK247" i="18"/>
  <c r="J243" i="18"/>
  <c r="BK148" i="18"/>
  <c r="J236" i="18"/>
  <c r="J191" i="18"/>
  <c r="BK152" i="18"/>
  <c r="J230" i="18"/>
  <c r="J224" i="20"/>
  <c r="J208" i="20"/>
  <c r="J135" i="20"/>
  <c r="J245" i="22"/>
  <c r="BK211" i="22"/>
  <c r="J177" i="22"/>
  <c r="BK185" i="22"/>
  <c r="J220" i="22"/>
  <c r="J211" i="22"/>
  <c r="J175" i="23"/>
  <c r="BK210" i="23"/>
  <c r="BK199" i="23"/>
  <c r="J160" i="23"/>
  <c r="J203" i="23"/>
  <c r="BK238" i="24"/>
  <c r="J187" i="24"/>
  <c r="J175" i="24"/>
  <c r="BK180" i="24"/>
  <c r="BK208" i="24"/>
  <c r="J148" i="24"/>
  <c r="J152" i="24"/>
  <c r="J159" i="24"/>
  <c r="BK300" i="24"/>
  <c r="J208" i="24"/>
  <c r="J273" i="24"/>
  <c r="J133" i="25"/>
  <c r="J158" i="26"/>
  <c r="BK189" i="26"/>
  <c r="BK433" i="3"/>
  <c r="J340" i="3"/>
  <c r="BK122" i="3"/>
  <c r="BK125" i="4"/>
  <c r="J141" i="4"/>
  <c r="BK130" i="5"/>
  <c r="J162" i="5"/>
  <c r="J150" i="5"/>
  <c r="J148" i="5"/>
  <c r="BK146" i="5"/>
  <c r="BK205" i="6"/>
  <c r="BK209" i="6"/>
  <c r="BK154" i="6"/>
  <c r="J146" i="6"/>
  <c r="BK202" i="6"/>
  <c r="J209" i="6"/>
  <c r="J135" i="6"/>
  <c r="J205" i="6"/>
  <c r="BK201" i="7"/>
  <c r="BK152" i="7"/>
  <c r="J285" i="7"/>
  <c r="J405" i="7"/>
  <c r="J456" i="7"/>
  <c r="J262" i="7"/>
  <c r="BK456" i="7"/>
  <c r="BK433" i="7"/>
  <c r="J130" i="7"/>
  <c r="BK302" i="8"/>
  <c r="J403" i="8"/>
  <c r="BK403" i="8"/>
  <c r="J438" i="8"/>
  <c r="BK323" i="8"/>
  <c r="BK160" i="8"/>
  <c r="BK426" i="8"/>
  <c r="J156" i="9"/>
  <c r="BK127" i="9"/>
  <c r="BK145" i="9"/>
  <c r="J143" i="9"/>
  <c r="BK125" i="9"/>
  <c r="BK209" i="10"/>
  <c r="BK172" i="10"/>
  <c r="J184" i="10"/>
  <c r="BK261" i="10"/>
  <c r="BK217" i="10"/>
  <c r="J226" i="10"/>
  <c r="BK239" i="10"/>
  <c r="J292" i="10"/>
  <c r="BK280" i="10"/>
  <c r="BK346" i="13"/>
  <c r="J250" i="13"/>
  <c r="J299" i="15"/>
  <c r="BK159" i="15"/>
  <c r="BK148" i="15"/>
  <c r="J318" i="15"/>
  <c r="BK136" i="15"/>
  <c r="J199" i="15"/>
  <c r="J310" i="15"/>
  <c r="J275" i="15"/>
  <c r="J214" i="15"/>
  <c r="J222" i="15"/>
  <c r="J186" i="15"/>
  <c r="J271" i="15"/>
  <c r="J235" i="15"/>
  <c r="BK169" i="16"/>
  <c r="BK188" i="16"/>
  <c r="BK156" i="16"/>
  <c r="J204" i="16"/>
  <c r="J241" i="17"/>
  <c r="J175" i="17"/>
  <c r="J296" i="17"/>
  <c r="J184" i="17"/>
  <c r="J264" i="17"/>
  <c r="BK206" i="17"/>
  <c r="BK338" i="17"/>
  <c r="BK228" i="17"/>
  <c r="BK191" i="17"/>
  <c r="J247" i="18"/>
  <c r="J239" i="18"/>
  <c r="J207" i="18"/>
  <c r="J145" i="19"/>
  <c r="BK153" i="19"/>
  <c r="J128" i="19"/>
  <c r="BK139" i="19"/>
  <c r="J139" i="20"/>
  <c r="J233" i="22"/>
  <c r="BK202" i="22"/>
  <c r="BK160" i="23"/>
  <c r="J215" i="23"/>
  <c r="BK164" i="23"/>
  <c r="J208" i="23"/>
  <c r="J225" i="24"/>
  <c r="BK315" i="24"/>
  <c r="J304" i="24"/>
  <c r="BK159" i="24"/>
  <c r="BK163" i="24"/>
  <c r="J339" i="24"/>
  <c r="BK296" i="24"/>
  <c r="BK243" i="24"/>
  <c r="BK288" i="24"/>
  <c r="J163" i="24"/>
  <c r="J141" i="25"/>
  <c r="J159" i="25"/>
  <c r="BK208" i="26"/>
  <c r="J141" i="26"/>
  <c r="BK215" i="26"/>
  <c r="J185" i="26"/>
  <c r="BK141" i="26"/>
  <c r="BK181" i="26"/>
  <c r="J269" i="2"/>
  <c r="BK155" i="2"/>
  <c r="BK237" i="2"/>
  <c r="J288" i="2"/>
  <c r="BK145" i="2"/>
  <c r="BK228" i="3"/>
  <c r="BK300" i="3"/>
  <c r="J421" i="3"/>
  <c r="J385" i="3"/>
  <c r="BK429" i="3"/>
  <c r="J352" i="3"/>
  <c r="BK148" i="3"/>
  <c r="BK188" i="3"/>
  <c r="BK131" i="4"/>
  <c r="J155" i="4"/>
  <c r="J169" i="4"/>
  <c r="BK143" i="4"/>
  <c r="BK147" i="4"/>
  <c r="J137" i="4"/>
  <c r="J165" i="5"/>
  <c r="BK139" i="5"/>
  <c r="BK148" i="5"/>
  <c r="BK134" i="5"/>
  <c r="J146" i="5"/>
  <c r="J159" i="5"/>
  <c r="J149" i="6"/>
  <c r="BK213" i="6"/>
  <c r="BK238" i="6"/>
  <c r="J198" i="6"/>
  <c r="J246" i="6"/>
  <c r="BK221" i="6"/>
  <c r="J238" i="6"/>
  <c r="J137" i="6"/>
  <c r="BK128" i="6"/>
  <c r="J164" i="7"/>
  <c r="J180" i="7"/>
  <c r="BK317" i="7"/>
  <c r="BK366" i="7"/>
  <c r="BK452" i="7"/>
  <c r="BK307" i="7"/>
  <c r="BK273" i="7"/>
  <c r="BK172" i="7"/>
  <c r="J347" i="8"/>
  <c r="BK438" i="8"/>
  <c r="BK434" i="8"/>
  <c r="BK446" i="8"/>
  <c r="J446" i="8"/>
  <c r="J173" i="8"/>
  <c r="BK135" i="8"/>
  <c r="BK235" i="8"/>
  <c r="BK160" i="9"/>
  <c r="J125" i="9"/>
  <c r="BK149" i="9"/>
  <c r="BK141" i="9"/>
  <c r="J127" i="9"/>
  <c r="BK211" i="10"/>
  <c r="BK166" i="10"/>
  <c r="J209" i="10"/>
  <c r="BK243" i="10"/>
  <c r="BK187" i="10"/>
  <c r="BK270" i="10"/>
  <c r="J127" i="10"/>
  <c r="BK275" i="10"/>
  <c r="J131" i="11"/>
  <c r="BK171" i="11"/>
  <c r="BK222" i="11"/>
  <c r="BK206" i="11"/>
  <c r="J134" i="11"/>
  <c r="J128" i="12"/>
  <c r="J120" i="12"/>
  <c r="J324" i="13"/>
  <c r="J266" i="13"/>
  <c r="J255" i="13"/>
  <c r="J320" i="13"/>
  <c r="J182" i="14"/>
  <c r="BK199" i="15"/>
  <c r="BK186" i="15"/>
  <c r="J218" i="15"/>
  <c r="J201" i="15"/>
  <c r="BK320" i="15"/>
  <c r="J167" i="15"/>
  <c r="J191" i="15"/>
  <c r="J186" i="16"/>
  <c r="BK204" i="16"/>
  <c r="J314" i="17"/>
  <c r="J167" i="17"/>
  <c r="J272" i="17"/>
  <c r="BK254" i="17"/>
  <c r="BK268" i="17"/>
  <c r="J350" i="17"/>
  <c r="J152" i="17"/>
  <c r="J292" i="17"/>
  <c r="J193" i="17"/>
  <c r="J203" i="18"/>
  <c r="BK222" i="18"/>
  <c r="BK261" i="18"/>
  <c r="BK199" i="18"/>
  <c r="BK140" i="18"/>
  <c r="J128" i="18"/>
  <c r="J141" i="19"/>
  <c r="BK176" i="19"/>
  <c r="BK165" i="19"/>
  <c r="J204" i="20"/>
  <c r="J233" i="20"/>
  <c r="J166" i="20"/>
  <c r="BK200" i="20"/>
  <c r="BK145" i="23"/>
  <c r="BK183" i="23"/>
  <c r="BK133" i="23"/>
  <c r="BK253" i="24"/>
  <c r="BK265" i="24"/>
  <c r="J321" i="24"/>
  <c r="BK230" i="24"/>
  <c r="J219" i="24"/>
  <c r="BK167" i="24"/>
  <c r="J191" i="24"/>
  <c r="J327" i="24"/>
  <c r="BK245" i="24"/>
  <c r="J276" i="24"/>
  <c r="J152" i="25"/>
  <c r="BK159" i="25"/>
  <c r="J177" i="26"/>
  <c r="J219" i="26"/>
  <c r="J208" i="26"/>
  <c r="J167" i="26"/>
  <c r="J290" i="2"/>
  <c r="J279" i="2"/>
  <c r="J155" i="2"/>
  <c r="J122" i="2"/>
  <c r="AS94" i="1"/>
  <c r="BK364" i="3"/>
  <c r="J215" i="3"/>
  <c r="BK165" i="4"/>
  <c r="J145" i="4"/>
  <c r="J129" i="4"/>
  <c r="J131" i="4"/>
  <c r="BK169" i="4"/>
  <c r="J139" i="5"/>
  <c r="J173" i="5"/>
  <c r="J137" i="5"/>
  <c r="J200" i="5"/>
  <c r="J197" i="5"/>
  <c r="J250" i="6"/>
  <c r="BK177" i="6"/>
  <c r="BK217" i="6"/>
  <c r="J207" i="6"/>
  <c r="BK213" i="7"/>
  <c r="J226" i="7"/>
  <c r="BK251" i="7"/>
  <c r="BK238" i="7"/>
  <c r="BK329" i="7"/>
  <c r="J340" i="7"/>
  <c r="BK425" i="7"/>
  <c r="J381" i="7"/>
  <c r="BK334" i="8"/>
  <c r="J371" i="8"/>
  <c r="J270" i="8"/>
  <c r="J440" i="8"/>
  <c r="BK444" i="8"/>
  <c r="J426" i="8"/>
  <c r="J248" i="8"/>
  <c r="BK223" i="8"/>
  <c r="J145" i="9"/>
  <c r="J153" i="9"/>
  <c r="J136" i="10"/>
  <c r="BK252" i="10"/>
  <c r="BK207" i="10"/>
  <c r="J133" i="10"/>
  <c r="J252" i="10"/>
  <c r="J159" i="11"/>
  <c r="J141" i="11"/>
  <c r="BK153" i="11"/>
  <c r="J189" i="11"/>
  <c r="J202" i="11"/>
  <c r="BK214" i="11"/>
  <c r="BK198" i="11"/>
  <c r="J126" i="12"/>
  <c r="J124" i="12"/>
  <c r="BK315" i="13"/>
  <c r="BK134" i="13"/>
  <c r="J270" i="13"/>
  <c r="BK262" i="13"/>
  <c r="J150" i="13"/>
  <c r="BK290" i="13"/>
  <c r="J201" i="13"/>
  <c r="J294" i="13"/>
  <c r="J231" i="13"/>
  <c r="J219" i="13"/>
  <c r="BK348" i="13"/>
  <c r="BK197" i="13"/>
  <c r="BK270" i="13"/>
  <c r="J346" i="13"/>
  <c r="BK214" i="13"/>
  <c r="J142" i="13"/>
  <c r="J205" i="13"/>
  <c r="J156" i="14"/>
  <c r="BK188" i="14"/>
  <c r="BK177" i="14"/>
  <c r="J204" i="14"/>
  <c r="BK196" i="14"/>
  <c r="J301" i="15"/>
  <c r="BK332" i="15"/>
  <c r="BK155" i="15"/>
  <c r="BK182" i="15"/>
  <c r="BK226" i="15"/>
  <c r="BK251" i="15"/>
  <c r="BK222" i="15"/>
  <c r="BK328" i="15"/>
  <c r="BK267" i="15"/>
  <c r="J171" i="15"/>
  <c r="J259" i="15"/>
  <c r="J267" i="15"/>
  <c r="BK153" i="15"/>
  <c r="J251" i="15"/>
  <c r="J132" i="15"/>
  <c r="J195" i="15"/>
  <c r="J160" i="16"/>
  <c r="BK191" i="16"/>
  <c r="J131" i="16"/>
  <c r="J147" i="16"/>
  <c r="J177" i="16"/>
  <c r="BK142" i="16"/>
  <c r="BK224" i="17"/>
  <c r="BK171" i="17"/>
  <c r="J284" i="17"/>
  <c r="BK328" i="17"/>
  <c r="J288" i="17"/>
  <c r="J228" i="17"/>
  <c r="BK284" i="17"/>
  <c r="BK222" i="17"/>
  <c r="J148" i="17"/>
  <c r="BK132" i="17"/>
  <c r="J336" i="17"/>
  <c r="BK202" i="17"/>
  <c r="J214" i="17"/>
  <c r="J163" i="17"/>
  <c r="J183" i="18"/>
  <c r="BK259" i="18"/>
  <c r="BK236" i="18"/>
  <c r="BK128" i="18"/>
  <c r="BK255" i="18"/>
  <c r="J211" i="18"/>
  <c r="J226" i="18"/>
  <c r="J222" i="18"/>
  <c r="J132" i="18"/>
  <c r="BK164" i="18"/>
  <c r="J149" i="19"/>
  <c r="J165" i="19"/>
  <c r="BK180" i="19"/>
  <c r="BK169" i="19"/>
  <c r="J217" i="20"/>
  <c r="BK186" i="20"/>
  <c r="J188" i="20"/>
  <c r="BK196" i="20"/>
  <c r="J177" i="20"/>
  <c r="BK227" i="20"/>
  <c r="BK158" i="20"/>
  <c r="J147" i="20"/>
  <c r="BK139" i="20"/>
  <c r="BK127" i="20"/>
  <c r="BK151" i="21"/>
  <c r="BK156" i="21"/>
  <c r="BK135" i="21"/>
  <c r="BK124" i="21"/>
  <c r="J156" i="21"/>
  <c r="BK160" i="21"/>
  <c r="J151" i="21"/>
  <c r="BK143" i="21"/>
  <c r="J167" i="21"/>
  <c r="BK147" i="21"/>
  <c r="BK139" i="21"/>
  <c r="BK167" i="21"/>
  <c r="J162" i="21"/>
  <c r="J160" i="21"/>
  <c r="J135" i="21"/>
  <c r="J129" i="21"/>
  <c r="BK162" i="21"/>
  <c r="J147" i="21"/>
  <c r="J139" i="21"/>
  <c r="J143" i="21"/>
  <c r="BK131" i="21"/>
  <c r="BK129" i="21"/>
  <c r="J124" i="21"/>
  <c r="J131" i="21"/>
  <c r="BK189" i="22"/>
  <c r="BK217" i="22"/>
  <c r="J207" i="22"/>
  <c r="J193" i="22"/>
  <c r="J173" i="22"/>
  <c r="J152" i="22"/>
  <c r="J148" i="22"/>
  <c r="BK144" i="22"/>
  <c r="BK132" i="22"/>
  <c r="BK209" i="22"/>
  <c r="BK196" i="22"/>
  <c r="BK171" i="22"/>
  <c r="BK148" i="22"/>
  <c r="J144" i="22"/>
  <c r="J224" i="22"/>
  <c r="BK163" i="22"/>
  <c r="J159" i="22"/>
  <c r="J156" i="22"/>
  <c r="BK152" i="22"/>
  <c r="J222" i="22"/>
  <c r="J217" i="22"/>
  <c r="J132" i="22"/>
  <c r="BK128" i="22"/>
  <c r="BK247" i="22"/>
  <c r="BK245" i="22"/>
  <c r="J241" i="22"/>
  <c r="BK237" i="22"/>
  <c r="J189" i="22"/>
  <c r="J185" i="22"/>
  <c r="BK177" i="22"/>
  <c r="BK173" i="22"/>
  <c r="BK167" i="22"/>
  <c r="J247" i="22"/>
  <c r="BK241" i="22"/>
  <c r="BK222" i="22"/>
  <c r="BK136" i="22"/>
  <c r="BK200" i="22"/>
  <c r="J128" i="22"/>
  <c r="J171" i="22"/>
  <c r="J191" i="23"/>
  <c r="J149" i="23"/>
  <c r="J179" i="23"/>
  <c r="J141" i="23"/>
  <c r="BK208" i="23"/>
  <c r="BK179" i="23"/>
  <c r="BK156" i="23"/>
  <c r="BK129" i="23"/>
  <c r="BK285" i="24"/>
  <c r="J215" i="24"/>
  <c r="BK212" i="24"/>
  <c r="BK333" i="24"/>
  <c r="BK321" i="24"/>
  <c r="BK144" i="24"/>
  <c r="BK203" i="24"/>
  <c r="J245" i="24"/>
  <c r="J280" i="24"/>
  <c r="J315" i="24"/>
  <c r="BK327" i="24"/>
  <c r="BK323" i="24"/>
  <c r="J249" i="24"/>
  <c r="J337" i="24"/>
  <c r="BK261" i="24"/>
  <c r="BK137" i="25"/>
  <c r="BK154" i="25"/>
  <c r="BK145" i="25"/>
  <c r="BK185" i="26"/>
  <c r="BK171" i="26"/>
  <c r="BK143" i="26"/>
  <c r="BK137" i="26"/>
  <c r="J215" i="26"/>
  <c r="J147" i="26"/>
  <c r="J181" i="26"/>
  <c r="BK294" i="2"/>
  <c r="BK208" i="2"/>
  <c r="BK290" i="2"/>
  <c r="BK222" i="2"/>
  <c r="BK279" i="2"/>
  <c r="J326" i="3"/>
  <c r="J417" i="3"/>
  <c r="J387" i="3"/>
  <c r="BK417" i="3"/>
  <c r="J401" i="3"/>
  <c r="BK383" i="3"/>
  <c r="J383" i="3"/>
  <c r="BK157" i="4"/>
  <c r="BK151" i="4"/>
  <c r="J151" i="4"/>
  <c r="J172" i="4"/>
  <c r="BK135" i="4"/>
  <c r="BK145" i="4"/>
  <c r="J214" i="5"/>
  <c r="BK159" i="5"/>
  <c r="J127" i="5"/>
  <c r="J231" i="5"/>
  <c r="BK221" i="5"/>
  <c r="BK143" i="5"/>
  <c r="BK156" i="5"/>
  <c r="BK225" i="5"/>
  <c r="BK164" i="6"/>
  <c r="BK200" i="6"/>
  <c r="J190" i="6"/>
  <c r="BK250" i="6"/>
  <c r="J200" i="6"/>
  <c r="J267" i="6"/>
  <c r="J224" i="6"/>
  <c r="J262" i="6"/>
  <c r="BK190" i="6"/>
  <c r="BK160" i="6"/>
  <c r="J152" i="7"/>
  <c r="J213" i="7"/>
  <c r="J192" i="7"/>
  <c r="J329" i="7"/>
  <c r="J357" i="7"/>
  <c r="BK357" i="7"/>
  <c r="J366" i="7"/>
  <c r="J211" i="8"/>
  <c r="BK211" i="8"/>
  <c r="BK148" i="8"/>
  <c r="J323" i="8"/>
  <c r="J436" i="8"/>
  <c r="J223" i="8"/>
  <c r="J148" i="8"/>
  <c r="J399" i="8"/>
  <c r="BK151" i="9"/>
  <c r="BK162" i="9"/>
  <c r="BK133" i="9"/>
  <c r="BK129" i="9"/>
  <c r="J213" i="10"/>
  <c r="BK288" i="10"/>
  <c r="BK179" i="10"/>
  <c r="BK235" i="10"/>
  <c r="J179" i="10"/>
  <c r="J205" i="10"/>
  <c r="BK145" i="10"/>
  <c r="BK197" i="10"/>
  <c r="J270" i="10"/>
  <c r="J172" i="10"/>
  <c r="J297" i="10"/>
  <c r="BK145" i="11"/>
  <c r="BK168" i="11"/>
  <c r="BK185" i="11"/>
  <c r="J345" i="2"/>
  <c r="J198" i="2"/>
  <c r="BK288" i="2"/>
  <c r="J336" i="2"/>
  <c r="J259" i="2"/>
  <c r="J300" i="3"/>
  <c r="J288" i="3"/>
  <c r="J423" i="3"/>
  <c r="J399" i="3"/>
  <c r="BK401" i="3"/>
  <c r="J425" i="3"/>
  <c r="BK399" i="3"/>
  <c r="J127" i="4"/>
  <c r="BK149" i="4"/>
  <c r="J123" i="4"/>
  <c r="BK137" i="4"/>
  <c r="BK139" i="4"/>
  <c r="J160" i="4"/>
  <c r="BK229" i="5"/>
  <c r="J130" i="5"/>
  <c r="BK210" i="5"/>
  <c r="BK197" i="5"/>
  <c r="J169" i="5"/>
  <c r="J153" i="5"/>
  <c r="BK165" i="5"/>
  <c r="BK204" i="5"/>
  <c r="BK234" i="6"/>
  <c r="BK192" i="7"/>
  <c r="J201" i="7"/>
  <c r="BK442" i="7"/>
  <c r="BK122" i="2"/>
  <c r="J294" i="2"/>
  <c r="J367" i="2"/>
  <c r="BK174" i="2"/>
  <c r="BK340" i="3"/>
  <c r="J135" i="3"/>
  <c r="BK372" i="3"/>
  <c r="J431" i="3"/>
  <c r="BK385" i="3"/>
  <c r="BK312" i="3"/>
  <c r="BK352" i="3"/>
  <c r="J125" i="4"/>
  <c r="J149" i="4"/>
  <c r="BK133" i="4"/>
  <c r="BK162" i="4"/>
  <c r="J190" i="5"/>
  <c r="BK127" i="5"/>
  <c r="BK177" i="5"/>
  <c r="J225" i="5"/>
  <c r="J208" i="5"/>
  <c r="J193" i="5"/>
  <c r="BK162" i="5"/>
  <c r="J242" i="6"/>
  <c r="J164" i="6"/>
  <c r="J179" i="6"/>
  <c r="BK224" i="6"/>
  <c r="BK157" i="6"/>
  <c r="BK242" i="6"/>
  <c r="BK262" i="6"/>
  <c r="J157" i="6"/>
  <c r="J132" i="6"/>
  <c r="J251" i="7"/>
  <c r="BK285" i="7"/>
  <c r="BK150" i="7"/>
  <c r="J375" i="7"/>
  <c r="J284" i="10"/>
  <c r="BK176" i="10"/>
  <c r="J198" i="11"/>
  <c r="BK202" i="11"/>
  <c r="BK125" i="11"/>
  <c r="J164" i="11"/>
  <c r="J168" i="11"/>
  <c r="J140" i="12"/>
  <c r="BK342" i="13"/>
  <c r="J286" i="13"/>
  <c r="BK298" i="13"/>
  <c r="BK278" i="13"/>
  <c r="J193" i="13"/>
  <c r="BK238" i="13"/>
  <c r="BK324" i="13"/>
  <c r="BK189" i="13"/>
  <c r="J305" i="13"/>
  <c r="J165" i="13"/>
  <c r="J154" i="13"/>
  <c r="BK154" i="13"/>
  <c r="J177" i="14"/>
  <c r="J152" i="14"/>
  <c r="J191" i="14"/>
  <c r="BK275" i="15"/>
  <c r="BK314" i="15"/>
  <c r="J134" i="15"/>
  <c r="J246" i="15"/>
  <c r="BK292" i="15"/>
  <c r="BK178" i="15"/>
  <c r="J148" i="15"/>
  <c r="BK201" i="15"/>
  <c r="BK147" i="16"/>
  <c r="BK177" i="16"/>
  <c r="BK186" i="16"/>
  <c r="J246" i="17"/>
  <c r="BK163" i="17"/>
  <c r="J318" i="17"/>
  <c r="BK167" i="17"/>
  <c r="BK280" i="17"/>
  <c r="BK241" i="17"/>
  <c r="BK260" i="17"/>
  <c r="BK299" i="17"/>
  <c r="BK296" i="17"/>
  <c r="J332" i="17"/>
  <c r="BK272" i="17"/>
  <c r="BK211" i="18"/>
  <c r="BK187" i="18"/>
  <c r="J168" i="18"/>
  <c r="J199" i="18"/>
  <c r="J156" i="18"/>
  <c r="J172" i="18"/>
  <c r="J161" i="19"/>
  <c r="J182" i="19"/>
  <c r="J171" i="19"/>
  <c r="J157" i="19"/>
  <c r="BK192" i="20"/>
  <c r="BK173" i="20"/>
  <c r="J186" i="20"/>
  <c r="J143" i="20"/>
  <c r="BK187" i="23"/>
  <c r="J136" i="24"/>
  <c r="BK215" i="24"/>
  <c r="BK125" i="26"/>
  <c r="J151" i="26"/>
  <c r="BK177" i="26"/>
  <c r="J193" i="26"/>
  <c r="J292" i="2"/>
  <c r="BK250" i="2"/>
  <c r="BK198" i="2"/>
  <c r="J363" i="2"/>
  <c r="J145" i="2"/>
  <c r="J228" i="3"/>
  <c r="J312" i="3"/>
  <c r="J161" i="3"/>
  <c r="BK141" i="4"/>
  <c r="BK167" i="4"/>
  <c r="J210" i="5"/>
  <c r="J134" i="5"/>
  <c r="BK181" i="5"/>
  <c r="BK153" i="5"/>
  <c r="J234" i="5"/>
  <c r="BK150" i="5"/>
  <c r="BK208" i="5"/>
  <c r="BK139" i="6"/>
  <c r="J169" i="6"/>
  <c r="BK207" i="6"/>
  <c r="J196" i="6"/>
  <c r="J143" i="6"/>
  <c r="BK137" i="6"/>
  <c r="J185" i="6"/>
  <c r="J193" i="6"/>
  <c r="BK149" i="6"/>
  <c r="J273" i="7"/>
  <c r="BK295" i="7"/>
  <c r="J460" i="7"/>
  <c r="J348" i="7"/>
  <c r="BK138" i="7"/>
  <c r="J122" i="7"/>
  <c r="J433" i="7"/>
  <c r="J377" i="7"/>
  <c r="BK360" i="8"/>
  <c r="BK248" i="8"/>
  <c r="J135" i="8"/>
  <c r="BK281" i="8"/>
  <c r="J401" i="8"/>
  <c r="J292" i="8"/>
  <c r="J390" i="8"/>
  <c r="BK147" i="9"/>
  <c r="J141" i="9"/>
  <c r="BK165" i="9"/>
  <c r="J135" i="9"/>
  <c r="J123" i="10"/>
  <c r="BK307" i="10"/>
  <c r="BK215" i="10"/>
  <c r="BK256" i="10"/>
  <c r="BK160" i="10"/>
  <c r="BK284" i="10"/>
  <c r="J155" i="10"/>
  <c r="BK297" i="10"/>
  <c r="J145" i="10"/>
  <c r="J174" i="2"/>
  <c r="BK259" i="2"/>
  <c r="BK363" i="2"/>
  <c r="J288" i="10"/>
  <c r="J166" i="10"/>
  <c r="BK200" i="10"/>
  <c r="BK133" i="10"/>
  <c r="BK138" i="11"/>
  <c r="BK173" i="11"/>
  <c r="BK181" i="11"/>
  <c r="BK123" i="11"/>
  <c r="J181" i="11"/>
  <c r="BK132" i="12"/>
  <c r="J290" i="13"/>
  <c r="J134" i="13"/>
  <c r="J315" i="13"/>
  <c r="J130" i="13"/>
  <c r="BK130" i="13"/>
  <c r="BK205" i="13"/>
  <c r="BK332" i="13"/>
  <c r="BK227" i="13"/>
  <c r="BK159" i="13"/>
  <c r="BK340" i="13"/>
  <c r="J189" i="13"/>
  <c r="J298" i="13"/>
  <c r="J278" i="13"/>
  <c r="BK146" i="13"/>
  <c r="BK164" i="14"/>
  <c r="J200" i="14"/>
  <c r="J137" i="14"/>
  <c r="J160" i="14"/>
  <c r="J330" i="15"/>
  <c r="BK330" i="15"/>
  <c r="J295" i="15"/>
  <c r="J328" i="15"/>
  <c r="BK288" i="15"/>
  <c r="J205" i="15"/>
  <c r="BK344" i="15"/>
  <c r="BK280" i="15"/>
  <c r="BK134" i="15"/>
  <c r="BK284" i="15"/>
  <c r="J292" i="15"/>
  <c r="J136" i="15"/>
  <c r="J155" i="15"/>
  <c r="BK126" i="16"/>
  <c r="BK182" i="16"/>
  <c r="J122" i="16"/>
  <c r="J137" i="16"/>
  <c r="J222" i="17"/>
  <c r="J328" i="17"/>
  <c r="BK136" i="17"/>
  <c r="BK258" i="17"/>
  <c r="J322" i="17"/>
  <c r="J258" i="17"/>
  <c r="J237" i="17"/>
  <c r="J140" i="17"/>
  <c r="BK193" i="17"/>
  <c r="BK276" i="17"/>
  <c r="BK175" i="17"/>
  <c r="J216" i="18"/>
  <c r="J255" i="18"/>
  <c r="BK203" i="18"/>
  <c r="BK218" i="18"/>
  <c r="BK216" i="18"/>
  <c r="BK144" i="18"/>
  <c r="BK207" i="18"/>
  <c r="BK178" i="18"/>
  <c r="BK128" i="19"/>
  <c r="J180" i="19"/>
  <c r="BK182" i="19"/>
  <c r="J134" i="19"/>
  <c r="BK215" i="20"/>
  <c r="BK151" i="20"/>
  <c r="J181" i="20"/>
  <c r="J173" i="20"/>
  <c r="BK143" i="20"/>
  <c r="J151" i="20"/>
  <c r="BK156" i="22"/>
  <c r="BK233" i="22"/>
  <c r="J202" i="22"/>
  <c r="BK229" i="22"/>
  <c r="J136" i="22"/>
  <c r="BK159" i="22"/>
  <c r="J167" i="22"/>
  <c r="BK215" i="23"/>
  <c r="J129" i="23"/>
  <c r="J206" i="23"/>
  <c r="J164" i="23"/>
  <c r="BK195" i="23"/>
  <c r="J243" i="24"/>
  <c r="J300" i="24"/>
  <c r="BK199" i="24"/>
  <c r="BK132" i="24"/>
  <c r="BK171" i="24"/>
  <c r="J329" i="24"/>
  <c r="BK257" i="24"/>
  <c r="BK329" i="24"/>
  <c r="J288" i="24"/>
  <c r="BK128" i="24"/>
  <c r="J150" i="25"/>
  <c r="BK131" i="25"/>
  <c r="J137" i="25"/>
  <c r="J127" i="26"/>
  <c r="BK292" i="2"/>
  <c r="J174" i="3"/>
  <c r="BK253" i="3"/>
  <c r="BK201" i="3"/>
  <c r="BK288" i="3"/>
  <c r="J409" i="3"/>
  <c r="J381" i="3"/>
  <c r="J165" i="4"/>
  <c r="BK123" i="4"/>
  <c r="BK153" i="4"/>
  <c r="J167" i="4"/>
  <c r="J143" i="4"/>
  <c r="J122" i="5"/>
  <c r="J141" i="5"/>
  <c r="BK193" i="5"/>
  <c r="BK137" i="5"/>
  <c r="J218" i="5"/>
  <c r="J177" i="5"/>
  <c r="J221" i="6"/>
  <c r="J217" i="6"/>
  <c r="BK228" i="6"/>
  <c r="BK254" i="6"/>
  <c r="BK267" i="6"/>
  <c r="BK196" i="6"/>
  <c r="J141" i="6"/>
  <c r="J172" i="7"/>
  <c r="BK122" i="7"/>
  <c r="BK348" i="7"/>
  <c r="BK340" i="7"/>
  <c r="BK450" i="7"/>
  <c r="J434" i="8"/>
  <c r="BK382" i="8"/>
  <c r="BK143" i="9"/>
  <c r="BK158" i="9"/>
  <c r="J133" i="9"/>
  <c r="J215" i="10"/>
  <c r="BK169" i="10"/>
  <c r="BK148" i="10"/>
  <c r="J310" i="10"/>
  <c r="BK230" i="10"/>
  <c r="J235" i="10"/>
  <c r="J256" i="10"/>
  <c r="BK189" i="11"/>
  <c r="BK131" i="11"/>
  <c r="J194" i="11"/>
  <c r="J222" i="11"/>
  <c r="J149" i="11"/>
  <c r="BK124" i="12"/>
  <c r="J138" i="12"/>
  <c r="J132" i="12"/>
  <c r="BK344" i="13"/>
  <c r="J262" i="13"/>
  <c r="BK328" i="13"/>
  <c r="J197" i="13"/>
  <c r="BK231" i="13"/>
  <c r="J184" i="13"/>
  <c r="J342" i="13"/>
  <c r="J214" i="13"/>
  <c r="BK177" i="13"/>
  <c r="BK161" i="13"/>
  <c r="BK137" i="14"/>
  <c r="J196" i="14"/>
  <c r="J131" i="14"/>
  <c r="J344" i="15"/>
  <c r="J226" i="15"/>
  <c r="J142" i="16"/>
  <c r="BK164" i="16"/>
  <c r="BK350" i="17"/>
  <c r="BK344" i="17"/>
  <c r="BK237" i="17"/>
  <c r="BK318" i="17"/>
  <c r="BK252" i="18"/>
  <c r="J261" i="18"/>
  <c r="BK232" i="18"/>
  <c r="J187" i="18"/>
  <c r="J218" i="18"/>
  <c r="J144" i="18"/>
  <c r="BK174" i="18"/>
  <c r="BK134" i="19"/>
  <c r="BK157" i="19"/>
  <c r="J153" i="19"/>
  <c r="J132" i="19"/>
  <c r="BK208" i="20"/>
  <c r="BK231" i="20"/>
  <c r="J168" i="20"/>
  <c r="J162" i="20"/>
  <c r="J131" i="20"/>
  <c r="BK304" i="24"/>
  <c r="J234" i="24"/>
  <c r="BK234" i="24"/>
  <c r="BK175" i="24"/>
  <c r="J157" i="24"/>
  <c r="J140" i="24"/>
  <c r="J257" i="24"/>
  <c r="BK223" i="24"/>
  <c r="J195" i="24"/>
  <c r="J131" i="25"/>
  <c r="BK133" i="25"/>
  <c r="J204" i="26"/>
  <c r="BK147" i="26"/>
  <c r="BK158" i="26"/>
  <c r="BK204" i="26"/>
  <c r="J175" i="26"/>
  <c r="T121" i="3" l="1"/>
  <c r="T120" i="3" s="1"/>
  <c r="T119" i="3" s="1"/>
  <c r="P159" i="4"/>
  <c r="BK185" i="5"/>
  <c r="J185" i="5" s="1"/>
  <c r="J100" i="5" s="1"/>
  <c r="T182" i="6"/>
  <c r="T181" i="6"/>
  <c r="R121" i="8"/>
  <c r="R155" i="9"/>
  <c r="R140" i="10"/>
  <c r="T193" i="11"/>
  <c r="BK123" i="12"/>
  <c r="J123" i="12" s="1"/>
  <c r="J98" i="12" s="1"/>
  <c r="BK181" i="13"/>
  <c r="J181" i="13"/>
  <c r="J99" i="13" s="1"/>
  <c r="T181" i="13"/>
  <c r="BK323" i="13"/>
  <c r="BK322" i="13"/>
  <c r="J322" i="13" s="1"/>
  <c r="J106" i="13" s="1"/>
  <c r="BK121" i="14"/>
  <c r="J121" i="14" s="1"/>
  <c r="J98" i="14" s="1"/>
  <c r="R190" i="15"/>
  <c r="BK309" i="15"/>
  <c r="J309" i="15" s="1"/>
  <c r="J107" i="15" s="1"/>
  <c r="BK121" i="16"/>
  <c r="J121" i="16" s="1"/>
  <c r="J98" i="16" s="1"/>
  <c r="P245" i="17"/>
  <c r="BK182" i="18"/>
  <c r="BK163" i="18" s="1"/>
  <c r="J163" i="18" s="1"/>
  <c r="J100" i="18" s="1"/>
  <c r="BK254" i="18"/>
  <c r="J254" i="18" s="1"/>
  <c r="J105" i="18" s="1"/>
  <c r="P175" i="19"/>
  <c r="R172" i="20"/>
  <c r="R157" i="20"/>
  <c r="BK128" i="21"/>
  <c r="J128" i="21" s="1"/>
  <c r="J99" i="21" s="1"/>
  <c r="T172" i="23"/>
  <c r="R127" i="24"/>
  <c r="P214" i="24"/>
  <c r="P275" i="24"/>
  <c r="P122" i="4"/>
  <c r="P121" i="4" s="1"/>
  <c r="P120" i="4" s="1"/>
  <c r="AU97" i="1" s="1"/>
  <c r="P126" i="5"/>
  <c r="P125" i="5" s="1"/>
  <c r="T123" i="6"/>
  <c r="T122" i="6"/>
  <c r="BK121" i="7"/>
  <c r="T247" i="8"/>
  <c r="R122" i="10"/>
  <c r="R193" i="11"/>
  <c r="T188" i="13"/>
  <c r="T300" i="13"/>
  <c r="BK131" i="15"/>
  <c r="J131" i="15"/>
  <c r="J98" i="15"/>
  <c r="T175" i="15"/>
  <c r="P309" i="15"/>
  <c r="P308" i="15"/>
  <c r="T131" i="17"/>
  <c r="P190" i="17"/>
  <c r="T232" i="17"/>
  <c r="R127" i="18"/>
  <c r="P238" i="18"/>
  <c r="R138" i="19"/>
  <c r="BK172" i="20"/>
  <c r="J172" i="20"/>
  <c r="J100" i="20"/>
  <c r="P226" i="20"/>
  <c r="BK127" i="22"/>
  <c r="J127" i="22"/>
  <c r="J98" i="22"/>
  <c r="P232" i="22"/>
  <c r="P231" i="22" s="1"/>
  <c r="BK172" i="23"/>
  <c r="J172" i="23"/>
  <c r="J100" i="23" s="1"/>
  <c r="BK127" i="24"/>
  <c r="J127" i="24"/>
  <c r="J98" i="24"/>
  <c r="T179" i="24"/>
  <c r="BK242" i="24"/>
  <c r="J242" i="24" s="1"/>
  <c r="J102" i="24" s="1"/>
  <c r="T122" i="4"/>
  <c r="T121" i="4" s="1"/>
  <c r="BK123" i="6"/>
  <c r="T200" i="7"/>
  <c r="T121" i="8"/>
  <c r="P122" i="9"/>
  <c r="P121" i="9"/>
  <c r="R238" i="10"/>
  <c r="P122" i="11"/>
  <c r="P129" i="13"/>
  <c r="T259" i="13"/>
  <c r="P190" i="14"/>
  <c r="P175" i="15"/>
  <c r="BK250" i="15"/>
  <c r="J250" i="15" s="1"/>
  <c r="J103" i="15" s="1"/>
  <c r="R190" i="16"/>
  <c r="T197" i="17"/>
  <c r="R298" i="17"/>
  <c r="R215" i="18"/>
  <c r="T175" i="19"/>
  <c r="P172" i="20"/>
  <c r="P157" i="20" s="1"/>
  <c r="BK226" i="20"/>
  <c r="J226" i="20" s="1"/>
  <c r="J104" i="20" s="1"/>
  <c r="P128" i="21"/>
  <c r="P206" i="22"/>
  <c r="BK124" i="23"/>
  <c r="P186" i="24"/>
  <c r="T242" i="24"/>
  <c r="T128" i="25"/>
  <c r="P240" i="3"/>
  <c r="P121" i="3" s="1"/>
  <c r="P120" i="3" s="1"/>
  <c r="P119" i="3" s="1"/>
  <c r="AU96" i="1" s="1"/>
  <c r="BK122" i="4"/>
  <c r="BK121" i="4" s="1"/>
  <c r="R185" i="5"/>
  <c r="P200" i="7"/>
  <c r="BK121" i="8"/>
  <c r="J121" i="8" s="1"/>
  <c r="J98" i="8" s="1"/>
  <c r="BK140" i="10"/>
  <c r="J140" i="10" s="1"/>
  <c r="J99" i="10" s="1"/>
  <c r="R158" i="11"/>
  <c r="R188" i="13"/>
  <c r="R300" i="13"/>
  <c r="BK190" i="14"/>
  <c r="J190" i="14"/>
  <c r="J99" i="14"/>
  <c r="BK213" i="15"/>
  <c r="J213" i="15" s="1"/>
  <c r="J101" i="15" s="1"/>
  <c r="R241" i="15"/>
  <c r="P294" i="15"/>
  <c r="P121" i="16"/>
  <c r="P120" i="16"/>
  <c r="BK183" i="17"/>
  <c r="J183" i="17" s="1"/>
  <c r="J99" i="17" s="1"/>
  <c r="T190" i="17"/>
  <c r="R317" i="17"/>
  <c r="R316" i="17" s="1"/>
  <c r="T215" i="18"/>
  <c r="T214" i="20"/>
  <c r="BK206" i="22"/>
  <c r="J206" i="22" s="1"/>
  <c r="J101" i="22" s="1"/>
  <c r="R179" i="24"/>
  <c r="T214" i="24"/>
  <c r="R121" i="2"/>
  <c r="T185" i="5"/>
  <c r="P121" i="7"/>
  <c r="R247" i="8"/>
  <c r="T155" i="9"/>
  <c r="T122" i="10"/>
  <c r="BK158" i="11"/>
  <c r="J158" i="11"/>
  <c r="J99" i="11" s="1"/>
  <c r="T123" i="12"/>
  <c r="T118" i="12"/>
  <c r="BK129" i="13"/>
  <c r="J129" i="13" s="1"/>
  <c r="J98" i="13" s="1"/>
  <c r="R181" i="13"/>
  <c r="P259" i="13"/>
  <c r="BK190" i="15"/>
  <c r="J190" i="15" s="1"/>
  <c r="J100" i="15" s="1"/>
  <c r="T309" i="15"/>
  <c r="T308" i="15" s="1"/>
  <c r="R121" i="16"/>
  <c r="R120" i="16"/>
  <c r="R119" i="16"/>
  <c r="BK131" i="17"/>
  <c r="J131" i="17" s="1"/>
  <c r="J98" i="17" s="1"/>
  <c r="R183" i="17"/>
  <c r="R190" i="17"/>
  <c r="BK317" i="17"/>
  <c r="J317" i="17"/>
  <c r="J107" i="17"/>
  <c r="BK123" i="19"/>
  <c r="J123" i="19" s="1"/>
  <c r="J98" i="19" s="1"/>
  <c r="R185" i="20"/>
  <c r="R128" i="21"/>
  <c r="P195" i="22"/>
  <c r="P158" i="22"/>
  <c r="P219" i="22"/>
  <c r="P172" i="23"/>
  <c r="T287" i="24"/>
  <c r="BK149" i="25"/>
  <c r="J149" i="25"/>
  <c r="J100" i="25" s="1"/>
  <c r="P121" i="2"/>
  <c r="BK240" i="3"/>
  <c r="J240" i="3"/>
  <c r="J99" i="3" s="1"/>
  <c r="R122" i="4"/>
  <c r="R121" i="4"/>
  <c r="T126" i="5"/>
  <c r="T125" i="5" s="1"/>
  <c r="T120" i="5" s="1"/>
  <c r="P123" i="6"/>
  <c r="R121" i="7"/>
  <c r="BK155" i="9"/>
  <c r="J155" i="9" s="1"/>
  <c r="J99" i="9" s="1"/>
  <c r="T140" i="10"/>
  <c r="T121" i="10" s="1"/>
  <c r="P193" i="11"/>
  <c r="R129" i="13"/>
  <c r="P181" i="13"/>
  <c r="R259" i="13"/>
  <c r="T190" i="14"/>
  <c r="BK175" i="15"/>
  <c r="J175" i="15"/>
  <c r="J99" i="15" s="1"/>
  <c r="R250" i="15"/>
  <c r="BK197" i="17"/>
  <c r="J197" i="17"/>
  <c r="J101" i="17" s="1"/>
  <c r="P317" i="17"/>
  <c r="P316" i="17"/>
  <c r="BK215" i="18"/>
  <c r="J215" i="18" s="1"/>
  <c r="J102" i="18" s="1"/>
  <c r="T123" i="19"/>
  <c r="R126" i="20"/>
  <c r="T226" i="20"/>
  <c r="BK195" i="22"/>
  <c r="J195" i="22"/>
  <c r="J100" i="22"/>
  <c r="T219" i="22"/>
  <c r="T155" i="23"/>
  <c r="T127" i="24"/>
  <c r="BK214" i="24"/>
  <c r="J214" i="24" s="1"/>
  <c r="J101" i="24" s="1"/>
  <c r="R275" i="24"/>
  <c r="R149" i="25"/>
  <c r="R122" i="25" s="1"/>
  <c r="R121" i="25" s="1"/>
  <c r="R157" i="26"/>
  <c r="R124" i="26"/>
  <c r="T121" i="2"/>
  <c r="T120" i="2" s="1"/>
  <c r="T119" i="2" s="1"/>
  <c r="T218" i="13"/>
  <c r="T131" i="15"/>
  <c r="T250" i="15"/>
  <c r="T121" i="16"/>
  <c r="T120" i="16"/>
  <c r="P183" i="17"/>
  <c r="R232" i="17"/>
  <c r="BK127" i="18"/>
  <c r="T238" i="18"/>
  <c r="BK138" i="19"/>
  <c r="J138" i="19" s="1"/>
  <c r="J99" i="19" s="1"/>
  <c r="T126" i="20"/>
  <c r="P214" i="20"/>
  <c r="P127" i="22"/>
  <c r="BK232" i="22"/>
  <c r="J232" i="22"/>
  <c r="J105" i="22"/>
  <c r="R155" i="23"/>
  <c r="P179" i="24"/>
  <c r="R214" i="24"/>
  <c r="T275" i="24"/>
  <c r="R128" i="25"/>
  <c r="BK159" i="4"/>
  <c r="J159" i="4" s="1"/>
  <c r="J99" i="4" s="1"/>
  <c r="BK126" i="5"/>
  <c r="J126" i="5"/>
  <c r="J99" i="5" s="1"/>
  <c r="R123" i="6"/>
  <c r="R200" i="7"/>
  <c r="R122" i="9"/>
  <c r="R121" i="9" s="1"/>
  <c r="R120" i="9" s="1"/>
  <c r="P140" i="10"/>
  <c r="T158" i="11"/>
  <c r="P218" i="13"/>
  <c r="P323" i="13"/>
  <c r="P322" i="13"/>
  <c r="P131" i="15"/>
  <c r="P213" i="15"/>
  <c r="P241" i="15"/>
  <c r="R294" i="15"/>
  <c r="P131" i="17"/>
  <c r="T183" i="17"/>
  <c r="P232" i="17"/>
  <c r="T298" i="17"/>
  <c r="T127" i="18"/>
  <c r="BK238" i="18"/>
  <c r="J238" i="18"/>
  <c r="J103" i="18"/>
  <c r="R175" i="19"/>
  <c r="T172" i="20"/>
  <c r="T157" i="20"/>
  <c r="T195" i="22"/>
  <c r="T158" i="22"/>
  <c r="BK155" i="23"/>
  <c r="J155" i="23"/>
  <c r="J99" i="23"/>
  <c r="R287" i="24"/>
  <c r="P128" i="25"/>
  <c r="P170" i="26"/>
  <c r="P207" i="2"/>
  <c r="T245" i="17"/>
  <c r="R182" i="18"/>
  <c r="R163" i="18"/>
  <c r="R254" i="18"/>
  <c r="BK214" i="20"/>
  <c r="J214" i="20" s="1"/>
  <c r="J102" i="20" s="1"/>
  <c r="R155" i="21"/>
  <c r="R206" i="22"/>
  <c r="T157" i="26"/>
  <c r="T124" i="26"/>
  <c r="P201" i="26"/>
  <c r="R159" i="4"/>
  <c r="P185" i="5"/>
  <c r="P121" i="8"/>
  <c r="BK122" i="9"/>
  <c r="BK121" i="9"/>
  <c r="J121" i="9" s="1"/>
  <c r="J97" i="9" s="1"/>
  <c r="P238" i="10"/>
  <c r="BK122" i="11"/>
  <c r="J122" i="11" s="1"/>
  <c r="J98" i="11" s="1"/>
  <c r="P123" i="12"/>
  <c r="P118" i="12"/>
  <c r="AU105" i="1" s="1"/>
  <c r="P188" i="13"/>
  <c r="BK300" i="13"/>
  <c r="J300" i="13"/>
  <c r="J104" i="13" s="1"/>
  <c r="R190" i="14"/>
  <c r="T190" i="15"/>
  <c r="BK241" i="15"/>
  <c r="J241" i="15" s="1"/>
  <c r="J102" i="15" s="1"/>
  <c r="BK294" i="15"/>
  <c r="J294" i="15"/>
  <c r="J104" i="15" s="1"/>
  <c r="P190" i="16"/>
  <c r="P197" i="17"/>
  <c r="T317" i="17"/>
  <c r="T316" i="17" s="1"/>
  <c r="P215" i="18"/>
  <c r="P123" i="19"/>
  <c r="BK126" i="20"/>
  <c r="J126" i="20" s="1"/>
  <c r="J98" i="20" s="1"/>
  <c r="R214" i="20"/>
  <c r="R195" i="22"/>
  <c r="R158" i="22" s="1"/>
  <c r="R219" i="22"/>
  <c r="P287" i="24"/>
  <c r="BK157" i="26"/>
  <c r="J157" i="26" s="1"/>
  <c r="J98" i="26" s="1"/>
  <c r="T201" i="26"/>
  <c r="BK207" i="2"/>
  <c r="J207" i="2" s="1"/>
  <c r="J99" i="2" s="1"/>
  <c r="BK193" i="11"/>
  <c r="J193" i="11"/>
  <c r="J100" i="11" s="1"/>
  <c r="R123" i="12"/>
  <c r="R118" i="12"/>
  <c r="T129" i="13"/>
  <c r="T128" i="13" s="1"/>
  <c r="BK259" i="13"/>
  <c r="J259" i="13"/>
  <c r="J103" i="13"/>
  <c r="R175" i="15"/>
  <c r="P250" i="15"/>
  <c r="BK190" i="16"/>
  <c r="J190" i="16"/>
  <c r="J99" i="16" s="1"/>
  <c r="BK245" i="17"/>
  <c r="J245" i="17"/>
  <c r="J103" i="17"/>
  <c r="T182" i="18"/>
  <c r="T163" i="18"/>
  <c r="BK175" i="19"/>
  <c r="J175" i="19"/>
  <c r="J100" i="19" s="1"/>
  <c r="T128" i="21"/>
  <c r="R232" i="22"/>
  <c r="R231" i="22"/>
  <c r="P124" i="23"/>
  <c r="P205" i="23"/>
  <c r="R186" i="24"/>
  <c r="BK275" i="24"/>
  <c r="J275" i="24" s="1"/>
  <c r="J103" i="24" s="1"/>
  <c r="BK201" i="26"/>
  <c r="J201" i="26"/>
  <c r="J102" i="26" s="1"/>
  <c r="BK214" i="26"/>
  <c r="J214" i="26"/>
  <c r="J103" i="26"/>
  <c r="BK121" i="2"/>
  <c r="J121" i="2"/>
  <c r="J98" i="2"/>
  <c r="R240" i="3"/>
  <c r="R121" i="3" s="1"/>
  <c r="R120" i="3" s="1"/>
  <c r="R119" i="3" s="1"/>
  <c r="P126" i="20"/>
  <c r="R226" i="20"/>
  <c r="P155" i="21"/>
  <c r="T127" i="22"/>
  <c r="T232" i="22"/>
  <c r="T231" i="22" s="1"/>
  <c r="T124" i="23"/>
  <c r="R205" i="23"/>
  <c r="R123" i="23" s="1"/>
  <c r="R122" i="23" s="1"/>
  <c r="BK179" i="24"/>
  <c r="J179" i="24" s="1"/>
  <c r="J99" i="24" s="1"/>
  <c r="P242" i="24"/>
  <c r="P149" i="25"/>
  <c r="P157" i="26"/>
  <c r="P124" i="26"/>
  <c r="R201" i="26"/>
  <c r="T159" i="4"/>
  <c r="R126" i="5"/>
  <c r="R125" i="5"/>
  <c r="R120" i="5"/>
  <c r="BK182" i="6"/>
  <c r="BK181" i="6" s="1"/>
  <c r="J181" i="6" s="1"/>
  <c r="J98" i="6" s="1"/>
  <c r="BK200" i="7"/>
  <c r="J200" i="7" s="1"/>
  <c r="J99" i="7" s="1"/>
  <c r="P247" i="8"/>
  <c r="P155" i="9"/>
  <c r="T238" i="10"/>
  <c r="T122" i="11"/>
  <c r="T121" i="11"/>
  <c r="T120" i="11"/>
  <c r="BK188" i="13"/>
  <c r="J188" i="13"/>
  <c r="J100" i="13"/>
  <c r="T323" i="13"/>
  <c r="T322" i="13" s="1"/>
  <c r="P121" i="14"/>
  <c r="P120" i="14"/>
  <c r="P119" i="14"/>
  <c r="AU107" i="1" s="1"/>
  <c r="P190" i="15"/>
  <c r="R309" i="15"/>
  <c r="R308" i="15"/>
  <c r="R131" i="17"/>
  <c r="BK190" i="17"/>
  <c r="J190" i="17"/>
  <c r="J100" i="17"/>
  <c r="BK232" i="17"/>
  <c r="J232" i="17"/>
  <c r="J102" i="17"/>
  <c r="P298" i="17"/>
  <c r="R238" i="18"/>
  <c r="P138" i="19"/>
  <c r="P185" i="20"/>
  <c r="T155" i="21"/>
  <c r="R127" i="22"/>
  <c r="BK219" i="22"/>
  <c r="J219" i="22"/>
  <c r="J102" i="22"/>
  <c r="R124" i="23"/>
  <c r="BK205" i="23"/>
  <c r="J205" i="23" s="1"/>
  <c r="J101" i="23" s="1"/>
  <c r="P127" i="24"/>
  <c r="P126" i="24"/>
  <c r="P125" i="24" s="1"/>
  <c r="AU117" i="1" s="1"/>
  <c r="T186" i="24"/>
  <c r="T149" i="25"/>
  <c r="BK170" i="26"/>
  <c r="J170" i="26"/>
  <c r="J101" i="26"/>
  <c r="P214" i="26"/>
  <c r="R182" i="6"/>
  <c r="R181" i="6"/>
  <c r="T121" i="7"/>
  <c r="T120" i="7"/>
  <c r="T119" i="7" s="1"/>
  <c r="BK247" i="8"/>
  <c r="J247" i="8"/>
  <c r="J99" i="8"/>
  <c r="BK238" i="10"/>
  <c r="J238" i="10"/>
  <c r="J100" i="10"/>
  <c r="P158" i="11"/>
  <c r="BK218" i="13"/>
  <c r="J218" i="13"/>
  <c r="J101" i="13"/>
  <c r="P300" i="13"/>
  <c r="R121" i="14"/>
  <c r="R120" i="14"/>
  <c r="R119" i="14"/>
  <c r="R131" i="15"/>
  <c r="T213" i="15"/>
  <c r="T241" i="15"/>
  <c r="R245" i="17"/>
  <c r="P182" i="18"/>
  <c r="P163" i="18" s="1"/>
  <c r="T254" i="18"/>
  <c r="T138" i="19"/>
  <c r="BK185" i="20"/>
  <c r="J185" i="20" s="1"/>
  <c r="J101" i="20" s="1"/>
  <c r="T206" i="22"/>
  <c r="P155" i="23"/>
  <c r="T205" i="23"/>
  <c r="BK186" i="24"/>
  <c r="J186" i="24"/>
  <c r="J100" i="24" s="1"/>
  <c r="R242" i="24"/>
  <c r="T170" i="26"/>
  <c r="R214" i="26"/>
  <c r="R169" i="26" s="1"/>
  <c r="R123" i="26" s="1"/>
  <c r="R207" i="2"/>
  <c r="P182" i="6"/>
  <c r="P181" i="6"/>
  <c r="T122" i="9"/>
  <c r="T121" i="9" s="1"/>
  <c r="T120" i="9" s="1"/>
  <c r="BK122" i="10"/>
  <c r="BK121" i="10"/>
  <c r="BK120" i="10"/>
  <c r="J120" i="10" s="1"/>
  <c r="P122" i="10"/>
  <c r="R122" i="11"/>
  <c r="R121" i="11"/>
  <c r="R120" i="11" s="1"/>
  <c r="R218" i="13"/>
  <c r="R323" i="13"/>
  <c r="R322" i="13" s="1"/>
  <c r="T121" i="14"/>
  <c r="T120" i="14"/>
  <c r="T119" i="14"/>
  <c r="R213" i="15"/>
  <c r="T294" i="15"/>
  <c r="T190" i="16"/>
  <c r="R197" i="17"/>
  <c r="BK298" i="17"/>
  <c r="J298" i="17" s="1"/>
  <c r="J104" i="17" s="1"/>
  <c r="P127" i="18"/>
  <c r="P126" i="18"/>
  <c r="P254" i="18"/>
  <c r="R123" i="19"/>
  <c r="R122" i="19" s="1"/>
  <c r="R121" i="19" s="1"/>
  <c r="T185" i="20"/>
  <c r="BK155" i="21"/>
  <c r="J155" i="21" s="1"/>
  <c r="J100" i="21" s="1"/>
  <c r="BK287" i="24"/>
  <c r="J287" i="24" s="1"/>
  <c r="J105" i="24" s="1"/>
  <c r="BK128" i="25"/>
  <c r="J128" i="25"/>
  <c r="J99" i="25"/>
  <c r="R170" i="26"/>
  <c r="T214" i="26"/>
  <c r="BK254" i="13"/>
  <c r="J254" i="13" s="1"/>
  <c r="J102" i="13" s="1"/>
  <c r="BK223" i="20"/>
  <c r="J223" i="20" s="1"/>
  <c r="J103" i="20" s="1"/>
  <c r="BK313" i="17"/>
  <c r="J313" i="17"/>
  <c r="J105" i="17"/>
  <c r="BK123" i="25"/>
  <c r="J123" i="25"/>
  <c r="J98" i="25"/>
  <c r="BK121" i="5"/>
  <c r="J121" i="5" s="1"/>
  <c r="J97" i="5" s="1"/>
  <c r="BK167" i="9"/>
  <c r="J167" i="9"/>
  <c r="J100" i="9" s="1"/>
  <c r="BK119" i="12"/>
  <c r="J119" i="12"/>
  <c r="J97" i="12"/>
  <c r="BK157" i="20"/>
  <c r="J157" i="20" s="1"/>
  <c r="J99" i="20" s="1"/>
  <c r="BK228" i="22"/>
  <c r="J228" i="22"/>
  <c r="J103" i="22" s="1"/>
  <c r="BK284" i="24"/>
  <c r="J284" i="24"/>
  <c r="J104" i="24" s="1"/>
  <c r="BK171" i="4"/>
  <c r="J171" i="4"/>
  <c r="J100" i="4"/>
  <c r="BK266" i="6"/>
  <c r="J266" i="6" s="1"/>
  <c r="J102" i="6" s="1"/>
  <c r="BK166" i="21"/>
  <c r="J166" i="21"/>
  <c r="J101" i="21" s="1"/>
  <c r="BK343" i="15"/>
  <c r="J343" i="15"/>
  <c r="J109" i="15"/>
  <c r="BK158" i="18"/>
  <c r="J158" i="18"/>
  <c r="J99" i="18" s="1"/>
  <c r="BK158" i="22"/>
  <c r="J158" i="22" s="1"/>
  <c r="J99" i="22" s="1"/>
  <c r="BK214" i="23"/>
  <c r="J214" i="23" s="1"/>
  <c r="J102" i="23" s="1"/>
  <c r="BK123" i="21"/>
  <c r="J123" i="21" s="1"/>
  <c r="J98" i="21" s="1"/>
  <c r="BK124" i="26"/>
  <c r="J124" i="26"/>
  <c r="J97" i="26" s="1"/>
  <c r="BK186" i="19"/>
  <c r="J186" i="19" s="1"/>
  <c r="J101" i="19" s="1"/>
  <c r="BK319" i="13"/>
  <c r="J319" i="13" s="1"/>
  <c r="J105" i="13" s="1"/>
  <c r="BK251" i="18"/>
  <c r="J251" i="18" s="1"/>
  <c r="J104" i="18" s="1"/>
  <c r="BK166" i="26"/>
  <c r="J166" i="26"/>
  <c r="J99" i="26" s="1"/>
  <c r="BK349" i="17"/>
  <c r="BK348" i="17" s="1"/>
  <c r="J348" i="17" s="1"/>
  <c r="J108" i="17" s="1"/>
  <c r="BK305" i="15"/>
  <c r="J305" i="15" s="1"/>
  <c r="J105" i="15"/>
  <c r="BK158" i="25"/>
  <c r="J158" i="25" s="1"/>
  <c r="J101" i="25" s="1"/>
  <c r="BE177" i="26"/>
  <c r="E113" i="26"/>
  <c r="BE151" i="26"/>
  <c r="BE160" i="26"/>
  <c r="BE197" i="26"/>
  <c r="F92" i="26"/>
  <c r="BE131" i="26"/>
  <c r="BE202" i="26"/>
  <c r="F91" i="26"/>
  <c r="BE125" i="26"/>
  <c r="BE208" i="26"/>
  <c r="BE210" i="26"/>
  <c r="J91" i="26"/>
  <c r="BE141" i="26"/>
  <c r="BE189" i="26"/>
  <c r="BE215" i="26"/>
  <c r="BE193" i="26"/>
  <c r="BE219" i="26"/>
  <c r="J92" i="26"/>
  <c r="BE127" i="26"/>
  <c r="BE162" i="26"/>
  <c r="BE167" i="26"/>
  <c r="BE175" i="26"/>
  <c r="BE181" i="26"/>
  <c r="BE204" i="26"/>
  <c r="BK122" i="25"/>
  <c r="J122" i="25" s="1"/>
  <c r="J97" i="25" s="1"/>
  <c r="J117" i="26"/>
  <c r="BE147" i="26"/>
  <c r="BE143" i="26"/>
  <c r="BE137" i="26"/>
  <c r="BE158" i="26"/>
  <c r="BE171" i="26"/>
  <c r="BE185" i="26"/>
  <c r="F92" i="25"/>
  <c r="E85" i="25"/>
  <c r="BE145" i="25"/>
  <c r="BE152" i="25"/>
  <c r="J115" i="25"/>
  <c r="BE124" i="25"/>
  <c r="BE133" i="25"/>
  <c r="BE159" i="25"/>
  <c r="F117" i="25"/>
  <c r="J91" i="25"/>
  <c r="BE137" i="25"/>
  <c r="BE131" i="25"/>
  <c r="BE129" i="25"/>
  <c r="BE150" i="25"/>
  <c r="BE154" i="25"/>
  <c r="J118" i="25"/>
  <c r="BE141" i="25"/>
  <c r="BK126" i="24"/>
  <c r="BK125" i="24" s="1"/>
  <c r="J125" i="24" s="1"/>
  <c r="J96" i="24" s="1"/>
  <c r="J121" i="24"/>
  <c r="BE171" i="24"/>
  <c r="BE199" i="24"/>
  <c r="J92" i="24"/>
  <c r="BE132" i="24"/>
  <c r="BE157" i="24"/>
  <c r="BE191" i="24"/>
  <c r="BE230" i="24"/>
  <c r="BE159" i="24"/>
  <c r="BE276" i="24"/>
  <c r="F122" i="24"/>
  <c r="BE215" i="24"/>
  <c r="BE329" i="24"/>
  <c r="BE337" i="24"/>
  <c r="BE182" i="24"/>
  <c r="BE203" i="24"/>
  <c r="BE269" i="24"/>
  <c r="BE278" i="24"/>
  <c r="BE243" i="24"/>
  <c r="BE257" i="24"/>
  <c r="BE265" i="24"/>
  <c r="BE317" i="24"/>
  <c r="E115" i="24"/>
  <c r="BE136" i="24"/>
  <c r="BE152" i="24"/>
  <c r="BE180" i="24"/>
  <c r="BE288" i="24"/>
  <c r="BE339" i="24"/>
  <c r="J124" i="23"/>
  <c r="J98" i="23" s="1"/>
  <c r="J89" i="24"/>
  <c r="BE175" i="24"/>
  <c r="BE212" i="24"/>
  <c r="BE234" i="24"/>
  <c r="BE245" i="24"/>
  <c r="BE249" i="24"/>
  <c r="BE296" i="24"/>
  <c r="BE140" i="24"/>
  <c r="BE225" i="24"/>
  <c r="BE238" i="24"/>
  <c r="BE321" i="24"/>
  <c r="BE325" i="24"/>
  <c r="BE167" i="24"/>
  <c r="BE208" i="24"/>
  <c r="BE292" i="24"/>
  <c r="BE304" i="24"/>
  <c r="BE311" i="24"/>
  <c r="BE323" i="24"/>
  <c r="BE187" i="24"/>
  <c r="BE219" i="24"/>
  <c r="BE128" i="24"/>
  <c r="BE144" i="24"/>
  <c r="BE223" i="24"/>
  <c r="BE163" i="24"/>
  <c r="BE195" i="24"/>
  <c r="BE280" i="24"/>
  <c r="BE285" i="24"/>
  <c r="BE315" i="24"/>
  <c r="BE327" i="24"/>
  <c r="F91" i="24"/>
  <c r="BE300" i="24"/>
  <c r="BE148" i="24"/>
  <c r="BE253" i="24"/>
  <c r="BE261" i="24"/>
  <c r="BE273" i="24"/>
  <c r="BE333" i="24"/>
  <c r="BE187" i="23"/>
  <c r="BE206" i="23"/>
  <c r="BE210" i="23"/>
  <c r="J89" i="23"/>
  <c r="F92" i="23"/>
  <c r="BE125" i="23"/>
  <c r="BE129" i="23"/>
  <c r="BE137" i="23"/>
  <c r="BE145" i="23"/>
  <c r="BE173" i="23"/>
  <c r="BE175" i="23"/>
  <c r="BE183" i="23"/>
  <c r="BE199" i="23"/>
  <c r="BE208" i="23"/>
  <c r="BE215" i="23"/>
  <c r="BE195" i="23"/>
  <c r="BK126" i="22"/>
  <c r="J126" i="22" s="1"/>
  <c r="J97" i="22" s="1"/>
  <c r="BE191" i="23"/>
  <c r="BK231" i="22"/>
  <c r="J231" i="22" s="1"/>
  <c r="J104" i="22" s="1"/>
  <c r="E85" i="23"/>
  <c r="J91" i="23"/>
  <c r="BE133" i="23"/>
  <c r="BE141" i="23"/>
  <c r="BE160" i="23"/>
  <c r="BE166" i="23"/>
  <c r="BE170" i="23"/>
  <c r="F91" i="23"/>
  <c r="J92" i="23"/>
  <c r="BE149" i="23"/>
  <c r="BE153" i="23"/>
  <c r="BE156" i="23"/>
  <c r="BE164" i="23"/>
  <c r="BE179" i="23"/>
  <c r="BE203" i="23"/>
  <c r="F92" i="22"/>
  <c r="J122" i="22"/>
  <c r="BE152" i="22"/>
  <c r="BE171" i="22"/>
  <c r="BE224" i="22"/>
  <c r="E115" i="22"/>
  <c r="BE128" i="22"/>
  <c r="BE144" i="22"/>
  <c r="BE167" i="22"/>
  <c r="BE189" i="22"/>
  <c r="BE233" i="22"/>
  <c r="BE237" i="22"/>
  <c r="BK122" i="21"/>
  <c r="BK121" i="21"/>
  <c r="J121" i="21" s="1"/>
  <c r="J96" i="21" s="1"/>
  <c r="BE148" i="22"/>
  <c r="BE185" i="22"/>
  <c r="BE220" i="22"/>
  <c r="BE241" i="22"/>
  <c r="BE173" i="22"/>
  <c r="BE159" i="22"/>
  <c r="BE229" i="22"/>
  <c r="BE245" i="22"/>
  <c r="J91" i="22"/>
  <c r="BE193" i="22"/>
  <c r="BE200" i="22"/>
  <c r="BE247" i="22"/>
  <c r="F91" i="22"/>
  <c r="BE140" i="22"/>
  <c r="BE181" i="22"/>
  <c r="BE136" i="22"/>
  <c r="BE211" i="22"/>
  <c r="J89" i="22"/>
  <c r="BE132" i="22"/>
  <c r="BE202" i="22"/>
  <c r="BE222" i="22"/>
  <c r="BE156" i="22"/>
  <c r="BE163" i="22"/>
  <c r="BE177" i="22"/>
  <c r="BE196" i="22"/>
  <c r="BE209" i="22"/>
  <c r="BE207" i="22"/>
  <c r="BE217" i="22"/>
  <c r="E111" i="21"/>
  <c r="BK125" i="20"/>
  <c r="J125" i="20" s="1"/>
  <c r="J97" i="20" s="1"/>
  <c r="J117" i="21"/>
  <c r="BE143" i="21"/>
  <c r="F92" i="21"/>
  <c r="BE160" i="21"/>
  <c r="BE131" i="21"/>
  <c r="BE162" i="21"/>
  <c r="BE124" i="21"/>
  <c r="BE151" i="21"/>
  <c r="BE167" i="21"/>
  <c r="J92" i="21"/>
  <c r="BE129" i="21"/>
  <c r="BE147" i="21"/>
  <c r="BE156" i="21"/>
  <c r="J115" i="21"/>
  <c r="BE139" i="21"/>
  <c r="F91" i="21"/>
  <c r="BE135" i="21"/>
  <c r="BK122" i="19"/>
  <c r="BK121" i="19" s="1"/>
  <c r="J121" i="19" s="1"/>
  <c r="J30" i="19" s="1"/>
  <c r="F91" i="20"/>
  <c r="BE151" i="20"/>
  <c r="J89" i="20"/>
  <c r="BE212" i="20"/>
  <c r="J92" i="20"/>
  <c r="BE166" i="20"/>
  <c r="BE208" i="20"/>
  <c r="BE215" i="20"/>
  <c r="BE155" i="20"/>
  <c r="BE217" i="20"/>
  <c r="BE231" i="20"/>
  <c r="BE135" i="20"/>
  <c r="BE143" i="20"/>
  <c r="BE168" i="20"/>
  <c r="BE233" i="20"/>
  <c r="E114" i="20"/>
  <c r="BE139" i="20"/>
  <c r="BE181" i="20"/>
  <c r="BE147" i="20"/>
  <c r="BE200" i="20"/>
  <c r="BE127" i="20"/>
  <c r="BE158" i="20"/>
  <c r="BE224" i="20"/>
  <c r="BE192" i="20"/>
  <c r="BE219" i="20"/>
  <c r="BE162" i="20"/>
  <c r="BE173" i="20"/>
  <c r="BE196" i="20"/>
  <c r="BE204" i="20"/>
  <c r="J120" i="20"/>
  <c r="BE177" i="20"/>
  <c r="BE188" i="20"/>
  <c r="BE131" i="20"/>
  <c r="BE186" i="20"/>
  <c r="BE227" i="20"/>
  <c r="F92" i="20"/>
  <c r="R126" i="18"/>
  <c r="R125" i="18"/>
  <c r="T126" i="18"/>
  <c r="T125" i="18" s="1"/>
  <c r="J127" i="18"/>
  <c r="J98" i="18"/>
  <c r="F91" i="19"/>
  <c r="J115" i="19"/>
  <c r="J182" i="18"/>
  <c r="J101" i="18"/>
  <c r="BE165" i="19"/>
  <c r="F92" i="19"/>
  <c r="J117" i="19"/>
  <c r="BE139" i="19"/>
  <c r="BE161" i="19"/>
  <c r="BE171" i="19"/>
  <c r="BE176" i="19"/>
  <c r="E111" i="19"/>
  <c r="J118" i="19"/>
  <c r="BE124" i="19"/>
  <c r="BE128" i="19"/>
  <c r="BE141" i="19"/>
  <c r="BE153" i="19"/>
  <c r="BE169" i="19"/>
  <c r="BE180" i="19"/>
  <c r="BE182" i="19"/>
  <c r="BE132" i="19"/>
  <c r="BE187" i="19"/>
  <c r="BE149" i="19"/>
  <c r="BE145" i="19"/>
  <c r="BE157" i="19"/>
  <c r="BE134" i="19"/>
  <c r="BK130" i="17"/>
  <c r="J130" i="17"/>
  <c r="J97" i="17"/>
  <c r="J349" i="17"/>
  <c r="J109" i="17"/>
  <c r="J121" i="18"/>
  <c r="BE128" i="18"/>
  <c r="BE159" i="18"/>
  <c r="BE132" i="18"/>
  <c r="BK316" i="17"/>
  <c r="J316" i="17"/>
  <c r="J106" i="17" s="1"/>
  <c r="J92" i="18"/>
  <c r="F91" i="18"/>
  <c r="BE140" i="18"/>
  <c r="BE195" i="18"/>
  <c r="BE199" i="18"/>
  <c r="J89" i="18"/>
  <c r="BE172" i="18"/>
  <c r="BE216" i="18"/>
  <c r="BE252" i="18"/>
  <c r="E85" i="18"/>
  <c r="F122" i="18"/>
  <c r="BE164" i="18"/>
  <c r="BE178" i="18"/>
  <c r="BE218" i="18"/>
  <c r="BE226" i="18"/>
  <c r="BE232" i="18"/>
  <c r="BE136" i="18"/>
  <c r="BE187" i="18"/>
  <c r="BE207" i="18"/>
  <c r="BE152" i="18"/>
  <c r="BE156" i="18"/>
  <c r="BE203" i="18"/>
  <c r="BE243" i="18"/>
  <c r="BE261" i="18"/>
  <c r="BE222" i="18"/>
  <c r="BE259" i="18"/>
  <c r="BE148" i="18"/>
  <c r="BE183" i="18"/>
  <c r="BE239" i="18"/>
  <c r="BE191" i="18"/>
  <c r="BE230" i="18"/>
  <c r="BE247" i="18"/>
  <c r="BE144" i="18"/>
  <c r="BE174" i="18"/>
  <c r="BE211" i="18"/>
  <c r="BE236" i="18"/>
  <c r="BE168" i="18"/>
  <c r="BE255" i="18"/>
  <c r="BE202" i="17"/>
  <c r="BE224" i="17"/>
  <c r="BE258" i="17"/>
  <c r="E85" i="17"/>
  <c r="BE132" i="17"/>
  <c r="BE179" i="17"/>
  <c r="BE184" i="17"/>
  <c r="BE206" i="17"/>
  <c r="BE136" i="17"/>
  <c r="BE191" i="17"/>
  <c r="BE218" i="17"/>
  <c r="F91" i="17"/>
  <c r="J126" i="17"/>
  <c r="BE140" i="17"/>
  <c r="BE280" i="17"/>
  <c r="BE314" i="17"/>
  <c r="BE210" i="17"/>
  <c r="BE214" i="17"/>
  <c r="BE233" i="17"/>
  <c r="BE340" i="17"/>
  <c r="F126" i="17"/>
  <c r="BE303" i="17"/>
  <c r="BE322" i="17"/>
  <c r="BE338" i="17"/>
  <c r="BE228" i="17"/>
  <c r="BE250" i="17"/>
  <c r="BE296" i="17"/>
  <c r="BE342" i="17"/>
  <c r="BE344" i="17"/>
  <c r="BE161" i="17"/>
  <c r="BE222" i="17"/>
  <c r="BE254" i="17"/>
  <c r="BE318" i="17"/>
  <c r="BE328" i="17"/>
  <c r="J91" i="17"/>
  <c r="BE241" i="17"/>
  <c r="BE260" i="17"/>
  <c r="BE264" i="17"/>
  <c r="BE292" i="17"/>
  <c r="BE332" i="17"/>
  <c r="BE336" i="17"/>
  <c r="BE350" i="17"/>
  <c r="BE237" i="17"/>
  <c r="BE288" i="17"/>
  <c r="BK120" i="16"/>
  <c r="J120" i="16" s="1"/>
  <c r="J97" i="16" s="1"/>
  <c r="J123" i="17"/>
  <c r="BE144" i="17"/>
  <c r="BE148" i="17"/>
  <c r="BE163" i="17"/>
  <c r="BE171" i="17"/>
  <c r="BE198" i="17"/>
  <c r="BE186" i="17"/>
  <c r="BE284" i="17"/>
  <c r="BE299" i="17"/>
  <c r="BE309" i="17"/>
  <c r="BE156" i="17"/>
  <c r="BE167" i="17"/>
  <c r="BE268" i="17"/>
  <c r="BE193" i="17"/>
  <c r="BE326" i="17"/>
  <c r="BE152" i="17"/>
  <c r="BE175" i="17"/>
  <c r="BE246" i="17"/>
  <c r="BE272" i="17"/>
  <c r="BE276" i="17"/>
  <c r="BE307" i="17"/>
  <c r="F116" i="16"/>
  <c r="BE142" i="16"/>
  <c r="BK308" i="15"/>
  <c r="J308" i="15"/>
  <c r="J106" i="15" s="1"/>
  <c r="BK342" i="15"/>
  <c r="J342" i="15" s="1"/>
  <c r="J108" i="15" s="1"/>
  <c r="E85" i="16"/>
  <c r="F91" i="16"/>
  <c r="BE122" i="16"/>
  <c r="J89" i="16"/>
  <c r="BE131" i="16"/>
  <c r="BK130" i="15"/>
  <c r="BK129" i="15" s="1"/>
  <c r="J129" i="15" s="1"/>
  <c r="J96" i="15" s="1"/>
  <c r="J91" i="16"/>
  <c r="BE188" i="16"/>
  <c r="J92" i="16"/>
  <c r="BE160" i="16"/>
  <c r="BE182" i="16"/>
  <c r="BE196" i="16"/>
  <c r="BE200" i="16"/>
  <c r="BE152" i="16"/>
  <c r="BE156" i="16"/>
  <c r="BE169" i="16"/>
  <c r="BE204" i="16"/>
  <c r="BE137" i="16"/>
  <c r="BE164" i="16"/>
  <c r="BE126" i="16"/>
  <c r="BE186" i="16"/>
  <c r="BE147" i="16"/>
  <c r="BE177" i="16"/>
  <c r="BE173" i="16"/>
  <c r="BE191" i="16"/>
  <c r="F125" i="15"/>
  <c r="BE136" i="15"/>
  <c r="BE153" i="15"/>
  <c r="BE159" i="15"/>
  <c r="BE176" i="15"/>
  <c r="J126" i="15"/>
  <c r="BE134" i="15"/>
  <c r="BE155" i="15"/>
  <c r="BE163" i="15"/>
  <c r="BE195" i="15"/>
  <c r="BE246" i="15"/>
  <c r="F92" i="15"/>
  <c r="BE199" i="15"/>
  <c r="BE242" i="15"/>
  <c r="BE259" i="15"/>
  <c r="BE314" i="15"/>
  <c r="BK120" i="14"/>
  <c r="J120" i="14" s="1"/>
  <c r="J97" i="14" s="1"/>
  <c r="BE146" i="15"/>
  <c r="BE171" i="15"/>
  <c r="BE191" i="15"/>
  <c r="BE269" i="15"/>
  <c r="BE292" i="15"/>
  <c r="BE205" i="15"/>
  <c r="BE226" i="15"/>
  <c r="BE330" i="15"/>
  <c r="BE338" i="15"/>
  <c r="J125" i="15"/>
  <c r="BE138" i="15"/>
  <c r="BE251" i="15"/>
  <c r="BE284" i="15"/>
  <c r="BE299" i="15"/>
  <c r="BE336" i="15"/>
  <c r="E119" i="15"/>
  <c r="BE148" i="15"/>
  <c r="BE186" i="15"/>
  <c r="BE203" i="15"/>
  <c r="BE132" i="15"/>
  <c r="BE178" i="15"/>
  <c r="BE237" i="15"/>
  <c r="BE255" i="15"/>
  <c r="BE328" i="15"/>
  <c r="BE332" i="15"/>
  <c r="J89" i="15"/>
  <c r="BE142" i="15"/>
  <c r="BE182" i="15"/>
  <c r="BE209" i="15"/>
  <c r="BE235" i="15"/>
  <c r="BE310" i="15"/>
  <c r="BE167" i="15"/>
  <c r="BE231" i="15"/>
  <c r="BE263" i="15"/>
  <c r="BE275" i="15"/>
  <c r="BE295" i="15"/>
  <c r="BE306" i="15"/>
  <c r="BE218" i="15"/>
  <c r="BE280" i="15"/>
  <c r="BE288" i="15"/>
  <c r="BE320" i="15"/>
  <c r="BE214" i="15"/>
  <c r="BE301" i="15"/>
  <c r="BE201" i="15"/>
  <c r="BE222" i="15"/>
  <c r="BE267" i="15"/>
  <c r="BE271" i="15"/>
  <c r="BE318" i="15"/>
  <c r="BE324" i="15"/>
  <c r="BE344" i="15"/>
  <c r="J116" i="14"/>
  <c r="J323" i="13"/>
  <c r="J107" i="13"/>
  <c r="F91" i="14"/>
  <c r="BE122" i="14"/>
  <c r="J115" i="14"/>
  <c r="BE173" i="14"/>
  <c r="BE131" i="14"/>
  <c r="BE182" i="14"/>
  <c r="J89" i="14"/>
  <c r="BE152" i="14"/>
  <c r="BE191" i="14"/>
  <c r="BE142" i="14"/>
  <c r="BE156" i="14"/>
  <c r="BE196" i="14"/>
  <c r="BE204" i="14"/>
  <c r="BK128" i="13"/>
  <c r="BK127" i="13" s="1"/>
  <c r="J127" i="13" s="1"/>
  <c r="J30" i="13" s="1"/>
  <c r="E85" i="14"/>
  <c r="BE164" i="14"/>
  <c r="BE200" i="14"/>
  <c r="BE147" i="14"/>
  <c r="BE126" i="14"/>
  <c r="BE186" i="14"/>
  <c r="BE137" i="14"/>
  <c r="BE169" i="14"/>
  <c r="BE177" i="14"/>
  <c r="BE188" i="14"/>
  <c r="F92" i="14"/>
  <c r="BE160" i="14"/>
  <c r="E117" i="13"/>
  <c r="F124" i="13"/>
  <c r="BE173" i="13"/>
  <c r="BE177" i="13"/>
  <c r="BE210" i="13"/>
  <c r="BE219" i="13"/>
  <c r="BE250" i="13"/>
  <c r="BE146" i="13"/>
  <c r="BE262" i="13"/>
  <c r="J121" i="13"/>
  <c r="BE197" i="13"/>
  <c r="BE236" i="13"/>
  <c r="BE244" i="13"/>
  <c r="BE274" i="13"/>
  <c r="BE298" i="13"/>
  <c r="J92" i="13"/>
  <c r="BE142" i="13"/>
  <c r="BE238" i="13"/>
  <c r="BE320" i="13"/>
  <c r="BE342" i="13"/>
  <c r="BE278" i="13"/>
  <c r="BE138" i="13"/>
  <c r="BE255" i="13"/>
  <c r="BE260" i="13"/>
  <c r="BE266" i="13"/>
  <c r="BE294" i="13"/>
  <c r="BE315" i="13"/>
  <c r="BE348" i="13"/>
  <c r="BE161" i="13"/>
  <c r="BE193" i="13"/>
  <c r="BE286" i="13"/>
  <c r="BE150" i="13"/>
  <c r="BE214" i="13"/>
  <c r="F91" i="13"/>
  <c r="BE169" i="13"/>
  <c r="BE184" i="13"/>
  <c r="BE305" i="13"/>
  <c r="BE313" i="13"/>
  <c r="BE330" i="13"/>
  <c r="BE344" i="13"/>
  <c r="BK118" i="12"/>
  <c r="J118" i="12" s="1"/>
  <c r="J96" i="12" s="1"/>
  <c r="BE189" i="13"/>
  <c r="BE231" i="13"/>
  <c r="BE242" i="13"/>
  <c r="J123" i="13"/>
  <c r="BE134" i="13"/>
  <c r="BE205" i="13"/>
  <c r="BE227" i="13"/>
  <c r="BE270" i="13"/>
  <c r="BE282" i="13"/>
  <c r="BE324" i="13"/>
  <c r="BE332" i="13"/>
  <c r="BE346" i="13"/>
  <c r="BE159" i="13"/>
  <c r="BE182" i="13"/>
  <c r="BE201" i="13"/>
  <c r="BE223" i="13"/>
  <c r="BE290" i="13"/>
  <c r="BE309" i="13"/>
  <c r="BE340" i="13"/>
  <c r="BE130" i="13"/>
  <c r="BE154" i="13"/>
  <c r="BE328" i="13"/>
  <c r="BE165" i="13"/>
  <c r="BE301" i="13"/>
  <c r="BE336" i="13"/>
  <c r="J91" i="12"/>
  <c r="E85" i="12"/>
  <c r="F115" i="12"/>
  <c r="J115" i="12"/>
  <c r="BE124" i="12"/>
  <c r="BE138" i="12"/>
  <c r="BE140" i="12"/>
  <c r="J112" i="12"/>
  <c r="BE126" i="12"/>
  <c r="BK121" i="11"/>
  <c r="J121" i="11" s="1"/>
  <c r="J97" i="11" s="1"/>
  <c r="BE120" i="12"/>
  <c r="BE132" i="12"/>
  <c r="F91" i="12"/>
  <c r="BE136" i="12"/>
  <c r="BE134" i="12"/>
  <c r="BE128" i="12"/>
  <c r="J91" i="11"/>
  <c r="F116" i="11"/>
  <c r="BE189" i="11"/>
  <c r="J121" i="10"/>
  <c r="J97" i="10" s="1"/>
  <c r="BE173" i="11"/>
  <c r="J89" i="11"/>
  <c r="F117" i="11"/>
  <c r="BE175" i="11"/>
  <c r="BE206" i="11"/>
  <c r="E110" i="11"/>
  <c r="BE134" i="11"/>
  <c r="BE181" i="11"/>
  <c r="BE194" i="11"/>
  <c r="BE214" i="11"/>
  <c r="BE131" i="11"/>
  <c r="BE138" i="11"/>
  <c r="BE141" i="11"/>
  <c r="BE149" i="11"/>
  <c r="BE168" i="11"/>
  <c r="BE202" i="11"/>
  <c r="J96" i="10"/>
  <c r="BE127" i="11"/>
  <c r="BE198" i="11"/>
  <c r="BE222" i="11"/>
  <c r="BE145" i="11"/>
  <c r="BE159" i="11"/>
  <c r="BE178" i="11"/>
  <c r="BE226" i="11"/>
  <c r="J122" i="10"/>
  <c r="J98" i="10"/>
  <c r="J117" i="11"/>
  <c r="BE123" i="11"/>
  <c r="BE153" i="11"/>
  <c r="BE185" i="11"/>
  <c r="BE218" i="11"/>
  <c r="BE125" i="11"/>
  <c r="BE171" i="11"/>
  <c r="BE210" i="11"/>
  <c r="BE164" i="11"/>
  <c r="J122" i="9"/>
  <c r="J98" i="9"/>
  <c r="J117" i="10"/>
  <c r="BE148" i="10"/>
  <c r="BE158" i="10"/>
  <c r="BE179" i="10"/>
  <c r="BE247" i="10"/>
  <c r="BE288" i="10"/>
  <c r="J91" i="10"/>
  <c r="BE169" i="10"/>
  <c r="BE176" i="10"/>
  <c r="BE215" i="10"/>
  <c r="BE230" i="10"/>
  <c r="BE239" i="10"/>
  <c r="BE261" i="10"/>
  <c r="E85" i="10"/>
  <c r="BE182" i="10"/>
  <c r="BE197" i="10"/>
  <c r="BE256" i="10"/>
  <c r="BE270" i="10"/>
  <c r="BE200" i="10"/>
  <c r="BE280" i="10"/>
  <c r="BE307" i="10"/>
  <c r="BE310" i="10"/>
  <c r="BK120" i="9"/>
  <c r="J120" i="9"/>
  <c r="BE166" i="10"/>
  <c r="BE187" i="10"/>
  <c r="BE207" i="10"/>
  <c r="BE151" i="10"/>
  <c r="BE172" i="10"/>
  <c r="BE205" i="10"/>
  <c r="BE211" i="10"/>
  <c r="BE235" i="10"/>
  <c r="BE275" i="10"/>
  <c r="BE284" i="10"/>
  <c r="BE297" i="10"/>
  <c r="BE302" i="10"/>
  <c r="F117" i="10"/>
  <c r="J89" i="10"/>
  <c r="BE141" i="10"/>
  <c r="BE213" i="10"/>
  <c r="BE243" i="10"/>
  <c r="BE252" i="10"/>
  <c r="F91" i="10"/>
  <c r="BE123" i="10"/>
  <c r="BE136" i="10"/>
  <c r="BE163" i="10"/>
  <c r="BE191" i="10"/>
  <c r="BE133" i="10"/>
  <c r="BE226" i="10"/>
  <c r="BE266" i="10"/>
  <c r="BE138" i="10"/>
  <c r="BE194" i="10"/>
  <c r="BE209" i="10"/>
  <c r="BE217" i="10"/>
  <c r="BE292" i="10"/>
  <c r="BE305" i="10"/>
  <c r="BE145" i="10"/>
  <c r="BE155" i="10"/>
  <c r="BE184" i="10"/>
  <c r="BE203" i="10"/>
  <c r="BE127" i="10"/>
  <c r="BE160" i="10"/>
  <c r="BE222" i="10"/>
  <c r="F92" i="9"/>
  <c r="BE131" i="9"/>
  <c r="J89" i="9"/>
  <c r="BE135" i="9"/>
  <c r="J117" i="9"/>
  <c r="BE125" i="9"/>
  <c r="F116" i="9"/>
  <c r="BE137" i="9"/>
  <c r="BE133" i="9"/>
  <c r="J116" i="9"/>
  <c r="BE127" i="9"/>
  <c r="BE153" i="9"/>
  <c r="E85" i="9"/>
  <c r="BE143" i="9"/>
  <c r="BE147" i="9"/>
  <c r="BE162" i="9"/>
  <c r="BE123" i="9"/>
  <c r="BE145" i="9"/>
  <c r="BE149" i="9"/>
  <c r="BE151" i="9"/>
  <c r="BE160" i="9"/>
  <c r="BE165" i="9"/>
  <c r="BK120" i="8"/>
  <c r="BK119" i="8" s="1"/>
  <c r="J119" i="8" s="1"/>
  <c r="J96" i="8" s="1"/>
  <c r="BE129" i="9"/>
  <c r="BE139" i="9"/>
  <c r="BE141" i="9"/>
  <c r="BE156" i="9"/>
  <c r="BE158" i="9"/>
  <c r="BE168" i="9"/>
  <c r="E85" i="8"/>
  <c r="J113" i="8"/>
  <c r="BE416" i="8"/>
  <c r="BE405" i="8"/>
  <c r="BE426" i="8"/>
  <c r="BE323" i="8"/>
  <c r="J121" i="7"/>
  <c r="J98" i="7" s="1"/>
  <c r="F115" i="8"/>
  <c r="BE148" i="8"/>
  <c r="BE198" i="8"/>
  <c r="BE211" i="8"/>
  <c r="BE223" i="8"/>
  <c r="BE360" i="8"/>
  <c r="BE390" i="8"/>
  <c r="BE401" i="8"/>
  <c r="BE403" i="8"/>
  <c r="BE173" i="8"/>
  <c r="BE347" i="8"/>
  <c r="BE371" i="8"/>
  <c r="BE399" i="8"/>
  <c r="BE436" i="8"/>
  <c r="BE438" i="8"/>
  <c r="BE446" i="8"/>
  <c r="J92" i="8"/>
  <c r="BE334" i="8"/>
  <c r="BE434" i="8"/>
  <c r="J91" i="8"/>
  <c r="BE122" i="8"/>
  <c r="BE442" i="8"/>
  <c r="BE302" i="8"/>
  <c r="BE440" i="8"/>
  <c r="BE444" i="8"/>
  <c r="BE448" i="8"/>
  <c r="BE160" i="8"/>
  <c r="BE235" i="8"/>
  <c r="BE281" i="8"/>
  <c r="BE382" i="8"/>
  <c r="BE418" i="8"/>
  <c r="BE292" i="8"/>
  <c r="F116" i="8"/>
  <c r="BE270" i="8"/>
  <c r="BE135" i="8"/>
  <c r="BE186" i="8"/>
  <c r="BE259" i="8"/>
  <c r="BE312" i="8"/>
  <c r="BE248" i="8"/>
  <c r="J89" i="7"/>
  <c r="J115" i="7"/>
  <c r="BE192" i="7"/>
  <c r="BE251" i="7"/>
  <c r="BE329" i="7"/>
  <c r="BE348" i="7"/>
  <c r="BE379" i="7"/>
  <c r="F92" i="7"/>
  <c r="BE317" i="7"/>
  <c r="BE377" i="7"/>
  <c r="BE405" i="7"/>
  <c r="J182" i="6"/>
  <c r="J99" i="6" s="1"/>
  <c r="BE172" i="7"/>
  <c r="BE340" i="7"/>
  <c r="BE450" i="7"/>
  <c r="BE454" i="7"/>
  <c r="BE273" i="7"/>
  <c r="BE425" i="7"/>
  <c r="BE456" i="7"/>
  <c r="BE164" i="7"/>
  <c r="BE238" i="7"/>
  <c r="BE122" i="7"/>
  <c r="BE152" i="7"/>
  <c r="BE357" i="7"/>
  <c r="BE366" i="7"/>
  <c r="BE375" i="7"/>
  <c r="BE381" i="7"/>
  <c r="BE433" i="7"/>
  <c r="BE442" i="7"/>
  <c r="BE226" i="7"/>
  <c r="J123" i="6"/>
  <c r="J97" i="6" s="1"/>
  <c r="J92" i="7"/>
  <c r="BE130" i="7"/>
  <c r="BE201" i="7"/>
  <c r="BE452" i="7"/>
  <c r="BE458" i="7"/>
  <c r="BE460" i="7"/>
  <c r="E109" i="7"/>
  <c r="BE138" i="7"/>
  <c r="BE262" i="7"/>
  <c r="BE295" i="7"/>
  <c r="BE285" i="7"/>
  <c r="BE150" i="7"/>
  <c r="BE307" i="7"/>
  <c r="F91" i="7"/>
  <c r="BE180" i="7"/>
  <c r="BE213" i="7"/>
  <c r="F92" i="6"/>
  <c r="BE143" i="6"/>
  <c r="BE151" i="6"/>
  <c r="E85" i="6"/>
  <c r="BE196" i="6"/>
  <c r="BE221" i="6"/>
  <c r="F118" i="6"/>
  <c r="BE234" i="6"/>
  <c r="BE124" i="6"/>
  <c r="BE135" i="6"/>
  <c r="BE173" i="6"/>
  <c r="BE200" i="6"/>
  <c r="BE179" i="6"/>
  <c r="J92" i="6"/>
  <c r="BE164" i="6"/>
  <c r="BE177" i="6"/>
  <c r="BE190" i="6"/>
  <c r="BE254" i="6"/>
  <c r="BE132" i="6"/>
  <c r="BE139" i="6"/>
  <c r="BE160" i="6"/>
  <c r="BE205" i="6"/>
  <c r="BE213" i="6"/>
  <c r="BE250" i="6"/>
  <c r="BE258" i="6"/>
  <c r="BE262" i="6"/>
  <c r="BE267" i="6"/>
  <c r="J118" i="6"/>
  <c r="BE149" i="6"/>
  <c r="BE217" i="6"/>
  <c r="BE224" i="6"/>
  <c r="BE246" i="6"/>
  <c r="BK125" i="5"/>
  <c r="J125" i="5"/>
  <c r="J98" i="5" s="1"/>
  <c r="J89" i="6"/>
  <c r="BE157" i="6"/>
  <c r="BE183" i="6"/>
  <c r="BE209" i="6"/>
  <c r="BE242" i="6"/>
  <c r="BE141" i="6"/>
  <c r="BE188" i="6"/>
  <c r="BE137" i="6"/>
  <c r="BE154" i="6"/>
  <c r="BE169" i="6"/>
  <c r="BE228" i="6"/>
  <c r="BE193" i="6"/>
  <c r="BE198" i="6"/>
  <c r="BE128" i="6"/>
  <c r="BE146" i="6"/>
  <c r="BE185" i="6"/>
  <c r="BE202" i="6"/>
  <c r="BE207" i="6"/>
  <c r="BE238" i="6"/>
  <c r="BE137" i="5"/>
  <c r="J92" i="5"/>
  <c r="BE167" i="5"/>
  <c r="BE173" i="5"/>
  <c r="BE197" i="5"/>
  <c r="J91" i="5"/>
  <c r="BE208" i="5"/>
  <c r="J114" i="5"/>
  <c r="F92" i="5"/>
  <c r="BE169" i="5"/>
  <c r="BE190" i="5"/>
  <c r="BE200" i="5"/>
  <c r="BE221" i="5"/>
  <c r="BE156" i="5"/>
  <c r="BE162" i="5"/>
  <c r="E110" i="5"/>
  <c r="BE130" i="5"/>
  <c r="BE134" i="5"/>
  <c r="BE143" i="5"/>
  <c r="BE165" i="5"/>
  <c r="BE218" i="5"/>
  <c r="BE234" i="5"/>
  <c r="J121" i="4"/>
  <c r="J97" i="4"/>
  <c r="J122" i="4"/>
  <c r="J98" i="4" s="1"/>
  <c r="BE139" i="5"/>
  <c r="BE181" i="5"/>
  <c r="BE210" i="5"/>
  <c r="BE225" i="5"/>
  <c r="F91" i="5"/>
  <c r="BE122" i="5"/>
  <c r="BE150" i="5"/>
  <c r="BE186" i="5"/>
  <c r="BE141" i="5"/>
  <c r="BE214" i="5"/>
  <c r="BE229" i="5"/>
  <c r="BE177" i="5"/>
  <c r="BE153" i="5"/>
  <c r="BE193" i="5"/>
  <c r="BE204" i="5"/>
  <c r="BE231" i="5"/>
  <c r="BE127" i="5"/>
  <c r="BE146" i="5"/>
  <c r="BE148" i="5"/>
  <c r="BE159" i="5"/>
  <c r="E85" i="4"/>
  <c r="J117" i="4"/>
  <c r="BE131" i="4"/>
  <c r="F116" i="4"/>
  <c r="BE127" i="4"/>
  <c r="BE135" i="4"/>
  <c r="BE145" i="4"/>
  <c r="J91" i="4"/>
  <c r="BE123" i="4"/>
  <c r="BE139" i="4"/>
  <c r="BE149" i="4"/>
  <c r="BE155" i="4"/>
  <c r="BE160" i="4"/>
  <c r="BE165" i="4"/>
  <c r="J89" i="4"/>
  <c r="BE167" i="4"/>
  <c r="BE129" i="4"/>
  <c r="BK121" i="3"/>
  <c r="J121" i="3" s="1"/>
  <c r="J98" i="3" s="1"/>
  <c r="F92" i="4"/>
  <c r="BE133" i="4"/>
  <c r="BE153" i="4"/>
  <c r="BE157" i="4"/>
  <c r="BE169" i="4"/>
  <c r="BE172" i="4"/>
  <c r="BE125" i="4"/>
  <c r="BE137" i="4"/>
  <c r="BE162" i="4"/>
  <c r="BE141" i="4"/>
  <c r="BE143" i="4"/>
  <c r="BE147" i="4"/>
  <c r="BE151" i="4"/>
  <c r="BE122" i="3"/>
  <c r="BE174" i="3"/>
  <c r="BE300" i="3"/>
  <c r="J91" i="3"/>
  <c r="BE326" i="3"/>
  <c r="BE399" i="3"/>
  <c r="BE364" i="3"/>
  <c r="BE372" i="3"/>
  <c r="BE417" i="3"/>
  <c r="E85" i="3"/>
  <c r="F115" i="3"/>
  <c r="BE148" i="3"/>
  <c r="BE228" i="3"/>
  <c r="BE288" i="3"/>
  <c r="BE340" i="3"/>
  <c r="BE385" i="3"/>
  <c r="BE387" i="3"/>
  <c r="BE421" i="3"/>
  <c r="BE423" i="3"/>
  <c r="F92" i="3"/>
  <c r="BE409" i="3"/>
  <c r="BE419" i="3"/>
  <c r="J116" i="3"/>
  <c r="BE135" i="3"/>
  <c r="BE352" i="3"/>
  <c r="BE383" i="3"/>
  <c r="BE401" i="3"/>
  <c r="BE427" i="3"/>
  <c r="BE431" i="3"/>
  <c r="BE433" i="3"/>
  <c r="BE215" i="3"/>
  <c r="BE241" i="3"/>
  <c r="BE277" i="3"/>
  <c r="BE381" i="3"/>
  <c r="BE425" i="3"/>
  <c r="BE429" i="3"/>
  <c r="J89" i="3"/>
  <c r="BE312" i="3"/>
  <c r="BE161" i="3"/>
  <c r="BE265" i="3"/>
  <c r="BK120" i="2"/>
  <c r="J120" i="2" s="1"/>
  <c r="J97" i="2" s="1"/>
  <c r="BE201" i="3"/>
  <c r="BE188" i="3"/>
  <c r="BE253" i="3"/>
  <c r="J89" i="2"/>
  <c r="F116" i="2"/>
  <c r="F91" i="2"/>
  <c r="J116" i="2"/>
  <c r="BE155" i="2"/>
  <c r="BE198" i="2"/>
  <c r="BE318" i="2"/>
  <c r="J91" i="2"/>
  <c r="BE292" i="2"/>
  <c r="BE174" i="2"/>
  <c r="BE345" i="2"/>
  <c r="BE363" i="2"/>
  <c r="BE365" i="2"/>
  <c r="BE294" i="2"/>
  <c r="BE354" i="2"/>
  <c r="E85" i="2"/>
  <c r="BE259" i="2"/>
  <c r="BE367" i="2"/>
  <c r="BE288" i="2"/>
  <c r="BE208" i="2"/>
  <c r="BE290" i="2"/>
  <c r="BE122" i="2"/>
  <c r="BE165" i="2"/>
  <c r="BE250" i="2"/>
  <c r="BE336" i="2"/>
  <c r="BE145" i="2"/>
  <c r="BE222" i="2"/>
  <c r="BE269" i="2"/>
  <c r="BE131" i="2"/>
  <c r="BE185" i="2"/>
  <c r="BE279" i="2"/>
  <c r="BE237" i="2"/>
  <c r="J34" i="4"/>
  <c r="AW97" i="1"/>
  <c r="J34" i="5"/>
  <c r="AW98" i="1" s="1"/>
  <c r="J34" i="7"/>
  <c r="AW100" i="1"/>
  <c r="F36" i="12"/>
  <c r="BC105" i="1" s="1"/>
  <c r="F37" i="12"/>
  <c r="BD105" i="1"/>
  <c r="J34" i="14"/>
  <c r="AW107" i="1" s="1"/>
  <c r="F36" i="16"/>
  <c r="BC109" i="1"/>
  <c r="F34" i="18"/>
  <c r="BA111" i="1" s="1"/>
  <c r="F35" i="21"/>
  <c r="BB114" i="1"/>
  <c r="F34" i="23"/>
  <c r="BA116" i="1" s="1"/>
  <c r="F34" i="25"/>
  <c r="BA118" i="1"/>
  <c r="F36" i="3"/>
  <c r="BC96" i="1" s="1"/>
  <c r="J34" i="8"/>
  <c r="AW101" i="1"/>
  <c r="F34" i="14"/>
  <c r="BA107" i="1" s="1"/>
  <c r="F34" i="16"/>
  <c r="BA109" i="1"/>
  <c r="F36" i="18"/>
  <c r="BC111" i="1" s="1"/>
  <c r="J34" i="21"/>
  <c r="AW114" i="1"/>
  <c r="F37" i="23"/>
  <c r="BD116" i="1" s="1"/>
  <c r="F34" i="26"/>
  <c r="BA119" i="1"/>
  <c r="F34" i="2"/>
  <c r="BA95" i="1" s="1"/>
  <c r="F35" i="6"/>
  <c r="BB99" i="1"/>
  <c r="F36" i="9"/>
  <c r="BC102" i="1" s="1"/>
  <c r="F36" i="10"/>
  <c r="BC103" i="1" s="1"/>
  <c r="F36" i="14"/>
  <c r="BC107" i="1" s="1"/>
  <c r="F37" i="16"/>
  <c r="BD109" i="1" s="1"/>
  <c r="F37" i="18"/>
  <c r="BD111" i="1" s="1"/>
  <c r="F37" i="21"/>
  <c r="BD114" i="1" s="1"/>
  <c r="F35" i="23"/>
  <c r="BB116" i="1" s="1"/>
  <c r="J34" i="25"/>
  <c r="AW118" i="1" s="1"/>
  <c r="J30" i="10"/>
  <c r="J34" i="2"/>
  <c r="AW95" i="1"/>
  <c r="F34" i="6"/>
  <c r="BA99" i="1"/>
  <c r="J34" i="9"/>
  <c r="AW102" i="1"/>
  <c r="F37" i="10"/>
  <c r="BD103" i="1"/>
  <c r="F35" i="13"/>
  <c r="BB106" i="1" s="1"/>
  <c r="J34" i="17"/>
  <c r="AW110" i="1"/>
  <c r="F36" i="22"/>
  <c r="BC115" i="1" s="1"/>
  <c r="F35" i="26"/>
  <c r="BB119" i="1"/>
  <c r="F35" i="4"/>
  <c r="BB97" i="1" s="1"/>
  <c r="F34" i="4"/>
  <c r="BA97" i="1"/>
  <c r="F37" i="5"/>
  <c r="BD98" i="1" s="1"/>
  <c r="F36" i="8"/>
  <c r="BC101" i="1"/>
  <c r="F34" i="11"/>
  <c r="BA104" i="1" s="1"/>
  <c r="J34" i="15"/>
  <c r="AW108" i="1"/>
  <c r="J34" i="19"/>
  <c r="AW112" i="1" s="1"/>
  <c r="F34" i="20"/>
  <c r="BA113" i="1"/>
  <c r="F37" i="24"/>
  <c r="BD117" i="1" s="1"/>
  <c r="F37" i="4"/>
  <c r="BD97" i="1"/>
  <c r="F35" i="5"/>
  <c r="BB98" i="1" s="1"/>
  <c r="F36" i="7"/>
  <c r="BC100" i="1"/>
  <c r="F35" i="12"/>
  <c r="BB105" i="1" s="1"/>
  <c r="J34" i="12"/>
  <c r="AW105" i="1"/>
  <c r="F36" i="13"/>
  <c r="BC106" i="1" s="1"/>
  <c r="F36" i="17"/>
  <c r="BC110" i="1" s="1"/>
  <c r="F36" i="23"/>
  <c r="BC116" i="1" s="1"/>
  <c r="F36" i="25"/>
  <c r="BC118" i="1" s="1"/>
  <c r="F34" i="3"/>
  <c r="BA96" i="1" s="1"/>
  <c r="F37" i="7"/>
  <c r="BD100" i="1" s="1"/>
  <c r="J30" i="9"/>
  <c r="F36" i="11"/>
  <c r="BC104" i="1"/>
  <c r="F35" i="14"/>
  <c r="BB107" i="1"/>
  <c r="F35" i="16"/>
  <c r="BB109" i="1"/>
  <c r="J34" i="18"/>
  <c r="AW111" i="1"/>
  <c r="F34" i="21"/>
  <c r="BA114" i="1"/>
  <c r="J34" i="23"/>
  <c r="AW116" i="1" s="1"/>
  <c r="F35" i="25"/>
  <c r="BB118" i="1"/>
  <c r="J34" i="3"/>
  <c r="AW96" i="1" s="1"/>
  <c r="F37" i="8"/>
  <c r="BD101" i="1"/>
  <c r="J34" i="11"/>
  <c r="AW104" i="1" s="1"/>
  <c r="F36" i="15"/>
  <c r="BC108" i="1"/>
  <c r="F37" i="19"/>
  <c r="BD112" i="1" s="1"/>
  <c r="F35" i="20"/>
  <c r="BB113" i="1"/>
  <c r="J34" i="24"/>
  <c r="AW117" i="1" s="1"/>
  <c r="F35" i="2"/>
  <c r="BB95" i="1"/>
  <c r="F36" i="6"/>
  <c r="BC99" i="1" s="1"/>
  <c r="F35" i="9"/>
  <c r="BB102" i="1"/>
  <c r="J34" i="10"/>
  <c r="AW103" i="1" s="1"/>
  <c r="F37" i="13"/>
  <c r="BD106" i="1"/>
  <c r="F35" i="17"/>
  <c r="BB110" i="1" s="1"/>
  <c r="F35" i="22"/>
  <c r="BB115" i="1"/>
  <c r="F36" i="26"/>
  <c r="BC119" i="1" s="1"/>
  <c r="F37" i="2"/>
  <c r="BD95" i="1"/>
  <c r="F37" i="6"/>
  <c r="BD99" i="1" s="1"/>
  <c r="F37" i="9"/>
  <c r="BD102" i="1"/>
  <c r="F35" i="10"/>
  <c r="BB103" i="1" s="1"/>
  <c r="J34" i="13"/>
  <c r="AW106" i="1"/>
  <c r="F37" i="17"/>
  <c r="BD110" i="1" s="1"/>
  <c r="F34" i="22"/>
  <c r="BA115" i="1"/>
  <c r="J34" i="26"/>
  <c r="AW119" i="1" s="1"/>
  <c r="F35" i="3"/>
  <c r="BB96" i="1" s="1"/>
  <c r="F34" i="8"/>
  <c r="BA101" i="1" s="1"/>
  <c r="F35" i="11"/>
  <c r="BB104" i="1" s="1"/>
  <c r="F34" i="13"/>
  <c r="BA106" i="1" s="1"/>
  <c r="F34" i="17"/>
  <c r="BA110" i="1" s="1"/>
  <c r="F37" i="22"/>
  <c r="BD115" i="1" s="1"/>
  <c r="F37" i="26"/>
  <c r="BD119" i="1" s="1"/>
  <c r="F36" i="5"/>
  <c r="BC98" i="1" s="1"/>
  <c r="F34" i="7"/>
  <c r="BA100" i="1" s="1"/>
  <c r="F34" i="15"/>
  <c r="BA108" i="1" s="1"/>
  <c r="F36" i="19"/>
  <c r="BC112" i="1" s="1"/>
  <c r="F36" i="20"/>
  <c r="BC113" i="1" s="1"/>
  <c r="F34" i="24"/>
  <c r="BA117" i="1" s="1"/>
  <c r="F37" i="3"/>
  <c r="BD96" i="1" s="1"/>
  <c r="F35" i="8"/>
  <c r="BB101" i="1" s="1"/>
  <c r="F37" i="11"/>
  <c r="BD104" i="1" s="1"/>
  <c r="F37" i="15"/>
  <c r="BD108" i="1" s="1"/>
  <c r="F34" i="19"/>
  <c r="BA112" i="1" s="1"/>
  <c r="F37" i="20"/>
  <c r="BD113" i="1"/>
  <c r="F36" i="24"/>
  <c r="BC117" i="1"/>
  <c r="F36" i="4"/>
  <c r="BC97" i="1"/>
  <c r="F34" i="5"/>
  <c r="BA98" i="1"/>
  <c r="F35" i="7"/>
  <c r="BB100" i="1"/>
  <c r="F34" i="12"/>
  <c r="BA105" i="1"/>
  <c r="F35" i="15"/>
  <c r="BB108" i="1" s="1"/>
  <c r="F35" i="19"/>
  <c r="BB112" i="1" s="1"/>
  <c r="J34" i="20"/>
  <c r="AW113" i="1" s="1"/>
  <c r="F35" i="24"/>
  <c r="BB117" i="1" s="1"/>
  <c r="F36" i="2"/>
  <c r="BC95" i="1" s="1"/>
  <c r="J34" i="6"/>
  <c r="AW99" i="1" s="1"/>
  <c r="F34" i="9"/>
  <c r="BA102" i="1" s="1"/>
  <c r="F34" i="10"/>
  <c r="BA103" i="1" s="1"/>
  <c r="F37" i="14"/>
  <c r="BD107" i="1" s="1"/>
  <c r="J34" i="16"/>
  <c r="AW109" i="1" s="1"/>
  <c r="F35" i="18"/>
  <c r="BB111" i="1" s="1"/>
  <c r="F36" i="21"/>
  <c r="BC114" i="1" s="1"/>
  <c r="J34" i="22"/>
  <c r="AW115" i="1" s="1"/>
  <c r="F37" i="25"/>
  <c r="BD118" i="1" s="1"/>
  <c r="BK233" i="6" l="1"/>
  <c r="J233" i="6" s="1"/>
  <c r="J101" i="6" s="1"/>
  <c r="P125" i="18"/>
  <c r="AU111" i="1" s="1"/>
  <c r="T130" i="15"/>
  <c r="T129" i="15"/>
  <c r="P121" i="11"/>
  <c r="P120" i="11" s="1"/>
  <c r="AU104" i="1" s="1"/>
  <c r="P122" i="19"/>
  <c r="P121" i="19" s="1"/>
  <c r="AU112" i="1" s="1"/>
  <c r="BK126" i="18"/>
  <c r="BK125" i="18" s="1"/>
  <c r="J125" i="18" s="1"/>
  <c r="J96" i="18" s="1"/>
  <c r="T120" i="10"/>
  <c r="BK122" i="6"/>
  <c r="J122" i="6" s="1"/>
  <c r="J96" i="6" s="1"/>
  <c r="R126" i="24"/>
  <c r="R125" i="24" s="1"/>
  <c r="P125" i="20"/>
  <c r="P124" i="20" s="1"/>
  <c r="AU113" i="1" s="1"/>
  <c r="P126" i="22"/>
  <c r="P125" i="22" s="1"/>
  <c r="AU115" i="1" s="1"/>
  <c r="R125" i="20"/>
  <c r="R124" i="20" s="1"/>
  <c r="T127" i="13"/>
  <c r="P130" i="15"/>
  <c r="P129" i="15"/>
  <c r="AU108" i="1" s="1"/>
  <c r="T119" i="16"/>
  <c r="P123" i="23"/>
  <c r="P122" i="23"/>
  <c r="AU116" i="1" s="1"/>
  <c r="P120" i="2"/>
  <c r="P119" i="2"/>
  <c r="AU95" i="1"/>
  <c r="P119" i="16"/>
  <c r="AU109" i="1"/>
  <c r="BK120" i="4"/>
  <c r="J120" i="4"/>
  <c r="J96" i="4" s="1"/>
  <c r="T130" i="17"/>
  <c r="T129" i="17" s="1"/>
  <c r="R130" i="15"/>
  <c r="R129" i="15" s="1"/>
  <c r="P130" i="17"/>
  <c r="P129" i="17" s="1"/>
  <c r="AU110" i="1" s="1"/>
  <c r="P120" i="7"/>
  <c r="P119" i="7"/>
  <c r="AU100" i="1" s="1"/>
  <c r="T120" i="4"/>
  <c r="P120" i="8"/>
  <c r="P119" i="8"/>
  <c r="AU101" i="1" s="1"/>
  <c r="R122" i="6"/>
  <c r="T123" i="23"/>
  <c r="T122" i="23"/>
  <c r="R120" i="7"/>
  <c r="R119" i="7"/>
  <c r="R120" i="2"/>
  <c r="R119" i="2"/>
  <c r="R121" i="10"/>
  <c r="R120" i="10"/>
  <c r="P121" i="10"/>
  <c r="P120" i="10"/>
  <c r="AU103" i="1" s="1"/>
  <c r="R126" i="22"/>
  <c r="R125" i="22" s="1"/>
  <c r="T122" i="19"/>
  <c r="T121" i="19" s="1"/>
  <c r="P122" i="21"/>
  <c r="P121" i="21" s="1"/>
  <c r="AU114" i="1" s="1"/>
  <c r="R130" i="17"/>
  <c r="R129" i="17"/>
  <c r="P122" i="25"/>
  <c r="P121" i="25"/>
  <c r="AU118" i="1" s="1"/>
  <c r="T125" i="20"/>
  <c r="T124" i="20" s="1"/>
  <c r="T122" i="25"/>
  <c r="T121" i="25" s="1"/>
  <c r="P120" i="9"/>
  <c r="AU102" i="1" s="1"/>
  <c r="T126" i="22"/>
  <c r="T125" i="22" s="1"/>
  <c r="R120" i="4"/>
  <c r="R122" i="21"/>
  <c r="R121" i="21"/>
  <c r="P128" i="13"/>
  <c r="P127" i="13"/>
  <c r="AU106" i="1" s="1"/>
  <c r="T169" i="26"/>
  <c r="T123" i="26" s="1"/>
  <c r="T122" i="21"/>
  <c r="T121" i="21" s="1"/>
  <c r="P169" i="26"/>
  <c r="P123" i="26" s="1"/>
  <c r="AU119" i="1" s="1"/>
  <c r="T126" i="24"/>
  <c r="T125" i="24"/>
  <c r="R128" i="13"/>
  <c r="R127" i="13"/>
  <c r="BK123" i="23"/>
  <c r="J123" i="23"/>
  <c r="J97" i="23" s="1"/>
  <c r="BK120" i="7"/>
  <c r="BK119" i="7" s="1"/>
  <c r="J119" i="7" s="1"/>
  <c r="J96" i="7" s="1"/>
  <c r="P122" i="6"/>
  <c r="AU99" i="1" s="1"/>
  <c r="T120" i="8"/>
  <c r="T119" i="8" s="1"/>
  <c r="P120" i="5"/>
  <c r="AU98" i="1" s="1"/>
  <c r="R120" i="8"/>
  <c r="R119" i="8" s="1"/>
  <c r="AG103" i="1"/>
  <c r="BK169" i="26"/>
  <c r="J169" i="26"/>
  <c r="J100" i="26" s="1"/>
  <c r="BK123" i="26"/>
  <c r="J123" i="26" s="1"/>
  <c r="J96" i="26" s="1"/>
  <c r="BK121" i="25"/>
  <c r="J121" i="25"/>
  <c r="J96" i="25" s="1"/>
  <c r="J126" i="24"/>
  <c r="J97" i="24"/>
  <c r="BK125" i="22"/>
  <c r="J125" i="22" s="1"/>
  <c r="J30" i="22" s="1"/>
  <c r="AG115" i="1" s="1"/>
  <c r="J122" i="21"/>
  <c r="J97" i="21"/>
  <c r="BK124" i="20"/>
  <c r="J124" i="20" s="1"/>
  <c r="J30" i="20" s="1"/>
  <c r="AG113" i="1" s="1"/>
  <c r="AG112" i="1"/>
  <c r="J122" i="19"/>
  <c r="J97" i="19"/>
  <c r="J96" i="19"/>
  <c r="BK129" i="17"/>
  <c r="J129" i="17" s="1"/>
  <c r="J30" i="17" s="1"/>
  <c r="AG110" i="1" s="1"/>
  <c r="BK119" i="16"/>
  <c r="J119" i="16" s="1"/>
  <c r="J96" i="16" s="1"/>
  <c r="J130" i="15"/>
  <c r="J97" i="15"/>
  <c r="BK119" i="14"/>
  <c r="J119" i="14"/>
  <c r="J96" i="14" s="1"/>
  <c r="AG106" i="1"/>
  <c r="J96" i="13"/>
  <c r="J128" i="13"/>
  <c r="J97" i="13" s="1"/>
  <c r="BK120" i="11"/>
  <c r="J120" i="11" s="1"/>
  <c r="J96" i="11" s="1"/>
  <c r="AG102" i="1"/>
  <c r="J96" i="9"/>
  <c r="J120" i="8"/>
  <c r="J97" i="8"/>
  <c r="BK120" i="5"/>
  <c r="J120" i="5"/>
  <c r="J96" i="5" s="1"/>
  <c r="BK120" i="3"/>
  <c r="BK119" i="3"/>
  <c r="J119" i="3"/>
  <c r="BK119" i="2"/>
  <c r="J119" i="2"/>
  <c r="J96" i="2"/>
  <c r="J33" i="4"/>
  <c r="AV97" i="1" s="1"/>
  <c r="AT97" i="1" s="1"/>
  <c r="J33" i="8"/>
  <c r="AV101" i="1" s="1"/>
  <c r="AT101" i="1" s="1"/>
  <c r="J33" i="17"/>
  <c r="AV110" i="1" s="1"/>
  <c r="AT110" i="1" s="1"/>
  <c r="F33" i="5"/>
  <c r="AZ98" i="1"/>
  <c r="F33" i="10"/>
  <c r="AZ103" i="1"/>
  <c r="F33" i="21"/>
  <c r="AZ114" i="1"/>
  <c r="J30" i="24"/>
  <c r="AG117" i="1"/>
  <c r="F33" i="25"/>
  <c r="AZ118" i="1"/>
  <c r="F33" i="4"/>
  <c r="AZ97" i="1"/>
  <c r="F33" i="8"/>
  <c r="AZ101" i="1"/>
  <c r="F33" i="17"/>
  <c r="AZ110" i="1" s="1"/>
  <c r="F33" i="7"/>
  <c r="AZ100" i="1" s="1"/>
  <c r="F33" i="19"/>
  <c r="AZ112" i="1" s="1"/>
  <c r="J33" i="23"/>
  <c r="AV116" i="1" s="1"/>
  <c r="AT116" i="1" s="1"/>
  <c r="BB94" i="1"/>
  <c r="W31" i="1" s="1"/>
  <c r="J30" i="8"/>
  <c r="AG101" i="1"/>
  <c r="J33" i="9"/>
  <c r="AV102" i="1" s="1"/>
  <c r="AT102" i="1" s="1"/>
  <c r="AN102" i="1" s="1"/>
  <c r="F33" i="12"/>
  <c r="AZ105" i="1" s="1"/>
  <c r="F33" i="15"/>
  <c r="AZ108" i="1"/>
  <c r="BD94" i="1"/>
  <c r="W33" i="1" s="1"/>
  <c r="J33" i="5"/>
  <c r="AV98" i="1"/>
  <c r="AT98" i="1" s="1"/>
  <c r="J33" i="10"/>
  <c r="AV103" i="1" s="1"/>
  <c r="AT103" i="1" s="1"/>
  <c r="AN103" i="1" s="1"/>
  <c r="F33" i="20"/>
  <c r="AZ113" i="1" s="1"/>
  <c r="F33" i="26"/>
  <c r="AZ119" i="1" s="1"/>
  <c r="J33" i="3"/>
  <c r="AV96" i="1" s="1"/>
  <c r="AT96" i="1" s="1"/>
  <c r="J33" i="14"/>
  <c r="AV107" i="1"/>
  <c r="AT107" i="1" s="1"/>
  <c r="J33" i="19"/>
  <c r="AV112" i="1" s="1"/>
  <c r="AT112" i="1" s="1"/>
  <c r="AN112" i="1" s="1"/>
  <c r="F33" i="22"/>
  <c r="AZ115" i="1" s="1"/>
  <c r="J33" i="2"/>
  <c r="AV95" i="1" s="1"/>
  <c r="AT95" i="1" s="1"/>
  <c r="J30" i="12"/>
  <c r="AG105" i="1"/>
  <c r="F33" i="13"/>
  <c r="AZ106" i="1"/>
  <c r="F33" i="23"/>
  <c r="AZ116" i="1"/>
  <c r="F33" i="9"/>
  <c r="AZ102" i="1"/>
  <c r="J33" i="12"/>
  <c r="AV105" i="1"/>
  <c r="AT105" i="1" s="1"/>
  <c r="J33" i="15"/>
  <c r="AV108" i="1" s="1"/>
  <c r="AT108" i="1" s="1"/>
  <c r="BC94" i="1"/>
  <c r="AY94" i="1"/>
  <c r="F33" i="3"/>
  <c r="AZ96" i="1"/>
  <c r="F33" i="14"/>
  <c r="AZ107" i="1"/>
  <c r="J33" i="18"/>
  <c r="AV111" i="1"/>
  <c r="AT111" i="1" s="1"/>
  <c r="J33" i="25"/>
  <c r="AV118" i="1" s="1"/>
  <c r="AT118" i="1" s="1"/>
  <c r="J30" i="3"/>
  <c r="AG96" i="1"/>
  <c r="J33" i="6"/>
  <c r="AV99" i="1" s="1"/>
  <c r="AT99" i="1" s="1"/>
  <c r="F33" i="11"/>
  <c r="AZ104" i="1" s="1"/>
  <c r="J33" i="16"/>
  <c r="AV109" i="1" s="1"/>
  <c r="AT109" i="1" s="1"/>
  <c r="J30" i="21"/>
  <c r="AG114" i="1" s="1"/>
  <c r="J33" i="22"/>
  <c r="AV115" i="1"/>
  <c r="AT115" i="1" s="1"/>
  <c r="F33" i="2"/>
  <c r="AZ95" i="1" s="1"/>
  <c r="J33" i="13"/>
  <c r="AV106" i="1" s="1"/>
  <c r="AT106" i="1" s="1"/>
  <c r="AN106" i="1" s="1"/>
  <c r="F33" i="24"/>
  <c r="AZ117" i="1" s="1"/>
  <c r="F33" i="6"/>
  <c r="AZ99" i="1" s="1"/>
  <c r="J33" i="11"/>
  <c r="AV104" i="1" s="1"/>
  <c r="AT104" i="1" s="1"/>
  <c r="J30" i="15"/>
  <c r="AG108" i="1"/>
  <c r="F33" i="16"/>
  <c r="AZ109" i="1"/>
  <c r="J33" i="21"/>
  <c r="AV114" i="1"/>
  <c r="AT114" i="1" s="1"/>
  <c r="J33" i="24"/>
  <c r="AV117" i="1" s="1"/>
  <c r="AT117" i="1" s="1"/>
  <c r="J33" i="7"/>
  <c r="AV100" i="1"/>
  <c r="AT100" i="1" s="1"/>
  <c r="J33" i="20"/>
  <c r="AV113" i="1" s="1"/>
  <c r="AT113" i="1" s="1"/>
  <c r="BA94" i="1"/>
  <c r="W30" i="1"/>
  <c r="F33" i="18"/>
  <c r="AZ111" i="1" s="1"/>
  <c r="J33" i="26"/>
  <c r="AV119" i="1"/>
  <c r="AT119" i="1"/>
  <c r="J126" i="18" l="1"/>
  <c r="J97" i="18"/>
  <c r="BK122" i="23"/>
  <c r="J122" i="23"/>
  <c r="J120" i="7"/>
  <c r="J97" i="7"/>
  <c r="AN117" i="1"/>
  <c r="J39" i="24"/>
  <c r="AN115" i="1"/>
  <c r="J96" i="22"/>
  <c r="AN114" i="1"/>
  <c r="J39" i="22"/>
  <c r="AN113" i="1"/>
  <c r="J39" i="21"/>
  <c r="J96" i="20"/>
  <c r="J39" i="20"/>
  <c r="J39" i="19"/>
  <c r="AN110" i="1"/>
  <c r="J96" i="17"/>
  <c r="J39" i="17"/>
  <c r="AN108" i="1"/>
  <c r="J39" i="15"/>
  <c r="AN105" i="1"/>
  <c r="J39" i="13"/>
  <c r="J39" i="12"/>
  <c r="J39" i="10"/>
  <c r="AN101" i="1"/>
  <c r="J39" i="9"/>
  <c r="J39" i="8"/>
  <c r="AN96" i="1"/>
  <c r="J120" i="3"/>
  <c r="J97" i="3"/>
  <c r="J96" i="3"/>
  <c r="J39" i="3"/>
  <c r="AU94" i="1"/>
  <c r="J30" i="26"/>
  <c r="AG119" i="1" s="1"/>
  <c r="J30" i="14"/>
  <c r="AG107" i="1"/>
  <c r="AN107" i="1"/>
  <c r="J30" i="4"/>
  <c r="AG97" i="1"/>
  <c r="J30" i="7"/>
  <c r="AG100" i="1"/>
  <c r="J30" i="18"/>
  <c r="AG111" i="1"/>
  <c r="J30" i="16"/>
  <c r="AG109" i="1"/>
  <c r="AN109" i="1" s="1"/>
  <c r="J30" i="23"/>
  <c r="AG116" i="1"/>
  <c r="J30" i="2"/>
  <c r="AG95" i="1" s="1"/>
  <c r="W32" i="1"/>
  <c r="AW94" i="1"/>
  <c r="AK30" i="1"/>
  <c r="J30" i="6"/>
  <c r="AG99" i="1"/>
  <c r="J30" i="25"/>
  <c r="AG118" i="1"/>
  <c r="AN118" i="1" s="1"/>
  <c r="J30" i="11"/>
  <c r="AG104" i="1"/>
  <c r="AN104" i="1"/>
  <c r="J30" i="5"/>
  <c r="AG98" i="1"/>
  <c r="AN98" i="1"/>
  <c r="AX94" i="1"/>
  <c r="AZ94" i="1"/>
  <c r="W29" i="1"/>
  <c r="J39" i="23" l="1"/>
  <c r="J39" i="26"/>
  <c r="J39" i="18"/>
  <c r="J39" i="7"/>
  <c r="J39" i="4"/>
  <c r="J39" i="6"/>
  <c r="J96" i="23"/>
  <c r="J39" i="25"/>
  <c r="J39" i="16"/>
  <c r="J39" i="14"/>
  <c r="J39" i="11"/>
  <c r="J39" i="5"/>
  <c r="J39" i="2"/>
  <c r="AN95" i="1"/>
  <c r="AN97" i="1"/>
  <c r="AN116" i="1"/>
  <c r="AN111" i="1"/>
  <c r="AN99" i="1"/>
  <c r="AN100" i="1"/>
  <c r="AN119" i="1"/>
  <c r="AG94" i="1"/>
  <c r="AK26" i="1" s="1"/>
  <c r="AV94" i="1"/>
  <c r="AK29" i="1"/>
  <c r="AK35" i="1" l="1"/>
  <c r="AT94" i="1"/>
  <c r="AN94" i="1" l="1"/>
</calcChain>
</file>

<file path=xl/sharedStrings.xml><?xml version="1.0" encoding="utf-8"?>
<sst xmlns="http://schemas.openxmlformats.org/spreadsheetml/2006/main" count="36893" uniqueCount="2662">
  <si>
    <t>Export Komplet</t>
  </si>
  <si>
    <t/>
  </si>
  <si>
    <t>2.0</t>
  </si>
  <si>
    <t>False</t>
  </si>
  <si>
    <t>{bcc6595d-63a0-4f42-aaa8-2d5216607761}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</si>
  <si>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</si>
  <si>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</si>
  <si>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</si>
  <si>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</si>
  <si>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</si>
  <si>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</si>
  <si>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</si>
  <si>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</si>
  <si>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</si>
  <si>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2025-1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</si>
  <si>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</si>
  <si>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</si>
  <si>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trati v úseku Luka nad Jihlavou-Jihlava-III. a IV. etapa BM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</si>
  <si>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</si>
  <si>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</si>
  <si>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</si>
  <si>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</si>
  <si>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</si>
  <si>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</si>
  <si>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</si>
  <si>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</si>
  <si>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</si>
  <si>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</si>
  <si>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</si>
  <si>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</si>
  <si>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</si>
  <si>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</si>
  <si>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</si>
  <si>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</si>
  <si>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</si>
  <si>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</si>
  <si>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</si>
  <si>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</si>
  <si>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</si>
  <si>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</si>
  <si>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</si>
  <si>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</si>
  <si>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</si>
  <si>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</si>
  <si>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</si>
  <si>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</si>
  <si>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</si>
  <si>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</si>
  <si>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</si>
  <si>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</si>
  <si>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</si>
  <si>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</si>
  <si>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</si>
  <si>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</si>
  <si>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</si>
  <si>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</si>
  <si>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</si>
  <si>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</si>
  <si>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</si>
  <si>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</si>
  <si>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</si>
  <si>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</si>
  <si>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</si>
  <si>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</si>
  <si>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</si>
  <si>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</si>
  <si>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</si>
  <si>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</si>
  <si>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</si>
  <si>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</si>
  <si>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</si>
  <si>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</si>
  <si>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</si>
  <si>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</si>
  <si>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</si>
  <si>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</si>
  <si>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</si>
  <si>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PS 31-01-24</t>
  </si>
  <si>
    <t>Ochrana zabezpečovacích zařízení SSZT</t>
  </si>
  <si>
    <t>STA</t>
  </si>
  <si>
    <t>1</t>
  </si>
  <si>
    <t>{fd936ea4-ed67-4f90-978d-b480876067af}</t>
  </si>
  <si>
    <t>2</t>
  </si>
  <si>
    <t>PS 31-02-54</t>
  </si>
  <si>
    <t>Přeložka inženýrských sítí ČD Telematika</t>
  </si>
  <si>
    <t>{8928162e-cea3-444d-bda4-1059680a41b1}</t>
  </si>
  <si>
    <t>SO 00-14-01.04</t>
  </si>
  <si>
    <t>Výstroj trati - kolejový spodek</t>
  </si>
  <si>
    <t>{027e6810-2649-4fab-923c-44d1a5ed9819}</t>
  </si>
  <si>
    <t>SO 01-10-01.04</t>
  </si>
  <si>
    <t>Železniční svršek v km 192,860 - 195,000</t>
  </si>
  <si>
    <t>{935be68f-ec6b-4543-94aa-8f7419367b92}</t>
  </si>
  <si>
    <t>SO 01-11-01.04</t>
  </si>
  <si>
    <t>Železniční spodek v km 192,860-195,000</t>
  </si>
  <si>
    <t>{5cd261ec-d626-4a71-80a2-19de153fe34f}</t>
  </si>
  <si>
    <t>PS 41-01-23</t>
  </si>
  <si>
    <t>Ochrana zabezpečovacích zařízení</t>
  </si>
  <si>
    <t>{c5db043a-6a5e-4957-a8c0-c9312a5afb6a}</t>
  </si>
  <si>
    <t>PS 41-02-53</t>
  </si>
  <si>
    <t>Přeložky inženýrských sítí ČD Telematika</t>
  </si>
  <si>
    <t>{c1b1e745-71bc-4c3e-95e0-45a17086be4e}</t>
  </si>
  <si>
    <t>SO 00-14-01.03</t>
  </si>
  <si>
    <t>Výstroj trati</t>
  </si>
  <si>
    <t>{a6fa7716-1b69-488b-8fd1-1ae87c2d205c}</t>
  </si>
  <si>
    <t>SO 01-10-01.03</t>
  </si>
  <si>
    <t>Železniční svršek v km 190,850 - 192,860</t>
  </si>
  <si>
    <t>{081370ca-0c96-44ea-8148-ba6805cdade0}</t>
  </si>
  <si>
    <t>SO 01-11-01.03</t>
  </si>
  <si>
    <t>Železniční spodek v km 190,850 - 192,860</t>
  </si>
  <si>
    <t>{5fbccc14-12e3-4b20-abc4-b64a396aa6c0}</t>
  </si>
  <si>
    <t>SO 98-98</t>
  </si>
  <si>
    <t>Všeobecný objekt</t>
  </si>
  <si>
    <t>{97997ead-a08b-451f-9e27-72b6108a97d3}</t>
  </si>
  <si>
    <t>SO 01-20-02.2</t>
  </si>
  <si>
    <t>Železniční most v km 191,516</t>
  </si>
  <si>
    <t>{ee044154-f42f-4731-bb68-338bfba65301}</t>
  </si>
  <si>
    <t>SO 01-20-03.1</t>
  </si>
  <si>
    <t>Železniční most v km 196,614 - Železniční svršek</t>
  </si>
  <si>
    <t>{cdd93f00-22cb-4d61-9f04-1823012b4e4c}</t>
  </si>
  <si>
    <t>SO 01-20-03.2</t>
  </si>
  <si>
    <t>Železniční most v km 196,614</t>
  </si>
  <si>
    <t>{fad50652-3682-4e62-adc4-7984c14c5d4a}</t>
  </si>
  <si>
    <t>SO 01-20-04.1</t>
  </si>
  <si>
    <t>Železniční most v km 197,328 - Železniční svršek</t>
  </si>
  <si>
    <t>{9a438ccd-170a-42f8-be03-66e282185628}</t>
  </si>
  <si>
    <t>SO 01-20-04.2</t>
  </si>
  <si>
    <t>Železniční most v km 197,328</t>
  </si>
  <si>
    <t>{cd96a33e-cbda-4e9d-bc99-5eea8c7fd4d6}</t>
  </si>
  <si>
    <t>SO 01-21-05.2</t>
  </si>
  <si>
    <t>Železniční propustek v km 191,305</t>
  </si>
  <si>
    <t>{0e50f198-9598-4acc-920b-70139280c032}</t>
  </si>
  <si>
    <t>SO 01-21-06</t>
  </si>
  <si>
    <t>Železniční propustek v km 191,797</t>
  </si>
  <si>
    <t>{bb667c6d-faa1-4058-871b-080c85796fb0}</t>
  </si>
  <si>
    <t>SO 01-21-07</t>
  </si>
  <si>
    <t>Železniční propustek v km 191,972</t>
  </si>
  <si>
    <t>{68d46a18-45bb-4314-8407-84075ff6edf2}</t>
  </si>
  <si>
    <t>SO 01-21-09 - Železn</t>
  </si>
  <si>
    <t>Železniční propustek v km 193,509</t>
  </si>
  <si>
    <t>{aa165562-1f06-4e08-91a6-6890414ebb1a}</t>
  </si>
  <si>
    <t>SO 01-21-10</t>
  </si>
  <si>
    <t>Železniční propustek v km 193,711</t>
  </si>
  <si>
    <t>{ae839150-7cf0-46ff-b73f-f02596f2077e}</t>
  </si>
  <si>
    <t>SO 01-21-11</t>
  </si>
  <si>
    <t>Železniční propustek v km 193.880</t>
  </si>
  <si>
    <t>{b8493e5b-a84f-42cb-aa78-6169b39797f1}</t>
  </si>
  <si>
    <t>SO 01-21-12</t>
  </si>
  <si>
    <t>Železniční propustek v km 194.793</t>
  </si>
  <si>
    <t>{be8e9224-81a7-4a84-a686-ec2dd00fd32d}</t>
  </si>
  <si>
    <t>SO 01-21-13.2</t>
  </si>
  <si>
    <t>Železniční propustek v km 196,098</t>
  </si>
  <si>
    <t>{4bdc463f-8b62-4b20-9bb3-2f965270b4e9}</t>
  </si>
  <si>
    <t>SO 01-21-14.2</t>
  </si>
  <si>
    <t>Železniční propustek km 197,220</t>
  </si>
  <si>
    <t>{f4b001cf-ce26-47be-ae0a-cca1d6cedcdc}</t>
  </si>
  <si>
    <t>KRYCÍ LIST SOUPISU PRACÍ</t>
  </si>
  <si>
    <t>Objekt:</t>
  </si>
  <si>
    <t>PS 31-01-24 - Ochrana zabezpečovacích zařízení SSZT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</si>
  <si>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</si>
  <si>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</si>
  <si>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</si>
  <si>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</si>
  <si>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</si>
  <si>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</si>
  <si>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Dodávky</t>
  </si>
  <si>
    <t xml:space="preserve">    2 -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</si>
  <si>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</si>
  <si>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</si>
  <si>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</si>
  <si>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</si>
  <si>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</si>
  <si>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</si>
  <si>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</si>
  <si>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</si>
  <si>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</si>
  <si>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</si>
  <si>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</si>
  <si>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</si>
  <si>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</si>
  <si>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</si>
  <si>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</si>
  <si>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</si>
  <si>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Dodávky</t>
  </si>
  <si>
    <t>M</t>
  </si>
  <si>
    <t>75A151</t>
  </si>
  <si>
    <t>KABEL METALICKÝ SE STÍNĚNÍM DO 12 PÁRŮ - DODÁVKA</t>
  </si>
  <si>
    <t>KMPÁR</t>
  </si>
  <si>
    <t>8</t>
  </si>
  <si>
    <t>4</t>
  </si>
  <si>
    <t>118130578</t>
  </si>
  <si>
    <t>PP</t>
  </si>
  <si>
    <t>VV</t>
  </si>
  <si>
    <t>"Kabel č. 8003" 30</t>
  </si>
  <si>
    <t>"1. Položka obsahuje:"</t>
  </si>
  <si>
    <t>" – dodání kabelů podle typu od výrobců včetně mimostaveništní dopravy"</t>
  </si>
  <si>
    <t>"2. Položka neobsahuje:"</t>
  </si>
  <si>
    <t>"3. Způsob měření:"</t>
  </si>
  <si>
    <t>"Měří se n-násobky páru vodičů na kilometr"</t>
  </si>
  <si>
    <t>"Technická specifikace položky odpovídá příslušné cenové soustavě"</t>
  </si>
  <si>
    <t>75I321</t>
  </si>
  <si>
    <t>KABEL ZEMNÍ DVOUPLÁŠŤOVÝ S PANCÍŘEM PRŮMĚRU ŽÍLY 0,8 MM DO 5XN</t>
  </si>
  <si>
    <t>KMCTYRKA</t>
  </si>
  <si>
    <t>841028085</t>
  </si>
  <si>
    <t>"Kabel č. 356" 12,395</t>
  </si>
  <si>
    <t xml:space="preserve"> "– dodávku specifikované kabelizace včetně potřebného drobného montážního materiálu"</t>
  </si>
  <si>
    <t xml:space="preserve"> "– dodávku souvisejícího příslušenství pro specifickou kabelizaci"</t>
  </si>
  <si>
    <t>"– náklady na dopravu a skladování"</t>
  </si>
  <si>
    <t xml:space="preserve"> "– práce spojené s montáží specifikované kabelizace specifikovaným způsobem"</t>
  </si>
  <si>
    <t>"– veškeré potřebné mechanizmy, včetně obsluhy, náklady na mzdy a přibližné (průměrné) náklady na"</t>
  </si>
  <si>
    <t>"pořízení potřebných materiálů včetně všech ostatních vedlejších nákladů"</t>
  </si>
  <si>
    <t xml:space="preserve"> "X"</t>
  </si>
  <si>
    <t xml:space="preserve"> "– Dodávka a montáž specifikované kabelizace se měří v délce udané v kmčtyřkách."</t>
  </si>
  <si>
    <t>3</t>
  </si>
  <si>
    <t>75II21</t>
  </si>
  <si>
    <t>SPOJKA PRO CELOPLASTOVÉ KABELY S PANCÍŘEM DO 100 ŽIL</t>
  </si>
  <si>
    <t>KS</t>
  </si>
  <si>
    <t>430848781</t>
  </si>
  <si>
    <t>"1. Položka obsahuje:"   12</t>
  </si>
  <si>
    <t xml:space="preserve"> "– dodávku specifikovaného bloku/zařízení včetně potřebného drobného montážního materiálu"</t>
  </si>
  <si>
    <t>" – dodávku souvisejícího příslušenství pro specifikovaný blok/zařízení"</t>
  </si>
  <si>
    <t xml:space="preserve"> "– náklady na dopravu a skladování"</t>
  </si>
  <si>
    <t>"– veškeré potřebné mechanizmy, včetně obsluhy, náklady na mzdy a přibližné (průměrné) náklady na pořízení potřebných materiálů včetně všech"</t>
  </si>
  <si>
    <t>"ostatních vedlejších nákladů"</t>
  </si>
  <si>
    <t>Součet</t>
  </si>
  <si>
    <t>702112</t>
  </si>
  <si>
    <t>KABELOVÝ ŽLAB ZEMNÍ VČETNĚ KRYTU SVĚTLÉ ŠÍŘKY PŘES 120 DO 250 MM</t>
  </si>
  <si>
    <t>1426327546</t>
  </si>
  <si>
    <t>"Pro TK1" 690</t>
  </si>
  <si>
    <t xml:space="preserve"> "– přípravu podkladu pro osazení"</t>
  </si>
  <si>
    <t>"Měří se metr délkový."</t>
  </si>
  <si>
    <t>"Technická specifikace položky odpovídá příslušné cenové soustavě."</t>
  </si>
  <si>
    <t>5</t>
  </si>
  <si>
    <t>702212</t>
  </si>
  <si>
    <t>KABELOVÁ CHRÁNIČKA ZEMNÍ DN PŘES 100 DO 200 MM</t>
  </si>
  <si>
    <t>2143362177</t>
  </si>
  <si>
    <t>"Chránička 160" 90</t>
  </si>
  <si>
    <t>" – přípravu podkladu pro osazení"</t>
  </si>
  <si>
    <t>6</t>
  </si>
  <si>
    <t>895123</t>
  </si>
  <si>
    <t>DRENÁŽNÍ ŠACHTICE KONTROLNÍ Z BETON DÍLCŮ ŠK 100</t>
  </si>
  <si>
    <t>1921934635</t>
  </si>
  <si>
    <t>"Položka zahrnuje:"</t>
  </si>
  <si>
    <t>"- poklopy s rámem předepsaného materiálu a tvaru"</t>
  </si>
  <si>
    <t>"- dodání a osazení předepsaných skruží požadovaného tvaru a vlastností, jejich skladování"</t>
  </si>
  <si>
    <t>"- dopravu vnitrostaveništní i mimostaveništní"</t>
  </si>
  <si>
    <t>"- výplň, těsnění a tmelení spár a spojů"</t>
  </si>
  <si>
    <t>"- očištění a ošetření úložných ploch"</t>
  </si>
  <si>
    <t>"- předepsané podkladní konstrukce" 2</t>
  </si>
  <si>
    <t>"Položka nezahrnuje:"</t>
  </si>
  <si>
    <t>"- x"</t>
  </si>
  <si>
    <t>7</t>
  </si>
  <si>
    <t>75ID11</t>
  </si>
  <si>
    <t>PLASTOVÁ ZEMNÍ KOMORA PRO ULOŽENÍ REZERVY</t>
  </si>
  <si>
    <t>-1893894975</t>
  </si>
  <si>
    <t>" – náklady na dopravu a skladování"</t>
  </si>
  <si>
    <t xml:space="preserve"> "– veškeré potřebné mechanizmy, včetně obsluhy, náklady na mzdy a přibližné (průměrné) náklady na pořízení potřebných materiálů včetně všech"</t>
  </si>
  <si>
    <t>" ostatních vedlejších nákladů"</t>
  </si>
  <si>
    <t xml:space="preserve"> "– Udává se počet kusů kompletní konstrukce nebo práce" 5</t>
  </si>
  <si>
    <t>701003</t>
  </si>
  <si>
    <t>BETONOVÝ OZNAČNÍK</t>
  </si>
  <si>
    <t>-605821208</t>
  </si>
  <si>
    <t xml:space="preserve"> "– veškeré práce a materiál obsažený v názvu položky"</t>
  </si>
  <si>
    <t>" X"</t>
  </si>
  <si>
    <t>"Udává se počet kusů kompletní konstrukce nebo práce" 10</t>
  </si>
  <si>
    <t>Práce</t>
  </si>
  <si>
    <t>9</t>
  </si>
  <si>
    <t>K</t>
  </si>
  <si>
    <t>75A238</t>
  </si>
  <si>
    <t>ZATAŽENÍ A SPOJKOVÁNÍ KABELŮ SE STÍNĚNÍM DO 12 PÁRŮ - DEMONTÁŽ</t>
  </si>
  <si>
    <t>KM/PÁR</t>
  </si>
  <si>
    <t>-1658926597</t>
  </si>
  <si>
    <t xml:space="preserve"> "– demontáž kabelu, plastové spojky v počtu 3 kusy na 1 km kabelu, štítku průběhu v počtu 2 ks na 1 km kabelu, označovacího štítku kabelové spojky a"</t>
  </si>
  <si>
    <t>"kabelové formy"</t>
  </si>
  <si>
    <t>"– veškeré potřebné mechanizmy, jejich obsluhu a přesun hmot"</t>
  </si>
  <si>
    <t xml:space="preserve"> "– naložení vybouraného materiálu na dopravní prostředek"</t>
  </si>
  <si>
    <t>" – odvoz vybouraného materiálu do skladu nebo na likvidaci"</t>
  </si>
  <si>
    <t xml:space="preserve"> "– poplatek za likvidaci odpadů (nacení se dle SSD 0)"</t>
  </si>
  <si>
    <t>10</t>
  </si>
  <si>
    <t>75A237</t>
  </si>
  <si>
    <t>ZATAŽENÍ A SPOJKOVÁNÍ KABELŮ SE STÍNĚNÍM DO 12 PÁRŮ - MONTÁŽ</t>
  </si>
  <si>
    <t>-392120860</t>
  </si>
  <si>
    <t>"Kabel č. 8003"</t>
  </si>
  <si>
    <t xml:space="preserve"> "– uložení kabelu zatažením, dodávka a zhotovení plastové spojky včetně dodávky v počtu 3 kusy na 1 km kabelu, příprava spojovacího přípravku"</t>
  </si>
  <si>
    <t>"spojení žil kabelu, kontrola správnosti spojení žíl, vysušení,  zajištění přívodu el.energie, zatavení konců kabelu a svaření středu spojky"</t>
  </si>
  <si>
    <t xml:space="preserve"> "– kontrolní a závěrečné měření na kabelu pro rozvod signalizace, zapojení po měření"</t>
  </si>
  <si>
    <t xml:space="preserve"> "– dodávka štítku průběhu v počtu 2 ks na 1 km kabelu včetně montáže, montáž označovacího štítku kabelové spojky a kabelové formy, dodávka a montáž"</t>
  </si>
  <si>
    <t>"kabelových  objímek"</t>
  </si>
  <si>
    <t xml:space="preserve"> "– veškeré potřebné mechanizmy, jejich obsluhu a pořízení všech potřebných materiálů, přesun hmot"</t>
  </si>
  <si>
    <t>"Měří se n-násobky páru vodičů na kilometr" 30</t>
  </si>
  <si>
    <t>11</t>
  </si>
  <si>
    <t>75I32Y</t>
  </si>
  <si>
    <t>KABEL ZEMNÍ DVOUPLÁŠŤOVÝ S PANCÍŘEM PRŮMĚRU ŽÍLY 0,8 MM - DEMONTÁŽ</t>
  </si>
  <si>
    <t>-646271761</t>
  </si>
  <si>
    <t>"Kabel č. 356"</t>
  </si>
  <si>
    <t xml:space="preserve"> "– demontáž (pro další využití/do šrotu) specifikované kabelizace včetně potřebného drobného pomocného materiálu</t>
  </si>
  <si>
    <t>" – veškeré potřebné mechanizmy, včetně obsluhy, náklady na mzdy a přibližné (průměrné) náklady na pořízení potřebných materiálů včetně všech"</t>
  </si>
  <si>
    <t>"ostatních vedlejších materiálů"</t>
  </si>
  <si>
    <t xml:space="preserve"> "– odvoz demontované kabelizace a skladování, případně ekologické likvidace bloku/zařízení/kabelizace"</t>
  </si>
  <si>
    <t xml:space="preserve"> "–  Udává se počet metrů kompletní konstrukce nebo práce" 2479</t>
  </si>
  <si>
    <t>75E1C7</t>
  </si>
  <si>
    <t>PROTOKOL UTZ</t>
  </si>
  <si>
    <t>1010256374</t>
  </si>
  <si>
    <t>" – protokol autorizovanou osobou podle požadavku ČSN, včetně hodnocení"</t>
  </si>
  <si>
    <t>"Udává se počet kusů kompletní konstrukce nebo práce." 1</t>
  </si>
  <si>
    <t>13</t>
  </si>
  <si>
    <t>75E127</t>
  </si>
  <si>
    <t>CELKOVÁ PROHLÍDKA ZAŘÍZENÍ A VYHOTOVENÍ REVIZNÍ ZPRÁVY</t>
  </si>
  <si>
    <t>HOD</t>
  </si>
  <si>
    <t>-512199888</t>
  </si>
  <si>
    <t xml:space="preserve"> "– kontrola zařízení, zda odpovídá podmínkám pro bezpečný provoz, včetně potřebných měření a vyhotovení revizní zprávy odpovědným pracovníkem"</t>
  </si>
  <si>
    <t>" – vlastní kontrolu, příslušná měření a zpracování revizní zprávy"</t>
  </si>
  <si>
    <t>"Udává se počet hodin provádění dozoru, revize nebo práce." 16</t>
  </si>
  <si>
    <t>14</t>
  </si>
  <si>
    <t>75E1B7</t>
  </si>
  <si>
    <t>REGULACE A ZKOUŠENÍ ZABEZPEČOVACÍHO ZAŘÍZENÍ</t>
  </si>
  <si>
    <t>1018335689</t>
  </si>
  <si>
    <t xml:space="preserve"> "– zajištění a provedení čiností určenných položkou včetně dodávky potřebného pomocného materiálu a dopravy na místo určení"</t>
  </si>
  <si>
    <t xml:space="preserve"> "– provedení zkušebního provozu se všemi pomocnými a doplňujícími pracemi a součástmi, případné použití mechanizmů"</t>
  </si>
  <si>
    <t>"Udává se počet hodin provádění dozoru, revize nebo práce" 16</t>
  </si>
  <si>
    <t>15</t>
  </si>
  <si>
    <t>75E117</t>
  </si>
  <si>
    <t>DOZOR PRACOVNÍKŮ PROVOZOVATELE PŘI PRÁCI NA ŽIVÉM ZAŘÍZENÍ</t>
  </si>
  <si>
    <t>-256209565</t>
  </si>
  <si>
    <t xml:space="preserve"> "– při provádění prací na zařízení, které je v provozu, určují pracovníci správy dopravní cesty kdy a jak je možné potřebný zásah provést"</t>
  </si>
  <si>
    <t xml:space="preserve"> "– ztrátu času pracovníků prozozovatele, kteří tento čas využijí ve prospěch prováděné stavby"</t>
  </si>
  <si>
    <t>16</t>
  </si>
  <si>
    <t>75IL71R</t>
  </si>
  <si>
    <t>KABELOVÁ KNIHA - VYHOTOVENÍ</t>
  </si>
  <si>
    <t>-2013709267</t>
  </si>
  <si>
    <t>17</t>
  </si>
  <si>
    <t>701011R</t>
  </si>
  <si>
    <t>VYTYČENÍ TRASY</t>
  </si>
  <si>
    <t>2108139271</t>
  </si>
  <si>
    <t>18</t>
  </si>
  <si>
    <t>701ADCR</t>
  </si>
  <si>
    <t>GEODETICKÉ ZAMĚŘENÍ TRASY</t>
  </si>
  <si>
    <t>KM</t>
  </si>
  <si>
    <t>-1127441035</t>
  </si>
  <si>
    <t>19</t>
  </si>
  <si>
    <t>13283</t>
  </si>
  <si>
    <t>HLOUBENÍ RÝH ŠÍŘ DO 2M PAŽ I NEPAŽ TŘ. II</t>
  </si>
  <si>
    <t>M3</t>
  </si>
  <si>
    <t>255081863</t>
  </si>
  <si>
    <t>"- vodorovnou a svislou dopravu, přemístění, přeložení, manipulace s výkopkem"</t>
  </si>
  <si>
    <t>"- kompletní provedení vykopávky nezapažené i zapažené"</t>
  </si>
  <si>
    <t>"- ošetření výkopiště po celou dobu práce v něm vč. klimatických opatření"</t>
  </si>
  <si>
    <t>"- ztížení vykopávek v blízkosti podzemního vedení, konstrukcí a objektů vč. jejich dočasného zajištění"</t>
  </si>
  <si>
    <t>"- ztížení pod vodou, v okolí výbušnin, ve stísněných prostorech a pod"</t>
  </si>
  <si>
    <t>"- příplatek za lepivost"</t>
  </si>
  <si>
    <t>"- těžení po vrstvách, pásech a po jiných nutných částech (figurách)"</t>
  </si>
  <si>
    <t>"- čerpání vody vč. čerpacích jímek, potrubí a pohotovostní čerpací soupravy (viz ustanovení k pol. 1151,2)"</t>
  </si>
  <si>
    <t>"- potřebné snížení hladiny podzemní vody"</t>
  </si>
  <si>
    <t>"- těžení a rozpojování jednotlivých balvanů"</t>
  </si>
  <si>
    <t>"- vytahování a nošení výkopku"</t>
  </si>
  <si>
    <t>"- svahování a přesvah. svahů do konečného tvaru, výměna hornin v podloží a v pláni znehodnocené klimatickými vlivy"</t>
  </si>
  <si>
    <t>"- ruční vykopávky, odstranění kořenů a napadávek"</t>
  </si>
  <si>
    <t>"- pažení, vzepření a rozepření vč. přepažování (vyjma pažení záporového a štětových stěn)"</t>
  </si>
  <si>
    <t>"- úpravu, ochranu a očištění dna, základové spáry, stěn a svahů"</t>
  </si>
  <si>
    <t>"- odvedení nebo obvedení vody v okolí výkopiště a ve výkopišti"</t>
  </si>
  <si>
    <t>"- třídění výkopku"</t>
  </si>
  <si>
    <t>"- veškeré pomocné konstrukce umožňující provedení vykopávky (příjezdy, sjezdy, nájezdy, lešení, podpěr. konstr., přemostění, zpevněné plochy"</t>
  </si>
  <si>
    <t>"zakrytí apod."</t>
  </si>
  <si>
    <t>"- uložení zeminy (na skládku, do násypu) ani poplatky za skládku, vykazují se v položce č.0141**" 1338,5</t>
  </si>
  <si>
    <t>20</t>
  </si>
  <si>
    <t>17411</t>
  </si>
  <si>
    <t>ZÁSYP JAM A RÝH ZEMINOU SE ZHUTNĚNÍM</t>
  </si>
  <si>
    <t>-1382775652</t>
  </si>
  <si>
    <t>"- kompletní provedení zemní konstrukce vč. výběru vhodného materiálu"</t>
  </si>
  <si>
    <t>"- úprava  ukládaného  materiálu  vlhčením,  tříděním,  promícháním  nebo  vysoušením,  příp. jiné úpravy za účelem zlepšení jeho  mech. vlastností"</t>
  </si>
  <si>
    <t>"- hutnění i různé míry hutnění "</t>
  </si>
  <si>
    <t>"- ošetření úložiště po celou dobu práce v něm vč. klimatických opatření"</t>
  </si>
  <si>
    <t>"- ztížení v okolí vedení, konstrukcí a objektů a jejich dočasné zajištění"</t>
  </si>
  <si>
    <t>"- ztížení provádění vč. hutnění ve ztížených podmínkách a stísněných prostorech"</t>
  </si>
  <si>
    <t>"- ztížené ukládání sypaniny pod vodu"</t>
  </si>
  <si>
    <t>"- ukládání po vrstvách a po jiných nutných částech (figurách) vč. dosypávek"</t>
  </si>
  <si>
    <t>"- spouštění a nošení materiálu"</t>
  </si>
  <si>
    <t>"- výměna částí zemní konstrukce znehodnocené klimatickými vlivy"</t>
  </si>
  <si>
    <t>"- ruční hutnění"</t>
  </si>
  <si>
    <t>"- udržování úložiště a jeho ochrana proti vodě"</t>
  </si>
  <si>
    <t>"- odvedení nebo obvedení vody v okolí úložiště a v úložišti"</t>
  </si>
  <si>
    <t>"- veškeré  pomocné konstrukce umožňující provedení  zemní konstrukce  (příjezdy,  sjezdy,  nájezdy, lešení, podpěrné konstrukce, přemostění"</t>
  </si>
  <si>
    <t>"zpevněné pochy, zakrytí apod." 1338,5</t>
  </si>
  <si>
    <t>512550</t>
  </si>
  <si>
    <t>KOLEJOVÉ LOŽE - ZŘÍZENÍ Z KAMENIVA HRUBÉHO DRCENÉHO (ŠTĚRK)</t>
  </si>
  <si>
    <t>-397146189</t>
  </si>
  <si>
    <t>"Krytí pro kabelové žlaby"</t>
  </si>
  <si>
    <t xml:space="preserve"> "– dodávku, dopravu a uložení kameniva předepsané specifikace a frakce v požadované míře zhutnění"</t>
  </si>
  <si>
    <t>"Měří se objem kolejového lože v projektovaném profilu." 5</t>
  </si>
  <si>
    <t>22</t>
  </si>
  <si>
    <t>702312</t>
  </si>
  <si>
    <t>ZAKRYTÍ KABELŮ VÝSTRAŽNOU FÓLIÍ ŠÍŘKY PŘES 20 DO 40 CM</t>
  </si>
  <si>
    <t>-1646892240</t>
  </si>
  <si>
    <t xml:space="preserve"> "– dodávku a montáž fólie"</t>
  </si>
  <si>
    <t>"Měří se metr délkový." 1710</t>
  </si>
  <si>
    <t>23</t>
  </si>
  <si>
    <t>701004</t>
  </si>
  <si>
    <t>VYHLEDÁVACÍ MARKER ZEMNÍ</t>
  </si>
  <si>
    <t>1768093127</t>
  </si>
  <si>
    <t>" – veškeré práce a materiál obsažený v názvu položky"</t>
  </si>
  <si>
    <t>"Udává se počet kusů kompletní konstrukce nebo práce" 125</t>
  </si>
  <si>
    <t>24</t>
  </si>
  <si>
    <t>75II2X</t>
  </si>
  <si>
    <t>SPOJKA PRO CELOPLASTOVÉ KABELY S PANCÍŘEM - MONTÁŽ</t>
  </si>
  <si>
    <t>-1767831298</t>
  </si>
  <si>
    <t>25</t>
  </si>
  <si>
    <t>75I32X</t>
  </si>
  <si>
    <t>KABEL ZEMNÍ DVOUPLÁŠŤOVÝ S PANCÍŘEM PRŮMĚRU ŽÍLY 0,8 MM - MONTÁŽ</t>
  </si>
  <si>
    <t>-1813205763</t>
  </si>
  <si>
    <t>26</t>
  </si>
  <si>
    <t>75ID1X</t>
  </si>
  <si>
    <t>PLASTOVÁ ZEMNÍ KOMORA PRO ULOŽENÍ REZERVY - MONTÁŽ</t>
  </si>
  <si>
    <t>-905789508</t>
  </si>
  <si>
    <t>PS 31-02-54 - Přeložka inženýrských sítí ČD Telematika</t>
  </si>
  <si>
    <t xml:space="preserve">      2 - Práce</t>
  </si>
  <si>
    <t>KMČTYŘKA</t>
  </si>
  <si>
    <t>256</t>
  </si>
  <si>
    <t>64</t>
  </si>
  <si>
    <t>-1974313976</t>
  </si>
  <si>
    <t>" – dodávku souvisejícího příslušenství pro specifickou kabelizaci"</t>
  </si>
  <si>
    <t xml:space="preserve"> "– Dodávka a montáž specifikované kabelizace se měří v délce udané v kmčtyřkách." 11,929</t>
  </si>
  <si>
    <t>75I322</t>
  </si>
  <si>
    <t>KABEL ZEMNÍ DVOUPLÁŠŤOVÝ S PANCÍŘEM PRŮMĚRU ŽÍLY 0,8 MM DO 25XN</t>
  </si>
  <si>
    <t>533681393</t>
  </si>
  <si>
    <t xml:space="preserve"> "– práce spojené s montáží specifikované kabelizace specifikovaným způsobem</t>
  </si>
  <si>
    <t xml:space="preserve"> "– Dodávka a montáž specifikované kabelizace se měří v délce udané v kmčtyřkách" 37,851</t>
  </si>
  <si>
    <t>959374548</t>
  </si>
  <si>
    <t xml:space="preserve"> "– dodávku souvisejícího příslušenství pro specifikovaný blok/zařízení"</t>
  </si>
  <si>
    <t>"ostatních vedlějších materiálů"</t>
  </si>
  <si>
    <t xml:space="preserve"> " Udává se počet kusů kompletní konstrukce a práce" 10</t>
  </si>
  <si>
    <t>75I811</t>
  </si>
  <si>
    <t>KABEL OPTICKÝ SINGLEMODE DO 12 VLÁKEN</t>
  </si>
  <si>
    <t>KMVLÁKNO</t>
  </si>
  <si>
    <t>-351292348</t>
  </si>
  <si>
    <t xml:space="preserve"> "ostatních vedlejších materiálů"</t>
  </si>
  <si>
    <t xml:space="preserve"> "– Dodávka a montáž specifikované kabelizace se měří v délce udané v kmvláknech" 28,63</t>
  </si>
  <si>
    <t>75I813</t>
  </si>
  <si>
    <t>KABEL OPTICKÝ SINGLEMODE DO 72 VLÁKEN</t>
  </si>
  <si>
    <t>-2035849459</t>
  </si>
  <si>
    <t xml:space="preserve"> "– Dodávka a montáž specifikované kabelizace se měří v délce udané v kmvláknech" 350,587</t>
  </si>
  <si>
    <t>75II71</t>
  </si>
  <si>
    <t>SPOJKA OPTICKÁ DO 72 VLÁKEN</t>
  </si>
  <si>
    <t>371422802</t>
  </si>
  <si>
    <t>" – dodávku specifikovaného bloku/zařízení včetně potřebného drobného montážního materiálu"</t>
  </si>
  <si>
    <t>" – Udává se počet kusů kompletní konstrukce a práce" 1</t>
  </si>
  <si>
    <t>75I911</t>
  </si>
  <si>
    <t>OPTOTRUBKA HDPE PRŮMĚRU DO 40 MM</t>
  </si>
  <si>
    <t>-379143010</t>
  </si>
  <si>
    <t>" – Dodávka a montáž specifikované kabelizace se měří v délce udané v metrech" 9542</t>
  </si>
  <si>
    <t>75IA11</t>
  </si>
  <si>
    <t>OPTOTRUBKOVÁ SPOJKA PRŮMĚRU DO 40 MM</t>
  </si>
  <si>
    <t>1331720386</t>
  </si>
  <si>
    <t xml:space="preserve"> "– Udává se počet kusů kompletní konstrukce a práce"  30</t>
  </si>
  <si>
    <t>532104752</t>
  </si>
  <si>
    <t>"ostatních vedlejších zařízení"</t>
  </si>
  <si>
    <t xml:space="preserve"> "– Udává se počet kusů kompletní konstrukce nebo práce." 6</t>
  </si>
  <si>
    <t>523634863</t>
  </si>
  <si>
    <t xml:space="preserve"> "– demontáž (pro další využití/do šrotu) specifikované kabelizace včetně potřebného drobného pomocného materiálu"</t>
  </si>
  <si>
    <t>" –  Udává se počet metrů kompletní konstrukce nebo práce" 4772</t>
  </si>
  <si>
    <t>75I81Y</t>
  </si>
  <si>
    <t>KABEL OPTICKÝ SINGLEMODE - DEMONTÁŽ</t>
  </si>
  <si>
    <t>1791887734</t>
  </si>
  <si>
    <t xml:space="preserve"> "–  Udává se počet metrů kompletní konstrukce nebo práce" 9689</t>
  </si>
  <si>
    <t>75I91Y</t>
  </si>
  <si>
    <t>OPTOTRUBKA HDPE - DEMONTÁŽ</t>
  </si>
  <si>
    <t>-1162190266</t>
  </si>
  <si>
    <t>" – demontáž (pro další využití/do šrotu) specifikované kabelizace včetně potřebného drobného pomocného materiálu"</t>
  </si>
  <si>
    <t>" –  Udává se počet metrů kompletní konstrukce nebo práce" 7157</t>
  </si>
  <si>
    <t>75IJ12</t>
  </si>
  <si>
    <t>MĚŘENÍ JEDNOSMĚRNÉ NA SDĚLOVACÍM KABELU</t>
  </si>
  <si>
    <t>-928027263</t>
  </si>
  <si>
    <t xml:space="preserve"> "– kompletní zřízení vývodu pro měření včetně potřebného drobného montážního materiálu"</t>
  </si>
  <si>
    <t xml:space="preserve"> "– Udává se počet kusů kompletní konstrukce nebo práce" 80</t>
  </si>
  <si>
    <t>75IJ14</t>
  </si>
  <si>
    <t>MĚŘENÍ ÚTLUMU PŘESLECHU NA BLÍZKÉM KONCI NA MÍSTNÍM SDĚL. KABELU ZA 1 ČTYŘKU XN A 1 MĚŘENÝ ÚSEK</t>
  </si>
  <si>
    <t>285043583</t>
  </si>
  <si>
    <t xml:space="preserve"> "– práce spojené s měřením specifikované kabelizace specifikovaným způsobem včetně potřebného drobného montážního materiálu"</t>
  </si>
  <si>
    <t xml:space="preserve"> "– vystavení měřících protokolů případně závěrečné zprávy"</t>
  </si>
  <si>
    <t xml:space="preserve"> "– veškeré potřebné mechanizmy (měřicí přístroje a měřící příslušenství), včetně obsluhy, náklady na mzdy a přibližné (průměrné) náklady na pořízení"</t>
  </si>
  <si>
    <t>"potřebných materiálů včetně ostazních vedlejších nákladů"</t>
  </si>
  <si>
    <t>" Měřící práce se udávají počtem kusů" 35</t>
  </si>
  <si>
    <t>75IJ15</t>
  </si>
  <si>
    <t>MĚŘENÍ A VYROVNÁNÍ KAPACITNÍCH NEROVNOVÁH NA MÍSTNÍM SDĚLOVACÍM KABELU, KABEL DO 4 KM DÉLKY, 1 ČTYŘKA</t>
  </si>
  <si>
    <t>ÚSEK</t>
  </si>
  <si>
    <t>-252942695</t>
  </si>
  <si>
    <t>"potřebných materiálů včetně všech ostatních vedlejších nákladů"</t>
  </si>
  <si>
    <t>" Měřící práce se udávají počtem úseků" 35</t>
  </si>
  <si>
    <t>75IK11</t>
  </si>
  <si>
    <t>MĚŘENÍ STÁVAJÍCÍHO OPTICKÉHO KABELU</t>
  </si>
  <si>
    <t>VLÁKNO</t>
  </si>
  <si>
    <t>1759233905</t>
  </si>
  <si>
    <t xml:space="preserve"> "– práce spojené s kontrolním měřením stávající optické kabelizace ke zjištění technických parametrů optického kabelu před manipulací včetně"</t>
  </si>
  <si>
    <t>"potřebného drobného montážního materiálu"</t>
  </si>
  <si>
    <t xml:space="preserve"> "– měření metodou OTDR na třech vlnových délkách 1310/1550/1625nm v obou směrech dle ČSN EN 61280-4-2 a dle TS v platném znění"</t>
  </si>
  <si>
    <t>"pořízení potřebných materiálů včetně ostatních vedlejších nákladů"</t>
  </si>
  <si>
    <t>" – Měřící práce se udávají počtem optických vláken"  48</t>
  </si>
  <si>
    <t>75IK21</t>
  </si>
  <si>
    <t>MĚŘENÍ KOMPLEXNÍ OPTICKÉHO KABELU</t>
  </si>
  <si>
    <t>155331601</t>
  </si>
  <si>
    <t>"potřebných materiálů včetně všech ostatních  vedlejších nákladů"</t>
  </si>
  <si>
    <t>" – Měřící práce se udávají počtem optických vláken" 48</t>
  </si>
  <si>
    <t>75I962</t>
  </si>
  <si>
    <t>OPTOTRUBKA - KALIBRACE</t>
  </si>
  <si>
    <t>1963516349</t>
  </si>
  <si>
    <t>" – veškeré potřebné mechanizmy (měřicí přístroje a měřící příslušenství), včetně obsluhy, náklady na mzdy a přibližné (průměrné) náklady na pořízení"</t>
  </si>
  <si>
    <t>" – Práce specifikovaného se měří v délce kabelizace udané v metrech" 9689</t>
  </si>
  <si>
    <t>75I961</t>
  </si>
  <si>
    <t>OPTOTRUBKA - HERMETIZACE ÚSEKU DO 2000 M</t>
  </si>
  <si>
    <t>-317011910</t>
  </si>
  <si>
    <t>"potřebných materiálů včetně ostatních vedlejších nákladů"</t>
  </si>
  <si>
    <t>" – Měřící práce se udávají počtem úseků" 12</t>
  </si>
  <si>
    <t>321575232</t>
  </si>
  <si>
    <t xml:space="preserve"> "– protokol autorizovanou osobou podle požadavku ČSN, včetně hodnocení"</t>
  </si>
  <si>
    <t>"Udává se počet kusů kompletní konstrukce nebo práce" 1</t>
  </si>
  <si>
    <t>-1750558622</t>
  </si>
  <si>
    <t>" – ztrátu času pracovníků prozozovatele, kteří tento čas využijí ve prospěch prováděné stavby"</t>
  </si>
  <si>
    <t>"Udává se počet hodin provádění dozoru, revize nebo práce" 40</t>
  </si>
  <si>
    <t>75E1TK</t>
  </si>
  <si>
    <t>PŘEVEDENÍ PROVOZU TK</t>
  </si>
  <si>
    <t>1402223649</t>
  </si>
  <si>
    <t>75E1OK</t>
  </si>
  <si>
    <t>PŘEVEDENÍ PROVOZU OK</t>
  </si>
  <si>
    <t>-31683044</t>
  </si>
  <si>
    <t>1136219779</t>
  </si>
  <si>
    <t>709110</t>
  </si>
  <si>
    <t xml:space="preserve">PROVIZORNÍ ZAJIŠTĚNÍ KABELU VE VÝKOPU_x000D_
</t>
  </si>
  <si>
    <t>2090672493</t>
  </si>
  <si>
    <t xml:space="preserve"> "– obsahuje i demontáž po skončení provizorního stavu"</t>
  </si>
  <si>
    <t xml:space="preserve"> "– dopravu do skladu nebo na likvidaci"</t>
  </si>
  <si>
    <t>" – obrátkovost, opotřebení zapůjčeného materiálu"</t>
  </si>
  <si>
    <t xml:space="preserve"> "– poplatek za likvidaci odpadů, pokud je materiál likvidován"</t>
  </si>
  <si>
    <t>"Udává se počet kusů kompletní konstrukce nebo práce" 750</t>
  </si>
  <si>
    <t>814087351</t>
  </si>
  <si>
    <t>27</t>
  </si>
  <si>
    <t>701005</t>
  </si>
  <si>
    <t>VYHLEDÁVACÍ MARKER ZEMNÍ S MOŽNOSTÍ ZÁPISU</t>
  </si>
  <si>
    <t>1452382308</t>
  </si>
  <si>
    <t>"Udává se počet kusů kompletní konstrukce nebo práce" 2</t>
  </si>
  <si>
    <t>28</t>
  </si>
  <si>
    <t>-235343863</t>
  </si>
  <si>
    <t>"Udává se počet kusů kompletní konstrukce nebo práce" 35</t>
  </si>
  <si>
    <t>29</t>
  </si>
  <si>
    <t>-1145061674</t>
  </si>
  <si>
    <t>30</t>
  </si>
  <si>
    <t>2115807250</t>
  </si>
  <si>
    <t>31</t>
  </si>
  <si>
    <t>75I81X</t>
  </si>
  <si>
    <t>KABEL OPTICKÝ SINGLEMODE - MONTÁŽ</t>
  </si>
  <si>
    <t>-1845152428</t>
  </si>
  <si>
    <t>32</t>
  </si>
  <si>
    <t>75I84X</t>
  </si>
  <si>
    <t>KABEL OPTICKÝ - REZERVA DO 500 MM - MONTÁŽ</t>
  </si>
  <si>
    <t>1620937925</t>
  </si>
  <si>
    <t>33</t>
  </si>
  <si>
    <t>75II7X</t>
  </si>
  <si>
    <t>SPOJKA OPTICKÁ - MONTÁŽ</t>
  </si>
  <si>
    <t>-1565636490</t>
  </si>
  <si>
    <t>34</t>
  </si>
  <si>
    <t>75II7Y</t>
  </si>
  <si>
    <t>SPOJKA OPTICKÁ - DEMONTÁŽ</t>
  </si>
  <si>
    <t>1040610749</t>
  </si>
  <si>
    <t>35</t>
  </si>
  <si>
    <t>75IH63</t>
  </si>
  <si>
    <t>UKONČENÍ KABELU OPTICKÉHO DO 72 VLÁKEN</t>
  </si>
  <si>
    <t>219489935</t>
  </si>
  <si>
    <t>36</t>
  </si>
  <si>
    <t>75I91X</t>
  </si>
  <si>
    <t>OPTOTRUBKA HDPE - MONTÁŽ</t>
  </si>
  <si>
    <t>-981089342</t>
  </si>
  <si>
    <t>37</t>
  </si>
  <si>
    <t>1503106161</t>
  </si>
  <si>
    <t>SO 00-14-01.04 - Výstroj trati - kolejový spodek</t>
  </si>
  <si>
    <t xml:space="preserve">    5 - Komunikace pozemní</t>
  </si>
  <si>
    <t>OST - Ostatní</t>
  </si>
  <si>
    <t>VRN - Vedlejší rozpočtové náklady</t>
  </si>
  <si>
    <t>Komunikace pozemní</t>
  </si>
  <si>
    <t>5912030090</t>
  </si>
  <si>
    <t>Demontáž návěstidla včetně sloupku a patky staničníku</t>
  </si>
  <si>
    <t>kus</t>
  </si>
  <si>
    <t>-938761351</t>
  </si>
  <si>
    <t>Demontáž návěstidla včetně sloupku a patky staničníku Poznámka: 1. V cenách jsou započteny náklady na demontáž návěstidla, sloupku a patky, zához, úpravu terénu a naložení na dopravní prostředek.</t>
  </si>
  <si>
    <t>5912050120</t>
  </si>
  <si>
    <t>Staničení demontáž hektometrovníku</t>
  </si>
  <si>
    <t>-629359614</t>
  </si>
  <si>
    <t>Staničení demontáž hektometrovníku Poznámka: 1. V cenách jsou započteny náklady na zemní práce a výměnu, demontáž nebo montáž staničení. 2. V cenách nejsou obsaženy náklady na dodávku materiálu.</t>
  </si>
  <si>
    <t>5912035090</t>
  </si>
  <si>
    <t>Montáž návěstidla staničníku</t>
  </si>
  <si>
    <t>1433256453</t>
  </si>
  <si>
    <t>Montáž návěstidla staničníku Poznámka: 1. V cenách jsou započteny náklady na montáž a upevnění návěstidla. 2. V cenách nejsou obsaženy náklady na dodávku materiálu.</t>
  </si>
  <si>
    <t>5912045050</t>
  </si>
  <si>
    <t>Montáž návěstidla včetně sloupku a patky sklonovníku</t>
  </si>
  <si>
    <t>-1973255234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</si>
  <si>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</si>
  <si>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5912045090</t>
  </si>
  <si>
    <t>Montáž návěstidla včetně sloupku a patky staničníku</t>
  </si>
  <si>
    <t>2001967859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</si>
  <si>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</si>
  <si>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5912045100</t>
  </si>
  <si>
    <t>Montáž návěstidla včetně sloupku a patky tabule před zastávkou</t>
  </si>
  <si>
    <t>1846149853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</si>
  <si>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</si>
  <si>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5912050220</t>
  </si>
  <si>
    <t>Staničení montáž hektometrovníku</t>
  </si>
  <si>
    <t>-1265201583</t>
  </si>
  <si>
    <t>Staničení montáž hektometrovníku Poznámka: 1. V cenách jsou započteny náklady na zemní práce a výměnu, demontáž nebo montáž staničení. 2. V cenách nejsou obsaženy náklady na dodávku materiálu.</t>
  </si>
  <si>
    <t>R591205502</t>
  </si>
  <si>
    <t>Úprava kamenného měřičského bodu</t>
  </si>
  <si>
    <t>1789764882</t>
  </si>
  <si>
    <t>5912090020</t>
  </si>
  <si>
    <t>Montáž bodu ŽBP hřebové značky</t>
  </si>
  <si>
    <t>-1719583248</t>
  </si>
  <si>
    <t>Montáž bodu ŽBP hřebové značky Poznámka: 1. V cenách jsou započteny náklady na montáž součástí bodu včetně zemních prací a úpravy terénu. 2. V cenách nejsou obsaženy náklady na dodávku materiálu.</t>
  </si>
  <si>
    <t>5962101050</t>
  </si>
  <si>
    <t>Návěstidlo tabule před zastávkou</t>
  </si>
  <si>
    <t>301567684</t>
  </si>
  <si>
    <t>5962101110</t>
  </si>
  <si>
    <t>Návěstidlo sklonovník reflexní</t>
  </si>
  <si>
    <t>953940021</t>
  </si>
  <si>
    <t>5962101105</t>
  </si>
  <si>
    <t>Návěstidlo staničník 480x610 pozink dvoumístný</t>
  </si>
  <si>
    <t>1559926222</t>
  </si>
  <si>
    <t>5962113005</t>
  </si>
  <si>
    <t>Sloupek ocelový pozinkovaný 60 mm</t>
  </si>
  <si>
    <t>m</t>
  </si>
  <si>
    <t>-959920338</t>
  </si>
  <si>
    <t>5962114020</t>
  </si>
  <si>
    <t>Výstroj sloupku víčko plast 60 mm</t>
  </si>
  <si>
    <t>-175869184</t>
  </si>
  <si>
    <t>5962114000</t>
  </si>
  <si>
    <t>Výstroj sloupku objímka 50 až 100 mm kompletní</t>
  </si>
  <si>
    <t>1270271291</t>
  </si>
  <si>
    <t>R596211402</t>
  </si>
  <si>
    <t>Výstroj sloupku patka betonová</t>
  </si>
  <si>
    <t>1820666906</t>
  </si>
  <si>
    <t>5962101120</t>
  </si>
  <si>
    <t>Návěstidlo hektometrovník železobetonový se znaky</t>
  </si>
  <si>
    <t>104176728</t>
  </si>
  <si>
    <t>5962120030</t>
  </si>
  <si>
    <t>Stabilizace ŽBP značka hřebová</t>
  </si>
  <si>
    <t>1906317113</t>
  </si>
  <si>
    <t>OST</t>
  </si>
  <si>
    <t>Ostatní</t>
  </si>
  <si>
    <t>9902100100</t>
  </si>
  <si>
    <t>Doprava materiálu těžkou mechanizací nosnosti přes 3,5 t sypanin (kameniva, písku, suti, dlažebních kostek, atd.) do 10 km</t>
  </si>
  <si>
    <t>t</t>
  </si>
  <si>
    <t>512</t>
  </si>
  <si>
    <t>-1301975918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</si>
  <si>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</si>
  <si>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9902109200</t>
  </si>
  <si>
    <t>Doprava materiálu těžkou mechanizací nosnosti přes 3,5 t sypanin (kameniva, písku, suti, dlažebních kostek, atd.) příplatek za každých dalších 10 km</t>
  </si>
  <si>
    <t>-702517601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</si>
  <si>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</si>
  <si>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"10km"4,518</t>
  </si>
  <si>
    <t>9902200100</t>
  </si>
  <si>
    <t>Doprava materiálu těžkou mechanizací nosnosti přes 3,5 t objemnějšího kusového materiálu (prefabrikátů, stožárů, výhybek, rozvaděčů, vybouraných hmot atd.) do 10 km</t>
  </si>
  <si>
    <t>-1770685940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</si>
  <si>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</si>
  <si>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</si>
  <si>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</t>
  </si>
  <si>
    <t>-1652060605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</si>
  <si>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</si>
  <si>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9909000600</t>
  </si>
  <si>
    <t>Poplatek za recyklaci odpadu (asfaltové směsi, kusový beton)</t>
  </si>
  <si>
    <t>463256778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</si>
  <si>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</si>
  <si>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VRN</t>
  </si>
  <si>
    <t>Vedlejší rozpočtové náklady</t>
  </si>
  <si>
    <t>023111001</t>
  </si>
  <si>
    <t>Projektové práce Technický projekt zajištění PPK bez optimalizace osy a nivelety koleje trať jednokolejná zaměření ZZ</t>
  </si>
  <si>
    <t>123114961</t>
  </si>
  <si>
    <t>Projektové práce Technický projekt zajištění PPK bez optimalizace osy a nivelety koleje trať jednokolejná zaměření ZZ - V cenách jsou obsaženy náklady na polohové zaměření, nivelaci, ověření párových zajišťovacích značek, zpracování projektu zajištění PPK, zpracování projektu zajištění dle předpisu SŽDC S3, díl III a štítky. PPK=prostorová poloha koleje</t>
  </si>
  <si>
    <t>SO 01-10-01.04 - Železniční svršek v km 192,860 - 195,000</t>
  </si>
  <si>
    <t>1 - Dodávky</t>
  </si>
  <si>
    <t>5955101000</t>
  </si>
  <si>
    <t>Kamenivo drcené štěrk frakce 31,5/63 (32/63) třídy BI</t>
  </si>
  <si>
    <t>1925601045</t>
  </si>
  <si>
    <t>1795*1,7+462*1,7</t>
  </si>
  <si>
    <t>5905050055</t>
  </si>
  <si>
    <t>Souvislá výměna KL se snesením KR koleje pražce betonové</t>
  </si>
  <si>
    <t>km</t>
  </si>
  <si>
    <t>-1758286516</t>
  </si>
  <si>
    <t>Souvislá výměna KL se snesením KR koleje pražce betonové Poznámka: 1. V cenách jsou započteny náklady na odtěžení KL, úpravu sklonu a zhutnění pláně, zřízení KL,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 a předání tištěných výstupů, úpravu KL do profilu, rozprostření výzisku na terén nebo jeho naložení na dopravní prostředek. 2. V cenách nejsou obsaženy náklady na vyjmutí a vložení KR, dodávku kameniva, následnou úpravu směrového a výškového uspořádání, dodávku a doplnění kameniva pro následnou úpravu směrového a výškového uspořádání, snížení KL pod patou kolejnice, dopravu výzisku na skládku a skládkovné.</t>
  </si>
  <si>
    <t>192,880-192,870</t>
  </si>
  <si>
    <t>5905085045</t>
  </si>
  <si>
    <t>Souvislé čištění KL strojně koleje pražce betonové</t>
  </si>
  <si>
    <t>-1773185802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</si>
  <si>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</si>
  <si>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"192,880-192,870 a 192,880-195,000"</t>
  </si>
  <si>
    <t>(2140-10)/1000</t>
  </si>
  <si>
    <t>5905105030</t>
  </si>
  <si>
    <t>Doplnění KL kamenivem souvisle strojně v koleji</t>
  </si>
  <si>
    <t>m3</t>
  </si>
  <si>
    <t>431442513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</si>
  <si>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</si>
  <si>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1795+462</t>
  </si>
  <si>
    <t>5905115010</t>
  </si>
  <si>
    <t>Příplatek za úpravu nadvýšení KL v oblouku o malém poloměru</t>
  </si>
  <si>
    <t>-248006250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</si>
  <si>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</si>
  <si>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5906130345</t>
  </si>
  <si>
    <t>Montáž kolejového roštu v ose koleje pražce betonové vystrojené, tvar S49, 49E1</t>
  </si>
  <si>
    <t>1346036993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</si>
  <si>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</si>
  <si>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5906135155</t>
  </si>
  <si>
    <t>Demontáž kolejového roštu koleje na úložišti pražce betonové, tvar S49, T, 49E1</t>
  </si>
  <si>
    <t>139352123</t>
  </si>
  <si>
    <t>Demontáž kolejového roštu koleje na úložišti pražce betonové,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</si>
  <si>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5907050020</t>
  </si>
  <si>
    <t>Dělení kolejnic řezáním nebo rozbroušením, soustavy S49 nebo T</t>
  </si>
  <si>
    <t>1001348405</t>
  </si>
  <si>
    <t>Dělení kolejnic řezáním nebo rozbroušením, soustavy S49 nebo T Poznámka: 1. V cenách jsou započteny náklady na manipulaci, podložení, označení a provedení řezu kolejnice.</t>
  </si>
  <si>
    <t>2*88</t>
  </si>
  <si>
    <t>5909030020</t>
  </si>
  <si>
    <t>Následná úprava GPK koleje směrové a výškové uspořádání pražce betonové</t>
  </si>
  <si>
    <t>-1353954577</t>
  </si>
  <si>
    <t>Následná úprava GPK koleje směrové a výškové uspořádání pražce betonové Poznámka: 1. V cenách jsou započteny náklady na úpravu směrového a výškového uspořádání strojní linkou ASP do projektované polohy, úpravu KL pluhem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</si>
  <si>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5909050010</t>
  </si>
  <si>
    <t>Stabilizace kolejového lože koleje nově zřízeného nebo čistého</t>
  </si>
  <si>
    <t>1862758488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</si>
  <si>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</si>
  <si>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5910015020</t>
  </si>
  <si>
    <t>Odtavovací stykové svařování mobilní svářečkou kolejnic nových délky do 150 m tv. S49</t>
  </si>
  <si>
    <t>svar</t>
  </si>
  <si>
    <t>-159530466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</si>
  <si>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</si>
  <si>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9*2</t>
  </si>
  <si>
    <t>5910020030</t>
  </si>
  <si>
    <t>Svařování kolejnic termitem plný předehřev standardní spára svar sériový tv. S49</t>
  </si>
  <si>
    <t>717688422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</si>
  <si>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</si>
  <si>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10*2</t>
  </si>
  <si>
    <t>5910030310</t>
  </si>
  <si>
    <t>Příplatek za směrové vyrovnání kolejnic v obloucích o poloměru 300 m a menším</t>
  </si>
  <si>
    <t>-1714433050</t>
  </si>
  <si>
    <t>Příplatek za směrové vyrovnání kolejnic v obloucích o poloměru 300 m a menším Poznámka: 1. V cenách jsou započteny náklady na použití přípravku pro směrové vyrovnání kolejnic.</t>
  </si>
  <si>
    <t>7*2</t>
  </si>
  <si>
    <t>5910035030</t>
  </si>
  <si>
    <t>Dosažení dovolené upínací teploty v BK prodloužením kolejnicového pásu v koleji tv. S49</t>
  </si>
  <si>
    <t>-1427219108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</si>
  <si>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</si>
  <si>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5910040315</t>
  </si>
  <si>
    <t>Umožnění volné dilatace kolejnice demontáž upevňovadel s osazením kluzných podložek</t>
  </si>
  <si>
    <t>1093030993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</si>
  <si>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</si>
  <si>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2140*2+100</t>
  </si>
  <si>
    <t>5910040415</t>
  </si>
  <si>
    <t>Umožnění volné dilatace kolejnice montáž upevňovadel s odstraněním kluzných podložek</t>
  </si>
  <si>
    <t>96525796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</si>
  <si>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</si>
  <si>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5999005010</t>
  </si>
  <si>
    <t>Třídění spojovacích a upevňovacích součástí</t>
  </si>
  <si>
    <t>215048527</t>
  </si>
  <si>
    <t>Třídění spojovacích a upevňovacích součástí Poznámka: 1. V cenách jsou započteny náklady na manipulaci, vytřídění a uložení materiálu na úložiště nebo do skladu.</t>
  </si>
  <si>
    <t>5999005020</t>
  </si>
  <si>
    <t>Třídění pražců a kolejnicových podpor</t>
  </si>
  <si>
    <t>1999390641</t>
  </si>
  <si>
    <t>Třídění pražců a kolejnicových podpor Poznámka: 1. V cenách jsou započteny náklady na manipulaci, vytřídění a uložení materiálu na úložiště nebo do skladu.</t>
  </si>
  <si>
    <t>2140/0,61*0,27</t>
  </si>
  <si>
    <t>948</t>
  </si>
  <si>
    <t>5999005030</t>
  </si>
  <si>
    <t>Třídění kolejnic</t>
  </si>
  <si>
    <t>471965198</t>
  </si>
  <si>
    <t>Třídění kolejnic Poznámka: 1. V cenách jsou započteny náklady na manipulaci, vytřídění a uložení materiálu na úložiště nebo do skladu.</t>
  </si>
  <si>
    <t>(2*2,140)*49,39</t>
  </si>
  <si>
    <t>212</t>
  </si>
  <si>
    <t>5999005060</t>
  </si>
  <si>
    <t>Třídění ostatního materiálu</t>
  </si>
  <si>
    <t>984038067</t>
  </si>
  <si>
    <t>Třídění ostatního materiálu Poznámka: 1. V cenách jsou započteny náklady na manipulaci, vytřídění a uložení materiálu na úložiště nebo do skladu.</t>
  </si>
  <si>
    <t>"PE-pryž.podložky"0,642+1,298</t>
  </si>
  <si>
    <t>5999010020</t>
  </si>
  <si>
    <t>Vyjmutí a snesení konstrukcí nebo dílů hmotnosti přes 10 do 20 t</t>
  </si>
  <si>
    <t>500124825</t>
  </si>
  <si>
    <t>Vyjmutí a snesení konstrukcí nebo dílů hmotnosti přes 10 do 20 t Poznámka: 1. V cenách jsou započteny náklady na manipulaci vyjmutí a snesení zdvihacím prostředkem, naložení, složení, přeprava v místě technologické manipulace. Položka obsahuje náklady na práce v blízkosti trakčního vedení.</t>
  </si>
  <si>
    <t>2140*0,595</t>
  </si>
  <si>
    <t>1274</t>
  </si>
  <si>
    <t>1398874878</t>
  </si>
  <si>
    <t>"nový štěrk-dovoz" 2257*1,7</t>
  </si>
  <si>
    <t>3837</t>
  </si>
  <si>
    <t>-2098605346</t>
  </si>
  <si>
    <t>"nový štěrk-dovoz"3837*1</t>
  </si>
  <si>
    <t>1170527023</t>
  </si>
  <si>
    <t>"štěrk odvoz" 4751*0,5*1,9</t>
  </si>
  <si>
    <t>4514</t>
  </si>
  <si>
    <t>-406451325</t>
  </si>
  <si>
    <t>"štěrk odvoz" 4514*1</t>
  </si>
  <si>
    <t>-607680921</t>
  </si>
  <si>
    <t>"Dodá investor"</t>
  </si>
  <si>
    <t>"odovz bet.pražce" 1166,41</t>
  </si>
  <si>
    <t>-1846289050</t>
  </si>
  <si>
    <t>"dovoz bet.pražce"1166,41*18</t>
  </si>
  <si>
    <t>9902900400</t>
  </si>
  <si>
    <t>Složení objemnějšího kusového materiálu, vybouraných hmot</t>
  </si>
  <si>
    <t>-1436219791</t>
  </si>
  <si>
    <t>Složení objemnějšího kusového materiálu, vybouraných hmot Poznámka: 1. Ceny jsou určeny pro skládání materiálu z vlastních zásob objednatele.</t>
  </si>
  <si>
    <t>1239363717</t>
  </si>
  <si>
    <t xml:space="preserve">"Dodá investor" </t>
  </si>
  <si>
    <t>"dovoz kolejnice" 213,36</t>
  </si>
  <si>
    <t>2116639174</t>
  </si>
  <si>
    <t>"dovoz kolejnic" 213,36*28</t>
  </si>
  <si>
    <t>388073546</t>
  </si>
  <si>
    <t>"nové kolejnice" 213,36</t>
  </si>
  <si>
    <t>-1592197834</t>
  </si>
  <si>
    <t>"odvoz-betonové pražce (k uskladnění+jiné účely+na skládku)"</t>
  </si>
  <si>
    <t>(244+125+3150)*0,27</t>
  </si>
  <si>
    <t>-729721771</t>
  </si>
  <si>
    <t>"odvoz - betonové pražce (na skládku)"</t>
  </si>
  <si>
    <t>3150*0,27*1</t>
  </si>
  <si>
    <t>9909000110</t>
  </si>
  <si>
    <t>Poplatek za uložení výzisku ze štěrkového lože nekontaminovaného</t>
  </si>
  <si>
    <t>193203451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</si>
  <si>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</si>
  <si>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9909000400</t>
  </si>
  <si>
    <t>Poplatek za likvidaci plastových součástí</t>
  </si>
  <si>
    <t>-373074995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</si>
  <si>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</si>
  <si>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0,642+1,298</t>
  </si>
  <si>
    <t>9909000500</t>
  </si>
  <si>
    <t>Poplatek za uložení odpadu betonových prefabrikátů</t>
  </si>
  <si>
    <t>1388407809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</si>
  <si>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</si>
  <si>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3150*0,27</t>
  </si>
  <si>
    <t>SO 01-11-01.04 - Železniční spodek v km 192,860-195,000</t>
  </si>
  <si>
    <t xml:space="preserve">      3 - Doprava</t>
  </si>
  <si>
    <t xml:space="preserve">    4 - Poplatky</t>
  </si>
  <si>
    <t>5955101016</t>
  </si>
  <si>
    <t>Kamenivo drcené štěrkodrť frakce 0/32 kv kv – konstrukční vrstva</t>
  </si>
  <si>
    <t>-2086186461</t>
  </si>
  <si>
    <t>"sanace žel. spodku + podsyp pod trativod"</t>
  </si>
  <si>
    <t>(6,2*0,2*10+0,025*80)*1,8</t>
  </si>
  <si>
    <t>5955101055</t>
  </si>
  <si>
    <t>Kamenivo drcené recyklované štěrk frakce 31,5/63</t>
  </si>
  <si>
    <t>398766034</t>
  </si>
  <si>
    <t>"vsakovací žebro + kamenný filtr u J žlabů velkých"</t>
  </si>
  <si>
    <t>(0,5*200+0,25*1200)*1,7</t>
  </si>
  <si>
    <t>5955101086</t>
  </si>
  <si>
    <t>Kamenivo drcené recyklované drť frakce 16/32</t>
  </si>
  <si>
    <t>1951772629</t>
  </si>
  <si>
    <t>77*0,5*0,75*1,8</t>
  </si>
  <si>
    <t>R5964103030</t>
  </si>
  <si>
    <t>Drenážní plastové díly trubka s částečnou perforací DN 200 mm</t>
  </si>
  <si>
    <t>611012187</t>
  </si>
  <si>
    <t>R5964103120</t>
  </si>
  <si>
    <t>Drenážní plastové díly šachta průchozí DN 400/200 1 vtok/1 odtok DN 200 mm</t>
  </si>
  <si>
    <t>ks</t>
  </si>
  <si>
    <t>-762154916</t>
  </si>
  <si>
    <t>5964103130</t>
  </si>
  <si>
    <t>Drenážní plastové díly prodlužovací nástavec šachty D 400, délka 3 m</t>
  </si>
  <si>
    <t>747284866</t>
  </si>
  <si>
    <t>5964103135</t>
  </si>
  <si>
    <t>Drenážní plastové díly poklop šachty plastový D 400</t>
  </si>
  <si>
    <t>-1058099694</t>
  </si>
  <si>
    <t>5964104005</t>
  </si>
  <si>
    <t>Kanalizační díly plastové trubka hladká DN 200</t>
  </si>
  <si>
    <t>790014967</t>
  </si>
  <si>
    <t>"svodné potrubí"3</t>
  </si>
  <si>
    <t>5964104015</t>
  </si>
  <si>
    <t>Kanalizační díly plastové trubka hladká DN 300</t>
  </si>
  <si>
    <t>2136969523</t>
  </si>
  <si>
    <t>"přechod pod kolejí" 12</t>
  </si>
  <si>
    <t>5964115000</t>
  </si>
  <si>
    <t>Příkopový žlab tvaru J</t>
  </si>
  <si>
    <t>-1077812516</t>
  </si>
  <si>
    <t>5964115005</t>
  </si>
  <si>
    <t>Příkopový žlab tvaru J velký</t>
  </si>
  <si>
    <t>-347663971</t>
  </si>
  <si>
    <t>1200/2,5</t>
  </si>
  <si>
    <t>5964117000</t>
  </si>
  <si>
    <t>Poklop příkopového žlabu tvaru J</t>
  </si>
  <si>
    <t>-503607579</t>
  </si>
  <si>
    <t>175*3</t>
  </si>
  <si>
    <t>5964117005</t>
  </si>
  <si>
    <t>Poklop příkopového žlabu tvaru J velký</t>
  </si>
  <si>
    <t>1488295709</t>
  </si>
  <si>
    <t>480*8</t>
  </si>
  <si>
    <t>5964119010</t>
  </si>
  <si>
    <t>Příkopová tvárnice TZZ 4a</t>
  </si>
  <si>
    <t>381881217</t>
  </si>
  <si>
    <t>55/0,3</t>
  </si>
  <si>
    <t>184</t>
  </si>
  <si>
    <t>5964133005</t>
  </si>
  <si>
    <t>Geotextilie separační</t>
  </si>
  <si>
    <t>m2</t>
  </si>
  <si>
    <t>1713606111</t>
  </si>
  <si>
    <t>"vsakovací žebro stěny + trativod + sanace spodku + J žlaby velké"</t>
  </si>
  <si>
    <t>(0,5*2*200+2*77+6,5*10+1200*1,5)*1,1</t>
  </si>
  <si>
    <t>2441</t>
  </si>
  <si>
    <t>5964161005</t>
  </si>
  <si>
    <t>Beton lehce zhutnitelný C 16/20;X0 F5 2 200 2 662</t>
  </si>
  <si>
    <t>783009270</t>
  </si>
  <si>
    <t>"pod J žlaby, pod TZZ, obeton.přechodu pod kolejí"</t>
  </si>
  <si>
    <t>1200*0,25+175*0,2+55*0,2+3</t>
  </si>
  <si>
    <t>5964161010</t>
  </si>
  <si>
    <t>Beton lehce zhutnitelný C 20/25;X0 F5 2 285 2 765</t>
  </si>
  <si>
    <t>-748366312</t>
  </si>
  <si>
    <t>"nepropustná vrstva u J žlabů velkých + vyustění sv.potrubí"</t>
  </si>
  <si>
    <t>0,4*1200+1*2</t>
  </si>
  <si>
    <t>596R4121000</t>
  </si>
  <si>
    <t>vpusť horská betonová spodní díl 120x60x120</t>
  </si>
  <si>
    <t>2005515502</t>
  </si>
  <si>
    <t>Prahová vpusť výztužné vč. mříží</t>
  </si>
  <si>
    <t>596R4124000</t>
  </si>
  <si>
    <t>mříž kompozit s rámem B125 pro horskou vpusť betonovou 120x60cm</t>
  </si>
  <si>
    <t>1976083608</t>
  </si>
  <si>
    <t>Mříž vpusti litinová 400x400 mm</t>
  </si>
  <si>
    <t>5904020110</t>
  </si>
  <si>
    <t>Vyřezání křovin porost hustý 6 a více kusů stonků na m2 plochy sklon terénu do 1:2</t>
  </si>
  <si>
    <t>812737082</t>
  </si>
  <si>
    <t>Vyřezání křovin porost hustý 6 a více kusů stonků na m2 plochy sklon terénu do 1:2 Poznámka: 1. V cenách jsou započteny náklady na vyřezání a likvidaci výřezu spálením, štěpkováním nebo jeho naložení na dopravní prostředek a uložení na skládku. 2. V cenách nejsou obsaženy náklady na dopravu a skládkovné.</t>
  </si>
  <si>
    <t>5914020020</t>
  </si>
  <si>
    <t>Čištění otevřených odvodňovacích zařízení strojně příkop nezpevněný</t>
  </si>
  <si>
    <t>-1713050631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</si>
  <si>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</si>
  <si>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0,5*(50+79+40+10+85+46)</t>
  </si>
  <si>
    <t>5914035010</t>
  </si>
  <si>
    <t>Zřízení otevřených odvodňovacích zařízení příkopové tvárnice</t>
  </si>
  <si>
    <t>-1617513611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</si>
  <si>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</si>
  <si>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5914035150</t>
  </si>
  <si>
    <t>Zřízení otevřených odvodňovacích zařízení příkopového žlabu staveništního prefabrikátu</t>
  </si>
  <si>
    <t>-355321485</t>
  </si>
  <si>
    <t>Zřízení otevřených odvodňovacích zařízení příkopového žlabu staveništního prefabrikátu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</si>
  <si>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175+1200</t>
  </si>
  <si>
    <t>5914035360</t>
  </si>
  <si>
    <t>Zřízení otevřených odvodňovacích zařízení horské vpusti staveništní prefabrikát</t>
  </si>
  <si>
    <t>-1038064623</t>
  </si>
  <si>
    <t>Zřízení otevřených odvodňovacích zařízení horské vpusti staveništní prefabrikát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</si>
  <si>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"vč.hydroizol.nátěru"1</t>
  </si>
  <si>
    <t>5914035450</t>
  </si>
  <si>
    <t>Zřízení otevřených odvodňovacích zařízení trativodní výusť monolitická betonová konstrukce</t>
  </si>
  <si>
    <t>-845492647</t>
  </si>
  <si>
    <t>Zřízení otevřených odvodňovacích zařízení trativodní výusť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</si>
  <si>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5914055010</t>
  </si>
  <si>
    <t>Zřízení krytých odvodňovacích zařízení potrubí trativodu</t>
  </si>
  <si>
    <t>1683869397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</si>
  <si>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</si>
  <si>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5914055020</t>
  </si>
  <si>
    <t>Zřízení krytých odvodňovacích zařízení šachty trativodu</t>
  </si>
  <si>
    <t>183206436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</si>
  <si>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</si>
  <si>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5914055030</t>
  </si>
  <si>
    <t>Zřízení krytých odvodňovacích zařízení svodného potrubí</t>
  </si>
  <si>
    <t>800996847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</si>
  <si>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</si>
  <si>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3+12</t>
  </si>
  <si>
    <t>5914055060</t>
  </si>
  <si>
    <t>Zřízení krytých odvodňovacích zařízení vsakovacího žebra</t>
  </si>
  <si>
    <t>-65410856</t>
  </si>
  <si>
    <t>Zřízení krytých odvodňovacích zařízení vsakovacího žebra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</si>
  <si>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R5914075110</t>
  </si>
  <si>
    <t xml:space="preserve">Zřízení konstrukční vrstvy pražcového podloží včetně geotextilie tl. 0,20 m </t>
  </si>
  <si>
    <t>-2020720058</t>
  </si>
  <si>
    <t>5915005020</t>
  </si>
  <si>
    <t>Hloubení rýh nebo jam ručně na železničním spodku třídy těžitelnosti I skupiny 2</t>
  </si>
  <si>
    <t>1752539761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</si>
  <si>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</si>
  <si>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"trativod, sv. potrubí - 70%"</t>
  </si>
  <si>
    <t>(77+15)*0,5*1*0,7</t>
  </si>
  <si>
    <t>5915005040</t>
  </si>
  <si>
    <t>Hloubení rýh nebo jam ručně na železničním spodku třídy těžitelnosti II skupiny 4</t>
  </si>
  <si>
    <t>320162412</t>
  </si>
  <si>
    <t>Hloubení rýh nebo jam ručně na železničním spodku třídy těžitelnosti II skupiny 4 Poznámka: 1. V cenách jsou započteny náklady na hloubení a uložení výzisku na terén nebo naložení na dopravní prostředek a uložení na úložišti.</t>
  </si>
  <si>
    <t>"trativod, sv. potrubí - 30%"</t>
  </si>
  <si>
    <t>(77+15)*0,5*1*0,3</t>
  </si>
  <si>
    <t>5915007010</t>
  </si>
  <si>
    <t>Zásyp jam nebo rýh sypaninou na železničním spodku bez zhutnění</t>
  </si>
  <si>
    <t>1789907977</t>
  </si>
  <si>
    <t>Zásyp jam nebo rýh sypaninou na železničním spodku bez zhutnění Poznámka: 1. Ceny zásypu jam a rýh se zhutněním jsou určeny pro jakoukoliv míru zhutnění.</t>
  </si>
  <si>
    <t>"za J žlaby"</t>
  </si>
  <si>
    <t>0,7*1200+0,4*175</t>
  </si>
  <si>
    <t>5915007020</t>
  </si>
  <si>
    <t>Zásyp jam nebo rýh sypaninou na železničním spodku se zhutněním</t>
  </si>
  <si>
    <t>-630919683</t>
  </si>
  <si>
    <t>Zásyp jam nebo rýh sypaninou na železničním spodku se zhutněním Poznámka: 1. Ceny zásypu jam a rýh se zhutněním jsou určeny pro jakoukoliv míru zhutnění.</t>
  </si>
  <si>
    <t>"uložení sypanin do náspů se zhutněním" 750</t>
  </si>
  <si>
    <t>5915010020</t>
  </si>
  <si>
    <t>Těžení zeminy nebo horniny železničního spodku třídy těžitelnosti I skupiny 2</t>
  </si>
  <si>
    <t>1658248052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</si>
  <si>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</si>
  <si>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"Jžlaby, sanace, další - 70%"</t>
  </si>
  <si>
    <t>3968*0,7</t>
  </si>
  <si>
    <t>5915010040</t>
  </si>
  <si>
    <t>Těžení zeminy nebo horniny železničního spodku třídy těžitelnosti II skupiny 4</t>
  </si>
  <si>
    <t>-200290459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</si>
  <si>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</si>
  <si>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"Jžlaby, sanace, další - 30%"</t>
  </si>
  <si>
    <t>3968*0,3</t>
  </si>
  <si>
    <t>Doprava</t>
  </si>
  <si>
    <t>-845780937</t>
  </si>
  <si>
    <t>"dovoz - štěrk + beton"</t>
  </si>
  <si>
    <t>758+1944</t>
  </si>
  <si>
    <t>38</t>
  </si>
  <si>
    <t>-530716673</t>
  </si>
  <si>
    <t>"dovoz - nový štěrk"</t>
  </si>
  <si>
    <t>2702*1</t>
  </si>
  <si>
    <t>39</t>
  </si>
  <si>
    <t>1027910441</t>
  </si>
  <si>
    <t>"odvoz - zemina"</t>
  </si>
  <si>
    <t>(4015+155-910-750)*2</t>
  </si>
  <si>
    <t>40</t>
  </si>
  <si>
    <t>-177297633</t>
  </si>
  <si>
    <t>5020*1</t>
  </si>
  <si>
    <t>41</t>
  </si>
  <si>
    <t>-1230799440</t>
  </si>
  <si>
    <t>"dovoz - Jžlaby, TZZ"</t>
  </si>
  <si>
    <t>1076</t>
  </si>
  <si>
    <t>42</t>
  </si>
  <si>
    <t>-975801319</t>
  </si>
  <si>
    <t>1076*15</t>
  </si>
  <si>
    <t>43</t>
  </si>
  <si>
    <t>-268341612</t>
  </si>
  <si>
    <t>"dovoz - trouby, šachty, geotextilie, vpust"</t>
  </si>
  <si>
    <t>0,54+0,73+2,17</t>
  </si>
  <si>
    <t>44</t>
  </si>
  <si>
    <t>1496975666</t>
  </si>
  <si>
    <t>3,5*4</t>
  </si>
  <si>
    <t>Poplatky</t>
  </si>
  <si>
    <t>45</t>
  </si>
  <si>
    <t>9909000100</t>
  </si>
  <si>
    <t>Poplatek za uložení suti nebo hmot na oficiální skládku</t>
  </si>
  <si>
    <t>-814702327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</si>
  <si>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</si>
  <si>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PS 41-01-23 - Ochrana zabezpečovacích zařízení</t>
  </si>
  <si>
    <t>-1732809242</t>
  </si>
  <si>
    <t xml:space="preserve"> "– dodání kabelů podle typu od výrobců včetně mimostaveništní dopravy"</t>
  </si>
  <si>
    <t>"Měří se n-násobky páru vodičů na kilometr" 28</t>
  </si>
  <si>
    <t>75A161</t>
  </si>
  <si>
    <t>KABEL METALICKÝ SE STÍNĚNÍM PŘES 12 PÁRŮ - DODÁVKA</t>
  </si>
  <si>
    <t>-1358121210</t>
  </si>
  <si>
    <t>"Měří se n-násobky páru vodičů na kilometr" 33,2</t>
  </si>
  <si>
    <t>75IG61</t>
  </si>
  <si>
    <t>VEDENÍ UZEMŇOVACÍ V ZEMI Z FEZN DRÁTU DO 120 MM2</t>
  </si>
  <si>
    <t>415363552</t>
  </si>
  <si>
    <t>"X"</t>
  </si>
  <si>
    <t>"– Dodávka specifikovaného bloku/zařízení/konstrukce se měří v délce udané v metrech"55</t>
  </si>
  <si>
    <t>KM/ČTYŘK</t>
  </si>
  <si>
    <t>2037997812</t>
  </si>
  <si>
    <t>2061854589</t>
  </si>
  <si>
    <t>"Položka obsahuje"</t>
  </si>
  <si>
    <t>"– Udává se počet kusů kompletní konstrukce a práce" 16</t>
  </si>
  <si>
    <t>382844763</t>
  </si>
  <si>
    <t>"2.Položka neobsahuje:"</t>
  </si>
  <si>
    <t>"Způsob měření"</t>
  </si>
  <si>
    <t>"Měří se metr délkový"605</t>
  </si>
  <si>
    <t>-541390524</t>
  </si>
  <si>
    <t>"Měří se metr délkový" 80</t>
  </si>
  <si>
    <t>2051124811</t>
  </si>
  <si>
    <t xml:space="preserve"> "– Udává se počet kusů kompletní konstrukce nebo práce" 6</t>
  </si>
  <si>
    <t>-2132800616</t>
  </si>
  <si>
    <t>"Udává se počet kusů kompletní konstrukce nebo práce"10</t>
  </si>
  <si>
    <t>1926427769</t>
  </si>
  <si>
    <t xml:space="preserve"> "– demontáž kabelu, plastové spojky v počtu 3 kusy na 1 km kabelu, štítku průběhu v počtu 2 ks na 1 km kabelu, označovacího štítku kabelové"</t>
  </si>
  <si>
    <t>"spojky a kabelové formy"</t>
  </si>
  <si>
    <t xml:space="preserve"> "– veškeré potřebné mechanizmy, jejich obsluhu a přesun hmot."</t>
  </si>
  <si>
    <t xml:space="preserve"> "– odvoz vybouraného materiálu do skladu nebo na likvidaci"</t>
  </si>
  <si>
    <t>"Měří se n-násobky páru vodičů na kilometr"28</t>
  </si>
  <si>
    <t>1822691803</t>
  </si>
  <si>
    <t xml:space="preserve"> "– uložení kabelu zatažením, dodávka a zhotovení plastové spojky včetně dodávky v počtu 3 kusy na 1 km kabelu, příprava spojovacího "</t>
  </si>
  <si>
    <t>"přípravku, spojemí žil kabelů, kontrola správnosti spojení žil"</t>
  </si>
  <si>
    <t xml:space="preserve"> "– dodávka štítku průběhu v počtu 2 ks na 1 km kabelu včetně montáže, montáž označovacího štítku kabelové spojky a kabelové formy, dodávka a"</t>
  </si>
  <si>
    <t>"montáž kabelových objímek"</t>
  </si>
  <si>
    <t>75A248</t>
  </si>
  <si>
    <t>ZATAŽENÍ A SPOJKOVÁNÍ KABELŮ SE STÍNĚNÍM PŘES 12 PÁRŮ - DEMONTÁŽ</t>
  </si>
  <si>
    <t>1855861691</t>
  </si>
  <si>
    <t>"a kabelové formy"</t>
  </si>
  <si>
    <t xml:space="preserve"> "– veškeré potřebné mechanizmy, jejich obsluhu a přesun hmot"</t>
  </si>
  <si>
    <t>"Měří se n-násobky páru vodičů na kilometr"33,2</t>
  </si>
  <si>
    <t>75A247</t>
  </si>
  <si>
    <t>ZATAŽENÍ A SPOJKOVÁNÍ KABELŮ SE STÍNĚNÍM PŘES 12 PÁRŮ - MONTÁŽ</t>
  </si>
  <si>
    <t>-1691089115</t>
  </si>
  <si>
    <t>"spojení žil kabelu,  kontrola správnosti spojení žil"</t>
  </si>
  <si>
    <t>" – dodávka štítku průběhu v počtu 2 ks na 1 km kabelu včetně montáže, montáž označovacího štítku kabelové spojky a kabelové formy, dodávka"</t>
  </si>
  <si>
    <t>"a montáž kabelových objímek"</t>
  </si>
  <si>
    <t>" – veškeré potřebné mechanizmy, jejich obsluhu a pořízení všech potřebných materiálů, přesun hmot"</t>
  </si>
  <si>
    <t>75IG6Y</t>
  </si>
  <si>
    <t>VEDENÍ UZEMŇOVACÍ V ZEMI Z FEZN DRÁTU DO 120 MM2 - DEMONTÁŽ</t>
  </si>
  <si>
    <t>548416897</t>
  </si>
  <si>
    <t>" –  Udává se počet metrů kompletní konstrukce nebo práce"55</t>
  </si>
  <si>
    <t>2010528586</t>
  </si>
  <si>
    <t>" – odvoz demontované kabelizace a skladování, případně ekologické likvidace bloku/zařízení/kabelizace"</t>
  </si>
  <si>
    <t xml:space="preserve"> "–  Udává se počet metrů kompletní konstrukce nebo práce"2436</t>
  </si>
  <si>
    <t>75C358</t>
  </si>
  <si>
    <t>POMOCNÉ STAVĚDLO - DEMONTÁŽ</t>
  </si>
  <si>
    <t>1866838247</t>
  </si>
  <si>
    <t xml:space="preserve"> "– demontáž pomocného stavědla včetně odpojení kabelové formy"</t>
  </si>
  <si>
    <t xml:space="preserve"> "– demontáž pomocného stavědla se všemi pomocnými a doplňujícími pracemi a součástmi, případné použití mechanizmů, včetně dopravy z místa demontáže""</t>
  </si>
  <si>
    <t>"do skladu"</t>
  </si>
  <si>
    <t>"Udává se počet kusů kompletní konstrukce nebo práce"1</t>
  </si>
  <si>
    <t>75C347</t>
  </si>
  <si>
    <t>POMOCNÉ STAVĚDLO S ELEKTROMAGNETICKÝMI ZÁMKY - MONTÁŽ</t>
  </si>
  <si>
    <t>-607036785</t>
  </si>
  <si>
    <t xml:space="preserve"> "– montáž pomocného stavědla s elektromagnetickými zámky, zapojení kabelových forem (včetně měření a zapojení po měření), přezkoušení"</t>
  </si>
  <si>
    <t>" – montáž pomocného stavědla s elektromagnetickými zámky se všemi pomocnými a doplňujícími pracemi a součástmi, případné použití mechanizmů"</t>
  </si>
  <si>
    <t>"včetně dopravy ze skladu k místu montáže"</t>
  </si>
  <si>
    <t>75C918</t>
  </si>
  <si>
    <t>SNÍMAČ POČÍTAČE NÁPRAV - DEMONTÁŽ</t>
  </si>
  <si>
    <t>1736810731</t>
  </si>
  <si>
    <t>" – demontáž snímače počítače náprav včetně odpojení kabelových přívodů"</t>
  </si>
  <si>
    <t xml:space="preserve"> "– demontáž snímače počítače náprav se všemi pomocnými a doplňujícími pracemi a součástmi, případné použití mechanizmů, včetně dopravy z místa"</t>
  </si>
  <si>
    <t>"demontáže do skladu"</t>
  </si>
  <si>
    <t>75C917</t>
  </si>
  <si>
    <t>SNÍMAČ POČÍTAČE NÁPRAV - MONTÁŽ</t>
  </si>
  <si>
    <t>1768528551</t>
  </si>
  <si>
    <t xml:space="preserve"> "– montáž snímače počítače náprav včetně zapojení kabelových forem (včetně měření a zapojení po měření), přezkoušení"</t>
  </si>
  <si>
    <t>" – montáž snímače počítače náprav se všemi pomocnými a doplňujícími pracemi a součástmi, případné použití mechanizmů, včetně dopravy ze skladu"</t>
  </si>
  <si>
    <t>"k místu montáže"</t>
  </si>
  <si>
    <t>75C168</t>
  </si>
  <si>
    <t>SNÍMAČ POLOHY JAZYKŮ - DEMONTÁŽ</t>
  </si>
  <si>
    <t>2126078186</t>
  </si>
  <si>
    <t xml:space="preserve"> "– demontáž snímače polohy jazyků a kabelového závěru, odpojení kabelových forem"</t>
  </si>
  <si>
    <t xml:space="preserve"> "– demontáž snímače polohy jazyků se všemi pomocnými a doplňujícími pracemi a součástmi, případné použití mechanizmů, včetně dopravy z místa"</t>
  </si>
  <si>
    <t>" – poplatek za likvidaci odpadů (nacení se dle SSD 0)"</t>
  </si>
  <si>
    <t>75C167</t>
  </si>
  <si>
    <t>SNÍMAČ POLOHY JAZYKŮ - MONTÁŽ</t>
  </si>
  <si>
    <t>-1995453599</t>
  </si>
  <si>
    <t xml:space="preserve"> "– vyměření místa montáže snímače polohy jazyků a kabelového závěru, připevnění snímače, montáž kabelového závěru, zapojení 2 kusů kabelové formy"</t>
  </si>
  <si>
    <t>"(včetně zapojení po měření), přezkoušení"</t>
  </si>
  <si>
    <t xml:space="preserve"> "– montáž snímače polohy jazyků se všemi pomocnými a doplňujícími pracemi a součástmi, případné použití mechanizmů, včetně dopravy ze skladu k"</t>
  </si>
  <si>
    <t>"místu montáže"</t>
  </si>
  <si>
    <t>-1066581671</t>
  </si>
  <si>
    <t>1987163606</t>
  </si>
  <si>
    <t xml:space="preserve"> "– vlastní kontrolu, příslušná měření a zpracování revizní zprávy"</t>
  </si>
  <si>
    <t>"Udává se počet hodin provádění dozoru, revize nebo práce"16</t>
  </si>
  <si>
    <t>-933682646</t>
  </si>
  <si>
    <t>1666431290</t>
  </si>
  <si>
    <t>-1420923928</t>
  </si>
  <si>
    <t>-83441704</t>
  </si>
  <si>
    <t>-203690440</t>
  </si>
  <si>
    <t>93228357</t>
  </si>
  <si>
    <t>"- ztížení pod vodou, v okolí výbušnin, ve stísněných prostorech a pod."</t>
  </si>
  <si>
    <t>"- veškeré pomocné konstrukce umožňující provedení vykopávky (příjezdy, sjezdy, nájezdy, lešení, podpěr. konstr., přemostění, zpevněné ploch"</t>
  </si>
  <si>
    <t>"zakrytí"</t>
  </si>
  <si>
    <t>"- uložení zeminy (na skládku, do násypu) ani poplatky za skládku, vykazují se v položce č.0141**"1589</t>
  </si>
  <si>
    <t>1783173630</t>
  </si>
  <si>
    <t>"zpevněné plochy, zakrytí)"</t>
  </si>
  <si>
    <t>"- x"1589</t>
  </si>
  <si>
    <t>-1829348498</t>
  </si>
  <si>
    <t>"Měří se objem kolejového lože v projektovaném profilu"15</t>
  </si>
  <si>
    <t>221674904</t>
  </si>
  <si>
    <t>"Měří se metr délkový"1710</t>
  </si>
  <si>
    <t>-1301883091</t>
  </si>
  <si>
    <t>"Udává se počet kusů kompletní konstrukce nebo práce"135</t>
  </si>
  <si>
    <t>2131725987</t>
  </si>
  <si>
    <t>1114502944</t>
  </si>
  <si>
    <t>-823416151</t>
  </si>
  <si>
    <t>75IH21</t>
  </si>
  <si>
    <t>UKONČENÍ KABELU CELOPLASTOVÝHO S PANCÍŘEM DO 40 ŽIL</t>
  </si>
  <si>
    <t>-1150694852</t>
  </si>
  <si>
    <t>75A311</t>
  </si>
  <si>
    <t>KABELOVÁ FORMA (UKONČENÍ KABELŮ) PRO KABELY ZABEZPEČOVACÍ DO 12 PÁRŮ</t>
  </si>
  <si>
    <t>-1400299290</t>
  </si>
  <si>
    <t>75A312</t>
  </si>
  <si>
    <t>KABELOVÁ FORMA (UKONČENÍ KABELŮ) PRO KABELY ZABEZPEČOVACÍ PŘES 12 PÁRŮ</t>
  </si>
  <si>
    <t>-1595191580</t>
  </si>
  <si>
    <t>PS 41-02-53 - Přeložky inženýrských sítí ČD Telematika</t>
  </si>
  <si>
    <t>-281769370</t>
  </si>
  <si>
    <t>" – dodávku specifikované kabelizace včetně potřebného drobného montážního materiálu"</t>
  </si>
  <si>
    <t xml:space="preserve"> "– Dodávka a montáž specifikované kabelizace se měří v délce udané v kmčtyřkách"11,561</t>
  </si>
  <si>
    <t>-896131655</t>
  </si>
  <si>
    <t>"ostaních vedlejších materiálů"</t>
  </si>
  <si>
    <t xml:space="preserve"> "– Dodávka a montáž specifikované kabelizace se měří v délce udané v kmčtyřkách"36,746</t>
  </si>
  <si>
    <t>1695729674</t>
  </si>
  <si>
    <t xml:space="preserve"> "– Udává se počet kusů kompletní konstrukce a práce"10</t>
  </si>
  <si>
    <t>KM/VLÁKN</t>
  </si>
  <si>
    <t>578388858</t>
  </si>
  <si>
    <t>" – Dodávka a montáž specifikované kabelizace se měří v délce udané v kmvláknech"27,746</t>
  </si>
  <si>
    <t>km/vlákn</t>
  </si>
  <si>
    <t>731159371</t>
  </si>
  <si>
    <t xml:space="preserve"> "– Dodávka a montáž specifikované kabelizace se měří v délce udané v kmvláknech"126,585</t>
  </si>
  <si>
    <t>-1475478202</t>
  </si>
  <si>
    <t>"vedlejších materiálů"</t>
  </si>
  <si>
    <t xml:space="preserve"> "– Udává se počet kusů kompletní konstrukce a práce"2</t>
  </si>
  <si>
    <t>997531486</t>
  </si>
  <si>
    <t>" – práce spojené s montáží specifikované kabelizace specifikovaným způsobem"</t>
  </si>
  <si>
    <t xml:space="preserve"> "– Dodávka a montáž specifikované kabelizace se měří v délce udané v metrech"9248</t>
  </si>
  <si>
    <t>993287134</t>
  </si>
  <si>
    <t xml:space="preserve"> "– Udává se počet kusů kompletní konstrukce a práce"30</t>
  </si>
  <si>
    <t>75II62</t>
  </si>
  <si>
    <t>SPOJKA - ODBOČOVACÍ SOUPRAVA STŘEDNÍ</t>
  </si>
  <si>
    <t>-284574966</t>
  </si>
  <si>
    <t>" – Udává se počet kusů kompletní konstrukce a práce"1</t>
  </si>
  <si>
    <t>-486279824</t>
  </si>
  <si>
    <t xml:space="preserve"> "– Udává se počet kusů kompletní konstrukce nebo práce"5</t>
  </si>
  <si>
    <t>-650161698</t>
  </si>
  <si>
    <t xml:space="preserve"> "–  Udává se počet metrů kompletní konstrukce nebo práce"4672</t>
  </si>
  <si>
    <t>-2098444113</t>
  </si>
  <si>
    <t xml:space="preserve"> "–  Udává se počet metrů kompletní konstrukce nebo práce"4624</t>
  </si>
  <si>
    <t>382000272</t>
  </si>
  <si>
    <t xml:space="preserve"> "–  Udává se počet metrů kompletní konstrukce nebo práce"6936</t>
  </si>
  <si>
    <t>75IECY</t>
  </si>
  <si>
    <t>VENKOVNÍ TELEFONNÍ OBJEKT - DEMONTÁŽ</t>
  </si>
  <si>
    <t>1868424234</t>
  </si>
  <si>
    <t>"– demontáž (pro další využití/do šrotu) specifikovaného bloku/zařízení včetně potřebného drobného pomocného materiálu"</t>
  </si>
  <si>
    <t>" – odvoz demontovaného bloku/zařízení a skladování, případně ekologické likvidace bloku/zařízení"</t>
  </si>
  <si>
    <t xml:space="preserve"> "– Udává se počet kusů kompletní konstrukce nebo práce"1</t>
  </si>
  <si>
    <t>75IECX</t>
  </si>
  <si>
    <t>VENKOVNÍ TELEFONNÍ OBJEKT - MONTÁŽ</t>
  </si>
  <si>
    <t>378439977</t>
  </si>
  <si>
    <t xml:space="preserve"> "– kompletní montáž specifikovaného bloku/zařízení a souvisejícího příslušenství včetně potřebného drobného montážního materiálu"</t>
  </si>
  <si>
    <t>-1906510679</t>
  </si>
  <si>
    <t xml:space="preserve"> "– Udává se počet kusů kompletní konstrukce nebo práce"80</t>
  </si>
  <si>
    <t>-334655698</t>
  </si>
  <si>
    <t>" – práce spojené s měřením specifikované kabelizace specifikovaným způsobem včetně potřebného drobného montážního materiálu"</t>
  </si>
  <si>
    <t>" – vystavení měřících protokolů případně závěrečné zprávy"</t>
  </si>
  <si>
    <t>"potřebných materiálů vč.všech ostatních velejších nákladů"</t>
  </si>
  <si>
    <t xml:space="preserve"> "– Měřící práce se udávají počtem kusů"35</t>
  </si>
  <si>
    <t>-590068610</t>
  </si>
  <si>
    <t>"potřebných materiálů vč.všech ostatních vedlejších nákladů"</t>
  </si>
  <si>
    <t xml:space="preserve"> "– Měřící práce se udávají počtem úseků"35</t>
  </si>
  <si>
    <t>-984244000</t>
  </si>
  <si>
    <t>" – měření metodou OTDR na třech vlnových délkách 1310/1550/1625nm v obou směrech dle ČSN EN 61280-4-2 a dle TS v platném znění"</t>
  </si>
  <si>
    <t>"potřebných materiálů vš.všechn ostatních vedlejších nákladů"</t>
  </si>
  <si>
    <t xml:space="preserve"> "– Měřící práce se udávají počtem optických vláken"48</t>
  </si>
  <si>
    <t>2122051297</t>
  </si>
  <si>
    <t>1685469107</t>
  </si>
  <si>
    <t xml:space="preserve"> "– Práce specifikovaného se měří v délce kabelizace udané v metrech"9248</t>
  </si>
  <si>
    <t>596982612</t>
  </si>
  <si>
    <t xml:space="preserve"> "– Měřící práce se udávají počtem úseků"6</t>
  </si>
  <si>
    <t>1065626953</t>
  </si>
  <si>
    <t>-1503441247</t>
  </si>
  <si>
    <t>"Udává se počet hodin provádění dozoru, revize nebo práce"40</t>
  </si>
  <si>
    <t>806394118</t>
  </si>
  <si>
    <t>-1343075484</t>
  </si>
  <si>
    <t>-1927899448</t>
  </si>
  <si>
    <t>PROVIZORNÍ ZAJIŠTĚNÍ KABELU VE VÝKOPU</t>
  </si>
  <si>
    <t>1065374109</t>
  </si>
  <si>
    <t>" – obsahuje i demontáž po skončení provizorního stavu"</t>
  </si>
  <si>
    <t xml:space="preserve"> "– obrátkovost, opotřebení zapůjčeného materiálu"</t>
  </si>
  <si>
    <t>"Udává se počet kusů kompletní konstrukce nebo práce"750</t>
  </si>
  <si>
    <t>-748784735</t>
  </si>
  <si>
    <t>809957568</t>
  </si>
  <si>
    <t>"Udává se počet kusů kompletní konstrukce nebo práce"2</t>
  </si>
  <si>
    <t>677122931</t>
  </si>
  <si>
    <t>"Udává se počet kusů kompletní konstrukce nebo práce"35</t>
  </si>
  <si>
    <t>-362160300</t>
  </si>
  <si>
    <t>-494547877</t>
  </si>
  <si>
    <t>-1556967751</t>
  </si>
  <si>
    <t>-161040358</t>
  </si>
  <si>
    <t>333346716</t>
  </si>
  <si>
    <t>200425111</t>
  </si>
  <si>
    <t>75II6X</t>
  </si>
  <si>
    <t>SPOJKA - ODBOČOVACÍ SOUPRAVA - MONTÁŽ</t>
  </si>
  <si>
    <t>1490333304</t>
  </si>
  <si>
    <t>717520835</t>
  </si>
  <si>
    <t>SO 00-14-01.03 - Výstroj trati</t>
  </si>
  <si>
    <t>510249163</t>
  </si>
  <si>
    <t>-2020619787</t>
  </si>
  <si>
    <t>1532019519</t>
  </si>
  <si>
    <t>-2107850359</t>
  </si>
  <si>
    <t>-858062064</t>
  </si>
  <si>
    <t>207257618</t>
  </si>
  <si>
    <t>KUS</t>
  </si>
  <si>
    <t>1333619207</t>
  </si>
  <si>
    <t>1822651464</t>
  </si>
  <si>
    <t>1523138561</t>
  </si>
  <si>
    <t>-155419274</t>
  </si>
  <si>
    <t>1489134389</t>
  </si>
  <si>
    <t>-720767986</t>
  </si>
  <si>
    <t>999623717</t>
  </si>
  <si>
    <t>-548724251</t>
  </si>
  <si>
    <t>-1293017924</t>
  </si>
  <si>
    <t>1952919157</t>
  </si>
  <si>
    <t>2139930309</t>
  </si>
  <si>
    <t>636711977</t>
  </si>
  <si>
    <t>1152548626</t>
  </si>
  <si>
    <t>1065882146</t>
  </si>
  <si>
    <t>"150-10=140"21,98</t>
  </si>
  <si>
    <t>-954554675</t>
  </si>
  <si>
    <t>Ks</t>
  </si>
  <si>
    <t>-70593275</t>
  </si>
  <si>
    <t>SO 01-10-01.03 - Železniční svršek v km 190,850 - 192,860</t>
  </si>
  <si>
    <t>-825050718</t>
  </si>
  <si>
    <t>4486,62*0,5*1,7+330*1,7</t>
  </si>
  <si>
    <t>4375</t>
  </si>
  <si>
    <t>R5961116020</t>
  </si>
  <si>
    <t>Výhybka jednoduchá smontovaná soustava S49 II. generace pražce betonové J49 1:9-300 pravá/levá</t>
  </si>
  <si>
    <t>210667013</t>
  </si>
  <si>
    <t>"výhybka K2 J49 1:9-300-zlp-Pl-b-ČZP-KS-SK-K4 "</t>
  </si>
  <si>
    <t>"vč. ČZP, 2 ks prodloužení kl.stol., propojky CEMBRE, 4 ks krátkých pražců před výhybkou, 6 ks dlouhých pražců za výhybkou, 12 ks krátkých pražců"</t>
  </si>
  <si>
    <t>"za výhybkou a ruční stavění K-3Czl"</t>
  </si>
  <si>
    <t>"PŘEDOBJEDNÁNO INVESTOREM"1</t>
  </si>
  <si>
    <t>R7594400050</t>
  </si>
  <si>
    <t>Snímač polohy jazyka SPA 21.3 (CV202219003)</t>
  </si>
  <si>
    <t>1587616776</t>
  </si>
  <si>
    <t>"vč. Dorazu výměníku; PŘEDOBJEDNÁNO INVESTOREM"1</t>
  </si>
  <si>
    <t>7590920320</t>
  </si>
  <si>
    <t>Součásti výkolejek Těleso návěst.pro levostr. výhybky (CV032079001)</t>
  </si>
  <si>
    <t>192709072</t>
  </si>
  <si>
    <t>5962104005</t>
  </si>
  <si>
    <t>Hranice námezník betonový vč. Nátěru</t>
  </si>
  <si>
    <t>-1717832545</t>
  </si>
  <si>
    <t>637648847</t>
  </si>
  <si>
    <t>"192,500-192,600 + spojka"</t>
  </si>
  <si>
    <t>(100+10)/1000</t>
  </si>
  <si>
    <t>5905050215</t>
  </si>
  <si>
    <t>Souvislá výměna KL se snesením KR výhybky pražce dřevěné</t>
  </si>
  <si>
    <t>-1304848637</t>
  </si>
  <si>
    <t>Souvislá výměna KL se snesením KR výhybky pražce dřevěné Poznámka: 1. V cenách jsou započteny náklady na odtěžení KL, úpravu sklonu a zhutnění pláně, zřízení KL,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 a předání tištěných výstupů, úpravu KL do profilu, rozprostření výzisku na terén nebo jeho naložení na dopravní prostředek. 2. V cenách nejsou obsaženy náklady na vyjmutí a vložení KR, dodávku kameniva, následnou úpravu směrového a výškového uspořádání, dodávku a doplnění kameniva pro následnou úpravu směrového a výškového uspořádání, snížení KL pod patou kolejnice, dopravu výzisku na skládku a skládkovné.</t>
  </si>
  <si>
    <t>"výhybka K2"50</t>
  </si>
  <si>
    <t>1176902365</t>
  </si>
  <si>
    <t>(2010-150)/1000</t>
  </si>
  <si>
    <t>1553058824</t>
  </si>
  <si>
    <t>4486,62*0,5+330-47</t>
  </si>
  <si>
    <t>2527</t>
  </si>
  <si>
    <t>5905105040</t>
  </si>
  <si>
    <t>Doplnění KL kamenivem souvisle strojně ve výhybce</t>
  </si>
  <si>
    <t>1063120912</t>
  </si>
  <si>
    <t>Doplnění KL kamenivem souvisle strojně ve výhybce Poznámka: 1. V cenách jsou započteny náklady na doplnění kameniva ojediněle ručně vidlemi a/nebo souvisle strojně z výsypných vozů případně nakladačem. 2. V cenách nejsou obsaženy náklady na dodávku kameniva.</t>
  </si>
  <si>
    <t>"výhybka K2" 47</t>
  </si>
  <si>
    <t>857809074</t>
  </si>
  <si>
    <t>381747696</t>
  </si>
  <si>
    <t>(2010-33+7)/1000</t>
  </si>
  <si>
    <t>-1328266937</t>
  </si>
  <si>
    <t>(2010-33-20)/1000</t>
  </si>
  <si>
    <t>5906140035</t>
  </si>
  <si>
    <t>Demontáž kolejového roštu koleje v ose koleje pražce dřevěné, tvar S49, T, 49E1</t>
  </si>
  <si>
    <t>1593033969</t>
  </si>
  <si>
    <t>Demontáž kolejového roštu koleje v ose koleje pražce dřevěné,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</si>
  <si>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(20+7)/1000</t>
  </si>
  <si>
    <t>-1807127588</t>
  </si>
  <si>
    <t>2*10+2*72+2*6</t>
  </si>
  <si>
    <t>767998383</t>
  </si>
  <si>
    <t>"3.podbití - ostatní podbití jsou v rámci položek výměny a čištění KL"</t>
  </si>
  <si>
    <t>5909040020</t>
  </si>
  <si>
    <t>Následná úprava GPK výhybky směrové a výškové uspořádání pražce betonové</t>
  </si>
  <si>
    <t>1354262891</t>
  </si>
  <si>
    <t>Následná úprava GPK výhybky směrové a výškové uspořádání pražce betonové Poznámka: 1. V cenách jsou započteny náklady na úpravu směrového a výškového uspořádání strojní linkou ASP do projektované polohy,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koleje, doplnění a dodávku kameniva a snížení KL pod patou kolejnice.</t>
  </si>
  <si>
    <t>"3.podbití - výhybka K2" 50</t>
  </si>
  <si>
    <t>-1084986943</t>
  </si>
  <si>
    <t>5909050030</t>
  </si>
  <si>
    <t>Stabilizace kolejového lože výhybky nově zřízeného nebo čistého</t>
  </si>
  <si>
    <t>-1103743691</t>
  </si>
  <si>
    <t>Stabilizace kolejového lože výhybky nově zřízeného nebo čistého Poznámka: 1. V cenách jsou započteny náklady na stabilizaci v režimu s řízeným (konstantním) poklesem včetně měření a předání tištěných výstupů.</t>
  </si>
  <si>
    <t>1227478918</t>
  </si>
  <si>
    <t>9*2+4*2</t>
  </si>
  <si>
    <t>1726928262</t>
  </si>
  <si>
    <t>"závěrné svary"</t>
  </si>
  <si>
    <t>11*2+3*2</t>
  </si>
  <si>
    <t>-414204300</t>
  </si>
  <si>
    <t>2*6</t>
  </si>
  <si>
    <t>-843426503</t>
  </si>
  <si>
    <t>11*2</t>
  </si>
  <si>
    <t>5910035130</t>
  </si>
  <si>
    <t>Dosažení dovolené upínací teploty v BK prodloužením kolejnicového pásu ve výhybce tv. S49</t>
  </si>
  <si>
    <t>-597408829</t>
  </si>
  <si>
    <t>Dosažení dovolené upínací teploty v BK prodloužením kolejnicového pásu ve výhybce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</si>
  <si>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3*2</t>
  </si>
  <si>
    <t>-949639329</t>
  </si>
  <si>
    <t>2010*2+100</t>
  </si>
  <si>
    <t>341315656</t>
  </si>
  <si>
    <t>5910050020</t>
  </si>
  <si>
    <t>Umožnění volné dilatace dílů výhybek demontáž upevňovadel výhybka II. generace</t>
  </si>
  <si>
    <t>1567835994</t>
  </si>
  <si>
    <t>Umožnění volné dilatace dílů výhybek demontáž upevňovadel výhybka II. generace Poznámka: 1. V cenách jsou započteny náklady na uvolnění dílů výhybky a jejich rovnoměrné prodloužení nebo zkrácení. 2. V cenách nejsou obsaženy náklady na demontáž spojek.</t>
  </si>
  <si>
    <t>5910050120</t>
  </si>
  <si>
    <t>Umožnění volné dilatace dílů výhybek montáž upevňovadel výhybka II. generace</t>
  </si>
  <si>
    <t>1425662350</t>
  </si>
  <si>
    <t>Umožnění volné dilatace dílů výhybek montáž upevňovadel výhybka II. generace Poznámka: 1. V cenách jsou započteny náklady na uvolnění dílů výhybky a jejich rovnoměrné prodloužení nebo zkrácení. 2. V cenách nejsou obsaženy náklady na demontáž spojek.</t>
  </si>
  <si>
    <t>5911655040</t>
  </si>
  <si>
    <t>Demontáž jednoduché výhybky na úložišti dřevěné pražce soustavy S49</t>
  </si>
  <si>
    <t>-1612317268</t>
  </si>
  <si>
    <t>Demontáž jednoduché výhybky na úložišti dřevěné pražce soustavy S49 Poznámka: 1. V cenách jsou započteny náklady na demontáž do součástí, manipulaci, naložení na dopravní prostředek a uložení vyzískaného materiálu na úložišti.</t>
  </si>
  <si>
    <t>5912023010</t>
  </si>
  <si>
    <t>Demontáž návěstidla uloženého ve stezce námezníku</t>
  </si>
  <si>
    <t>-289571573</t>
  </si>
  <si>
    <t>Demontáž návěstidla uloženého ve stezce námezníku Poznámka: 1. V cenách jsou započteny náklady na demontáž návěstidla, zához, úpravu terénu a naložení na dopravní prostředek.</t>
  </si>
  <si>
    <t>5912037010</t>
  </si>
  <si>
    <t>Montáž návěstidla uloženého ve stezce námezníku</t>
  </si>
  <si>
    <t>-1753318015</t>
  </si>
  <si>
    <t>Montáž návěstidla uloženého ve stezce námezníku Poznámka: 1. V cenách jsou započteny náklady na montáž návěstidel umístěných ve stezce včetně zemních prací a úpravy místa uložení. 2. V cenách nejsou obsaženy náklady na dodávku materiálu.</t>
  </si>
  <si>
    <t>102958034</t>
  </si>
  <si>
    <t>1515521364</t>
  </si>
  <si>
    <t>"bet.pražce + dřev.pražce + pražce ve výh.K2"</t>
  </si>
  <si>
    <t>(2010-33-20)/0,6*0,27+(20+7)/0,6*0,08+6</t>
  </si>
  <si>
    <t>891</t>
  </si>
  <si>
    <t>-1054897953</t>
  </si>
  <si>
    <t>2*(2010-33+7+50)*0,04939</t>
  </si>
  <si>
    <t>201</t>
  </si>
  <si>
    <t>-1410345145</t>
  </si>
  <si>
    <t>"PE+pryž.podložky"</t>
  </si>
  <si>
    <t>0,65+1,35</t>
  </si>
  <si>
    <t>1797850802</t>
  </si>
  <si>
    <t>"výh.K2 + kolej na bet.pražcích + kolej na dřev.pražcích"</t>
  </si>
  <si>
    <t>17+(2010-33)*0,595+27*0,31</t>
  </si>
  <si>
    <t>1202</t>
  </si>
  <si>
    <t>5999015020</t>
  </si>
  <si>
    <t>Vložení konstrukcí nebo dílů hmotnosti přes 10 do 20 t</t>
  </si>
  <si>
    <t>-1711344625</t>
  </si>
  <si>
    <t>Vložení konstrukcí nebo dílů hmotnosti přes 10 do 20 t Poznámka: 1. V cenách jsou započteny náklady na vložení konstrukce podle technologického postupu, přeprava v místě technologické manipulace. Položka obsahuje náklady na práce v blízkosti trakčního vedení.</t>
  </si>
  <si>
    <t>"výh.K2 po částech" 38</t>
  </si>
  <si>
    <t>-843523767</t>
  </si>
  <si>
    <t>-2060066673</t>
  </si>
  <si>
    <t>"dovoz nový štěrk"</t>
  </si>
  <si>
    <t>4375*1</t>
  </si>
  <si>
    <t>-1416390397</t>
  </si>
  <si>
    <t>"odvoz - znečištěný štěrk"</t>
  </si>
  <si>
    <t>2243,31*1,9</t>
  </si>
  <si>
    <t>4263</t>
  </si>
  <si>
    <t>897472702</t>
  </si>
  <si>
    <t>"odvoz znečištěný štěrkL</t>
  </si>
  <si>
    <t>4263*1</t>
  </si>
  <si>
    <t>2120567101</t>
  </si>
  <si>
    <t>"odvoz bet.pražce"</t>
  </si>
  <si>
    <t>1095,45</t>
  </si>
  <si>
    <t>-1003391200</t>
  </si>
  <si>
    <t>"dodá investor"</t>
  </si>
  <si>
    <t>"dovoz bet.pražce"</t>
  </si>
  <si>
    <t>1095,45*18</t>
  </si>
  <si>
    <t>-555017172</t>
  </si>
  <si>
    <t>"nové pražce"</t>
  </si>
  <si>
    <t>1965007914</t>
  </si>
  <si>
    <t>"dovoz kolejnice"</t>
  </si>
  <si>
    <t>201,51</t>
  </si>
  <si>
    <t>46</t>
  </si>
  <si>
    <t>-1631709674</t>
  </si>
  <si>
    <t>201,51*28</t>
  </si>
  <si>
    <t>47</t>
  </si>
  <si>
    <t>681865284</t>
  </si>
  <si>
    <t>"nové kolejnice"</t>
  </si>
  <si>
    <t>48</t>
  </si>
  <si>
    <t>1533554753</t>
  </si>
  <si>
    <t>"dovoz výhybka"</t>
  </si>
  <si>
    <t>50</t>
  </si>
  <si>
    <t>49</t>
  </si>
  <si>
    <t>268053996</t>
  </si>
  <si>
    <t>"dovoz výhybka K2"</t>
  </si>
  <si>
    <t>50*16</t>
  </si>
  <si>
    <t>1878833671</t>
  </si>
  <si>
    <t>"odvoz - betonové pražce (k uskladnění + jiné účely + na skládku) + dřevěné pražce (k uskladnění)"</t>
  </si>
  <si>
    <t>(519+125+2620)*0,27+(27/0,6*0,08+6)</t>
  </si>
  <si>
    <t>51</t>
  </si>
  <si>
    <t>-945653366</t>
  </si>
  <si>
    <t>2620*0,27*1</t>
  </si>
  <si>
    <t>708</t>
  </si>
  <si>
    <t>52</t>
  </si>
  <si>
    <t>-788996615</t>
  </si>
  <si>
    <t>4263-89</t>
  </si>
  <si>
    <t>53</t>
  </si>
  <si>
    <t>9909000210</t>
  </si>
  <si>
    <t>Poplatek za uložení výzisku ze štěrkového lože kontaminovaného</t>
  </si>
  <si>
    <t>2076361970</t>
  </si>
  <si>
    <t>Poplatek za uložení výzisku ze štěrkového lože 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</si>
  <si>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54</t>
  </si>
  <si>
    <t>1270880647</t>
  </si>
  <si>
    <t>55</t>
  </si>
  <si>
    <t>670050235</t>
  </si>
  <si>
    <t>SO 01-11-01.03 - Železniční spodek v km 190,850 - 192,860</t>
  </si>
  <si>
    <t xml:space="preserve">    5 - Práce</t>
  </si>
  <si>
    <t>-1460706482</t>
  </si>
  <si>
    <t>5905023020</t>
  </si>
  <si>
    <t>Úprava povrchu stezky rozprostřením štěrkodrtě přes 3 do 5 cm</t>
  </si>
  <si>
    <t>769842821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</si>
  <si>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</si>
  <si>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5905025110</t>
  </si>
  <si>
    <t>Doplnění stezky štěrkodrtí souvislé</t>
  </si>
  <si>
    <t>-1149163022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</si>
  <si>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</si>
  <si>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675*0,05</t>
  </si>
  <si>
    <t>-227952009</t>
  </si>
  <si>
    <t>0,5*(46+102+193+10+110+207+318)</t>
  </si>
  <si>
    <t>-822202557</t>
  </si>
  <si>
    <t>"vč. hydroizolačního nátěru"</t>
  </si>
  <si>
    <t>560+10</t>
  </si>
  <si>
    <t>-605281303</t>
  </si>
  <si>
    <t>150*6,2</t>
  </si>
  <si>
    <t>-1069038022</t>
  </si>
  <si>
    <t>0,7*10+0,4*560</t>
  </si>
  <si>
    <t>867053205</t>
  </si>
  <si>
    <t>"uložení sypanin do náspů se zhutněním"750</t>
  </si>
  <si>
    <t>378826599</t>
  </si>
  <si>
    <t>2422,87*0,7</t>
  </si>
  <si>
    <t>-175565227</t>
  </si>
  <si>
    <t>2422,87*0,3</t>
  </si>
  <si>
    <t>727</t>
  </si>
  <si>
    <t>-597866830</t>
  </si>
  <si>
    <t>(6,2*0,2*150)*1,8</t>
  </si>
  <si>
    <t>335</t>
  </si>
  <si>
    <t>2094855104</t>
  </si>
  <si>
    <t>"kamenný filtr u J žlabů velkých"</t>
  </si>
  <si>
    <t>0,25*10*1,7</t>
  </si>
  <si>
    <t>5955101085</t>
  </si>
  <si>
    <t>Kamenivo drcené recyklované drť frakce 4/16</t>
  </si>
  <si>
    <t>-1628543074</t>
  </si>
  <si>
    <t>675*0,05*1,7</t>
  </si>
  <si>
    <t>112088533</t>
  </si>
  <si>
    <t>-690444627</t>
  </si>
  <si>
    <t>-2080603135</t>
  </si>
  <si>
    <t>560*3</t>
  </si>
  <si>
    <t>-798113739</t>
  </si>
  <si>
    <t>4*8</t>
  </si>
  <si>
    <t>705932092</t>
  </si>
  <si>
    <t>"sanace spodku + J žlaby velké"</t>
  </si>
  <si>
    <t>(6,5*150+10*1,5)*1,1</t>
  </si>
  <si>
    <t>2001876810</t>
  </si>
  <si>
    <t>"pod J žlaby"</t>
  </si>
  <si>
    <t>10*0,25+560*0,2</t>
  </si>
  <si>
    <t>2131130699</t>
  </si>
  <si>
    <t>"nepropustná vrstva u J žlabů velkých"</t>
  </si>
  <si>
    <t>0,4*10</t>
  </si>
  <si>
    <t>1538840068</t>
  </si>
  <si>
    <t>396,65+265,51</t>
  </si>
  <si>
    <t>-1294713724</t>
  </si>
  <si>
    <t>662,2*1</t>
  </si>
  <si>
    <t>-1590119432</t>
  </si>
  <si>
    <t>(2423+493-231-750)*2</t>
  </si>
  <si>
    <t>-1155585609</t>
  </si>
  <si>
    <t>3870*1</t>
  </si>
  <si>
    <t>1010908305</t>
  </si>
  <si>
    <t>"dovoz - Jžlaby, TZ"</t>
  </si>
  <si>
    <t>282,1</t>
  </si>
  <si>
    <t>-1713558069</t>
  </si>
  <si>
    <t>282,1*15</t>
  </si>
  <si>
    <t>127497323</t>
  </si>
  <si>
    <t>"dovoz - geotextilie"</t>
  </si>
  <si>
    <t>0,33</t>
  </si>
  <si>
    <t>1730803384</t>
  </si>
  <si>
    <t>0,33*4</t>
  </si>
  <si>
    <t>439179039</t>
  </si>
  <si>
    <t>SO 98-98 - Všeobecný objekt</t>
  </si>
  <si>
    <t>9903200200</t>
  </si>
  <si>
    <t>Přeprava mechanizace na místo prováděných prací o hmotnosti přes 12 t do 200 km</t>
  </si>
  <si>
    <t>-1650838811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</si>
  <si>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</si>
  <si>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"2xMHS, RM, ASP, SSP, DGS, svářečka, jeřáb"8</t>
  </si>
  <si>
    <t>021211001</t>
  </si>
  <si>
    <t>Průzkumné práce pro opravy Doplňující laboratorní rozbor kontaminace zeminy nebo kol. lože</t>
  </si>
  <si>
    <t>2021245097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</si>
  <si>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</si>
  <si>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022101011</t>
  </si>
  <si>
    <t>Geodetické práce Geodetické práce v průběhu opravy</t>
  </si>
  <si>
    <t>%</t>
  </si>
  <si>
    <t>356795863</t>
  </si>
  <si>
    <t>022111001</t>
  </si>
  <si>
    <t>Geodetické práce Měření prostorové polohy koleje zaměřením APK trať jednokolejná</t>
  </si>
  <si>
    <t>-922492543</t>
  </si>
  <si>
    <t>Geodetické práce Měření prostorové polohy koleje zaměřením APK trať jednokolejná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</si>
  <si>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"190,850-195,000"</t>
  </si>
  <si>
    <t>4,150*2</t>
  </si>
  <si>
    <t>022121001</t>
  </si>
  <si>
    <t>Geodetické práce Diagnostika technické infrastruktury Vytýčení trasy inženýrských sítí</t>
  </si>
  <si>
    <t>-1686137500</t>
  </si>
  <si>
    <t>Geodetické práce Diagnostika technické infrastruktury Vytýčení trasy inženýrských sítí - V sazbě jsou započteny náklady na vyhledání trasy detektorem, zaměření a zobrazení trasy a předání  výstupu zaměření. V sazbě nejsou obsaženy náklady na vytýčení sítí ve správě provozovatele.</t>
  </si>
  <si>
    <t>022131201</t>
  </si>
  <si>
    <t>Geodetické práce Zaměření ŽBP jednokolejná trať</t>
  </si>
  <si>
    <t>-94249291</t>
  </si>
  <si>
    <t>Geodetické práce Zaměření ŽBP jednokolejná trať - V ceně jsou zahrnuty náklady na geodetické zaměření železničního bodového pole v souladu s předpisem M20/MP007. Provádí se na ŽBP, kde kontrola ŽBP není dostačující.</t>
  </si>
  <si>
    <t>023131001</t>
  </si>
  <si>
    <t>Projektové práce Dokumentace skutečného provedení železničního svršku a spodku</t>
  </si>
  <si>
    <t>145139026</t>
  </si>
  <si>
    <t>Projektové práce Dokumentace skutečného provedení železničního svršku a spodku - V sazbě jsou obsaženy náklady na zaměření a vyhotovení dokumentace skutečného provedení žel. svršku a spodku dle vyhlášky č. 499/2006 Sb., a vyhlášky č. 31/1995 Sb. včetně zpracování dat v digitální podobě v otevřené formě a její předání objednateli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</si>
  <si>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</si>
  <si>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</si>
  <si>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-1872395579</t>
  </si>
  <si>
    <t>033131001</t>
  </si>
  <si>
    <t>Provozní vlivy Organizační zajištění prací při zřizování a udržování BK kolejí a výhybek</t>
  </si>
  <si>
    <t>-2094650277</t>
  </si>
  <si>
    <t>Provozní vlivy Organizační zajištění prací při zřizování a udržování BK kolejí a výhybek - Organizační zajištění prací při zřizování a udržování bezstykové koleje podle př. S3/2, zejména technologická příprava pořízení schématu a projednání postupu, kontrola připravenosti a řízení postupu prací, předání prací a dokladů objednateli.</t>
  </si>
  <si>
    <t>SO 01-20-02.2 - Železniční most v km 191,516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</si>
  <si>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</si>
  <si>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</si>
  <si>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</si>
  <si>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</si>
  <si>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</si>
  <si>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</si>
  <si>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</si>
  <si>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</si>
  <si>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</si>
  <si>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</si>
  <si>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>Zemní práce</t>
  </si>
  <si>
    <t>122152502</t>
  </si>
  <si>
    <t>Odkopávky a prokopávky nezapažené pro spodní stavbu železnic strojně v hornině třídy těžitelnosti I skupiny 1 a 2 přes 100 do 1 000 m3</t>
  </si>
  <si>
    <t>-147824068</t>
  </si>
  <si>
    <t>6,0*5,7+(15,1+16,3)/2*8,1</t>
  </si>
  <si>
    <t>122152508</t>
  </si>
  <si>
    <t>Odkopávky a prokopávky nezapažené pro spodní stavbu železnic strojně v hornině třídy těžitelnosti I skupiny 1 a 2 Příplatek k cenám za ztížení při rekonstrukcích</t>
  </si>
  <si>
    <t>-251452244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</si>
  <si>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</si>
  <si>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</si>
  <si>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-1419227272</t>
  </si>
  <si>
    <t>162751119</t>
  </si>
  <si>
    <t xml:space="preserve"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</t>
  </si>
  <si>
    <t>-2015587579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</si>
  <si>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</si>
  <si>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(6,0*5,7+(15,1+16,3)/2*8,1)*5</t>
  </si>
  <si>
    <t>171201221</t>
  </si>
  <si>
    <t>Poplatek za uložení stavebního odpadu na skládce (skládkovné) zeminy a kamení zatříděného do Katalogu odpadů pod kódem 17 05 04</t>
  </si>
  <si>
    <t>578916022</t>
  </si>
  <si>
    <t>161,37*1,9</t>
  </si>
  <si>
    <t>171251201</t>
  </si>
  <si>
    <t>Uložení sypaniny na skládky nebo meziskládky bez hutnění s upravením uložené sypaniny do předepsaného tvaru</t>
  </si>
  <si>
    <t>-1173234836</t>
  </si>
  <si>
    <t>161,37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</si>
  <si>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</si>
  <si>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</si>
  <si>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-1941997546</t>
  </si>
  <si>
    <t>"okolo drenáže" 2*0,3*6,5</t>
  </si>
  <si>
    <t>"nad deskou" 14,0*5,0</t>
  </si>
  <si>
    <t>58343930</t>
  </si>
  <si>
    <t>kamenivo drcené hrubé frakce 16/32</t>
  </si>
  <si>
    <t>-2058594093</t>
  </si>
  <si>
    <t>183405211</t>
  </si>
  <si>
    <t>Výsev trávníku hydroosevem na ornici</t>
  </si>
  <si>
    <t>-169766733</t>
  </si>
  <si>
    <t>4*12,0</t>
  </si>
  <si>
    <t>00572470</t>
  </si>
  <si>
    <t>osivo směs travní univerzál</t>
  </si>
  <si>
    <t>kg</t>
  </si>
  <si>
    <t>-696091629</t>
  </si>
  <si>
    <t>48,0*0,025 "Přepočtené koeficientem množství</t>
  </si>
  <si>
    <t>185803111</t>
  </si>
  <si>
    <t>Ošetření trávníku jednorázové v rovině nebo na svahu do 1:5</t>
  </si>
  <si>
    <t>-1658088484</t>
  </si>
  <si>
    <t>185804311</t>
  </si>
  <si>
    <t>Zalití rostlin vodou plochy záhonů jednotlivě do 20 m2</t>
  </si>
  <si>
    <t>747210780</t>
  </si>
  <si>
    <t>48,0*0,1</t>
  </si>
  <si>
    <t>R182351023</t>
  </si>
  <si>
    <t>Rozprostření a urovnání ornice ve svahu sklonu přes 1:5 strojně při souvislé ploše do 100 m2, tl. vrstvy do 200 mm - vč. materiálu</t>
  </si>
  <si>
    <t>1484368673</t>
  </si>
  <si>
    <t>Zakládání</t>
  </si>
  <si>
    <t>212311111</t>
  </si>
  <si>
    <t>Obetonování vyústění příčného odvodnění včetně žlabovky</t>
  </si>
  <si>
    <t>-10803154</t>
  </si>
  <si>
    <t>212752501</t>
  </si>
  <si>
    <t>Trativody z drenážních trubek pro liniové stavby a komunikace se zřízením štěrkového lože pod trubky a s jejich obsypem v otevřeném výkopu trubka korugovaná PP SN 8 celoperforovaná 360° DN 150</t>
  </si>
  <si>
    <t>-258205614</t>
  </si>
  <si>
    <t>2*10,0</t>
  </si>
  <si>
    <t>Svislé a kompletní konstrukce</t>
  </si>
  <si>
    <t>317321118</t>
  </si>
  <si>
    <t>Římsy ze železového betonu C 30/37</t>
  </si>
  <si>
    <t>1312128780</t>
  </si>
  <si>
    <t>4*0,4"m2"*5,9"m"</t>
  </si>
  <si>
    <t>317321191</t>
  </si>
  <si>
    <t>Římsy ze železového betonu Příplatek k cenám za betonáž malého rozsahu do 25 m3</t>
  </si>
  <si>
    <t>1317834078</t>
  </si>
  <si>
    <t>317353121</t>
  </si>
  <si>
    <t>Bednění mostní římsy zřízení všech tvarů</t>
  </si>
  <si>
    <t>-840236594</t>
  </si>
  <si>
    <t>2*4*0,4"m2"+4*2*0,9*5,9"m"</t>
  </si>
  <si>
    <t>317353221</t>
  </si>
  <si>
    <t>Bednění mostní římsy odstranění všech tvarů</t>
  </si>
  <si>
    <t>-128417107</t>
  </si>
  <si>
    <t>317361116</t>
  </si>
  <si>
    <t>Výztuž mostních železobetonových říms z betonářské oceli 10 505 (R) nebo BSt 500</t>
  </si>
  <si>
    <t>-834609397</t>
  </si>
  <si>
    <t>"rozděleno v poměru betonu NK a římsy"</t>
  </si>
  <si>
    <t>5268,3*19,6/100/1000</t>
  </si>
  <si>
    <t>317661132</t>
  </si>
  <si>
    <t>Výplň spár monolitické římsy tmelem silikonovým, spára šířky přes 15 do 40 mm</t>
  </si>
  <si>
    <t>2019124766</t>
  </si>
  <si>
    <t>4*2,5</t>
  </si>
  <si>
    <t>348171191R</t>
  </si>
  <si>
    <t>Mostní ocelové zábradlí - dodávka a montáž</t>
  </si>
  <si>
    <t>-1349104108</t>
  </si>
  <si>
    <t>4*5,9</t>
  </si>
  <si>
    <t>Vodorovné konstrukce</t>
  </si>
  <si>
    <t>421321128</t>
  </si>
  <si>
    <t>Mostní železobetonové nosné konstrukce deskové nebo klenbové deskové, z betonu C 30/37</t>
  </si>
  <si>
    <t>-710028357</t>
  </si>
  <si>
    <t>129,0"m2"*0,3"m"</t>
  </si>
  <si>
    <t>421351131</t>
  </si>
  <si>
    <t>Bednění deskových konstrukcí mostů z betonu železového nebo předpjatého zřízení boční stěny výšky do 350 mm</t>
  </si>
  <si>
    <t>-212216242</t>
  </si>
  <si>
    <t>4*2,5"m2"+2*0,3*6,25"m"</t>
  </si>
  <si>
    <t>421351231</t>
  </si>
  <si>
    <t>Bednění deskových konstrukcí mostů z betonu železového nebo předpjatého odstranění boční stěny výšky do 350 mm</t>
  </si>
  <si>
    <t>-663067552</t>
  </si>
  <si>
    <t>421361226</t>
  </si>
  <si>
    <t>Výztuž deskových konstrukcí z betonářské oceli 10 505 (R) nebo BSt 500 deskového mostu</t>
  </si>
  <si>
    <t>-1324333207</t>
  </si>
  <si>
    <t>5268,3*80,4/100/1000</t>
  </si>
  <si>
    <t>451577121</t>
  </si>
  <si>
    <t>Podkladní a výplňová vrstva z kameniva tloušťky do 200 mm z kameniva drceného</t>
  </si>
  <si>
    <t>1830084666</t>
  </si>
  <si>
    <t>457311116</t>
  </si>
  <si>
    <t>Vyrovnávací nebo spádový beton včetně úpravy povrchu C 20/25</t>
  </si>
  <si>
    <t>1703198649</t>
  </si>
  <si>
    <t>"pod drenáž" 2*0,1*6,25</t>
  </si>
  <si>
    <t>457451133</t>
  </si>
  <si>
    <t>Ochranná betonová vrstva na izolaci přesýpaných objektů tloušťky 60 mm s vyhlazením povrchu s výztuží ze sítí C 25/30</t>
  </si>
  <si>
    <t>1164592200</t>
  </si>
  <si>
    <t>462511111</t>
  </si>
  <si>
    <t>Zához prostoru z lomového kamene</t>
  </si>
  <si>
    <t>615960463</t>
  </si>
  <si>
    <t>doplnění kamenného záhozu do koryta potoka</t>
  </si>
  <si>
    <t>odhad 10% plochy</t>
  </si>
  <si>
    <t>49,0*0,5*0,1</t>
  </si>
  <si>
    <t>465513256</t>
  </si>
  <si>
    <t>Dlažba svahu u mostních opěr z upraveného lomového žulového kamene s vyspárováním maltou MC 25, šíře spáry 15 mm do betonového lože C 25/30 tloušťky 250 mm, plochy do 10 m2</t>
  </si>
  <si>
    <t>879509392</t>
  </si>
  <si>
    <t>4*2,0</t>
  </si>
  <si>
    <t>Úpravy povrchů, podlahy a osazování výplní</t>
  </si>
  <si>
    <t>628613222</t>
  </si>
  <si>
    <t>Protikorozní ochrana ocelových mostních konstrukcí včetně otryskání povrchu základní a podkladní epoxidový a vrchní polyuretanový nátěr bez metalizace II. třídy</t>
  </si>
  <si>
    <t>996308218</t>
  </si>
  <si>
    <t>"stávající zábradlí" 2*17*0,5</t>
  </si>
  <si>
    <t>Ostatní konstrukce a práce, bourání</t>
  </si>
  <si>
    <t>936942211</t>
  </si>
  <si>
    <t>Zhotovení tabulky s letopočtem opravy nebo větší údržby vložením šablony do bednění</t>
  </si>
  <si>
    <t>1861830792</t>
  </si>
  <si>
    <t>938111111</t>
  </si>
  <si>
    <t>Čištění zdiva opěr, pilířů, křídel od mechu a jiné vegetace</t>
  </si>
  <si>
    <t>1063628805</t>
  </si>
  <si>
    <t>2*22,0+10,0*5,4</t>
  </si>
  <si>
    <t>985121101</t>
  </si>
  <si>
    <t>Tryskání degradovaného betonu stěn, rubu kleneb a podlah křemičitým pískem sušeným</t>
  </si>
  <si>
    <t>-1692652318</t>
  </si>
  <si>
    <t>"římsa" 2*2,2*11,0</t>
  </si>
  <si>
    <t>985223211</t>
  </si>
  <si>
    <t>Přezdívání zdiva do aktivované malty kamenného, objemu přes 1 do 3 m3</t>
  </si>
  <si>
    <t>-1044610999</t>
  </si>
  <si>
    <t>(2*22,0+10,0*5,4)*0,2*0,1 "10% z objemu"</t>
  </si>
  <si>
    <t>58380650</t>
  </si>
  <si>
    <t>kámen lomový neupravený žula, třída I netříděný</t>
  </si>
  <si>
    <t>-737657356</t>
  </si>
  <si>
    <t>1,96*2,1"Přepočtené koeficientem množství</t>
  </si>
  <si>
    <t>985231111</t>
  </si>
  <si>
    <t>Spárování zdiva hloubky do 40 mm aktivovanou maltou délky spáry na 1 m2 upravované plochy do 6 m</t>
  </si>
  <si>
    <t>-766157106</t>
  </si>
  <si>
    <t>985311112</t>
  </si>
  <si>
    <t>Reprofilace betonu sanačními maltami na cementové bázi ručně stěn, tloušťky přes 10 do 20 mm</t>
  </si>
  <si>
    <t>1148479805</t>
  </si>
  <si>
    <t>985312111</t>
  </si>
  <si>
    <t>Stěrka k vyrovnání ploch reprofilovaného betonu stěn, tloušťky do 2 mm</t>
  </si>
  <si>
    <t>822568036</t>
  </si>
  <si>
    <t>985324221</t>
  </si>
  <si>
    <t>Ochranný nátěr betonu akrylátový dvojnásobný se stěrkou S4 (OS-C)</t>
  </si>
  <si>
    <t>1451320367</t>
  </si>
  <si>
    <t>985421112</t>
  </si>
  <si>
    <t>Injektáž trhlin v cihelném, kamenném nebo smíšeném zdivu nízkotlaká do 0,6 MP, včetně provedení vrtů aktivovanou cementovou maltou šířka trhlin do 2 mm tloušťka zdiva přes 300 do 450 mm</t>
  </si>
  <si>
    <t>-489490547</t>
  </si>
  <si>
    <t>"odhad" 75</t>
  </si>
  <si>
    <t>R91345</t>
  </si>
  <si>
    <t>Nivelační značky kovové</t>
  </si>
  <si>
    <t>-1400115592</t>
  </si>
  <si>
    <t>997</t>
  </si>
  <si>
    <t>Doprava suti a vybouraných hmot</t>
  </si>
  <si>
    <t>997013861</t>
  </si>
  <si>
    <t>Poplatek za uložení stavebního odpadu na recyklační skládce (skládkovné) z prostého betonu zatříděného do Katalogu odpadů pod kódem 17 01 01</t>
  </si>
  <si>
    <t>1321475364</t>
  </si>
  <si>
    <t>3,388</t>
  </si>
  <si>
    <t>997013871</t>
  </si>
  <si>
    <t>Poplatek za uložení stavebního odpadu na recyklační skládce (skládkovné) směsného stavebního a demoličního zatříděného do Katalogu odpadů pod kódem 17 09 04</t>
  </si>
  <si>
    <t>1990129880</t>
  </si>
  <si>
    <t>6,292+0,029+1,632</t>
  </si>
  <si>
    <t>997013873</t>
  </si>
  <si>
    <t>Poplatek za uložení stavebního odpadu na recyklační skládce (skládkovné) zeminy a kamení zatříděného do Katalogu odpadů pod kódem 17 05 04</t>
  </si>
  <si>
    <t>962982345</t>
  </si>
  <si>
    <t>4,9</t>
  </si>
  <si>
    <t>997211511</t>
  </si>
  <si>
    <t>Vodorovná doprava suti nebo vybouraných hmot suti se složením a hrubým urovnáním, na vzdálenost do 1 km</t>
  </si>
  <si>
    <t>-187692976</t>
  </si>
  <si>
    <t>997211519</t>
  </si>
  <si>
    <t>Vodorovná doprava suti nebo vybouraných hmot suti se složením a hrubým urovnáním, na vzdálenost Příplatek k ceně za každý další započatý 1 km přes 1 km</t>
  </si>
  <si>
    <t>-2115530467</t>
  </si>
  <si>
    <t>9,949*19 "Přepočtené koeficientem množství</t>
  </si>
  <si>
    <t>998</t>
  </si>
  <si>
    <t>Přesun hmot</t>
  </si>
  <si>
    <t>998212111</t>
  </si>
  <si>
    <t>Přesun hmot pro mosty zděné, betonové monolitické, spřažené ocelobetonové nebo kovové vodorovná dopravní vzdálenost do 100 m výška mostu do 20 m</t>
  </si>
  <si>
    <t>-363935095</t>
  </si>
  <si>
    <t>PSV</t>
  </si>
  <si>
    <t>Práce a dodávky PSV</t>
  </si>
  <si>
    <t>711</t>
  </si>
  <si>
    <t>Izolace proti vodě, vlhkosti a plynům</t>
  </si>
  <si>
    <t>711132111</t>
  </si>
  <si>
    <t>Provedení izolace proti zemní vlhkosti pásy na sucho samolepícího asfaltového pásu na ploše svislé S</t>
  </si>
  <si>
    <t>2002402584</t>
  </si>
  <si>
    <t>"římsa" 2*16,4</t>
  </si>
  <si>
    <t>711141559</t>
  </si>
  <si>
    <t>Provedení izolace proti zemní vlhkosti pásy přitavením NAIP na ploše vodorovné V</t>
  </si>
  <si>
    <t>593865553</t>
  </si>
  <si>
    <t>62853004</t>
  </si>
  <si>
    <t>pás asfaltový natavitelný modifikovaný SBS s vložkou ze skleněné tkaniny a spalitelnou PE fólií nebo jemnozrnným minerálním posypem na horním povrchu tl 4,0mm</t>
  </si>
  <si>
    <t>-1847996809</t>
  </si>
  <si>
    <t>711491177</t>
  </si>
  <si>
    <t>Provedení doplňků izolace proti vodě textilií připevnění izolace nerezovou lištou</t>
  </si>
  <si>
    <t>1477123439</t>
  </si>
  <si>
    <t>"římsa" 2*22,9</t>
  </si>
  <si>
    <t>28323018</t>
  </si>
  <si>
    <t>lišta ukončovací pro drenážní fólie profilované tl 20mm</t>
  </si>
  <si>
    <t>-621359434</t>
  </si>
  <si>
    <t>28323070</t>
  </si>
  <si>
    <t>hřeb drážkový s plastovou podložkou pro uchycení profilované fólie 50mm</t>
  </si>
  <si>
    <t>-2095434219</t>
  </si>
  <si>
    <t>56</t>
  </si>
  <si>
    <t>59051450</t>
  </si>
  <si>
    <t>podložka distanční pod zakládací lištu 2mm</t>
  </si>
  <si>
    <t>-828774064</t>
  </si>
  <si>
    <t>57</t>
  </si>
  <si>
    <t>28323131</t>
  </si>
  <si>
    <t>páska oboustranně lepící butylkaučuková</t>
  </si>
  <si>
    <t>1850298002</t>
  </si>
  <si>
    <t>58</t>
  </si>
  <si>
    <t>998711101</t>
  </si>
  <si>
    <t>Přesun hmot pro izolace proti vodě, vlhkosti a plynům stanovený z hmotnosti přesunovaného materiálu vodorovná dopravní vzdálenost do 50 m základní v objektech výšky do 6 m</t>
  </si>
  <si>
    <t>-1696454745</t>
  </si>
  <si>
    <t>59</t>
  </si>
  <si>
    <t>998711199</t>
  </si>
  <si>
    <t>Přesun hmot pro izolace proti vodě, vlhkosti a plynům stanovený z hmotnosti přesunovaného materiálu vodorovná dopravní vzdálenost do 50 m Příplatek k cenám za zvětšený přesun přes vymezenou vodorovnou dopravní vzdálenost za každých dalších započatých 1000</t>
  </si>
  <si>
    <t>632986686</t>
  </si>
  <si>
    <t>Přesun hmot pro izolace proti vodě, vlhkosti a plynům stanovený z hmotnosti přesunovaného materiálu vodorovná dopravní vzdálenost do 50 m Příplatek k cenám za zvětšený přesun přes vymezenou vodorovnou dopravní vzdálenost za každých dalších započatých 1000 m</t>
  </si>
  <si>
    <t>1,085*19 "Přepočtené koeficientem množství</t>
  </si>
  <si>
    <t>SO 01-20-03.1 - Železniční most v km 196,614 - Železniční svršek</t>
  </si>
  <si>
    <t>5901005010</t>
  </si>
  <si>
    <t>Měření geometrických parametrů měřícím vozíkem v koleji Poznámka: 1. V cenách jsou započteny náklady na měření provozních odchylek dle ČSN, zpracování a předání tištěných výstupů objednateli.</t>
  </si>
  <si>
    <t>1628639321</t>
  </si>
  <si>
    <t>2*150/1000</t>
  </si>
  <si>
    <t>5905023030</t>
  </si>
  <si>
    <t>Úprava povrchu stezky rozprostřením štěrkodrtě přes 5 do 10 cm Poznámka: 1. V cenách jsou započteny náklady na rozprostření a urovnání kameniva včetně zhutnění povrchu stezky. Platí pro nový i stávající stav. 2. V cenách nejsou obsaženy náklady na dodávku</t>
  </si>
  <si>
    <t>-463253397</t>
  </si>
  <si>
    <t>Úprava povrchu stezky rozprostřením štěrkodrtě přes 5 do 10 cm Poznámka: 1. V cenách jsou započteny náklady na rozprostření a urovnání kameniva včetně zhutnění povrchu stezky. Platí pro nový i stávající stav. 2. V cenách nejsou obsaženy náklady na dodávku drtě.</t>
  </si>
  <si>
    <t>"rozsah úpravy 36 m"</t>
  </si>
  <si>
    <t>2*36*0,4</t>
  </si>
  <si>
    <t>5955101030</t>
  </si>
  <si>
    <t>Kamenivo drcené drť frakce 8/16</t>
  </si>
  <si>
    <t>873384349</t>
  </si>
  <si>
    <t>"stezky ze štěrku tl. 100 mm"</t>
  </si>
  <si>
    <t>2*36*0,4*0,1*1,6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</si>
  <si>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</si>
  <si>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</t>
  </si>
  <si>
    <t>20962694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</si>
  <si>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</si>
  <si>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"odstranění stávajícího kolejového lože v délce 36 m"</t>
  </si>
  <si>
    <t>36*1,9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</si>
  <si>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</si>
  <si>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</t>
  </si>
  <si>
    <t>-188299274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</si>
  <si>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</si>
  <si>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"zřízení nového kolejového lože v délce 36m"</t>
  </si>
  <si>
    <t>-1972973531</t>
  </si>
  <si>
    <t>"nové kolejové lože"</t>
  </si>
  <si>
    <t>68,4*1,8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</si>
  <si>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</t>
  </si>
  <si>
    <t>107186081</t>
  </si>
  <si>
    <t>36/1000</t>
  </si>
  <si>
    <t>5958128010</t>
  </si>
  <si>
    <t>Komplety ŽS 4 (šroub RS 1, matice M 24, podložka Fe6, svěrka ŽS4)</t>
  </si>
  <si>
    <t>-125064660</t>
  </si>
  <si>
    <t>36/0,6*4</t>
  </si>
  <si>
    <t>5958158005</t>
  </si>
  <si>
    <t>Podložka pryžová pod patu kolejnice S49  183/126/6</t>
  </si>
  <si>
    <t>1443783907</t>
  </si>
  <si>
    <t>36/0,6*2</t>
  </si>
  <si>
    <t>5906140155</t>
  </si>
  <si>
    <t>Demontáž kolejového roštu koleje v ose koleje pražce betonové, tvar S49, T, 49E1 Poznámka: 1. V cenách jsou započteny náklady na případné odstranění kameniva, rozebrání roštu do součástí, manipulaci, naložení výzisku na dopravní prostředek a uložení na úl</t>
  </si>
  <si>
    <t>84013785</t>
  </si>
  <si>
    <t>Demontáž kolejového roštu koleje v ose koleje pražce betonové,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</si>
  <si>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"demontáž v úseku 36 m"</t>
  </si>
  <si>
    <t>36,0/1000</t>
  </si>
  <si>
    <t>1840591996</t>
  </si>
  <si>
    <t>4*2</t>
  </si>
  <si>
    <t>5908050010</t>
  </si>
  <si>
    <t>Výměna upevnění podkladnicového komplety a pryžová podložka Poznámka: 1. V cenách jsou započteny náklady na demontáž, výměnu a montáž, ošetření součástí mazivem a naložení výzisku na dopravní prostředek. 2. V cenách nejsou obsaženy náklady na vrtání pražc</t>
  </si>
  <si>
    <t>úl.pl.</t>
  </si>
  <si>
    <t>69991819</t>
  </si>
  <si>
    <t>Výměna upevnění podkladnicového komplety a pryžová podložka Poznámka: 1. V cenách jsou započteny náklady na demontáž, výměnu a montáž, ošetření součástí mazivem a naložení výzisku na dopravní prostředek. 2. V cenách nejsou obsaženy náklady na vrtání pražce a dodávku materiálu.</t>
  </si>
  <si>
    <t>5909032010</t>
  </si>
  <si>
    <t>Přesná úprava GPK koleje směrové a výškové uspořádání pražce dřevěné nebo ocelové Poznámka: 1. V cenách jsou započteny náklady na úpravu směrového a výškového uspořádání strojní linkou ASP do projektované polohy s následným přesným kontrolním zaměřením pr</t>
  </si>
  <si>
    <t>653789503</t>
  </si>
  <si>
    <t>Přesná úprava GPK koleje směrové a výškové uspořádání pražce dřevěné nebo ocelové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</si>
  <si>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"1. a 2. podbití"</t>
  </si>
  <si>
    <t>150/1000*2</t>
  </si>
  <si>
    <t>5910021220</t>
  </si>
  <si>
    <t xml:space="preserve">Svařování kolejnic termitem zkrácený předehřev standardní spára svar na roštu tv. S49 Poznámka: 1. V cenách jsou započteny náklady na vybrání kameniva z mezipražcového prostoru, demontáž upevňovadel, směrové a výškové vyrovnání kolejnic, provedení svaru, </t>
  </si>
  <si>
    <t>894016557</t>
  </si>
  <si>
    <t>Svařování kolejnic termitem zkrácený předehřev standardní spára svar na roštu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</si>
  <si>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5910040015</t>
  </si>
  <si>
    <t>Umožnění volné dilatace kolejnice demontáž upevňovadel bez osazení kluzných podložek Poznámka: 1. V cenách jsou započteny náklady na uvolnění, demontáž a rovnoměrné prodloužení nebo zkrácení kolejnice, vyznačení značek a vedení dokumentace. 2. V cenách ne</t>
  </si>
  <si>
    <t>91371861</t>
  </si>
  <si>
    <t>Umožnění volné dilatace kolejnice demontáž upevňovadel bez osazení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</si>
  <si>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5910040115</t>
  </si>
  <si>
    <t>Umožnění volné dilatace kolejnice montáž upevňovadel bez odstranění kluzných podložek Poznámka: 1. V cenách jsou započteny náklady na uvolnění, demontáž a rovnoměrné prodloužení nebo zkrácení kolejnice, vyznačení značek a vedení dokumentace. 2. V cenách n</t>
  </si>
  <si>
    <t>-897774307</t>
  </si>
  <si>
    <t>Umožnění volné dilatace kolejnice montáž upevňovadel bez odstranění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</si>
  <si>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9902100300</t>
  </si>
  <si>
    <t>Doprava obousměrná (např. dodávek z vlastních zásob zhotovitele nebo objednatele nebo výzisku) mechanizací o nosnosti přes 3,5 t sypanin (kameniva, písku, suti, dlažebních kostek, atd.) do 30 km. Poznámka: 1. Ceny jsou určeny pro dopravu silničními i kole</t>
  </si>
  <si>
    <t>262144</t>
  </si>
  <si>
    <t>-639902004</t>
  </si>
  <si>
    <t>Doprava obousměrná (např. dodávek z vlastních zásob zhotovitele nebo objednatele nebo výzisku) mechanizací o nosnosti přes 3,5 t sypanin (kameniva, písku, suti, dlažebních kostek, atd.) do 30 km. Poznámka: 1. Ceny jsou určeny pro dopravu silničními i kolejovými vozidly.2. V cenách obousměrné dopravy jsou započteny náklady na přepravu materiálu na místo určení včetně složení, poplatku za použití dopravní cesty a zpáteční cesty nenaloženého dopravního prostředku.3. V cenách jednosměrné dopravy jsou započteny náklady na přepravu materiálu na místo určení včetně složení a poplatku za použití dopravní cesty. Tyto položky se použijí i v případě, kdy se předpokládá, že dopravní prostředek bude naložen i na zpáteční cestě. V tomto případě se použijí položky pro každý směr samostatně (např. doprava materiálu na stavbu a odvoz výzisku nebo suti ze stavby).</t>
  </si>
  <si>
    <t>"odstranění stávajícího kolejového lože v úseku demontáže pražců"68,4*1,8</t>
  </si>
  <si>
    <t>"kamenivo - zřízení nového kolejového lože v úseku nových pražců"68,4*1,8</t>
  </si>
  <si>
    <t>9903200100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</si>
  <si>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</t>
  </si>
  <si>
    <t>-59798881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</si>
  <si>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</si>
  <si>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 "dvoucestný bagr"</t>
  </si>
  <si>
    <t>9903200400</t>
  </si>
  <si>
    <t>Přeprava mechanizace na místo prováděných prací o hmotnosti přes 12 t do 400 km Poznámka: 1. Ceny jsou určeny pro dopravu mechanizmů na místo prováděných prací po silnici i po kolejích. 2. V ceně jsou započteny i náklady na zpáteční cestu dopravního prost</t>
  </si>
  <si>
    <t>610942484</t>
  </si>
  <si>
    <t>Přeprava mechanizace na místo prováděných prací o hmotnosti přes 12 t do 400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</si>
  <si>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"najetí podbíječky"1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</si>
  <si>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</t>
  </si>
  <si>
    <t>1530927136</t>
  </si>
  <si>
    <t>"odstranění stávajícího kolejového lože v úseku demontáže pražců"</t>
  </si>
  <si>
    <t>SO 01-20-03.2 - Železniční most v km 196,614</t>
  </si>
  <si>
    <t xml:space="preserve">    997 - Přesun sutě</t>
  </si>
  <si>
    <t xml:space="preserve">    N00 - Úprava kabelů SŽDC</t>
  </si>
  <si>
    <t>-2034913557</t>
  </si>
  <si>
    <t>407416969</t>
  </si>
  <si>
    <t>307332649</t>
  </si>
  <si>
    <t>2042122515</t>
  </si>
  <si>
    <t>290*2,5*5</t>
  </si>
  <si>
    <t>171201231</t>
  </si>
  <si>
    <t>1505434142</t>
  </si>
  <si>
    <t>725,0*1,9</t>
  </si>
  <si>
    <t>-116174335</t>
  </si>
  <si>
    <t>-378281887</t>
  </si>
  <si>
    <t>"okolo drenáže" 2*0,3*12,2</t>
  </si>
  <si>
    <t>"nad deskou" (24,0+15,0)/2*2*11,0</t>
  </si>
  <si>
    <t>-840437510</t>
  </si>
  <si>
    <t>648910377</t>
  </si>
  <si>
    <t>4*5,0</t>
  </si>
  <si>
    <t>1090329231</t>
  </si>
  <si>
    <t>20,0*0,025 "Přepočtené koeficientem množství</t>
  </si>
  <si>
    <t>801667917</t>
  </si>
  <si>
    <t>-211725607</t>
  </si>
  <si>
    <t>20,0*0,1</t>
  </si>
  <si>
    <t>-901538180</t>
  </si>
  <si>
    <t>-153355837</t>
  </si>
  <si>
    <t>-665638739</t>
  </si>
  <si>
    <t>2*17,2</t>
  </si>
  <si>
    <t>274311127</t>
  </si>
  <si>
    <t>Základové konstrukce z betonu prostého pasy, prahy, věnce a ostruhy ve výkopu nebo na hlavách pilot C 25/30</t>
  </si>
  <si>
    <t>-1319954889</t>
  </si>
  <si>
    <t>0,5*0,8*(3,8+3,6+4,6+4,4)</t>
  </si>
  <si>
    <t>275311191</t>
  </si>
  <si>
    <t>Základové konstrukce z betonu prostého Příplatek k cenám za betonáž malého rozsahu do 25 m3</t>
  </si>
  <si>
    <t>-241115135</t>
  </si>
  <si>
    <t>736603360</t>
  </si>
  <si>
    <t>(0,3+0,36)/2"m2"*14,4"m"+(0,36+0,5)/2"m2"*14,4"m"</t>
  </si>
  <si>
    <t>1472162565</t>
  </si>
  <si>
    <t>1854938512</t>
  </si>
  <si>
    <t>-1361734583</t>
  </si>
  <si>
    <t>938961933</t>
  </si>
  <si>
    <t>-1439719081</t>
  </si>
  <si>
    <t>2*3,0+2*3,5+2,7+3,2</t>
  </si>
  <si>
    <t>-463918453</t>
  </si>
  <si>
    <t>2*14,4</t>
  </si>
  <si>
    <t>1056501243</t>
  </si>
  <si>
    <t>6,6"m2"*12,4"m"</t>
  </si>
  <si>
    <t>-654892553</t>
  </si>
  <si>
    <t>2*6,6"m2"+2*0,5*12,4"m"</t>
  </si>
  <si>
    <t>1836778465</t>
  </si>
  <si>
    <t>-1497604741</t>
  </si>
  <si>
    <t>9399,7*88,2/100/1000</t>
  </si>
  <si>
    <t>-1557125649</t>
  </si>
  <si>
    <t>"pod deskou" 12,4*19,2</t>
  </si>
  <si>
    <t>-1378847737</t>
  </si>
  <si>
    <t>1552846644</t>
  </si>
  <si>
    <t>2*12,0+2*16,0</t>
  </si>
  <si>
    <t>628613233</t>
  </si>
  <si>
    <t>Protikorozní ochrana ocelových mostních konstrukcí včetně otryskání povrchu základní a podkladní epoxidový a vrchní polyuretanový nátěr s metalizací III. třídy</t>
  </si>
  <si>
    <t>-503105013</t>
  </si>
  <si>
    <t>"Nátěr zábradlí dle v.č. 2.008  " 26,825</t>
  </si>
  <si>
    <t>628613611</t>
  </si>
  <si>
    <t>Žárové zinkování ponorem dílů ocelových konstrukcí mostů hmotnosti dílců do 100 kg</t>
  </si>
  <si>
    <t>-165961160</t>
  </si>
  <si>
    <t>"zábradlí - zinkování ponorem"631,75</t>
  </si>
  <si>
    <t>911121111</t>
  </si>
  <si>
    <t>Montáž zábradlí ocelového přichyceného vruty do betonového podkladu</t>
  </si>
  <si>
    <t>1773140035</t>
  </si>
  <si>
    <t>911121211</t>
  </si>
  <si>
    <t>Oprava ocelového zábradlí svařovaného nebo šroubovaného výroba</t>
  </si>
  <si>
    <t>-1062332283</t>
  </si>
  <si>
    <t>"výroba zábradlí"2*14,4</t>
  </si>
  <si>
    <t>13010430</t>
  </si>
  <si>
    <t>úhelník ocelový rovnostranný jakost S235JR (11 375) 70x70x7mm</t>
  </si>
  <si>
    <t>-1507531866</t>
  </si>
  <si>
    <t>"materál zábradlí včetně sloupků a patních desek"631,73/1000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</si>
  <si>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</si>
  <si>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</si>
  <si>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1986359681</t>
  </si>
  <si>
    <t>2*23,7</t>
  </si>
  <si>
    <t>59227016</t>
  </si>
  <si>
    <t>žlabovka příkopová betonová s lomenými stěnami 300x650x245mm</t>
  </si>
  <si>
    <t>-251287904</t>
  </si>
  <si>
    <t>2121523950</t>
  </si>
  <si>
    <t>1088077225</t>
  </si>
  <si>
    <t>2,0</t>
  </si>
  <si>
    <t>962051111</t>
  </si>
  <si>
    <t>Bourání mostních konstrukcí zdiva a pilířů ze železového betonu</t>
  </si>
  <si>
    <t>818966786</t>
  </si>
  <si>
    <t>římsa</t>
  </si>
  <si>
    <t>0,1*12,0*2</t>
  </si>
  <si>
    <t>-673128713</t>
  </si>
  <si>
    <t>-1896388826</t>
  </si>
  <si>
    <t>"odhad" 10</t>
  </si>
  <si>
    <t>985442114</t>
  </si>
  <si>
    <t>Přídavná šroubovitá nerezová výztuž pro sanaci trhlin ve vrtu včetně vyvrtání příklepovými vrtáky a zalití kotevní maltou 1 kotva průměru 10 mm</t>
  </si>
  <si>
    <t>-1954841987</t>
  </si>
  <si>
    <t>12*1,6</t>
  </si>
  <si>
    <t>-1685505581</t>
  </si>
  <si>
    <t>Přesun sutě</t>
  </si>
  <si>
    <t>997013862</t>
  </si>
  <si>
    <t>Poplatek za uložení stavebního odpadu na recyklační skládce (skládkovné) z armovaného betonu zatříděného do Katalogu odpadů pod kódem 17 01 01</t>
  </si>
  <si>
    <t>-2108576435</t>
  </si>
  <si>
    <t>7,792</t>
  </si>
  <si>
    <t>-1308407683</t>
  </si>
  <si>
    <t>-415308441</t>
  </si>
  <si>
    <t>7,792*19 "Přepočtené koeficientem množství</t>
  </si>
  <si>
    <t>759954032</t>
  </si>
  <si>
    <t>-1045162210</t>
  </si>
  <si>
    <t>10,3+13,7</t>
  </si>
  <si>
    <t>-1706285591</t>
  </si>
  <si>
    <t>12,4*19,2</t>
  </si>
  <si>
    <t>6283315901R</t>
  </si>
  <si>
    <t>Pásy modifikované asfaltované těžké s integrovanou ochranou schválené pro použití na mostech SŽDC</t>
  </si>
  <si>
    <t>45136094</t>
  </si>
  <si>
    <t>129087241</t>
  </si>
  <si>
    <t>1536000981</t>
  </si>
  <si>
    <t>-221708896</t>
  </si>
  <si>
    <t>-471191720</t>
  </si>
  <si>
    <t>1412915365</t>
  </si>
  <si>
    <t>1029140792</t>
  </si>
  <si>
    <t>-963818575</t>
  </si>
  <si>
    <t>1,48*19 "Přepočtené koeficientem množství</t>
  </si>
  <si>
    <t>N00</t>
  </si>
  <si>
    <t>Úprava kabelů SŽDC</t>
  </si>
  <si>
    <t>60</t>
  </si>
  <si>
    <t>OST3</t>
  </si>
  <si>
    <t>Úprava kabelů ve správě ČD Telematika a SSZT včetně jejich uložení do nového kabelového žlabu</t>
  </si>
  <si>
    <t>kpl</t>
  </si>
  <si>
    <t>1604137928</t>
  </si>
  <si>
    <t>Úprava kabelů ve správě ČD Telematika včetně jejich uložení do nového kabelového žlabu</t>
  </si>
  <si>
    <t>"Úprava kabelů včetně demontáže, vyvěšení, měření a jejich uložení do nových kabelových žlabů D+M"1</t>
  </si>
  <si>
    <t>SO 01-20-04.1 - Železniční most v km 197,328 - Železniční svršek</t>
  </si>
  <si>
    <t>-210441082</t>
  </si>
  <si>
    <t>-694866752</t>
  </si>
  <si>
    <t>1726796607</t>
  </si>
  <si>
    <t>940697003</t>
  </si>
  <si>
    <t>-1378619839</t>
  </si>
  <si>
    <t>-523509231</t>
  </si>
  <si>
    <t>-251018901</t>
  </si>
  <si>
    <t>503487935</t>
  </si>
  <si>
    <t>-1925303281</t>
  </si>
  <si>
    <t>-2041952421</t>
  </si>
  <si>
    <t>-130161861</t>
  </si>
  <si>
    <t>-545846836</t>
  </si>
  <si>
    <t>67068352</t>
  </si>
  <si>
    <t>-1142295026</t>
  </si>
  <si>
    <t>-1082654941</t>
  </si>
  <si>
    <t>2000671697</t>
  </si>
  <si>
    <t>628501701</t>
  </si>
  <si>
    <t>1221177460</t>
  </si>
  <si>
    <t>-1187687831</t>
  </si>
  <si>
    <t>1267118681</t>
  </si>
  <si>
    <t>SO 01-20-04.2 - Železniční most v km 197,328</t>
  </si>
  <si>
    <t>-40558373</t>
  </si>
  <si>
    <t>23,5*8,5</t>
  </si>
  <si>
    <t>-1091166721</t>
  </si>
  <si>
    <t>398124316</t>
  </si>
  <si>
    <t>-1636958299</t>
  </si>
  <si>
    <t>23,5*8,5*5</t>
  </si>
  <si>
    <t>955368784</t>
  </si>
  <si>
    <t>199,75*1,9</t>
  </si>
  <si>
    <t>1855644939</t>
  </si>
  <si>
    <t>199,75</t>
  </si>
  <si>
    <t>-1653636221</t>
  </si>
  <si>
    <t>"okolo drenáže" 2*0,3*8,1</t>
  </si>
  <si>
    <t>"nad deskou" 12,5*7,5</t>
  </si>
  <si>
    <t>1410735720</t>
  </si>
  <si>
    <t>-886623082</t>
  </si>
  <si>
    <t>4*4,0</t>
  </si>
  <si>
    <t>-999777657</t>
  </si>
  <si>
    <t>16,0*0,025 "Přepočtené koeficientem množství</t>
  </si>
  <si>
    <t>319192186</t>
  </si>
  <si>
    <t>2021098214</t>
  </si>
  <si>
    <t>16,0*0,1</t>
  </si>
  <si>
    <t>-2051801853</t>
  </si>
  <si>
    <t>1090445365</t>
  </si>
  <si>
    <t>1858641636</t>
  </si>
  <si>
    <t>2*11,7</t>
  </si>
  <si>
    <t>327121111</t>
  </si>
  <si>
    <t>Montáž prefabrikovaných dílců opěrných nebo obkladních zdí z betonu železového včetně spojovací vrstvy z cementové malty, hmotnosti jednotlivě do 5 t</t>
  </si>
  <si>
    <t>-909257622</t>
  </si>
  <si>
    <t>R5938351</t>
  </si>
  <si>
    <t>římsové přechodové zídky</t>
  </si>
  <si>
    <t>-1751289795</t>
  </si>
  <si>
    <t>4*0,44*3,0</t>
  </si>
  <si>
    <t>-600910564</t>
  </si>
  <si>
    <t>4,9"m2"*5,75"m"</t>
  </si>
  <si>
    <t>711820063</t>
  </si>
  <si>
    <t>2*4,9"m2"+2*0,3*5,75"m"</t>
  </si>
  <si>
    <t>759370322</t>
  </si>
  <si>
    <t>762569500</t>
  </si>
  <si>
    <t>4998,6/1000</t>
  </si>
  <si>
    <t>451315114</t>
  </si>
  <si>
    <t>Podkladní a výplňové vrstvy z betonu prostého tloušťky do 100 mm, z betonu C 12/15</t>
  </si>
  <si>
    <t>370357333</t>
  </si>
  <si>
    <t>4*1,7*3,2</t>
  </si>
  <si>
    <t>-695397251</t>
  </si>
  <si>
    <t>2*4,8*5,9</t>
  </si>
  <si>
    <t>56705968</t>
  </si>
  <si>
    <t>458311131</t>
  </si>
  <si>
    <t>Výplňové klíny a filtrační vrstvy za opěrou z betonu hutněného po vrstvách filtračního drenážního</t>
  </si>
  <si>
    <t>485854097</t>
  </si>
  <si>
    <t>2,7*3,7</t>
  </si>
  <si>
    <t>-708974349</t>
  </si>
  <si>
    <t>16,8</t>
  </si>
  <si>
    <t>1550817561</t>
  </si>
  <si>
    <t>"stávající zábradlí" (10,3+9,0)*0,5</t>
  </si>
  <si>
    <t>-688508253</t>
  </si>
  <si>
    <t>4*3,0"Nátěr zábradlí"*1,1</t>
  </si>
  <si>
    <t>2046863561</t>
  </si>
  <si>
    <t>"zábradlí - zinkování ponorem" 264,01</t>
  </si>
  <si>
    <t>-1136376350</t>
  </si>
  <si>
    <t>4*3,0</t>
  </si>
  <si>
    <t>-773173966</t>
  </si>
  <si>
    <t>"výroba zábradlí" 4*3,0</t>
  </si>
  <si>
    <t>847223924</t>
  </si>
  <si>
    <t>"materál zábradlí včetně sloupků a patních desek" 264,01/1000</t>
  </si>
  <si>
    <t>794546984</t>
  </si>
  <si>
    <t>-35765719</t>
  </si>
  <si>
    <t>8,0*5,1</t>
  </si>
  <si>
    <t>985121122</t>
  </si>
  <si>
    <t>Tryskání degradovaného betonu stěn, rubu kleneb a podlah vodou pod tlakem přes 300 do 1 250 barů</t>
  </si>
  <si>
    <t>1866881671</t>
  </si>
  <si>
    <t>46,9+39,0</t>
  </si>
  <si>
    <t>985121222</t>
  </si>
  <si>
    <t>Tryskání degradovaného betonu líce kleneb a podhledů vodou pod tlakem přes 300 do 1 250 barů</t>
  </si>
  <si>
    <t>-1676478809</t>
  </si>
  <si>
    <t>8,0*(1,4+1,8)</t>
  </si>
  <si>
    <t>1313159297</t>
  </si>
  <si>
    <t>8,0*5,1*0,2*0,1 "10% z objemu"</t>
  </si>
  <si>
    <t>1222996663</t>
  </si>
  <si>
    <t>0,816*2,1"Přepočtené koeficientem množství</t>
  </si>
  <si>
    <t>-103781973</t>
  </si>
  <si>
    <t>169981231</t>
  </si>
  <si>
    <t>985311212</t>
  </si>
  <si>
    <t>Reprofilace betonu sanačními maltami na cementové bázi ručně líce kleneb a podhledů, tloušťky přes 10 do 20 mm</t>
  </si>
  <si>
    <t>454314457</t>
  </si>
  <si>
    <t>-1471220975</t>
  </si>
  <si>
    <t>"odhad" 15</t>
  </si>
  <si>
    <t>1186908465</t>
  </si>
  <si>
    <t>2049835163</t>
  </si>
  <si>
    <t>6,013+1,792+1,916</t>
  </si>
  <si>
    <t>-1223676487</t>
  </si>
  <si>
    <t>2,04</t>
  </si>
  <si>
    <t>-1216127679</t>
  </si>
  <si>
    <t>-1306316251</t>
  </si>
  <si>
    <t>11,546*19 "Přepočtené koeficientem množství</t>
  </si>
  <si>
    <t>2083198841</t>
  </si>
  <si>
    <t>464867336</t>
  </si>
  <si>
    <t>7,0+6,0</t>
  </si>
  <si>
    <t>634079423</t>
  </si>
  <si>
    <t>91,0</t>
  </si>
  <si>
    <t>-1267755399</t>
  </si>
  <si>
    <t>1371175414</t>
  </si>
  <si>
    <t>2*13,1</t>
  </si>
  <si>
    <t>-319449558</t>
  </si>
  <si>
    <t>1582005887</t>
  </si>
  <si>
    <t>846146611</t>
  </si>
  <si>
    <t>1231505917</t>
  </si>
  <si>
    <t>-593441554</t>
  </si>
  <si>
    <t>194311852</t>
  </si>
  <si>
    <t>0,591*19 "Přepočtené koeficientem množství</t>
  </si>
  <si>
    <t>1778150486</t>
  </si>
  <si>
    <t>SO 01-21-05.2 - Železniční propustek v km 191,305</t>
  </si>
  <si>
    <t xml:space="preserve">      4 - Vodorovné konstrukce</t>
  </si>
  <si>
    <t>711 - Izolace proti vodě, vlhkosti a plynům</t>
  </si>
  <si>
    <t>-1374363908</t>
  </si>
  <si>
    <t>"dle výkresu č. 03:" 25,0"m2"*7,3"m"</t>
  </si>
  <si>
    <t>2046383138</t>
  </si>
  <si>
    <t>-1791814149</t>
  </si>
  <si>
    <t>1485944175</t>
  </si>
  <si>
    <t>182,5*5</t>
  </si>
  <si>
    <t>-1282413689</t>
  </si>
  <si>
    <t>182,5*1,9</t>
  </si>
  <si>
    <t>-1561496208</t>
  </si>
  <si>
    <t>182,5</t>
  </si>
  <si>
    <t>-1875700929</t>
  </si>
  <si>
    <t>"dle výkresu č. 03:" 17,5"m2"*7,0"m"</t>
  </si>
  <si>
    <t>-825488552</t>
  </si>
  <si>
    <t>2062982136</t>
  </si>
  <si>
    <t>-134089039</t>
  </si>
  <si>
    <t>"dle výkresu č. 03:" 2*0,3"m2"*7,0"m"</t>
  </si>
  <si>
    <t>1153409617</t>
  </si>
  <si>
    <t>4*0,9*7,0</t>
  </si>
  <si>
    <t>1023101222</t>
  </si>
  <si>
    <t>402842942</t>
  </si>
  <si>
    <t>0,18*4,2</t>
  </si>
  <si>
    <t>363449571</t>
  </si>
  <si>
    <t>2*7,0</t>
  </si>
  <si>
    <t>1721927971</t>
  </si>
  <si>
    <t>"dle výkresu č. 04" 3,0"m2"*7,6"m"</t>
  </si>
  <si>
    <t>294662630</t>
  </si>
  <si>
    <t>2*3,0"m2"+2*7,6*0,3</t>
  </si>
  <si>
    <t>742327568</t>
  </si>
  <si>
    <t>-1230784628</t>
  </si>
  <si>
    <t>0,2*22,8</t>
  </si>
  <si>
    <t>451576121</t>
  </si>
  <si>
    <t>Podkladní a výplňová vrstva z kameniva tloušťky do 200 mm ze štěrkopísku</t>
  </si>
  <si>
    <t>-1321486831</t>
  </si>
  <si>
    <t>"dle výkresu č. 03:" 2*2,6"m"*7,6"m"</t>
  </si>
  <si>
    <t>457451132</t>
  </si>
  <si>
    <t>Ochranná betonová vrstva na izolaci přesýpaných objektů tloušťky 60 mm s vyhlazením povrchu s výztuží ze sítí C 20/25</t>
  </si>
  <si>
    <t>1982780598</t>
  </si>
  <si>
    <t>4*1,5"m2"*0,3"m"+4*0,5"m2"*0,3"m"</t>
  </si>
  <si>
    <t>-1184641552</t>
  </si>
  <si>
    <t>"dle výkresu č. 03:" 2*0,2"m2"*7,6"m"</t>
  </si>
  <si>
    <t>1673490161</t>
  </si>
  <si>
    <t>4*1,5"m2"+4*0,5"m2"</t>
  </si>
  <si>
    <t>427881982</t>
  </si>
  <si>
    <t>962021112</t>
  </si>
  <si>
    <t>Bourání mostních konstrukcí zdiva a pilířů z kamene nebo cihel</t>
  </si>
  <si>
    <t>2035232868</t>
  </si>
  <si>
    <t>"dle výkresu č. 08:" 2*0,1"m2"*3,8"m"</t>
  </si>
  <si>
    <t>985131111</t>
  </si>
  <si>
    <t>Očištění ploch stěn, rubu kleneb a podlah tlakovou vodou</t>
  </si>
  <si>
    <t>-1550099131</t>
  </si>
  <si>
    <t>"dle výkresu č. 03:" 4,6*7,6+2*3,0</t>
  </si>
  <si>
    <t>985223210</t>
  </si>
  <si>
    <t>Přezdívání zdiva do aktivované malty kamenného, objemu do 1 m3</t>
  </si>
  <si>
    <t>-1400193885</t>
  </si>
  <si>
    <t>"odhad:" 5,0"m"*2,2"m"*0,25"m"</t>
  </si>
  <si>
    <t>1308078404</t>
  </si>
  <si>
    <t>985231113</t>
  </si>
  <si>
    <t>Spárování zdiva hloubky do 40 mm aktivovanou maltou délky spáry na 1 m2 upravované plochy přes 12 m</t>
  </si>
  <si>
    <t>1967923223</t>
  </si>
  <si>
    <t>249353460</t>
  </si>
  <si>
    <t>-997594733</t>
  </si>
  <si>
    <t>0,76*2,5   "dle pol. 966168"</t>
  </si>
  <si>
    <t>-546045752</t>
  </si>
  <si>
    <t>15871153</t>
  </si>
  <si>
    <t>1,9*19 "Přepočtené koeficientem množství</t>
  </si>
  <si>
    <t>998214111</t>
  </si>
  <si>
    <t>Přesun hmot pro mosty montované z dílců železobetonových nebo předpjatých vodorovná dopravní vzdálenost do 100 m výška mostu do 20 m</t>
  </si>
  <si>
    <t>923958554</t>
  </si>
  <si>
    <t>711113115</t>
  </si>
  <si>
    <t>Izolace proti zemní vlhkosti natěradly a tmely za studena na ploše vodorovné V těsnicí hmotou dvousložkovou na bázi polymery modifikované živice</t>
  </si>
  <si>
    <t>159451738</t>
  </si>
  <si>
    <t>7,8*9,9</t>
  </si>
  <si>
    <t>2131558687</t>
  </si>
  <si>
    <t>1760522356</t>
  </si>
  <si>
    <t>0,309*19 "Přepočtené koeficientem množství</t>
  </si>
  <si>
    <t>SO 01-21-06 - Železniční propustek v km 191,797</t>
  </si>
  <si>
    <t>1615990496</t>
  </si>
  <si>
    <t>"dle výkresu č. 05:" 1,2</t>
  </si>
  <si>
    <t>-1033517590</t>
  </si>
  <si>
    <t>"dle výkresu č. 05:" 2*0,3*(3,4+5,34)</t>
  </si>
  <si>
    <t>-458568934</t>
  </si>
  <si>
    <t>-165182484</t>
  </si>
  <si>
    <t>"dle výkresu č. 06:" 112,1/1000</t>
  </si>
  <si>
    <t>1328878205</t>
  </si>
  <si>
    <t>-879471659</t>
  </si>
  <si>
    <t>"dle výkresu č. 03:" 0,5*0,3*(3,4+5,34)</t>
  </si>
  <si>
    <t>966075141</t>
  </si>
  <si>
    <t>Odstranění různých konstrukcí na mostech kovového zábradlí vcelku</t>
  </si>
  <si>
    <t>-108489522</t>
  </si>
  <si>
    <t>"dle výkresu č. 03:" 3,4+5,34</t>
  </si>
  <si>
    <t>-1178706958</t>
  </si>
  <si>
    <t>"čela" 3,0+3,9</t>
  </si>
  <si>
    <t>-863131764</t>
  </si>
  <si>
    <t>3161925</t>
  </si>
  <si>
    <t>-968284094</t>
  </si>
  <si>
    <t>985331112</t>
  </si>
  <si>
    <t>Dodatečné vlepování betonářské výztuže včetně vyvrtání a vyčištění otvoru cementovou aktivovanou maltou průměr výztuže 10 mm</t>
  </si>
  <si>
    <t>-1475823681</t>
  </si>
  <si>
    <t>(7+11)*0,5</t>
  </si>
  <si>
    <t>13021012</t>
  </si>
  <si>
    <t>tyč ocelová kruhová žebírková DIN 488 jakost B500B (10 505) výztuž do betonu D 10mm</t>
  </si>
  <si>
    <t>1324237370</t>
  </si>
  <si>
    <t>1904519845</t>
  </si>
  <si>
    <t>1658274263</t>
  </si>
  <si>
    <t>3,146+0,157+0,483</t>
  </si>
  <si>
    <t>-1340594362</t>
  </si>
  <si>
    <t>1284745098</t>
  </si>
  <si>
    <t>3,787*19 "Přepočtené koeficientem množství</t>
  </si>
  <si>
    <t>-1354061286</t>
  </si>
  <si>
    <t>SO 01-21-07 - Železniční propustek v km 191,972</t>
  </si>
  <si>
    <t>-676591750</t>
  </si>
  <si>
    <t>"dle výkresu č. 03:" 0,1"m2"*(6,35+5,6)"m"</t>
  </si>
  <si>
    <t>-2001589158</t>
  </si>
  <si>
    <t>622187414</t>
  </si>
  <si>
    <t>1273942216</t>
  </si>
  <si>
    <t>1,195*5</t>
  </si>
  <si>
    <t>-780880199</t>
  </si>
  <si>
    <t>1,195*1,9</t>
  </si>
  <si>
    <t>-642371823</t>
  </si>
  <si>
    <t>1,195</t>
  </si>
  <si>
    <t>1046537428</t>
  </si>
  <si>
    <t>-511183735</t>
  </si>
  <si>
    <t>1035876404</t>
  </si>
  <si>
    <t>"dle výkresu č. 05:" 1,5</t>
  </si>
  <si>
    <t>1076211006</t>
  </si>
  <si>
    <t>"dle výkresu č. 05:" 2*0,3*(6,35+5,6)</t>
  </si>
  <si>
    <t>-1396708963</t>
  </si>
  <si>
    <t>-965337248</t>
  </si>
  <si>
    <t>"dle výkresu č. 06:" 151,3/1000</t>
  </si>
  <si>
    <t>-150198491</t>
  </si>
  <si>
    <t>513762003</t>
  </si>
  <si>
    <t>465513257</t>
  </si>
  <si>
    <t>Dlažba svahu u mostních opěr z upraveného lomového žulového kamene s vyspárováním maltou MC 25, šíře spáry 15 mm do betonového lože C 25/30 tloušťky 250 mm, plochy přes 10 m2</t>
  </si>
  <si>
    <t>-1857335503</t>
  </si>
  <si>
    <t>7,3*5,5+6,6*4,3</t>
  </si>
  <si>
    <t>534181805</t>
  </si>
  <si>
    <t>909663090</t>
  </si>
  <si>
    <t>"dle výkresu č. 03:" 0,5"m2"*6,35"m"+0,4"m2"*5,6"m"</t>
  </si>
  <si>
    <t>533168005</t>
  </si>
  <si>
    <t>6,35+5,6</t>
  </si>
  <si>
    <t>-1962153935</t>
  </si>
  <si>
    <t>"dle výkresu č. 03:" 4,0+3,5</t>
  </si>
  <si>
    <t>-1774521154</t>
  </si>
  <si>
    <t>73542225</t>
  </si>
  <si>
    <t>-1694566093</t>
  </si>
  <si>
    <t>-848725059</t>
  </si>
  <si>
    <t>-418011328</t>
  </si>
  <si>
    <t>-819329934</t>
  </si>
  <si>
    <t>-1439156063</t>
  </si>
  <si>
    <t>1728180917</t>
  </si>
  <si>
    <t>711113125</t>
  </si>
  <si>
    <t>Izolace proti zemní vlhkosti natěradly a tmely za studena na ploše svislé S těsnicí hmotou dvousložkovou na bázi polymery modifikované živice</t>
  </si>
  <si>
    <t>940592660</t>
  </si>
  <si>
    <t>"dle výkresu č. 05:" 0,3*(6,35+5,6)</t>
  </si>
  <si>
    <t>1893568215</t>
  </si>
  <si>
    <t>1190027689</t>
  </si>
  <si>
    <t>0,014*19 "Přepočtené koeficientem množství</t>
  </si>
  <si>
    <t>SO 01-21-09 - Železn - Železniční propustek v km 193,509</t>
  </si>
  <si>
    <t>344452431</t>
  </si>
  <si>
    <t>5,2+2,8</t>
  </si>
  <si>
    <t>483085602</t>
  </si>
  <si>
    <t>1253426183</t>
  </si>
  <si>
    <t>3,5+5,2</t>
  </si>
  <si>
    <t>985132111</t>
  </si>
  <si>
    <t>Očištění ploch líce kleneb a podhledů tlakovou vodou</t>
  </si>
  <si>
    <t>-1164854767</t>
  </si>
  <si>
    <t>3,4*21,0</t>
  </si>
  <si>
    <t>-758219398</t>
  </si>
  <si>
    <t>3,4*21,0*0,2*0,1 "10% z objemu"</t>
  </si>
  <si>
    <t>-2108148037</t>
  </si>
  <si>
    <t>1,428*2,1"Přepočtené koeficientem množství</t>
  </si>
  <si>
    <t>214096488</t>
  </si>
  <si>
    <t>-1762119811</t>
  </si>
  <si>
    <t>-1006418963</t>
  </si>
  <si>
    <t>3,57</t>
  </si>
  <si>
    <t>-1301614538</t>
  </si>
  <si>
    <t>465234513</t>
  </si>
  <si>
    <t>3,573*19 "Přepočtené koeficientem množství</t>
  </si>
  <si>
    <t>2130020075</t>
  </si>
  <si>
    <t>SO 01-21-10 - Železniční propustek v km 193,711</t>
  </si>
  <si>
    <t>1917559009</t>
  </si>
  <si>
    <t>"dle výkresu č. 07:" 7,7"m2"*6,0"m"+3,6"m2"*4,4"m"+6,2"m2"*3,2"m"</t>
  </si>
  <si>
    <t>1731746524</t>
  </si>
  <si>
    <t>224276824</t>
  </si>
  <si>
    <t>674625284</t>
  </si>
  <si>
    <t>81,88*5</t>
  </si>
  <si>
    <t>475969019</t>
  </si>
  <si>
    <t>81,88*1,9</t>
  </si>
  <si>
    <t>990042152</t>
  </si>
  <si>
    <t>81,88</t>
  </si>
  <si>
    <t>-980916191</t>
  </si>
  <si>
    <t>"dle výkresu č. 03:" 7,0"m2"*9,1"m"</t>
  </si>
  <si>
    <t>455810064</t>
  </si>
  <si>
    <t>273321118</t>
  </si>
  <si>
    <t>Základové konstrukce z betonu železového desky ve výkopu nebo na hlavách pilot C 30/37</t>
  </si>
  <si>
    <t>981626029</t>
  </si>
  <si>
    <t>5,5*1,61*0,2+2*0,8*2,4</t>
  </si>
  <si>
    <t>273321191</t>
  </si>
  <si>
    <t>Základové konstrukce z betonu železového Příplatek k cenám za betonáž malého rozsahu do 25 m3</t>
  </si>
  <si>
    <t>1579177713</t>
  </si>
  <si>
    <t>273354111</t>
  </si>
  <si>
    <t>Bednění základových konstrukcí desek zřízení</t>
  </si>
  <si>
    <t>2061424806</t>
  </si>
  <si>
    <t>2*4,4+2*0,8</t>
  </si>
  <si>
    <t>273354211</t>
  </si>
  <si>
    <t>Bednění základových konstrukcí desek odstranění bednění</t>
  </si>
  <si>
    <t>-1204218774</t>
  </si>
  <si>
    <t>273361116</t>
  </si>
  <si>
    <t>Výztuž základových konstrukcí desek z betonářské oceli 10 505 (R) nebo BSt 500</t>
  </si>
  <si>
    <t>-539510049</t>
  </si>
  <si>
    <t>"dle výkreu č.6:" 138,6/1000</t>
  </si>
  <si>
    <t>273361412</t>
  </si>
  <si>
    <t>Výztuž základových konstrukcí desek ze svařovaných sítí, hmotnosti přes 3,5 do 6 kg/m2</t>
  </si>
  <si>
    <t>-424471501</t>
  </si>
  <si>
    <t>"dle výkreu č.6:" 426,6/1000</t>
  </si>
  <si>
    <t>274311128</t>
  </si>
  <si>
    <t>Základové konstrukce z betonu prostého pasy, prahy, věnce a ostruhy ve výkopu nebo na hlavách pilot C 30/37</t>
  </si>
  <si>
    <t>-1156942631</t>
  </si>
  <si>
    <t>2*0,6*0,4*2,01</t>
  </si>
  <si>
    <t>274311191</t>
  </si>
  <si>
    <t>1380660129</t>
  </si>
  <si>
    <t>274354111</t>
  </si>
  <si>
    <t>Bednění základových konstrukcí pasů, prahů, věnců a ostruh zřízení</t>
  </si>
  <si>
    <t>677879528</t>
  </si>
  <si>
    <t>2*4,8*0,6</t>
  </si>
  <si>
    <t>274354211</t>
  </si>
  <si>
    <t>Bednění základových konstrukcí pasů, prahů, věnců a ostruh odstranění bednění</t>
  </si>
  <si>
    <t>-82386163</t>
  </si>
  <si>
    <t>1585414177</t>
  </si>
  <si>
    <t>"Podkladní beton pod žb. základovou desku: " 2*2,0*2,21+5,5*1,81</t>
  </si>
  <si>
    <t>451315116</t>
  </si>
  <si>
    <t>Podkladní a výplňové vrstvy z betonu prostého tloušťky do 100 mm, z betonu C 20/25</t>
  </si>
  <si>
    <t>-1393880684</t>
  </si>
  <si>
    <t>-775601714</t>
  </si>
  <si>
    <t>2*5,3+9,0+6,5</t>
  </si>
  <si>
    <t>927111137</t>
  </si>
  <si>
    <t>Železniční propustek železobetonové trouby DN 1250 mm</t>
  </si>
  <si>
    <t>686099990</t>
  </si>
  <si>
    <t>-47222211</t>
  </si>
  <si>
    <t>1178954306</t>
  </si>
  <si>
    <t>"římsy:" 0,25*0,5*(4,5+4,7)</t>
  </si>
  <si>
    <t>"čela:" 1,4"m2"*4,5"m"+1,6"m2"*4,7"m"</t>
  </si>
  <si>
    <t>"trouba:" 0,8"m2"*6,0"m"</t>
  </si>
  <si>
    <t>-1557163582</t>
  </si>
  <si>
    <t>1201979865</t>
  </si>
  <si>
    <t>1370743260</t>
  </si>
  <si>
    <t>-340123394</t>
  </si>
  <si>
    <t>47,448*19 "Přepočtené koeficientem množství</t>
  </si>
  <si>
    <t>-956612543</t>
  </si>
  <si>
    <t>711521131</t>
  </si>
  <si>
    <t>Provedení izolace potrubí, nádrží, stok a kanalizačních šachet natěradly a tmely za horka nátěrem asfaltovým</t>
  </si>
  <si>
    <t>-870571529</t>
  </si>
  <si>
    <t>2*5,1*10,29</t>
  </si>
  <si>
    <t>24551012</t>
  </si>
  <si>
    <t>hmota nátěrová metakrylátová 2-složková penetrační na betonový a asfaltový podklad</t>
  </si>
  <si>
    <t>769726896</t>
  </si>
  <si>
    <t>104,958*0,0019 "Přepočtené koeficientem množství</t>
  </si>
  <si>
    <t>11161332</t>
  </si>
  <si>
    <t>asfalt pro izolaci trub</t>
  </si>
  <si>
    <t>-1802054441</t>
  </si>
  <si>
    <t>-1374440237</t>
  </si>
  <si>
    <t>-746581460</t>
  </si>
  <si>
    <t>0,202*19 "Přepočtené koeficientem množství</t>
  </si>
  <si>
    <t>SO 01-21-11 - Železniční propustek v km 193.880</t>
  </si>
  <si>
    <t>950785777</t>
  </si>
  <si>
    <t>"dle výkresu č. 03:" 0,1"m2"*4,0"m"</t>
  </si>
  <si>
    <t>-468302325</t>
  </si>
  <si>
    <t>-811739133</t>
  </si>
  <si>
    <t>102974521</t>
  </si>
  <si>
    <t>0,4*5</t>
  </si>
  <si>
    <t>1145189673</t>
  </si>
  <si>
    <t>0,4*1,9</t>
  </si>
  <si>
    <t>-770530233</t>
  </si>
  <si>
    <t>0,4</t>
  </si>
  <si>
    <t>-2130177936</t>
  </si>
  <si>
    <t>-1283141638</t>
  </si>
  <si>
    <t>-1525791654</t>
  </si>
  <si>
    <t>"dle výkresu č. 05:" 0,23*3,8</t>
  </si>
  <si>
    <t>2071752212</t>
  </si>
  <si>
    <t>"dle výkresu č. 05:" 2*0,6*3,8</t>
  </si>
  <si>
    <t>-1952930415</t>
  </si>
  <si>
    <t>-740319456</t>
  </si>
  <si>
    <t>"dle výkresu č. 05:" 113,4/1000</t>
  </si>
  <si>
    <t>1886066312</t>
  </si>
  <si>
    <t>1457101316</t>
  </si>
  <si>
    <t>-1408368124</t>
  </si>
  <si>
    <t>"dle výkresu č. 03:" 1,0*7,3+2*1,6*7,3</t>
  </si>
  <si>
    <t>-928758294</t>
  </si>
  <si>
    <t>"dle výkresu č. 03:" 0,1"m2"*3,8"m"</t>
  </si>
  <si>
    <t>-380618819</t>
  </si>
  <si>
    <t>"dle výkresu č. 03:" 1,0+7,3</t>
  </si>
  <si>
    <t>-2012281052</t>
  </si>
  <si>
    <t>4,2*7,3*0,2*0,1 "10% z objemu"</t>
  </si>
  <si>
    <t>1496786205</t>
  </si>
  <si>
    <t>0,613*2,1"Přepočtené koeficientem množství</t>
  </si>
  <si>
    <t>1321389401</t>
  </si>
  <si>
    <t>4,2*7,3</t>
  </si>
  <si>
    <t>-2112786641</t>
  </si>
  <si>
    <t>"odhad" 45</t>
  </si>
  <si>
    <t>-1725594639</t>
  </si>
  <si>
    <t>1678929903</t>
  </si>
  <si>
    <t>-1084746833</t>
  </si>
  <si>
    <t>-1954777266</t>
  </si>
  <si>
    <t>2,488*19 "Přepočtené koeficientem množství</t>
  </si>
  <si>
    <t>-738972810</t>
  </si>
  <si>
    <t>SO 01-21-12 - Železniční propustek v km 194.793</t>
  </si>
  <si>
    <t>-1696786296</t>
  </si>
  <si>
    <t>"dle výkresu č.5" 125</t>
  </si>
  <si>
    <t>-1608708312</t>
  </si>
  <si>
    <t>432877124</t>
  </si>
  <si>
    <t>1755872534</t>
  </si>
  <si>
    <t>"dle výkresu č.5" 125*5</t>
  </si>
  <si>
    <t>1575685695</t>
  </si>
  <si>
    <t>"dle výkresu č.5" 125*1,9</t>
  </si>
  <si>
    <t>2092093810</t>
  </si>
  <si>
    <t>-661139866</t>
  </si>
  <si>
    <t>"okolo drenáže" 2*0,3*5,8</t>
  </si>
  <si>
    <t>"nad deskou" 3,4*5,8</t>
  </si>
  <si>
    <t>2073036474</t>
  </si>
  <si>
    <t>182351023R</t>
  </si>
  <si>
    <t>-291541922</t>
  </si>
  <si>
    <t>4*2,8*4,1</t>
  </si>
  <si>
    <t>-1386943716</t>
  </si>
  <si>
    <t>1081298672</t>
  </si>
  <si>
    <t>45,92*0,025 "Přepočtené koeficientem množství</t>
  </si>
  <si>
    <t>-972492808</t>
  </si>
  <si>
    <t>-589806607</t>
  </si>
  <si>
    <t>45,92*0,1</t>
  </si>
  <si>
    <t>377495417</t>
  </si>
  <si>
    <t>-1481322920</t>
  </si>
  <si>
    <t>2*6,4</t>
  </si>
  <si>
    <t>804643038</t>
  </si>
  <si>
    <t>"dle výkresu č.8" 3,5</t>
  </si>
  <si>
    <t>-1170417739</t>
  </si>
  <si>
    <t>-501825453</t>
  </si>
  <si>
    <t>4*0,15"m2"+0,24*(12,0+20,8)"m"</t>
  </si>
  <si>
    <t>-867348560</t>
  </si>
  <si>
    <t>-2021427441</t>
  </si>
  <si>
    <t>363,6/1000</t>
  </si>
  <si>
    <t>-534193363</t>
  </si>
  <si>
    <t>3*1,2</t>
  </si>
  <si>
    <t>-990596544</t>
  </si>
  <si>
    <t>-331818237</t>
  </si>
  <si>
    <t>"dle výkresu č.6" 61</t>
  </si>
  <si>
    <t>-289053598</t>
  </si>
  <si>
    <t>"dle výkresu č.6" 12,1+14,3+5,3+3,2</t>
  </si>
  <si>
    <t>995454340</t>
  </si>
  <si>
    <t>305254278</t>
  </si>
  <si>
    <t>6337,9/1000</t>
  </si>
  <si>
    <t>1795033726</t>
  </si>
  <si>
    <t>"dle výkresu č.3" 2,5*4,8</t>
  </si>
  <si>
    <t>1131606952</t>
  </si>
  <si>
    <t>"dle výkresu č.11- SVI 1" 140</t>
  </si>
  <si>
    <t>465513157</t>
  </si>
  <si>
    <t>Dlažba svahu u mostních opěr z upraveného lomového žulového kamene s vyspárováním maltou MC 25, šíře spáry 15 mm do betonového lože C 25/30 tloušťky 200 mm, plochy přes 10 m2</t>
  </si>
  <si>
    <t>1896626923</t>
  </si>
  <si>
    <t>"dle výkresu č.3" 4*0,8</t>
  </si>
  <si>
    <t>-1605714845</t>
  </si>
  <si>
    <t>1965695501</t>
  </si>
  <si>
    <t>"dle výkresu č.9" 51</t>
  </si>
  <si>
    <t>-497065906</t>
  </si>
  <si>
    <t>"dle výkresu č.5" 9</t>
  </si>
  <si>
    <t>1031036280</t>
  </si>
  <si>
    <t>2*11,9</t>
  </si>
  <si>
    <t>-84719464</t>
  </si>
  <si>
    <t>"dle výkresu č.9" 5,0*0,3</t>
  </si>
  <si>
    <t>-963671057</t>
  </si>
  <si>
    <t>1,5*2,1"Přepočtené koeficientem množství</t>
  </si>
  <si>
    <t>985232111</t>
  </si>
  <si>
    <t>Hloubkové spárování zdiva hloubky přes 40 do 80 mm aktivovanou maltou délky spáry na 1 m2 upravované plochy do 6 m</t>
  </si>
  <si>
    <t>-1357763877</t>
  </si>
  <si>
    <t>985232191</t>
  </si>
  <si>
    <t>Hloubkové spárování zdiva hloubky přes 40 do 80 mm aktivovanou maltou Příplatek k cenám za práci ve stísněném prostoru</t>
  </si>
  <si>
    <t>-1407997818</t>
  </si>
  <si>
    <t>446972668</t>
  </si>
  <si>
    <t>-154513099</t>
  </si>
  <si>
    <t>1551365740</t>
  </si>
  <si>
    <t>445036990</t>
  </si>
  <si>
    <t>26,604*19 "Přepočtené koeficientem množství</t>
  </si>
  <si>
    <t>1564812988</t>
  </si>
  <si>
    <t>711131101</t>
  </si>
  <si>
    <t>Provedení izolace proti zemní vlhkosti pásy na sucho AIP nebo tkaniny na ploše vodorovné V</t>
  </si>
  <si>
    <t>833893040</t>
  </si>
  <si>
    <t>"dle výkresu č.2.011 - SVI 2" 2*1,8*6,06</t>
  </si>
  <si>
    <t>62811120</t>
  </si>
  <si>
    <t>asfaltový pás separační bez krycí vrstvy (impregnovaná vložka), typu A</t>
  </si>
  <si>
    <t>-1405286705</t>
  </si>
  <si>
    <t>21,816*1,1655 "Přepočtené koeficientem množství</t>
  </si>
  <si>
    <t>-369740330</t>
  </si>
  <si>
    <t>"dle výkresu č.2.011 - SVI 2" 15</t>
  </si>
  <si>
    <t>691693505</t>
  </si>
  <si>
    <t>"dle výkresu č.2.011 - SVI 1" 140</t>
  </si>
  <si>
    <t>711311001</t>
  </si>
  <si>
    <t>Provedení izolace mostovek natěradly a tmely za studena nátěrem lakem asfaltovým penetračním</t>
  </si>
  <si>
    <t>930712528</t>
  </si>
  <si>
    <t xml:space="preserve">"vodorovná plocha" </t>
  </si>
  <si>
    <t xml:space="preserve">"svislá plocha" </t>
  </si>
  <si>
    <t>11163150</t>
  </si>
  <si>
    <t>lak penetrační asfaltový</t>
  </si>
  <si>
    <t>-936035925</t>
  </si>
  <si>
    <t>155*0,00032 "Přepočtené koeficientem množství</t>
  </si>
  <si>
    <t>-2101399134</t>
  </si>
  <si>
    <t>-1755372429</t>
  </si>
  <si>
    <t>11,9+20,8</t>
  </si>
  <si>
    <t>1080925405</t>
  </si>
  <si>
    <t>126484662</t>
  </si>
  <si>
    <t>-1830327577</t>
  </si>
  <si>
    <t>917719870</t>
  </si>
  <si>
    <t>711691172</t>
  </si>
  <si>
    <t>Provedení izolace podchodů a objektů v podzemí, tunelů a štol ostatní opěr nebo kleneb rubové z textilií vrstvy ochranné</t>
  </si>
  <si>
    <t>528127268</t>
  </si>
  <si>
    <t>69311180</t>
  </si>
  <si>
    <t>geotextilie PP s ÚV stabilizací 800g/m2</t>
  </si>
  <si>
    <t>-1765711829</t>
  </si>
  <si>
    <t>"dle výkresu č.2.011- SVI 2" 15*1,1</t>
  </si>
  <si>
    <t>1621362666</t>
  </si>
  <si>
    <t>1642707089</t>
  </si>
  <si>
    <t>1,013*19 "Přepočtené koeficientem množství</t>
  </si>
  <si>
    <t>SO 01-21-13.2 - Železniční propustek v km 196,098</t>
  </si>
  <si>
    <t>-1931752454</t>
  </si>
  <si>
    <t>2*3,0*0,9</t>
  </si>
  <si>
    <t>-1755265287</t>
  </si>
  <si>
    <t>952904122</t>
  </si>
  <si>
    <t>Čištění mostních objektů  - ruční odstranění nánosů z otvorů v přes 1,5 m</t>
  </si>
  <si>
    <t>-1746215366</t>
  </si>
  <si>
    <t>Čištění mostních objektů odstranění nánosů z otvorů ručně, světlé výšky otvoru přes 1,5 m</t>
  </si>
  <si>
    <t>862468416</t>
  </si>
  <si>
    <t>"čela" 2*2,0</t>
  </si>
  <si>
    <t>-1368449962</t>
  </si>
  <si>
    <t>119964348</t>
  </si>
  <si>
    <t>-1473435421</t>
  </si>
  <si>
    <t>-346444329</t>
  </si>
  <si>
    <t>-1149010049</t>
  </si>
  <si>
    <t>540588245</t>
  </si>
  <si>
    <t>0,28*19 "Přepočtené koeficientem množství</t>
  </si>
  <si>
    <t>-1696619613</t>
  </si>
  <si>
    <t>SO 01-21-14.2 - Železniční propustek km 197,220</t>
  </si>
  <si>
    <t>9 - Ostatní konstrukce a práce, bourání</t>
  </si>
  <si>
    <t>998 - Přesun hmot</t>
  </si>
  <si>
    <t>-1583280548</t>
  </si>
  <si>
    <t>-500230661</t>
  </si>
  <si>
    <t>"výtok" 1,7</t>
  </si>
  <si>
    <t>985211111</t>
  </si>
  <si>
    <t>Vyklínování uvolněných kamenů zdiva úlomky kamene, popřípadě cihel délky spáry na 1 m2 upravované plochy do 6 m</t>
  </si>
  <si>
    <t>343149161</t>
  </si>
  <si>
    <t>"vtok - čelo" 4,0*1,75</t>
  </si>
  <si>
    <t>"vtok - opěry" 2*1,2</t>
  </si>
  <si>
    <t>520298813</t>
  </si>
  <si>
    <t>"vtok - desky" 2,3*0,2*0,8</t>
  </si>
  <si>
    <t>-1410809109</t>
  </si>
  <si>
    <t>249187584</t>
  </si>
  <si>
    <t>"vtok - opěry" 2*1,2*1,1</t>
  </si>
  <si>
    <t>985223212</t>
  </si>
  <si>
    <t>Přezdívání zdiva do aktivované malty kamenného, objemu přes 3 m3</t>
  </si>
  <si>
    <t>942417545</t>
  </si>
  <si>
    <t>"vtok - čelo" 4,0*1,75*1,0</t>
  </si>
  <si>
    <t>707662786</t>
  </si>
  <si>
    <t>997013631</t>
  </si>
  <si>
    <t>Poplatek za uložení stavebního odpadu na skládce (skládkovné) směsného stavebního a demoličního zatříděného do Katalogu odpadů pod kódem 17 09 04</t>
  </si>
  <si>
    <t>-101468590</t>
  </si>
  <si>
    <t>1930098718</t>
  </si>
  <si>
    <t>1286488281</t>
  </si>
  <si>
    <t>25,021*19 "Přepočtené koeficientem množství"</t>
  </si>
  <si>
    <t>-1678236620</t>
  </si>
  <si>
    <t>122151103</t>
  </si>
  <si>
    <t>Odkopávky a prokopávky nezapažené strojně v hornině třídy těžitelnosti I skupiny 1 a 2 přes 50 do 100 m3</t>
  </si>
  <si>
    <t>316705703</t>
  </si>
  <si>
    <t>"ODKOP SVAHU ŽEL. TĚLESA " 7,9*8,9</t>
  </si>
  <si>
    <t>153812121</t>
  </si>
  <si>
    <t>Trn z betonářské oceli včetně zainjektování při průměru oceli od 20 do 26 mm, délky přes 0,4 do 3,0 m</t>
  </si>
  <si>
    <t>1080289359</t>
  </si>
  <si>
    <t>368539036</t>
  </si>
  <si>
    <t>-707670216</t>
  </si>
  <si>
    <t>70,31*5</t>
  </si>
  <si>
    <t>-1069563694</t>
  </si>
  <si>
    <t>70,31*1,9</t>
  </si>
  <si>
    <t>545128726</t>
  </si>
  <si>
    <t>70,31</t>
  </si>
  <si>
    <t>-352918197</t>
  </si>
  <si>
    <t>7,9*8,9</t>
  </si>
  <si>
    <t>-1147875604</t>
  </si>
  <si>
    <t>70,31*2,1 "Přepočtené koeficientem množství</t>
  </si>
  <si>
    <t>153211001</t>
  </si>
  <si>
    <t>Zřízení stříkaného betonu skalních a poloskalních ploch průměrné tloušťky do 50 mm</t>
  </si>
  <si>
    <t>-1268199872</t>
  </si>
  <si>
    <t>58932908</t>
  </si>
  <si>
    <t>beton C 20/25 X0,XC1-2 kamenivo frakce 0/8</t>
  </si>
  <si>
    <t>-1899136624</t>
  </si>
  <si>
    <t>35,3*0,0575 "Přepočtené koeficientem množství</t>
  </si>
  <si>
    <t>153273113</t>
  </si>
  <si>
    <t>Výztuž stříkaného betonu ze svařovaných sítí skalních a poloskalních ploch jednovrstvých, průměru drátu přes 6 do 8 mm</t>
  </si>
  <si>
    <t>-1340926191</t>
  </si>
  <si>
    <t>221211113</t>
  </si>
  <si>
    <t>Vrty přenosnými vrtacími kladivy v hloubce 0 až 10 m průměru přes 13 do 56 mm, do úklonu 90° (úpadně až horizontálně ), v hornině tř. III</t>
  </si>
  <si>
    <t>-1732027488</t>
  </si>
  <si>
    <t>"pro injektovaný hřebíky"32*2,0</t>
  </si>
  <si>
    <t>317221111</t>
  </si>
  <si>
    <t>Osazení kamenných římsových desek do maltového lože</t>
  </si>
  <si>
    <t>208690354</t>
  </si>
  <si>
    <t>4,0*0,6*0,3</t>
  </si>
  <si>
    <t>571141920</t>
  </si>
  <si>
    <t>4,0*0,6*0,3*2,1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</si>
</sst>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7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106</xdr:row>
      <xdr:rowOff>0</xdr:rowOff>
    </xdr:from>
    <xdr:to>
      <xdr:col>9</xdr:col>
      <xdr:colOff>1215390</xdr:colOff>
      <xdr:row>110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106</xdr:row>
      <xdr:rowOff>0</xdr:rowOff>
    </xdr:from>
    <xdr:to>
      <xdr:col>9</xdr:col>
      <xdr:colOff>1215390</xdr:colOff>
      <xdr:row>110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104</xdr:row>
      <xdr:rowOff>0</xdr:rowOff>
    </xdr:from>
    <xdr:to>
      <xdr:col>9</xdr:col>
      <xdr:colOff>1215390</xdr:colOff>
      <xdr:row>108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113</xdr:row>
      <xdr:rowOff>0</xdr:rowOff>
    </xdr:from>
    <xdr:to>
      <xdr:col>9</xdr:col>
      <xdr:colOff>1215390</xdr:colOff>
      <xdr:row>117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105</xdr:row>
      <xdr:rowOff>0</xdr:rowOff>
    </xdr:from>
    <xdr:to>
      <xdr:col>9</xdr:col>
      <xdr:colOff>1215390</xdr:colOff>
      <xdr:row>109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115</xdr:row>
      <xdr:rowOff>0</xdr:rowOff>
    </xdr:from>
    <xdr:to>
      <xdr:col>9</xdr:col>
      <xdr:colOff>1215390</xdr:colOff>
      <xdr:row>119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105</xdr:row>
      <xdr:rowOff>0</xdr:rowOff>
    </xdr:from>
    <xdr:to>
      <xdr:col>9</xdr:col>
      <xdr:colOff>1215390</xdr:colOff>
      <xdr:row>109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115</xdr:row>
      <xdr:rowOff>0</xdr:rowOff>
    </xdr:from>
    <xdr:to>
      <xdr:col>9</xdr:col>
      <xdr:colOff>1215390</xdr:colOff>
      <xdr:row>119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111</xdr:row>
      <xdr:rowOff>0</xdr:rowOff>
    </xdr:from>
    <xdr:to>
      <xdr:col>9</xdr:col>
      <xdr:colOff>1215390</xdr:colOff>
      <xdr:row>115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107</xdr:row>
      <xdr:rowOff>0</xdr:rowOff>
    </xdr:from>
    <xdr:to>
      <xdr:col>9</xdr:col>
      <xdr:colOff>1215390</xdr:colOff>
      <xdr:row>111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105</xdr:row>
      <xdr:rowOff>0</xdr:rowOff>
    </xdr:from>
    <xdr:to>
      <xdr:col>9</xdr:col>
      <xdr:colOff>1215390</xdr:colOff>
      <xdr:row>109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110</xdr:row>
      <xdr:rowOff>0</xdr:rowOff>
    </xdr:from>
    <xdr:to>
      <xdr:col>9</xdr:col>
      <xdr:colOff>1215390</xdr:colOff>
      <xdr:row>114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107</xdr:row>
      <xdr:rowOff>0</xdr:rowOff>
    </xdr:from>
    <xdr:to>
      <xdr:col>9</xdr:col>
      <xdr:colOff>1215390</xdr:colOff>
      <xdr:row>111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111</xdr:row>
      <xdr:rowOff>0</xdr:rowOff>
    </xdr:from>
    <xdr:to>
      <xdr:col>9</xdr:col>
      <xdr:colOff>1215390</xdr:colOff>
      <xdr:row>115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108</xdr:row>
      <xdr:rowOff>0</xdr:rowOff>
    </xdr:from>
    <xdr:to>
      <xdr:col>9</xdr:col>
      <xdr:colOff>1215390</xdr:colOff>
      <xdr:row>112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111</xdr:row>
      <xdr:rowOff>0</xdr:rowOff>
    </xdr:from>
    <xdr:to>
      <xdr:col>9</xdr:col>
      <xdr:colOff>1215390</xdr:colOff>
      <xdr:row>115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107</xdr:row>
      <xdr:rowOff>0</xdr:rowOff>
    </xdr:from>
    <xdr:to>
      <xdr:col>9</xdr:col>
      <xdr:colOff>1215390</xdr:colOff>
      <xdr:row>111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109</xdr:row>
      <xdr:rowOff>0</xdr:rowOff>
    </xdr:from>
    <xdr:to>
      <xdr:col>9</xdr:col>
      <xdr:colOff>1215390</xdr:colOff>
      <xdr:row>113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105</xdr:row>
      <xdr:rowOff>0</xdr:rowOff>
    </xdr:from>
    <xdr:to>
      <xdr:col>9</xdr:col>
      <xdr:colOff>1215390</xdr:colOff>
      <xdr:row>109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106</xdr:row>
      <xdr:rowOff>0</xdr:rowOff>
    </xdr:from>
    <xdr:to>
      <xdr:col>9</xdr:col>
      <xdr:colOff>1215390</xdr:colOff>
      <xdr:row>110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106</xdr:row>
      <xdr:rowOff>0</xdr:rowOff>
    </xdr:from>
    <xdr:to>
      <xdr:col>9</xdr:col>
      <xdr:colOff>1215390</xdr:colOff>
      <xdr:row>110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108</xdr:row>
      <xdr:rowOff>0</xdr:rowOff>
    </xdr:from>
    <xdr:to>
      <xdr:col>9</xdr:col>
      <xdr:colOff>1215390</xdr:colOff>
      <xdr:row>112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105</xdr:row>
      <xdr:rowOff>0</xdr:rowOff>
    </xdr:from>
    <xdr:to>
      <xdr:col>9</xdr:col>
      <xdr:colOff>1215390</xdr:colOff>
      <xdr:row>109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105</xdr:row>
      <xdr:rowOff>0</xdr:rowOff>
    </xdr:from>
    <xdr:to>
      <xdr:col>9</xdr:col>
      <xdr:colOff>1215390</xdr:colOff>
      <xdr:row>109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106</xdr:row>
      <xdr:rowOff>0</xdr:rowOff>
    </xdr:from>
    <xdr:to>
      <xdr:col>9</xdr:col>
      <xdr:colOff>1215390</xdr:colOff>
      <xdr:row>110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1"/>
  <sheetViews>
    <sheetView showGridLines="0" tabSelected="1" workbookViewId="0"/>
  </sheetViews>
  <sheetFormatPr defaultRowHeight="12.7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29" t="s">
        <v>5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12" t="s">
        <v>14</v>
      </c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R5" s="20"/>
      <c r="BE5" s="209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14" t="s">
        <v>17</v>
      </c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R6" s="20"/>
      <c r="BE6" s="210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0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27</v>
      </c>
      <c r="AR8" s="20"/>
      <c r="BE8" s="210"/>
      <c r="BS8" s="17" t="s">
        <v>6</v>
      </c>
    </row>
    <row r="9" spans="1:74" s="1" customFormat="1" ht="14.45" customHeight="1">
      <c r="B9" s="20"/>
      <c r="AR9" s="20"/>
      <c r="BE9" s="210"/>
      <c r="BS9" s="17" t="s">
        <v>6</v>
      </c>
    </row>
    <row r="10" spans="1:74" s="1" customFormat="1" ht="12" customHeight="1">
      <c r="B10" s="20"/>
      <c r="D10" s="27" t="s">
        <v>23</v>
      </c>
      <c r="AK10" s="27" t="s">
        <v>24</v>
      </c>
      <c r="AN10" s="25" t="s">
        <v>1</v>
      </c>
      <c r="AR10" s="20"/>
      <c r="BE10" s="210"/>
      <c r="BS10" s="17" t="s">
        <v>6</v>
      </c>
    </row>
    <row r="11" spans="1:74" s="1" customFormat="1" ht="18.399999999999999" customHeight="1">
      <c r="B11" s="20"/>
      <c r="E11" s="25" t="s">
        <v>21</v>
      </c>
      <c r="AK11" s="27" t="s">
        <v>25</v>
      </c>
      <c r="AN11" s="25" t="s">
        <v>1</v>
      </c>
      <c r="AR11" s="20"/>
      <c r="BE11" s="210"/>
      <c r="BS11" s="17" t="s">
        <v>6</v>
      </c>
    </row>
    <row r="12" spans="1:74" s="1" customFormat="1" ht="6.95" customHeight="1">
      <c r="B12" s="20"/>
      <c r="AR12" s="20"/>
      <c r="BE12" s="210"/>
      <c r="BS12" s="17" t="s">
        <v>6</v>
      </c>
    </row>
    <row r="13" spans="1:74" s="1" customFormat="1" ht="12" customHeight="1">
      <c r="B13" s="20"/>
      <c r="D13" s="27" t="s">
        <v>26</v>
      </c>
      <c r="AK13" s="27" t="s">
        <v>24</v>
      </c>
      <c r="AN13" s="29" t="s">
        <v>27</v>
      </c>
      <c r="AR13" s="20"/>
      <c r="BE13" s="210"/>
      <c r="BS13" s="17" t="s">
        <v>6</v>
      </c>
    </row>
    <row r="14" spans="1:74">
      <c r="B14" s="20"/>
      <c r="E14" s="215" t="s">
        <v>27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7" t="s">
        <v>25</v>
      </c>
      <c r="AN14" s="29" t="s">
        <v>27</v>
      </c>
      <c r="AR14" s="20"/>
      <c r="BE14" s="210"/>
      <c r="BS14" s="17" t="s">
        <v>6</v>
      </c>
    </row>
    <row r="15" spans="1:74" s="1" customFormat="1" ht="6.95" customHeight="1">
      <c r="B15" s="20"/>
      <c r="AR15" s="20"/>
      <c r="BE15" s="210"/>
      <c r="BS15" s="17" t="s">
        <v>3</v>
      </c>
    </row>
    <row r="16" spans="1:74" s="1" customFormat="1" ht="12" customHeight="1">
      <c r="B16" s="20"/>
      <c r="D16" s="27" t="s">
        <v>28</v>
      </c>
      <c r="AK16" s="27" t="s">
        <v>24</v>
      </c>
      <c r="AN16" s="25" t="s">
        <v>1</v>
      </c>
      <c r="AR16" s="20"/>
      <c r="BE16" s="210"/>
      <c r="BS16" s="17" t="s">
        <v>3</v>
      </c>
    </row>
    <row r="17" spans="1:71" s="1" customFormat="1" ht="18.399999999999999" customHeight="1">
      <c r="B17" s="20"/>
      <c r="E17" s="25" t="s">
        <v>21</v>
      </c>
      <c r="AK17" s="27" t="s">
        <v>25</v>
      </c>
      <c r="AN17" s="25" t="s">
        <v>1</v>
      </c>
      <c r="AR17" s="20"/>
      <c r="BE17" s="210"/>
      <c r="BS17" s="17" t="s">
        <v>29</v>
      </c>
    </row>
    <row r="18" spans="1:71" s="1" customFormat="1" ht="6.95" customHeight="1">
      <c r="B18" s="20"/>
      <c r="AR18" s="20"/>
      <c r="BE18" s="210"/>
      <c r="BS18" s="17" t="s">
        <v>6</v>
      </c>
    </row>
    <row r="19" spans="1:71" s="1" customFormat="1" ht="12" customHeight="1">
      <c r="B19" s="20"/>
      <c r="D19" s="27" t="s">
        <v>30</v>
      </c>
      <c r="AK19" s="27" t="s">
        <v>24</v>
      </c>
      <c r="AN19" s="25" t="s">
        <v>1</v>
      </c>
      <c r="AR19" s="20"/>
      <c r="BE19" s="210"/>
      <c r="BS19" s="17" t="s">
        <v>6</v>
      </c>
    </row>
    <row r="20" spans="1:71" s="1" customFormat="1" ht="18.399999999999999" customHeight="1">
      <c r="B20" s="20"/>
      <c r="E20" s="25" t="s">
        <v>21</v>
      </c>
      <c r="AK20" s="27" t="s">
        <v>25</v>
      </c>
      <c r="AN20" s="25" t="s">
        <v>1</v>
      </c>
      <c r="AR20" s="20"/>
      <c r="BE20" s="210"/>
      <c r="BS20" s="17" t="s">
        <v>29</v>
      </c>
    </row>
    <row r="21" spans="1:71" s="1" customFormat="1" ht="6.95" customHeight="1">
      <c r="B21" s="20"/>
      <c r="AR21" s="20"/>
      <c r="BE21" s="210"/>
    </row>
    <row r="22" spans="1:71" s="1" customFormat="1" ht="12" customHeight="1">
      <c r="B22" s="20"/>
      <c r="D22" s="27" t="s">
        <v>31</v>
      </c>
      <c r="AR22" s="20"/>
      <c r="BE22" s="210"/>
    </row>
    <row r="23" spans="1:71" s="1" customFormat="1" ht="16.5" customHeight="1">
      <c r="B23" s="20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20"/>
      <c r="BE23" s="210"/>
    </row>
    <row r="24" spans="1:71" s="1" customFormat="1" ht="6.95" customHeight="1">
      <c r="B24" s="20"/>
      <c r="AR24" s="20"/>
      <c r="BE24" s="210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0"/>
    </row>
    <row r="26" spans="1:71" s="2" customFormat="1" ht="25.9" customHeight="1">
      <c r="A26" s="32"/>
      <c r="B26" s="33"/>
      <c r="C26" s="32"/>
      <c r="D26" s="34" t="s">
        <v>32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8">
        <f>ROUND(AG94,2)</f>
        <v>0</v>
      </c>
      <c r="AL26" s="219"/>
      <c r="AM26" s="219"/>
      <c r="AN26" s="219"/>
      <c r="AO26" s="219"/>
      <c r="AP26" s="32"/>
      <c r="AQ26" s="32"/>
      <c r="AR26" s="33"/>
      <c r="BE26" s="210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10"/>
    </row>
    <row r="28" spans="1:71" s="2" customForma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20" t="s">
        <v>33</v>
      </c>
      <c r="M28" s="220"/>
      <c r="N28" s="220"/>
      <c r="O28" s="220"/>
      <c r="P28" s="220"/>
      <c r="Q28" s="32"/>
      <c r="R28" s="32"/>
      <c r="S28" s="32"/>
      <c r="T28" s="32"/>
      <c r="U28" s="32"/>
      <c r="V28" s="32"/>
      <c r="W28" s="220" t="s">
        <v>34</v>
      </c>
      <c r="X28" s="220"/>
      <c r="Y28" s="220"/>
      <c r="Z28" s="220"/>
      <c r="AA28" s="220"/>
      <c r="AB28" s="220"/>
      <c r="AC28" s="220"/>
      <c r="AD28" s="220"/>
      <c r="AE28" s="220"/>
      <c r="AF28" s="32"/>
      <c r="AG28" s="32"/>
      <c r="AH28" s="32"/>
      <c r="AI28" s="32"/>
      <c r="AJ28" s="32"/>
      <c r="AK28" s="220" t="s">
        <v>35</v>
      </c>
      <c r="AL28" s="220"/>
      <c r="AM28" s="220"/>
      <c r="AN28" s="220"/>
      <c r="AO28" s="220"/>
      <c r="AP28" s="32"/>
      <c r="AQ28" s="32"/>
      <c r="AR28" s="33"/>
      <c r="BE28" s="210"/>
    </row>
    <row r="29" spans="1:71" s="3" customFormat="1" ht="14.45" customHeight="1">
      <c r="B29" s="37"/>
      <c r="D29" s="27" t="s">
        <v>36</v>
      </c>
      <c r="F29" s="27" t="s">
        <v>37</v>
      </c>
      <c r="L29" s="223">
        <v>0.21</v>
      </c>
      <c r="M29" s="222"/>
      <c r="N29" s="222"/>
      <c r="O29" s="222"/>
      <c r="P29" s="222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K29" s="221">
        <f>ROUND(AV94, 2)</f>
        <v>0</v>
      </c>
      <c r="AL29" s="222"/>
      <c r="AM29" s="222"/>
      <c r="AN29" s="222"/>
      <c r="AO29" s="222"/>
      <c r="AR29" s="37"/>
      <c r="BE29" s="211"/>
    </row>
    <row r="30" spans="1:71" s="3" customFormat="1" ht="14.45" customHeight="1">
      <c r="B30" s="37"/>
      <c r="F30" s="27" t="s">
        <v>38</v>
      </c>
      <c r="L30" s="223">
        <v>0.12</v>
      </c>
      <c r="M30" s="222"/>
      <c r="N30" s="222"/>
      <c r="O30" s="222"/>
      <c r="P30" s="222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K30" s="221">
        <f>ROUND(AW94, 2)</f>
        <v>0</v>
      </c>
      <c r="AL30" s="222"/>
      <c r="AM30" s="222"/>
      <c r="AN30" s="222"/>
      <c r="AO30" s="222"/>
      <c r="AR30" s="37"/>
      <c r="BE30" s="211"/>
    </row>
    <row r="31" spans="1:71" s="3" customFormat="1" ht="14.45" hidden="1" customHeight="1">
      <c r="B31" s="37"/>
      <c r="F31" s="27" t="s">
        <v>39</v>
      </c>
      <c r="L31" s="223">
        <v>0.21</v>
      </c>
      <c r="M31" s="222"/>
      <c r="N31" s="222"/>
      <c r="O31" s="222"/>
      <c r="P31" s="222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7"/>
      <c r="BE31" s="211"/>
    </row>
    <row r="32" spans="1:71" s="3" customFormat="1" ht="14.45" hidden="1" customHeight="1">
      <c r="B32" s="37"/>
      <c r="F32" s="27" t="s">
        <v>40</v>
      </c>
      <c r="L32" s="223">
        <v>0.12</v>
      </c>
      <c r="M32" s="222"/>
      <c r="N32" s="222"/>
      <c r="O32" s="222"/>
      <c r="P32" s="222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7"/>
      <c r="BE32" s="211"/>
    </row>
    <row r="33" spans="1:57" s="3" customFormat="1" ht="14.45" hidden="1" customHeight="1">
      <c r="B33" s="37"/>
      <c r="F33" s="27" t="s">
        <v>41</v>
      </c>
      <c r="L33" s="223">
        <v>0</v>
      </c>
      <c r="M33" s="222"/>
      <c r="N33" s="222"/>
      <c r="O33" s="222"/>
      <c r="P33" s="222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K33" s="221">
        <v>0</v>
      </c>
      <c r="AL33" s="222"/>
      <c r="AM33" s="222"/>
      <c r="AN33" s="222"/>
      <c r="AO33" s="222"/>
      <c r="AR33" s="37"/>
      <c r="BE33" s="211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10"/>
    </row>
    <row r="35" spans="1:57" s="2" customFormat="1" ht="25.9" customHeight="1">
      <c r="A35" s="32"/>
      <c r="B35" s="33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27" t="s">
        <v>44</v>
      </c>
      <c r="Y35" s="225"/>
      <c r="Z35" s="225"/>
      <c r="AA35" s="225"/>
      <c r="AB35" s="225"/>
      <c r="AC35" s="40"/>
      <c r="AD35" s="40"/>
      <c r="AE35" s="40"/>
      <c r="AF35" s="40"/>
      <c r="AG35" s="40"/>
      <c r="AH35" s="40"/>
      <c r="AI35" s="40"/>
      <c r="AJ35" s="40"/>
      <c r="AK35" s="224">
        <f>SUM(AK26:AK33)</f>
        <v>0</v>
      </c>
      <c r="AL35" s="225"/>
      <c r="AM35" s="225"/>
      <c r="AN35" s="225"/>
      <c r="AO35" s="226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>
      <c r="A60" s="32"/>
      <c r="B60" s="33"/>
      <c r="C60" s="32"/>
      <c r="D60" s="45" t="s">
        <v>47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48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47</v>
      </c>
      <c r="AI60" s="35"/>
      <c r="AJ60" s="35"/>
      <c r="AK60" s="35"/>
      <c r="AL60" s="35"/>
      <c r="AM60" s="45" t="s">
        <v>48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>
      <c r="A64" s="32"/>
      <c r="B64" s="33"/>
      <c r="C64" s="32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>
      <c r="A75" s="32"/>
      <c r="B75" s="33"/>
      <c r="C75" s="32"/>
      <c r="D75" s="45" t="s">
        <v>47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48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47</v>
      </c>
      <c r="AI75" s="35"/>
      <c r="AJ75" s="35"/>
      <c r="AK75" s="35"/>
      <c r="AL75" s="35"/>
      <c r="AM75" s="45" t="s">
        <v>48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51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13</v>
      </c>
      <c r="L84" s="4" t="str">
        <f>K5</f>
        <v>2025-1</v>
      </c>
      <c r="AR84" s="51"/>
    </row>
    <row r="85" spans="1:91" s="5" customFormat="1" ht="36.950000000000003" customHeight="1">
      <c r="B85" s="52"/>
      <c r="C85" s="53" t="s">
        <v>16</v>
      </c>
      <c r="L85" s="245" t="str">
        <f>K6</f>
        <v>Oprava trati v úseku Luka nad Jihlavou-Jihlava-III. a IV. etapa BM</v>
      </c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28" t="str">
        <f>IF(AN8= "","",AN8)</f>
        <v>Vyplň údaj</v>
      </c>
      <c r="AN87" s="228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23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34" t="str">
        <f>IF(E17="","",E17)</f>
        <v xml:space="preserve"> </v>
      </c>
      <c r="AN89" s="235"/>
      <c r="AO89" s="235"/>
      <c r="AP89" s="235"/>
      <c r="AQ89" s="32"/>
      <c r="AR89" s="33"/>
      <c r="AS89" s="230" t="s">
        <v>52</v>
      </c>
      <c r="AT89" s="231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30</v>
      </c>
      <c r="AJ90" s="32"/>
      <c r="AK90" s="32"/>
      <c r="AL90" s="32"/>
      <c r="AM90" s="234" t="str">
        <f>IF(E20="","",E20)</f>
        <v xml:space="preserve"> </v>
      </c>
      <c r="AN90" s="235"/>
      <c r="AO90" s="235"/>
      <c r="AP90" s="235"/>
      <c r="AQ90" s="32"/>
      <c r="AR90" s="33"/>
      <c r="AS90" s="232"/>
      <c r="AT90" s="233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32"/>
      <c r="AT91" s="233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47" t="s">
        <v>53</v>
      </c>
      <c r="D92" s="237"/>
      <c r="E92" s="237"/>
      <c r="F92" s="237"/>
      <c r="G92" s="237"/>
      <c r="H92" s="60"/>
      <c r="I92" s="236" t="s">
        <v>54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9" t="s">
        <v>55</v>
      </c>
      <c r="AH92" s="237"/>
      <c r="AI92" s="237"/>
      <c r="AJ92" s="237"/>
      <c r="AK92" s="237"/>
      <c r="AL92" s="237"/>
      <c r="AM92" s="237"/>
      <c r="AN92" s="236" t="s">
        <v>56</v>
      </c>
      <c r="AO92" s="237"/>
      <c r="AP92" s="238"/>
      <c r="AQ92" s="61" t="s">
        <v>57</v>
      </c>
      <c r="AR92" s="33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42">
        <f>ROUND(SUM(AG95:AG119),2)</f>
        <v>0</v>
      </c>
      <c r="AH94" s="242"/>
      <c r="AI94" s="242"/>
      <c r="AJ94" s="242"/>
      <c r="AK94" s="242"/>
      <c r="AL94" s="242"/>
      <c r="AM94" s="242"/>
      <c r="AN94" s="243">
        <f t="shared" ref="AN94:AN119" si="0">SUM(AG94,AT94)</f>
        <v>0</v>
      </c>
      <c r="AO94" s="243"/>
      <c r="AP94" s="243"/>
      <c r="AQ94" s="72" t="s">
        <v>1</v>
      </c>
      <c r="AR94" s="68"/>
      <c r="AS94" s="73">
        <f>ROUND(SUM(AS95:AS119),2)</f>
        <v>0</v>
      </c>
      <c r="AT94" s="74">
        <f t="shared" ref="AT94:AT119" si="1">ROUND(SUM(AV94:AW94),2)</f>
        <v>0</v>
      </c>
      <c r="AU94" s="75">
        <f>ROUND(SUM(AU95:AU119),5)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ROUND(SUM(AZ95:AZ119),2)</f>
        <v>0</v>
      </c>
      <c r="BA94" s="74">
        <f>ROUND(SUM(BA95:BA119),2)</f>
        <v>0</v>
      </c>
      <c r="BB94" s="74">
        <f>ROUND(SUM(BB95:BB119),2)</f>
        <v>0</v>
      </c>
      <c r="BC94" s="74">
        <f>ROUND(SUM(BC95:BC119),2)</f>
        <v>0</v>
      </c>
      <c r="BD94" s="76">
        <f>ROUND(SUM(BD95:BD119),2)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24.75" customHeight="1">
      <c r="A95" s="79" t="s">
        <v>76</v>
      </c>
      <c r="B95" s="80"/>
      <c r="C95" s="81"/>
      <c r="D95" s="244" t="s">
        <v>77</v>
      </c>
      <c r="E95" s="244"/>
      <c r="F95" s="244"/>
      <c r="G95" s="244"/>
      <c r="H95" s="244"/>
      <c r="I95" s="82"/>
      <c r="J95" s="244" t="s">
        <v>78</v>
      </c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0">
        <f>'PS 31-01-24 - Ochrana zab...'!J30</f>
        <v>0</v>
      </c>
      <c r="AH95" s="241"/>
      <c r="AI95" s="241"/>
      <c r="AJ95" s="241"/>
      <c r="AK95" s="241"/>
      <c r="AL95" s="241"/>
      <c r="AM95" s="241"/>
      <c r="AN95" s="240">
        <f t="shared" si="0"/>
        <v>0</v>
      </c>
      <c r="AO95" s="241"/>
      <c r="AP95" s="241"/>
      <c r="AQ95" s="83" t="s">
        <v>79</v>
      </c>
      <c r="AR95" s="80"/>
      <c r="AS95" s="84">
        <v>0</v>
      </c>
      <c r="AT95" s="85">
        <f t="shared" si="1"/>
        <v>0</v>
      </c>
      <c r="AU95" s="86">
        <f>'PS 31-01-24 - Ochrana zab...'!P119</f>
        <v>0</v>
      </c>
      <c r="AV95" s="85">
        <f>'PS 31-01-24 - Ochrana zab...'!J33</f>
        <v>0</v>
      </c>
      <c r="AW95" s="85">
        <f>'PS 31-01-24 - Ochrana zab...'!J34</f>
        <v>0</v>
      </c>
      <c r="AX95" s="85">
        <f>'PS 31-01-24 - Ochrana zab...'!J35</f>
        <v>0</v>
      </c>
      <c r="AY95" s="85">
        <f>'PS 31-01-24 - Ochrana zab...'!J36</f>
        <v>0</v>
      </c>
      <c r="AZ95" s="85">
        <f>'PS 31-01-24 - Ochrana zab...'!F33</f>
        <v>0</v>
      </c>
      <c r="BA95" s="85">
        <f>'PS 31-01-24 - Ochrana zab...'!F34</f>
        <v>0</v>
      </c>
      <c r="BB95" s="85">
        <f>'PS 31-01-24 - Ochrana zab...'!F35</f>
        <v>0</v>
      </c>
      <c r="BC95" s="85">
        <f>'PS 31-01-24 - Ochrana zab...'!F36</f>
        <v>0</v>
      </c>
      <c r="BD95" s="87">
        <f>'PS 31-01-24 - Ochrana zab...'!F37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82</v>
      </c>
    </row>
    <row r="96" spans="1:91" s="7" customFormat="1" ht="24.75" customHeight="1">
      <c r="A96" s="79" t="s">
        <v>76</v>
      </c>
      <c r="B96" s="80"/>
      <c r="C96" s="81"/>
      <c r="D96" s="244" t="s">
        <v>83</v>
      </c>
      <c r="E96" s="244"/>
      <c r="F96" s="244"/>
      <c r="G96" s="244"/>
      <c r="H96" s="244"/>
      <c r="I96" s="82"/>
      <c r="J96" s="244" t="s">
        <v>84</v>
      </c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0">
        <f>'PS 31-02-54 - Přeložka in...'!J30</f>
        <v>0</v>
      </c>
      <c r="AH96" s="241"/>
      <c r="AI96" s="241"/>
      <c r="AJ96" s="241"/>
      <c r="AK96" s="241"/>
      <c r="AL96" s="241"/>
      <c r="AM96" s="241"/>
      <c r="AN96" s="240">
        <f t="shared" si="0"/>
        <v>0</v>
      </c>
      <c r="AO96" s="241"/>
      <c r="AP96" s="241"/>
      <c r="AQ96" s="83" t="s">
        <v>79</v>
      </c>
      <c r="AR96" s="80"/>
      <c r="AS96" s="84">
        <v>0</v>
      </c>
      <c r="AT96" s="85">
        <f t="shared" si="1"/>
        <v>0</v>
      </c>
      <c r="AU96" s="86">
        <f>'PS 31-02-54 - Přeložka in...'!P119</f>
        <v>0</v>
      </c>
      <c r="AV96" s="85">
        <f>'PS 31-02-54 - Přeložka in...'!J33</f>
        <v>0</v>
      </c>
      <c r="AW96" s="85">
        <f>'PS 31-02-54 - Přeložka in...'!J34</f>
        <v>0</v>
      </c>
      <c r="AX96" s="85">
        <f>'PS 31-02-54 - Přeložka in...'!J35</f>
        <v>0</v>
      </c>
      <c r="AY96" s="85">
        <f>'PS 31-02-54 - Přeložka in...'!J36</f>
        <v>0</v>
      </c>
      <c r="AZ96" s="85">
        <f>'PS 31-02-54 - Přeložka in...'!F33</f>
        <v>0</v>
      </c>
      <c r="BA96" s="85">
        <f>'PS 31-02-54 - Přeložka in...'!F34</f>
        <v>0</v>
      </c>
      <c r="BB96" s="85">
        <f>'PS 31-02-54 - Přeložka in...'!F35</f>
        <v>0</v>
      </c>
      <c r="BC96" s="85">
        <f>'PS 31-02-54 - Přeložka in...'!F36</f>
        <v>0</v>
      </c>
      <c r="BD96" s="87">
        <f>'PS 31-02-54 - Přeložka in...'!F37</f>
        <v>0</v>
      </c>
      <c r="BT96" s="88" t="s">
        <v>80</v>
      </c>
      <c r="BV96" s="88" t="s">
        <v>74</v>
      </c>
      <c r="BW96" s="88" t="s">
        <v>85</v>
      </c>
      <c r="BX96" s="88" t="s">
        <v>4</v>
      </c>
      <c r="CL96" s="88" t="s">
        <v>1</v>
      </c>
      <c r="CM96" s="88" t="s">
        <v>82</v>
      </c>
    </row>
    <row r="97" spans="1:91" s="7" customFormat="1" ht="24.75" customHeight="1">
      <c r="A97" s="79" t="s">
        <v>76</v>
      </c>
      <c r="B97" s="80"/>
      <c r="C97" s="81"/>
      <c r="D97" s="244" t="s">
        <v>86</v>
      </c>
      <c r="E97" s="244"/>
      <c r="F97" s="244"/>
      <c r="G97" s="244"/>
      <c r="H97" s="244"/>
      <c r="I97" s="82"/>
      <c r="J97" s="244" t="s">
        <v>87</v>
      </c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0">
        <f>'SO 00-14-01.04 - Výstroj ...'!J30</f>
        <v>0</v>
      </c>
      <c r="AH97" s="241"/>
      <c r="AI97" s="241"/>
      <c r="AJ97" s="241"/>
      <c r="AK97" s="241"/>
      <c r="AL97" s="241"/>
      <c r="AM97" s="241"/>
      <c r="AN97" s="240">
        <f t="shared" si="0"/>
        <v>0</v>
      </c>
      <c r="AO97" s="241"/>
      <c r="AP97" s="241"/>
      <c r="AQ97" s="83" t="s">
        <v>79</v>
      </c>
      <c r="AR97" s="80"/>
      <c r="AS97" s="84">
        <v>0</v>
      </c>
      <c r="AT97" s="85">
        <f t="shared" si="1"/>
        <v>0</v>
      </c>
      <c r="AU97" s="86">
        <f>'SO 00-14-01.04 - Výstroj ...'!P120</f>
        <v>0</v>
      </c>
      <c r="AV97" s="85">
        <f>'SO 00-14-01.04 - Výstroj ...'!J33</f>
        <v>0</v>
      </c>
      <c r="AW97" s="85">
        <f>'SO 00-14-01.04 - Výstroj ...'!J34</f>
        <v>0</v>
      </c>
      <c r="AX97" s="85">
        <f>'SO 00-14-01.04 - Výstroj ...'!J35</f>
        <v>0</v>
      </c>
      <c r="AY97" s="85">
        <f>'SO 00-14-01.04 - Výstroj ...'!J36</f>
        <v>0</v>
      </c>
      <c r="AZ97" s="85">
        <f>'SO 00-14-01.04 - Výstroj ...'!F33</f>
        <v>0</v>
      </c>
      <c r="BA97" s="85">
        <f>'SO 00-14-01.04 - Výstroj ...'!F34</f>
        <v>0</v>
      </c>
      <c r="BB97" s="85">
        <f>'SO 00-14-01.04 - Výstroj ...'!F35</f>
        <v>0</v>
      </c>
      <c r="BC97" s="85">
        <f>'SO 00-14-01.04 - Výstroj ...'!F36</f>
        <v>0</v>
      </c>
      <c r="BD97" s="87">
        <f>'SO 00-14-01.04 - Výstroj ...'!F37</f>
        <v>0</v>
      </c>
      <c r="BT97" s="88" t="s">
        <v>80</v>
      </c>
      <c r="BV97" s="88" t="s">
        <v>74</v>
      </c>
      <c r="BW97" s="88" t="s">
        <v>88</v>
      </c>
      <c r="BX97" s="88" t="s">
        <v>4</v>
      </c>
      <c r="CL97" s="88" t="s">
        <v>1</v>
      </c>
      <c r="CM97" s="88" t="s">
        <v>82</v>
      </c>
    </row>
    <row r="98" spans="1:91" s="7" customFormat="1" ht="24.75" customHeight="1">
      <c r="A98" s="79" t="s">
        <v>76</v>
      </c>
      <c r="B98" s="80"/>
      <c r="C98" s="81"/>
      <c r="D98" s="244" t="s">
        <v>89</v>
      </c>
      <c r="E98" s="244"/>
      <c r="F98" s="244"/>
      <c r="G98" s="244"/>
      <c r="H98" s="244"/>
      <c r="I98" s="82"/>
      <c r="J98" s="244" t="s">
        <v>90</v>
      </c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0">
        <f>'SO 01-10-01.04 - Železnič...'!J30</f>
        <v>0</v>
      </c>
      <c r="AH98" s="241"/>
      <c r="AI98" s="241"/>
      <c r="AJ98" s="241"/>
      <c r="AK98" s="241"/>
      <c r="AL98" s="241"/>
      <c r="AM98" s="241"/>
      <c r="AN98" s="240">
        <f t="shared" si="0"/>
        <v>0</v>
      </c>
      <c r="AO98" s="241"/>
      <c r="AP98" s="241"/>
      <c r="AQ98" s="83" t="s">
        <v>79</v>
      </c>
      <c r="AR98" s="80"/>
      <c r="AS98" s="84">
        <v>0</v>
      </c>
      <c r="AT98" s="85">
        <f t="shared" si="1"/>
        <v>0</v>
      </c>
      <c r="AU98" s="86">
        <f>'SO 01-10-01.04 - Železnič...'!P120</f>
        <v>0</v>
      </c>
      <c r="AV98" s="85">
        <f>'SO 01-10-01.04 - Železnič...'!J33</f>
        <v>0</v>
      </c>
      <c r="AW98" s="85">
        <f>'SO 01-10-01.04 - Železnič...'!J34</f>
        <v>0</v>
      </c>
      <c r="AX98" s="85">
        <f>'SO 01-10-01.04 - Železnič...'!J35</f>
        <v>0</v>
      </c>
      <c r="AY98" s="85">
        <f>'SO 01-10-01.04 - Železnič...'!J36</f>
        <v>0</v>
      </c>
      <c r="AZ98" s="85">
        <f>'SO 01-10-01.04 - Železnič...'!F33</f>
        <v>0</v>
      </c>
      <c r="BA98" s="85">
        <f>'SO 01-10-01.04 - Železnič...'!F34</f>
        <v>0</v>
      </c>
      <c r="BB98" s="85">
        <f>'SO 01-10-01.04 - Železnič...'!F35</f>
        <v>0</v>
      </c>
      <c r="BC98" s="85">
        <f>'SO 01-10-01.04 - Železnič...'!F36</f>
        <v>0</v>
      </c>
      <c r="BD98" s="87">
        <f>'SO 01-10-01.04 - Železnič...'!F37</f>
        <v>0</v>
      </c>
      <c r="BT98" s="88" t="s">
        <v>80</v>
      </c>
      <c r="BV98" s="88" t="s">
        <v>74</v>
      </c>
      <c r="BW98" s="88" t="s">
        <v>91</v>
      </c>
      <c r="BX98" s="88" t="s">
        <v>4</v>
      </c>
      <c r="CL98" s="88" t="s">
        <v>1</v>
      </c>
      <c r="CM98" s="88" t="s">
        <v>82</v>
      </c>
    </row>
    <row r="99" spans="1:91" s="7" customFormat="1" ht="24.75" customHeight="1">
      <c r="A99" s="79" t="s">
        <v>76</v>
      </c>
      <c r="B99" s="80"/>
      <c r="C99" s="81"/>
      <c r="D99" s="244" t="s">
        <v>92</v>
      </c>
      <c r="E99" s="244"/>
      <c r="F99" s="244"/>
      <c r="G99" s="244"/>
      <c r="H99" s="244"/>
      <c r="I99" s="82"/>
      <c r="J99" s="244" t="s">
        <v>93</v>
      </c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0">
        <f>'SO 01-11-01.04 - Železnič...'!J30</f>
        <v>0</v>
      </c>
      <c r="AH99" s="241"/>
      <c r="AI99" s="241"/>
      <c r="AJ99" s="241"/>
      <c r="AK99" s="241"/>
      <c r="AL99" s="241"/>
      <c r="AM99" s="241"/>
      <c r="AN99" s="240">
        <f t="shared" si="0"/>
        <v>0</v>
      </c>
      <c r="AO99" s="241"/>
      <c r="AP99" s="241"/>
      <c r="AQ99" s="83" t="s">
        <v>79</v>
      </c>
      <c r="AR99" s="80"/>
      <c r="AS99" s="84">
        <v>0</v>
      </c>
      <c r="AT99" s="85">
        <f t="shared" si="1"/>
        <v>0</v>
      </c>
      <c r="AU99" s="86">
        <f>'SO 01-11-01.04 - Železnič...'!P122</f>
        <v>0</v>
      </c>
      <c r="AV99" s="85">
        <f>'SO 01-11-01.04 - Železnič...'!J33</f>
        <v>0</v>
      </c>
      <c r="AW99" s="85">
        <f>'SO 01-11-01.04 - Železnič...'!J34</f>
        <v>0</v>
      </c>
      <c r="AX99" s="85">
        <f>'SO 01-11-01.04 - Železnič...'!J35</f>
        <v>0</v>
      </c>
      <c r="AY99" s="85">
        <f>'SO 01-11-01.04 - Železnič...'!J36</f>
        <v>0</v>
      </c>
      <c r="AZ99" s="85">
        <f>'SO 01-11-01.04 - Železnič...'!F33</f>
        <v>0</v>
      </c>
      <c r="BA99" s="85">
        <f>'SO 01-11-01.04 - Železnič...'!F34</f>
        <v>0</v>
      </c>
      <c r="BB99" s="85">
        <f>'SO 01-11-01.04 - Železnič...'!F35</f>
        <v>0</v>
      </c>
      <c r="BC99" s="85">
        <f>'SO 01-11-01.04 - Železnič...'!F36</f>
        <v>0</v>
      </c>
      <c r="BD99" s="87">
        <f>'SO 01-11-01.04 - Železnič...'!F37</f>
        <v>0</v>
      </c>
      <c r="BT99" s="88" t="s">
        <v>80</v>
      </c>
      <c r="BV99" s="88" t="s">
        <v>74</v>
      </c>
      <c r="BW99" s="88" t="s">
        <v>94</v>
      </c>
      <c r="BX99" s="88" t="s">
        <v>4</v>
      </c>
      <c r="CL99" s="88" t="s">
        <v>1</v>
      </c>
      <c r="CM99" s="88" t="s">
        <v>82</v>
      </c>
    </row>
    <row r="100" spans="1:91" s="7" customFormat="1" ht="24.75" customHeight="1">
      <c r="A100" s="79" t="s">
        <v>76</v>
      </c>
      <c r="B100" s="80"/>
      <c r="C100" s="81"/>
      <c r="D100" s="244" t="s">
        <v>95</v>
      </c>
      <c r="E100" s="244"/>
      <c r="F100" s="244"/>
      <c r="G100" s="244"/>
      <c r="H100" s="244"/>
      <c r="I100" s="82"/>
      <c r="J100" s="244" t="s">
        <v>96</v>
      </c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0">
        <f>'PS 41-01-23 - Ochrana zab...'!J30</f>
        <v>0</v>
      </c>
      <c r="AH100" s="241"/>
      <c r="AI100" s="241"/>
      <c r="AJ100" s="241"/>
      <c r="AK100" s="241"/>
      <c r="AL100" s="241"/>
      <c r="AM100" s="241"/>
      <c r="AN100" s="240">
        <f t="shared" si="0"/>
        <v>0</v>
      </c>
      <c r="AO100" s="241"/>
      <c r="AP100" s="241"/>
      <c r="AQ100" s="83" t="s">
        <v>79</v>
      </c>
      <c r="AR100" s="80"/>
      <c r="AS100" s="84">
        <v>0</v>
      </c>
      <c r="AT100" s="85">
        <f t="shared" si="1"/>
        <v>0</v>
      </c>
      <c r="AU100" s="86">
        <f>'PS 41-01-23 - Ochrana zab...'!P119</f>
        <v>0</v>
      </c>
      <c r="AV100" s="85">
        <f>'PS 41-01-23 - Ochrana zab...'!J33</f>
        <v>0</v>
      </c>
      <c r="AW100" s="85">
        <f>'PS 41-01-23 - Ochrana zab...'!J34</f>
        <v>0</v>
      </c>
      <c r="AX100" s="85">
        <f>'PS 41-01-23 - Ochrana zab...'!J35</f>
        <v>0</v>
      </c>
      <c r="AY100" s="85">
        <f>'PS 41-01-23 - Ochrana zab...'!J36</f>
        <v>0</v>
      </c>
      <c r="AZ100" s="85">
        <f>'PS 41-01-23 - Ochrana zab...'!F33</f>
        <v>0</v>
      </c>
      <c r="BA100" s="85">
        <f>'PS 41-01-23 - Ochrana zab...'!F34</f>
        <v>0</v>
      </c>
      <c r="BB100" s="85">
        <f>'PS 41-01-23 - Ochrana zab...'!F35</f>
        <v>0</v>
      </c>
      <c r="BC100" s="85">
        <f>'PS 41-01-23 - Ochrana zab...'!F36</f>
        <v>0</v>
      </c>
      <c r="BD100" s="87">
        <f>'PS 41-01-23 - Ochrana zab...'!F37</f>
        <v>0</v>
      </c>
      <c r="BT100" s="88" t="s">
        <v>80</v>
      </c>
      <c r="BV100" s="88" t="s">
        <v>74</v>
      </c>
      <c r="BW100" s="88" t="s">
        <v>97</v>
      </c>
      <c r="BX100" s="88" t="s">
        <v>4</v>
      </c>
      <c r="CL100" s="88" t="s">
        <v>1</v>
      </c>
      <c r="CM100" s="88" t="s">
        <v>82</v>
      </c>
    </row>
    <row r="101" spans="1:91" s="7" customFormat="1" ht="24.75" customHeight="1">
      <c r="A101" s="79" t="s">
        <v>76</v>
      </c>
      <c r="B101" s="80"/>
      <c r="C101" s="81"/>
      <c r="D101" s="244" t="s">
        <v>98</v>
      </c>
      <c r="E101" s="244"/>
      <c r="F101" s="244"/>
      <c r="G101" s="244"/>
      <c r="H101" s="244"/>
      <c r="I101" s="82"/>
      <c r="J101" s="244" t="s">
        <v>99</v>
      </c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0">
        <f>'PS 41-02-53 - Přeložky in...'!J30</f>
        <v>0</v>
      </c>
      <c r="AH101" s="241"/>
      <c r="AI101" s="241"/>
      <c r="AJ101" s="241"/>
      <c r="AK101" s="241"/>
      <c r="AL101" s="241"/>
      <c r="AM101" s="241"/>
      <c r="AN101" s="240">
        <f t="shared" si="0"/>
        <v>0</v>
      </c>
      <c r="AO101" s="241"/>
      <c r="AP101" s="241"/>
      <c r="AQ101" s="83" t="s">
        <v>79</v>
      </c>
      <c r="AR101" s="80"/>
      <c r="AS101" s="84">
        <v>0</v>
      </c>
      <c r="AT101" s="85">
        <f t="shared" si="1"/>
        <v>0</v>
      </c>
      <c r="AU101" s="86">
        <f>'PS 41-02-53 - Přeložky in...'!P119</f>
        <v>0</v>
      </c>
      <c r="AV101" s="85">
        <f>'PS 41-02-53 - Přeložky in...'!J33</f>
        <v>0</v>
      </c>
      <c r="AW101" s="85">
        <f>'PS 41-02-53 - Přeložky in...'!J34</f>
        <v>0</v>
      </c>
      <c r="AX101" s="85">
        <f>'PS 41-02-53 - Přeložky in...'!J35</f>
        <v>0</v>
      </c>
      <c r="AY101" s="85">
        <f>'PS 41-02-53 - Přeložky in...'!J36</f>
        <v>0</v>
      </c>
      <c r="AZ101" s="85">
        <f>'PS 41-02-53 - Přeložky in...'!F33</f>
        <v>0</v>
      </c>
      <c r="BA101" s="85">
        <f>'PS 41-02-53 - Přeložky in...'!F34</f>
        <v>0</v>
      </c>
      <c r="BB101" s="85">
        <f>'PS 41-02-53 - Přeložky in...'!F35</f>
        <v>0</v>
      </c>
      <c r="BC101" s="85">
        <f>'PS 41-02-53 - Přeložky in...'!F36</f>
        <v>0</v>
      </c>
      <c r="BD101" s="87">
        <f>'PS 41-02-53 - Přeložky in...'!F37</f>
        <v>0</v>
      </c>
      <c r="BT101" s="88" t="s">
        <v>80</v>
      </c>
      <c r="BV101" s="88" t="s">
        <v>74</v>
      </c>
      <c r="BW101" s="88" t="s">
        <v>100</v>
      </c>
      <c r="BX101" s="88" t="s">
        <v>4</v>
      </c>
      <c r="CL101" s="88" t="s">
        <v>1</v>
      </c>
      <c r="CM101" s="88" t="s">
        <v>82</v>
      </c>
    </row>
    <row r="102" spans="1:91" s="7" customFormat="1" ht="24.75" customHeight="1">
      <c r="A102" s="79" t="s">
        <v>76</v>
      </c>
      <c r="B102" s="80"/>
      <c r="C102" s="81"/>
      <c r="D102" s="244" t="s">
        <v>101</v>
      </c>
      <c r="E102" s="244"/>
      <c r="F102" s="244"/>
      <c r="G102" s="244"/>
      <c r="H102" s="244"/>
      <c r="I102" s="82"/>
      <c r="J102" s="244" t="s">
        <v>102</v>
      </c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0">
        <f>'SO 00-14-01.03 - Výstroj ...'!J30</f>
        <v>0</v>
      </c>
      <c r="AH102" s="241"/>
      <c r="AI102" s="241"/>
      <c r="AJ102" s="241"/>
      <c r="AK102" s="241"/>
      <c r="AL102" s="241"/>
      <c r="AM102" s="241"/>
      <c r="AN102" s="240">
        <f t="shared" si="0"/>
        <v>0</v>
      </c>
      <c r="AO102" s="241"/>
      <c r="AP102" s="241"/>
      <c r="AQ102" s="83" t="s">
        <v>79</v>
      </c>
      <c r="AR102" s="80"/>
      <c r="AS102" s="84">
        <v>0</v>
      </c>
      <c r="AT102" s="85">
        <f t="shared" si="1"/>
        <v>0</v>
      </c>
      <c r="AU102" s="86">
        <f>'SO 00-14-01.03 - Výstroj ...'!P120</f>
        <v>0</v>
      </c>
      <c r="AV102" s="85">
        <f>'SO 00-14-01.03 - Výstroj ...'!J33</f>
        <v>0</v>
      </c>
      <c r="AW102" s="85">
        <f>'SO 00-14-01.03 - Výstroj ...'!J34</f>
        <v>0</v>
      </c>
      <c r="AX102" s="85">
        <f>'SO 00-14-01.03 - Výstroj ...'!J35</f>
        <v>0</v>
      </c>
      <c r="AY102" s="85">
        <f>'SO 00-14-01.03 - Výstroj ...'!J36</f>
        <v>0</v>
      </c>
      <c r="AZ102" s="85">
        <f>'SO 00-14-01.03 - Výstroj ...'!F33</f>
        <v>0</v>
      </c>
      <c r="BA102" s="85">
        <f>'SO 00-14-01.03 - Výstroj ...'!F34</f>
        <v>0</v>
      </c>
      <c r="BB102" s="85">
        <f>'SO 00-14-01.03 - Výstroj ...'!F35</f>
        <v>0</v>
      </c>
      <c r="BC102" s="85">
        <f>'SO 00-14-01.03 - Výstroj ...'!F36</f>
        <v>0</v>
      </c>
      <c r="BD102" s="87">
        <f>'SO 00-14-01.03 - Výstroj ...'!F37</f>
        <v>0</v>
      </c>
      <c r="BT102" s="88" t="s">
        <v>80</v>
      </c>
      <c r="BV102" s="88" t="s">
        <v>74</v>
      </c>
      <c r="BW102" s="88" t="s">
        <v>103</v>
      </c>
      <c r="BX102" s="88" t="s">
        <v>4</v>
      </c>
      <c r="CL102" s="88" t="s">
        <v>1</v>
      </c>
      <c r="CM102" s="88" t="s">
        <v>82</v>
      </c>
    </row>
    <row r="103" spans="1:91" s="7" customFormat="1" ht="24.75" customHeight="1">
      <c r="A103" s="79" t="s">
        <v>76</v>
      </c>
      <c r="B103" s="80"/>
      <c r="C103" s="81"/>
      <c r="D103" s="244" t="s">
        <v>104</v>
      </c>
      <c r="E103" s="244"/>
      <c r="F103" s="244"/>
      <c r="G103" s="244"/>
      <c r="H103" s="244"/>
      <c r="I103" s="82"/>
      <c r="J103" s="244" t="s">
        <v>105</v>
      </c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0">
        <f>'SO 01-10-01.03 - Železnič...'!J30</f>
        <v>0</v>
      </c>
      <c r="AH103" s="241"/>
      <c r="AI103" s="241"/>
      <c r="AJ103" s="241"/>
      <c r="AK103" s="241"/>
      <c r="AL103" s="241"/>
      <c r="AM103" s="241"/>
      <c r="AN103" s="240">
        <f t="shared" si="0"/>
        <v>0</v>
      </c>
      <c r="AO103" s="241"/>
      <c r="AP103" s="241"/>
      <c r="AQ103" s="83" t="s">
        <v>79</v>
      </c>
      <c r="AR103" s="80"/>
      <c r="AS103" s="84">
        <v>0</v>
      </c>
      <c r="AT103" s="85">
        <f t="shared" si="1"/>
        <v>0</v>
      </c>
      <c r="AU103" s="86">
        <f>'SO 01-10-01.03 - Železnič...'!P120</f>
        <v>0</v>
      </c>
      <c r="AV103" s="85">
        <f>'SO 01-10-01.03 - Železnič...'!J33</f>
        <v>0</v>
      </c>
      <c r="AW103" s="85">
        <f>'SO 01-10-01.03 - Železnič...'!J34</f>
        <v>0</v>
      </c>
      <c r="AX103" s="85">
        <f>'SO 01-10-01.03 - Železnič...'!J35</f>
        <v>0</v>
      </c>
      <c r="AY103" s="85">
        <f>'SO 01-10-01.03 - Železnič...'!J36</f>
        <v>0</v>
      </c>
      <c r="AZ103" s="85">
        <f>'SO 01-10-01.03 - Železnič...'!F33</f>
        <v>0</v>
      </c>
      <c r="BA103" s="85">
        <f>'SO 01-10-01.03 - Železnič...'!F34</f>
        <v>0</v>
      </c>
      <c r="BB103" s="85">
        <f>'SO 01-10-01.03 - Železnič...'!F35</f>
        <v>0</v>
      </c>
      <c r="BC103" s="85">
        <f>'SO 01-10-01.03 - Železnič...'!F36</f>
        <v>0</v>
      </c>
      <c r="BD103" s="87">
        <f>'SO 01-10-01.03 - Železnič...'!F37</f>
        <v>0</v>
      </c>
      <c r="BT103" s="88" t="s">
        <v>80</v>
      </c>
      <c r="BV103" s="88" t="s">
        <v>74</v>
      </c>
      <c r="BW103" s="88" t="s">
        <v>106</v>
      </c>
      <c r="BX103" s="88" t="s">
        <v>4</v>
      </c>
      <c r="CL103" s="88" t="s">
        <v>1</v>
      </c>
      <c r="CM103" s="88" t="s">
        <v>82</v>
      </c>
    </row>
    <row r="104" spans="1:91" s="7" customFormat="1" ht="24.75" customHeight="1">
      <c r="A104" s="79" t="s">
        <v>76</v>
      </c>
      <c r="B104" s="80"/>
      <c r="C104" s="81"/>
      <c r="D104" s="244" t="s">
        <v>107</v>
      </c>
      <c r="E104" s="244"/>
      <c r="F104" s="244"/>
      <c r="G104" s="244"/>
      <c r="H104" s="244"/>
      <c r="I104" s="82"/>
      <c r="J104" s="244" t="s">
        <v>108</v>
      </c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0">
        <f>'SO 01-11-01.03 - Železnič...'!J30</f>
        <v>0</v>
      </c>
      <c r="AH104" s="241"/>
      <c r="AI104" s="241"/>
      <c r="AJ104" s="241"/>
      <c r="AK104" s="241"/>
      <c r="AL104" s="241"/>
      <c r="AM104" s="241"/>
      <c r="AN104" s="240">
        <f t="shared" si="0"/>
        <v>0</v>
      </c>
      <c r="AO104" s="241"/>
      <c r="AP104" s="241"/>
      <c r="AQ104" s="83" t="s">
        <v>79</v>
      </c>
      <c r="AR104" s="80"/>
      <c r="AS104" s="84">
        <v>0</v>
      </c>
      <c r="AT104" s="85">
        <f t="shared" si="1"/>
        <v>0</v>
      </c>
      <c r="AU104" s="86">
        <f>'SO 01-11-01.03 - Železnič...'!P120</f>
        <v>0</v>
      </c>
      <c r="AV104" s="85">
        <f>'SO 01-11-01.03 - Železnič...'!J33</f>
        <v>0</v>
      </c>
      <c r="AW104" s="85">
        <f>'SO 01-11-01.03 - Železnič...'!J34</f>
        <v>0</v>
      </c>
      <c r="AX104" s="85">
        <f>'SO 01-11-01.03 - Železnič...'!J35</f>
        <v>0</v>
      </c>
      <c r="AY104" s="85">
        <f>'SO 01-11-01.03 - Železnič...'!J36</f>
        <v>0</v>
      </c>
      <c r="AZ104" s="85">
        <f>'SO 01-11-01.03 - Železnič...'!F33</f>
        <v>0</v>
      </c>
      <c r="BA104" s="85">
        <f>'SO 01-11-01.03 - Železnič...'!F34</f>
        <v>0</v>
      </c>
      <c r="BB104" s="85">
        <f>'SO 01-11-01.03 - Železnič...'!F35</f>
        <v>0</v>
      </c>
      <c r="BC104" s="85">
        <f>'SO 01-11-01.03 - Železnič...'!F36</f>
        <v>0</v>
      </c>
      <c r="BD104" s="87">
        <f>'SO 01-11-01.03 - Železnič...'!F37</f>
        <v>0</v>
      </c>
      <c r="BT104" s="88" t="s">
        <v>80</v>
      </c>
      <c r="BV104" s="88" t="s">
        <v>74</v>
      </c>
      <c r="BW104" s="88" t="s">
        <v>109</v>
      </c>
      <c r="BX104" s="88" t="s">
        <v>4</v>
      </c>
      <c r="CL104" s="88" t="s">
        <v>1</v>
      </c>
      <c r="CM104" s="88" t="s">
        <v>82</v>
      </c>
    </row>
    <row r="105" spans="1:91" s="7" customFormat="1" ht="24.75" customHeight="1">
      <c r="A105" s="79" t="s">
        <v>76</v>
      </c>
      <c r="B105" s="80"/>
      <c r="C105" s="81"/>
      <c r="D105" s="244" t="s">
        <v>110</v>
      </c>
      <c r="E105" s="244"/>
      <c r="F105" s="244"/>
      <c r="G105" s="244"/>
      <c r="H105" s="244"/>
      <c r="I105" s="82"/>
      <c r="J105" s="244" t="s">
        <v>111</v>
      </c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0">
        <f>'SO 98-98 - Všeobecný objekt'!J30</f>
        <v>0</v>
      </c>
      <c r="AH105" s="241"/>
      <c r="AI105" s="241"/>
      <c r="AJ105" s="241"/>
      <c r="AK105" s="241"/>
      <c r="AL105" s="241"/>
      <c r="AM105" s="241"/>
      <c r="AN105" s="240">
        <f t="shared" si="0"/>
        <v>0</v>
      </c>
      <c r="AO105" s="241"/>
      <c r="AP105" s="241"/>
      <c r="AQ105" s="83" t="s">
        <v>79</v>
      </c>
      <c r="AR105" s="80"/>
      <c r="AS105" s="84">
        <v>0</v>
      </c>
      <c r="AT105" s="85">
        <f t="shared" si="1"/>
        <v>0</v>
      </c>
      <c r="AU105" s="86">
        <f>'SO 98-98 - Všeobecný objekt'!P118</f>
        <v>0</v>
      </c>
      <c r="AV105" s="85">
        <f>'SO 98-98 - Všeobecný objekt'!J33</f>
        <v>0</v>
      </c>
      <c r="AW105" s="85">
        <f>'SO 98-98 - Všeobecný objekt'!J34</f>
        <v>0</v>
      </c>
      <c r="AX105" s="85">
        <f>'SO 98-98 - Všeobecný objekt'!J35</f>
        <v>0</v>
      </c>
      <c r="AY105" s="85">
        <f>'SO 98-98 - Všeobecný objekt'!J36</f>
        <v>0</v>
      </c>
      <c r="AZ105" s="85">
        <f>'SO 98-98 - Všeobecný objekt'!F33</f>
        <v>0</v>
      </c>
      <c r="BA105" s="85">
        <f>'SO 98-98 - Všeobecný objekt'!F34</f>
        <v>0</v>
      </c>
      <c r="BB105" s="85">
        <f>'SO 98-98 - Všeobecný objekt'!F35</f>
        <v>0</v>
      </c>
      <c r="BC105" s="85">
        <f>'SO 98-98 - Všeobecný objekt'!F36</f>
        <v>0</v>
      </c>
      <c r="BD105" s="87">
        <f>'SO 98-98 - Všeobecný objekt'!F37</f>
        <v>0</v>
      </c>
      <c r="BT105" s="88" t="s">
        <v>80</v>
      </c>
      <c r="BV105" s="88" t="s">
        <v>74</v>
      </c>
      <c r="BW105" s="88" t="s">
        <v>112</v>
      </c>
      <c r="BX105" s="88" t="s">
        <v>4</v>
      </c>
      <c r="CL105" s="88" t="s">
        <v>1</v>
      </c>
      <c r="CM105" s="88" t="s">
        <v>82</v>
      </c>
    </row>
    <row r="106" spans="1:91" s="7" customFormat="1" ht="24.75" customHeight="1">
      <c r="A106" s="79" t="s">
        <v>76</v>
      </c>
      <c r="B106" s="80"/>
      <c r="C106" s="81"/>
      <c r="D106" s="244" t="s">
        <v>113</v>
      </c>
      <c r="E106" s="244"/>
      <c r="F106" s="244"/>
      <c r="G106" s="244"/>
      <c r="H106" s="244"/>
      <c r="I106" s="82"/>
      <c r="J106" s="244" t="s">
        <v>114</v>
      </c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0">
        <f>'SO 01-20-02.2 - Železničn...'!J30</f>
        <v>0</v>
      </c>
      <c r="AH106" s="241"/>
      <c r="AI106" s="241"/>
      <c r="AJ106" s="241"/>
      <c r="AK106" s="241"/>
      <c r="AL106" s="241"/>
      <c r="AM106" s="241"/>
      <c r="AN106" s="240">
        <f t="shared" si="0"/>
        <v>0</v>
      </c>
      <c r="AO106" s="241"/>
      <c r="AP106" s="241"/>
      <c r="AQ106" s="83" t="s">
        <v>79</v>
      </c>
      <c r="AR106" s="80"/>
      <c r="AS106" s="84">
        <v>0</v>
      </c>
      <c r="AT106" s="85">
        <f t="shared" si="1"/>
        <v>0</v>
      </c>
      <c r="AU106" s="86">
        <f>'SO 01-20-02.2 - Železničn...'!P127</f>
        <v>0</v>
      </c>
      <c r="AV106" s="85">
        <f>'SO 01-20-02.2 - Železničn...'!J33</f>
        <v>0</v>
      </c>
      <c r="AW106" s="85">
        <f>'SO 01-20-02.2 - Železničn...'!J34</f>
        <v>0</v>
      </c>
      <c r="AX106" s="85">
        <f>'SO 01-20-02.2 - Železničn...'!J35</f>
        <v>0</v>
      </c>
      <c r="AY106" s="85">
        <f>'SO 01-20-02.2 - Železničn...'!J36</f>
        <v>0</v>
      </c>
      <c r="AZ106" s="85">
        <f>'SO 01-20-02.2 - Železničn...'!F33</f>
        <v>0</v>
      </c>
      <c r="BA106" s="85">
        <f>'SO 01-20-02.2 - Železničn...'!F34</f>
        <v>0</v>
      </c>
      <c r="BB106" s="85">
        <f>'SO 01-20-02.2 - Železničn...'!F35</f>
        <v>0</v>
      </c>
      <c r="BC106" s="85">
        <f>'SO 01-20-02.2 - Železničn...'!F36</f>
        <v>0</v>
      </c>
      <c r="BD106" s="87">
        <f>'SO 01-20-02.2 - Železničn...'!F37</f>
        <v>0</v>
      </c>
      <c r="BT106" s="88" t="s">
        <v>80</v>
      </c>
      <c r="BV106" s="88" t="s">
        <v>74</v>
      </c>
      <c r="BW106" s="88" t="s">
        <v>115</v>
      </c>
      <c r="BX106" s="88" t="s">
        <v>4</v>
      </c>
      <c r="CL106" s="88" t="s">
        <v>1</v>
      </c>
      <c r="CM106" s="88" t="s">
        <v>82</v>
      </c>
    </row>
    <row r="107" spans="1:91" s="7" customFormat="1" ht="24.75" customHeight="1">
      <c r="A107" s="79" t="s">
        <v>76</v>
      </c>
      <c r="B107" s="80"/>
      <c r="C107" s="81"/>
      <c r="D107" s="244" t="s">
        <v>116</v>
      </c>
      <c r="E107" s="244"/>
      <c r="F107" s="244"/>
      <c r="G107" s="244"/>
      <c r="H107" s="244"/>
      <c r="I107" s="82"/>
      <c r="J107" s="244" t="s">
        <v>117</v>
      </c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0">
        <f>'SO 01-20-03.1 - Železničn...'!J30</f>
        <v>0</v>
      </c>
      <c r="AH107" s="241"/>
      <c r="AI107" s="241"/>
      <c r="AJ107" s="241"/>
      <c r="AK107" s="241"/>
      <c r="AL107" s="241"/>
      <c r="AM107" s="241"/>
      <c r="AN107" s="240">
        <f t="shared" si="0"/>
        <v>0</v>
      </c>
      <c r="AO107" s="241"/>
      <c r="AP107" s="241"/>
      <c r="AQ107" s="83" t="s">
        <v>79</v>
      </c>
      <c r="AR107" s="80"/>
      <c r="AS107" s="84">
        <v>0</v>
      </c>
      <c r="AT107" s="85">
        <f t="shared" si="1"/>
        <v>0</v>
      </c>
      <c r="AU107" s="86">
        <f>'SO 01-20-03.1 - Železničn...'!P119</f>
        <v>0</v>
      </c>
      <c r="AV107" s="85">
        <f>'SO 01-20-03.1 - Železničn...'!J33</f>
        <v>0</v>
      </c>
      <c r="AW107" s="85">
        <f>'SO 01-20-03.1 - Železničn...'!J34</f>
        <v>0</v>
      </c>
      <c r="AX107" s="85">
        <f>'SO 01-20-03.1 - Železničn...'!J35</f>
        <v>0</v>
      </c>
      <c r="AY107" s="85">
        <f>'SO 01-20-03.1 - Železničn...'!J36</f>
        <v>0</v>
      </c>
      <c r="AZ107" s="85">
        <f>'SO 01-20-03.1 - Železničn...'!F33</f>
        <v>0</v>
      </c>
      <c r="BA107" s="85">
        <f>'SO 01-20-03.1 - Železničn...'!F34</f>
        <v>0</v>
      </c>
      <c r="BB107" s="85">
        <f>'SO 01-20-03.1 - Železničn...'!F35</f>
        <v>0</v>
      </c>
      <c r="BC107" s="85">
        <f>'SO 01-20-03.1 - Železničn...'!F36</f>
        <v>0</v>
      </c>
      <c r="BD107" s="87">
        <f>'SO 01-20-03.1 - Železničn...'!F37</f>
        <v>0</v>
      </c>
      <c r="BT107" s="88" t="s">
        <v>80</v>
      </c>
      <c r="BV107" s="88" t="s">
        <v>74</v>
      </c>
      <c r="BW107" s="88" t="s">
        <v>118</v>
      </c>
      <c r="BX107" s="88" t="s">
        <v>4</v>
      </c>
      <c r="CL107" s="88" t="s">
        <v>1</v>
      </c>
      <c r="CM107" s="88" t="s">
        <v>82</v>
      </c>
    </row>
    <row r="108" spans="1:91" s="7" customFormat="1" ht="24.75" customHeight="1">
      <c r="A108" s="79" t="s">
        <v>76</v>
      </c>
      <c r="B108" s="80"/>
      <c r="C108" s="81"/>
      <c r="D108" s="244" t="s">
        <v>119</v>
      </c>
      <c r="E108" s="244"/>
      <c r="F108" s="244"/>
      <c r="G108" s="244"/>
      <c r="H108" s="244"/>
      <c r="I108" s="82"/>
      <c r="J108" s="244" t="s">
        <v>120</v>
      </c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0">
        <f>'SO 01-20-03.2 - Železničn...'!J30</f>
        <v>0</v>
      </c>
      <c r="AH108" s="241"/>
      <c r="AI108" s="241"/>
      <c r="AJ108" s="241"/>
      <c r="AK108" s="241"/>
      <c r="AL108" s="241"/>
      <c r="AM108" s="241"/>
      <c r="AN108" s="240">
        <f t="shared" si="0"/>
        <v>0</v>
      </c>
      <c r="AO108" s="241"/>
      <c r="AP108" s="241"/>
      <c r="AQ108" s="83" t="s">
        <v>79</v>
      </c>
      <c r="AR108" s="80"/>
      <c r="AS108" s="84">
        <v>0</v>
      </c>
      <c r="AT108" s="85">
        <f t="shared" si="1"/>
        <v>0</v>
      </c>
      <c r="AU108" s="86">
        <f>'SO 01-20-03.2 - Železničn...'!P129</f>
        <v>0</v>
      </c>
      <c r="AV108" s="85">
        <f>'SO 01-20-03.2 - Železničn...'!J33</f>
        <v>0</v>
      </c>
      <c r="AW108" s="85">
        <f>'SO 01-20-03.2 - Železničn...'!J34</f>
        <v>0</v>
      </c>
      <c r="AX108" s="85">
        <f>'SO 01-20-03.2 - Železničn...'!J35</f>
        <v>0</v>
      </c>
      <c r="AY108" s="85">
        <f>'SO 01-20-03.2 - Železničn...'!J36</f>
        <v>0</v>
      </c>
      <c r="AZ108" s="85">
        <f>'SO 01-20-03.2 - Železničn...'!F33</f>
        <v>0</v>
      </c>
      <c r="BA108" s="85">
        <f>'SO 01-20-03.2 - Železničn...'!F34</f>
        <v>0</v>
      </c>
      <c r="BB108" s="85">
        <f>'SO 01-20-03.2 - Železničn...'!F35</f>
        <v>0</v>
      </c>
      <c r="BC108" s="85">
        <f>'SO 01-20-03.2 - Železničn...'!F36</f>
        <v>0</v>
      </c>
      <c r="BD108" s="87">
        <f>'SO 01-20-03.2 - Železničn...'!F37</f>
        <v>0</v>
      </c>
      <c r="BT108" s="88" t="s">
        <v>80</v>
      </c>
      <c r="BV108" s="88" t="s">
        <v>74</v>
      </c>
      <c r="BW108" s="88" t="s">
        <v>121</v>
      </c>
      <c r="BX108" s="88" t="s">
        <v>4</v>
      </c>
      <c r="CL108" s="88" t="s">
        <v>1</v>
      </c>
      <c r="CM108" s="88" t="s">
        <v>82</v>
      </c>
    </row>
    <row r="109" spans="1:91" s="7" customFormat="1" ht="24.75" customHeight="1">
      <c r="A109" s="79" t="s">
        <v>76</v>
      </c>
      <c r="B109" s="80"/>
      <c r="C109" s="81"/>
      <c r="D109" s="244" t="s">
        <v>122</v>
      </c>
      <c r="E109" s="244"/>
      <c r="F109" s="244"/>
      <c r="G109" s="244"/>
      <c r="H109" s="244"/>
      <c r="I109" s="82"/>
      <c r="J109" s="244" t="s">
        <v>123</v>
      </c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0">
        <f>'SO 01-20-04.1 - Železničn...'!J30</f>
        <v>0</v>
      </c>
      <c r="AH109" s="241"/>
      <c r="AI109" s="241"/>
      <c r="AJ109" s="241"/>
      <c r="AK109" s="241"/>
      <c r="AL109" s="241"/>
      <c r="AM109" s="241"/>
      <c r="AN109" s="240">
        <f t="shared" si="0"/>
        <v>0</v>
      </c>
      <c r="AO109" s="241"/>
      <c r="AP109" s="241"/>
      <c r="AQ109" s="83" t="s">
        <v>79</v>
      </c>
      <c r="AR109" s="80"/>
      <c r="AS109" s="84">
        <v>0</v>
      </c>
      <c r="AT109" s="85">
        <f t="shared" si="1"/>
        <v>0</v>
      </c>
      <c r="AU109" s="86">
        <f>'SO 01-20-04.1 - Železničn...'!P119</f>
        <v>0</v>
      </c>
      <c r="AV109" s="85">
        <f>'SO 01-20-04.1 - Železničn...'!J33</f>
        <v>0</v>
      </c>
      <c r="AW109" s="85">
        <f>'SO 01-20-04.1 - Železničn...'!J34</f>
        <v>0</v>
      </c>
      <c r="AX109" s="85">
        <f>'SO 01-20-04.1 - Železničn...'!J35</f>
        <v>0</v>
      </c>
      <c r="AY109" s="85">
        <f>'SO 01-20-04.1 - Železničn...'!J36</f>
        <v>0</v>
      </c>
      <c r="AZ109" s="85">
        <f>'SO 01-20-04.1 - Železničn...'!F33</f>
        <v>0</v>
      </c>
      <c r="BA109" s="85">
        <f>'SO 01-20-04.1 - Železničn...'!F34</f>
        <v>0</v>
      </c>
      <c r="BB109" s="85">
        <f>'SO 01-20-04.1 - Železničn...'!F35</f>
        <v>0</v>
      </c>
      <c r="BC109" s="85">
        <f>'SO 01-20-04.1 - Železničn...'!F36</f>
        <v>0</v>
      </c>
      <c r="BD109" s="87">
        <f>'SO 01-20-04.1 - Železničn...'!F37</f>
        <v>0</v>
      </c>
      <c r="BT109" s="88" t="s">
        <v>80</v>
      </c>
      <c r="BV109" s="88" t="s">
        <v>74</v>
      </c>
      <c r="BW109" s="88" t="s">
        <v>124</v>
      </c>
      <c r="BX109" s="88" t="s">
        <v>4</v>
      </c>
      <c r="CL109" s="88" t="s">
        <v>1</v>
      </c>
      <c r="CM109" s="88" t="s">
        <v>82</v>
      </c>
    </row>
    <row r="110" spans="1:91" s="7" customFormat="1" ht="24.75" customHeight="1">
      <c r="A110" s="79" t="s">
        <v>76</v>
      </c>
      <c r="B110" s="80"/>
      <c r="C110" s="81"/>
      <c r="D110" s="244" t="s">
        <v>125</v>
      </c>
      <c r="E110" s="244"/>
      <c r="F110" s="244"/>
      <c r="G110" s="244"/>
      <c r="H110" s="244"/>
      <c r="I110" s="82"/>
      <c r="J110" s="244" t="s">
        <v>126</v>
      </c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0">
        <f>'SO 01-20-04.2 - Železničn...'!J30</f>
        <v>0</v>
      </c>
      <c r="AH110" s="241"/>
      <c r="AI110" s="241"/>
      <c r="AJ110" s="241"/>
      <c r="AK110" s="241"/>
      <c r="AL110" s="241"/>
      <c r="AM110" s="241"/>
      <c r="AN110" s="240">
        <f t="shared" si="0"/>
        <v>0</v>
      </c>
      <c r="AO110" s="241"/>
      <c r="AP110" s="241"/>
      <c r="AQ110" s="83" t="s">
        <v>79</v>
      </c>
      <c r="AR110" s="80"/>
      <c r="AS110" s="84">
        <v>0</v>
      </c>
      <c r="AT110" s="85">
        <f t="shared" si="1"/>
        <v>0</v>
      </c>
      <c r="AU110" s="86">
        <f>'SO 01-20-04.2 - Železničn...'!P129</f>
        <v>0</v>
      </c>
      <c r="AV110" s="85">
        <f>'SO 01-20-04.2 - Železničn...'!J33</f>
        <v>0</v>
      </c>
      <c r="AW110" s="85">
        <f>'SO 01-20-04.2 - Železničn...'!J34</f>
        <v>0</v>
      </c>
      <c r="AX110" s="85">
        <f>'SO 01-20-04.2 - Železničn...'!J35</f>
        <v>0</v>
      </c>
      <c r="AY110" s="85">
        <f>'SO 01-20-04.2 - Železničn...'!J36</f>
        <v>0</v>
      </c>
      <c r="AZ110" s="85">
        <f>'SO 01-20-04.2 - Železničn...'!F33</f>
        <v>0</v>
      </c>
      <c r="BA110" s="85">
        <f>'SO 01-20-04.2 - Železničn...'!F34</f>
        <v>0</v>
      </c>
      <c r="BB110" s="85">
        <f>'SO 01-20-04.2 - Železničn...'!F35</f>
        <v>0</v>
      </c>
      <c r="BC110" s="85">
        <f>'SO 01-20-04.2 - Železničn...'!F36</f>
        <v>0</v>
      </c>
      <c r="BD110" s="87">
        <f>'SO 01-20-04.2 - Železničn...'!F37</f>
        <v>0</v>
      </c>
      <c r="BT110" s="88" t="s">
        <v>80</v>
      </c>
      <c r="BV110" s="88" t="s">
        <v>74</v>
      </c>
      <c r="BW110" s="88" t="s">
        <v>127</v>
      </c>
      <c r="BX110" s="88" t="s">
        <v>4</v>
      </c>
      <c r="CL110" s="88" t="s">
        <v>1</v>
      </c>
      <c r="CM110" s="88" t="s">
        <v>82</v>
      </c>
    </row>
    <row r="111" spans="1:91" s="7" customFormat="1" ht="24.75" customHeight="1">
      <c r="A111" s="79" t="s">
        <v>76</v>
      </c>
      <c r="B111" s="80"/>
      <c r="C111" s="81"/>
      <c r="D111" s="244" t="s">
        <v>128</v>
      </c>
      <c r="E111" s="244"/>
      <c r="F111" s="244"/>
      <c r="G111" s="244"/>
      <c r="H111" s="244"/>
      <c r="I111" s="82"/>
      <c r="J111" s="244" t="s">
        <v>129</v>
      </c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0">
        <f>'SO 01-21-05.2 - Železničn...'!J30</f>
        <v>0</v>
      </c>
      <c r="AH111" s="241"/>
      <c r="AI111" s="241"/>
      <c r="AJ111" s="241"/>
      <c r="AK111" s="241"/>
      <c r="AL111" s="241"/>
      <c r="AM111" s="241"/>
      <c r="AN111" s="240">
        <f t="shared" si="0"/>
        <v>0</v>
      </c>
      <c r="AO111" s="241"/>
      <c r="AP111" s="241"/>
      <c r="AQ111" s="83" t="s">
        <v>79</v>
      </c>
      <c r="AR111" s="80"/>
      <c r="AS111" s="84">
        <v>0</v>
      </c>
      <c r="AT111" s="85">
        <f t="shared" si="1"/>
        <v>0</v>
      </c>
      <c r="AU111" s="86">
        <f>'SO 01-21-05.2 - Železničn...'!P125</f>
        <v>0</v>
      </c>
      <c r="AV111" s="85">
        <f>'SO 01-21-05.2 - Železničn...'!J33</f>
        <v>0</v>
      </c>
      <c r="AW111" s="85">
        <f>'SO 01-21-05.2 - Železničn...'!J34</f>
        <v>0</v>
      </c>
      <c r="AX111" s="85">
        <f>'SO 01-21-05.2 - Železničn...'!J35</f>
        <v>0</v>
      </c>
      <c r="AY111" s="85">
        <f>'SO 01-21-05.2 - Železničn...'!J36</f>
        <v>0</v>
      </c>
      <c r="AZ111" s="85">
        <f>'SO 01-21-05.2 - Železničn...'!F33</f>
        <v>0</v>
      </c>
      <c r="BA111" s="85">
        <f>'SO 01-21-05.2 - Železničn...'!F34</f>
        <v>0</v>
      </c>
      <c r="BB111" s="85">
        <f>'SO 01-21-05.2 - Železničn...'!F35</f>
        <v>0</v>
      </c>
      <c r="BC111" s="85">
        <f>'SO 01-21-05.2 - Železničn...'!F36</f>
        <v>0</v>
      </c>
      <c r="BD111" s="87">
        <f>'SO 01-21-05.2 - Železničn...'!F37</f>
        <v>0</v>
      </c>
      <c r="BT111" s="88" t="s">
        <v>80</v>
      </c>
      <c r="BV111" s="88" t="s">
        <v>74</v>
      </c>
      <c r="BW111" s="88" t="s">
        <v>130</v>
      </c>
      <c r="BX111" s="88" t="s">
        <v>4</v>
      </c>
      <c r="CL111" s="88" t="s">
        <v>1</v>
      </c>
      <c r="CM111" s="88" t="s">
        <v>82</v>
      </c>
    </row>
    <row r="112" spans="1:91" s="7" customFormat="1" ht="24.75" customHeight="1">
      <c r="A112" s="79" t="s">
        <v>76</v>
      </c>
      <c r="B112" s="80"/>
      <c r="C112" s="81"/>
      <c r="D112" s="244" t="s">
        <v>131</v>
      </c>
      <c r="E112" s="244"/>
      <c r="F112" s="244"/>
      <c r="G112" s="244"/>
      <c r="H112" s="244"/>
      <c r="I112" s="82"/>
      <c r="J112" s="244" t="s">
        <v>132</v>
      </c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0">
        <f>'SO 01-21-06 - Železniční ...'!J30</f>
        <v>0</v>
      </c>
      <c r="AH112" s="241"/>
      <c r="AI112" s="241"/>
      <c r="AJ112" s="241"/>
      <c r="AK112" s="241"/>
      <c r="AL112" s="241"/>
      <c r="AM112" s="241"/>
      <c r="AN112" s="240">
        <f t="shared" si="0"/>
        <v>0</v>
      </c>
      <c r="AO112" s="241"/>
      <c r="AP112" s="241"/>
      <c r="AQ112" s="83" t="s">
        <v>79</v>
      </c>
      <c r="AR112" s="80"/>
      <c r="AS112" s="84">
        <v>0</v>
      </c>
      <c r="AT112" s="85">
        <f t="shared" si="1"/>
        <v>0</v>
      </c>
      <c r="AU112" s="86">
        <f>'SO 01-21-06 - Železniční ...'!P121</f>
        <v>0</v>
      </c>
      <c r="AV112" s="85">
        <f>'SO 01-21-06 - Železniční ...'!J33</f>
        <v>0</v>
      </c>
      <c r="AW112" s="85">
        <f>'SO 01-21-06 - Železniční ...'!J34</f>
        <v>0</v>
      </c>
      <c r="AX112" s="85">
        <f>'SO 01-21-06 - Železniční ...'!J35</f>
        <v>0</v>
      </c>
      <c r="AY112" s="85">
        <f>'SO 01-21-06 - Železniční ...'!J36</f>
        <v>0</v>
      </c>
      <c r="AZ112" s="85">
        <f>'SO 01-21-06 - Železniční ...'!F33</f>
        <v>0</v>
      </c>
      <c r="BA112" s="85">
        <f>'SO 01-21-06 - Železniční ...'!F34</f>
        <v>0</v>
      </c>
      <c r="BB112" s="85">
        <f>'SO 01-21-06 - Železniční ...'!F35</f>
        <v>0</v>
      </c>
      <c r="BC112" s="85">
        <f>'SO 01-21-06 - Železniční ...'!F36</f>
        <v>0</v>
      </c>
      <c r="BD112" s="87">
        <f>'SO 01-21-06 - Železniční ...'!F37</f>
        <v>0</v>
      </c>
      <c r="BT112" s="88" t="s">
        <v>80</v>
      </c>
      <c r="BV112" s="88" t="s">
        <v>74</v>
      </c>
      <c r="BW112" s="88" t="s">
        <v>133</v>
      </c>
      <c r="BX112" s="88" t="s">
        <v>4</v>
      </c>
      <c r="CL112" s="88" t="s">
        <v>1</v>
      </c>
      <c r="CM112" s="88" t="s">
        <v>82</v>
      </c>
    </row>
    <row r="113" spans="1:91" s="7" customFormat="1" ht="24.75" customHeight="1">
      <c r="A113" s="79" t="s">
        <v>76</v>
      </c>
      <c r="B113" s="80"/>
      <c r="C113" s="81"/>
      <c r="D113" s="244" t="s">
        <v>134</v>
      </c>
      <c r="E113" s="244"/>
      <c r="F113" s="244"/>
      <c r="G113" s="244"/>
      <c r="H113" s="244"/>
      <c r="I113" s="82"/>
      <c r="J113" s="244" t="s">
        <v>135</v>
      </c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0">
        <f>'SO 01-21-07 - Železniční ...'!J30</f>
        <v>0</v>
      </c>
      <c r="AH113" s="241"/>
      <c r="AI113" s="241"/>
      <c r="AJ113" s="241"/>
      <c r="AK113" s="241"/>
      <c r="AL113" s="241"/>
      <c r="AM113" s="241"/>
      <c r="AN113" s="240">
        <f t="shared" si="0"/>
        <v>0</v>
      </c>
      <c r="AO113" s="241"/>
      <c r="AP113" s="241"/>
      <c r="AQ113" s="83" t="s">
        <v>79</v>
      </c>
      <c r="AR113" s="80"/>
      <c r="AS113" s="84">
        <v>0</v>
      </c>
      <c r="AT113" s="85">
        <f t="shared" si="1"/>
        <v>0</v>
      </c>
      <c r="AU113" s="86">
        <f>'SO 01-21-07 - Železniční ...'!P124</f>
        <v>0</v>
      </c>
      <c r="AV113" s="85">
        <f>'SO 01-21-07 - Železniční ...'!J33</f>
        <v>0</v>
      </c>
      <c r="AW113" s="85">
        <f>'SO 01-21-07 - Železniční ...'!J34</f>
        <v>0</v>
      </c>
      <c r="AX113" s="85">
        <f>'SO 01-21-07 - Železniční ...'!J35</f>
        <v>0</v>
      </c>
      <c r="AY113" s="85">
        <f>'SO 01-21-07 - Železniční ...'!J36</f>
        <v>0</v>
      </c>
      <c r="AZ113" s="85">
        <f>'SO 01-21-07 - Železniční ...'!F33</f>
        <v>0</v>
      </c>
      <c r="BA113" s="85">
        <f>'SO 01-21-07 - Železniční ...'!F34</f>
        <v>0</v>
      </c>
      <c r="BB113" s="85">
        <f>'SO 01-21-07 - Železniční ...'!F35</f>
        <v>0</v>
      </c>
      <c r="BC113" s="85">
        <f>'SO 01-21-07 - Železniční ...'!F36</f>
        <v>0</v>
      </c>
      <c r="BD113" s="87">
        <f>'SO 01-21-07 - Železniční ...'!F37</f>
        <v>0</v>
      </c>
      <c r="BT113" s="88" t="s">
        <v>80</v>
      </c>
      <c r="BV113" s="88" t="s">
        <v>74</v>
      </c>
      <c r="BW113" s="88" t="s">
        <v>136</v>
      </c>
      <c r="BX113" s="88" t="s">
        <v>4</v>
      </c>
      <c r="CL113" s="88" t="s">
        <v>1</v>
      </c>
      <c r="CM113" s="88" t="s">
        <v>82</v>
      </c>
    </row>
    <row r="114" spans="1:91" s="7" customFormat="1" ht="37.5" customHeight="1">
      <c r="A114" s="79" t="s">
        <v>76</v>
      </c>
      <c r="B114" s="80"/>
      <c r="C114" s="81"/>
      <c r="D114" s="244" t="s">
        <v>137</v>
      </c>
      <c r="E114" s="244"/>
      <c r="F114" s="244"/>
      <c r="G114" s="244"/>
      <c r="H114" s="244"/>
      <c r="I114" s="82"/>
      <c r="J114" s="244" t="s">
        <v>138</v>
      </c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0">
        <f>'SO 01-21-09 - Železn - Že...'!J30</f>
        <v>0</v>
      </c>
      <c r="AH114" s="241"/>
      <c r="AI114" s="241"/>
      <c r="AJ114" s="241"/>
      <c r="AK114" s="241"/>
      <c r="AL114" s="241"/>
      <c r="AM114" s="241"/>
      <c r="AN114" s="240">
        <f t="shared" si="0"/>
        <v>0</v>
      </c>
      <c r="AO114" s="241"/>
      <c r="AP114" s="241"/>
      <c r="AQ114" s="83" t="s">
        <v>79</v>
      </c>
      <c r="AR114" s="80"/>
      <c r="AS114" s="84">
        <v>0</v>
      </c>
      <c r="AT114" s="85">
        <f t="shared" si="1"/>
        <v>0</v>
      </c>
      <c r="AU114" s="86">
        <f>'SO 01-21-09 - Železn - Že...'!P121</f>
        <v>0</v>
      </c>
      <c r="AV114" s="85">
        <f>'SO 01-21-09 - Železn - Že...'!J33</f>
        <v>0</v>
      </c>
      <c r="AW114" s="85">
        <f>'SO 01-21-09 - Železn - Že...'!J34</f>
        <v>0</v>
      </c>
      <c r="AX114" s="85">
        <f>'SO 01-21-09 - Železn - Že...'!J35</f>
        <v>0</v>
      </c>
      <c r="AY114" s="85">
        <f>'SO 01-21-09 - Železn - Že...'!J36</f>
        <v>0</v>
      </c>
      <c r="AZ114" s="85">
        <f>'SO 01-21-09 - Železn - Že...'!F33</f>
        <v>0</v>
      </c>
      <c r="BA114" s="85">
        <f>'SO 01-21-09 - Železn - Že...'!F34</f>
        <v>0</v>
      </c>
      <c r="BB114" s="85">
        <f>'SO 01-21-09 - Železn - Že...'!F35</f>
        <v>0</v>
      </c>
      <c r="BC114" s="85">
        <f>'SO 01-21-09 - Železn - Že...'!F36</f>
        <v>0</v>
      </c>
      <c r="BD114" s="87">
        <f>'SO 01-21-09 - Železn - Že...'!F37</f>
        <v>0</v>
      </c>
      <c r="BT114" s="88" t="s">
        <v>80</v>
      </c>
      <c r="BV114" s="88" t="s">
        <v>74</v>
      </c>
      <c r="BW114" s="88" t="s">
        <v>139</v>
      </c>
      <c r="BX114" s="88" t="s">
        <v>4</v>
      </c>
      <c r="CL114" s="88" t="s">
        <v>1</v>
      </c>
      <c r="CM114" s="88" t="s">
        <v>82</v>
      </c>
    </row>
    <row r="115" spans="1:91" s="7" customFormat="1" ht="24.75" customHeight="1">
      <c r="A115" s="79" t="s">
        <v>76</v>
      </c>
      <c r="B115" s="80"/>
      <c r="C115" s="81"/>
      <c r="D115" s="244" t="s">
        <v>140</v>
      </c>
      <c r="E115" s="244"/>
      <c r="F115" s="244"/>
      <c r="G115" s="244"/>
      <c r="H115" s="244"/>
      <c r="I115" s="82"/>
      <c r="J115" s="244" t="s">
        <v>141</v>
      </c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0">
        <f>'SO 01-21-10 - Železniční ...'!J30</f>
        <v>0</v>
      </c>
      <c r="AH115" s="241"/>
      <c r="AI115" s="241"/>
      <c r="AJ115" s="241"/>
      <c r="AK115" s="241"/>
      <c r="AL115" s="241"/>
      <c r="AM115" s="241"/>
      <c r="AN115" s="240">
        <f t="shared" si="0"/>
        <v>0</v>
      </c>
      <c r="AO115" s="241"/>
      <c r="AP115" s="241"/>
      <c r="AQ115" s="83" t="s">
        <v>79</v>
      </c>
      <c r="AR115" s="80"/>
      <c r="AS115" s="84">
        <v>0</v>
      </c>
      <c r="AT115" s="85">
        <f t="shared" si="1"/>
        <v>0</v>
      </c>
      <c r="AU115" s="86">
        <f>'SO 01-21-10 - Železniční ...'!P125</f>
        <v>0</v>
      </c>
      <c r="AV115" s="85">
        <f>'SO 01-21-10 - Železniční ...'!J33</f>
        <v>0</v>
      </c>
      <c r="AW115" s="85">
        <f>'SO 01-21-10 - Železniční ...'!J34</f>
        <v>0</v>
      </c>
      <c r="AX115" s="85">
        <f>'SO 01-21-10 - Železniční ...'!J35</f>
        <v>0</v>
      </c>
      <c r="AY115" s="85">
        <f>'SO 01-21-10 - Železniční ...'!J36</f>
        <v>0</v>
      </c>
      <c r="AZ115" s="85">
        <f>'SO 01-21-10 - Železniční ...'!F33</f>
        <v>0</v>
      </c>
      <c r="BA115" s="85">
        <f>'SO 01-21-10 - Železniční ...'!F34</f>
        <v>0</v>
      </c>
      <c r="BB115" s="85">
        <f>'SO 01-21-10 - Železniční ...'!F35</f>
        <v>0</v>
      </c>
      <c r="BC115" s="85">
        <f>'SO 01-21-10 - Železniční ...'!F36</f>
        <v>0</v>
      </c>
      <c r="BD115" s="87">
        <f>'SO 01-21-10 - Železniční ...'!F37</f>
        <v>0</v>
      </c>
      <c r="BT115" s="88" t="s">
        <v>80</v>
      </c>
      <c r="BV115" s="88" t="s">
        <v>74</v>
      </c>
      <c r="BW115" s="88" t="s">
        <v>142</v>
      </c>
      <c r="BX115" s="88" t="s">
        <v>4</v>
      </c>
      <c r="CL115" s="88" t="s">
        <v>1</v>
      </c>
      <c r="CM115" s="88" t="s">
        <v>82</v>
      </c>
    </row>
    <row r="116" spans="1:91" s="7" customFormat="1" ht="24.75" customHeight="1">
      <c r="A116" s="79" t="s">
        <v>76</v>
      </c>
      <c r="B116" s="80"/>
      <c r="C116" s="81"/>
      <c r="D116" s="244" t="s">
        <v>143</v>
      </c>
      <c r="E116" s="244"/>
      <c r="F116" s="244"/>
      <c r="G116" s="244"/>
      <c r="H116" s="244"/>
      <c r="I116" s="82"/>
      <c r="J116" s="244" t="s">
        <v>144</v>
      </c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0">
        <f>'SO 01-21-11 - Železniční ...'!J30</f>
        <v>0</v>
      </c>
      <c r="AH116" s="241"/>
      <c r="AI116" s="241"/>
      <c r="AJ116" s="241"/>
      <c r="AK116" s="241"/>
      <c r="AL116" s="241"/>
      <c r="AM116" s="241"/>
      <c r="AN116" s="240">
        <f t="shared" si="0"/>
        <v>0</v>
      </c>
      <c r="AO116" s="241"/>
      <c r="AP116" s="241"/>
      <c r="AQ116" s="83" t="s">
        <v>79</v>
      </c>
      <c r="AR116" s="80"/>
      <c r="AS116" s="84">
        <v>0</v>
      </c>
      <c r="AT116" s="85">
        <f t="shared" si="1"/>
        <v>0</v>
      </c>
      <c r="AU116" s="86">
        <f>'SO 01-21-11 - Železniční ...'!P122</f>
        <v>0</v>
      </c>
      <c r="AV116" s="85">
        <f>'SO 01-21-11 - Železniční ...'!J33</f>
        <v>0</v>
      </c>
      <c r="AW116" s="85">
        <f>'SO 01-21-11 - Železniční ...'!J34</f>
        <v>0</v>
      </c>
      <c r="AX116" s="85">
        <f>'SO 01-21-11 - Železniční ...'!J35</f>
        <v>0</v>
      </c>
      <c r="AY116" s="85">
        <f>'SO 01-21-11 - Železniční ...'!J36</f>
        <v>0</v>
      </c>
      <c r="AZ116" s="85">
        <f>'SO 01-21-11 - Železniční ...'!F33</f>
        <v>0</v>
      </c>
      <c r="BA116" s="85">
        <f>'SO 01-21-11 - Železniční ...'!F34</f>
        <v>0</v>
      </c>
      <c r="BB116" s="85">
        <f>'SO 01-21-11 - Železniční ...'!F35</f>
        <v>0</v>
      </c>
      <c r="BC116" s="85">
        <f>'SO 01-21-11 - Železniční ...'!F36</f>
        <v>0</v>
      </c>
      <c r="BD116" s="87">
        <f>'SO 01-21-11 - Železniční ...'!F37</f>
        <v>0</v>
      </c>
      <c r="BT116" s="88" t="s">
        <v>80</v>
      </c>
      <c r="BV116" s="88" t="s">
        <v>74</v>
      </c>
      <c r="BW116" s="88" t="s">
        <v>145</v>
      </c>
      <c r="BX116" s="88" t="s">
        <v>4</v>
      </c>
      <c r="CL116" s="88" t="s">
        <v>1</v>
      </c>
      <c r="CM116" s="88" t="s">
        <v>82</v>
      </c>
    </row>
    <row r="117" spans="1:91" s="7" customFormat="1" ht="24.75" customHeight="1">
      <c r="A117" s="79" t="s">
        <v>76</v>
      </c>
      <c r="B117" s="80"/>
      <c r="C117" s="81"/>
      <c r="D117" s="244" t="s">
        <v>146</v>
      </c>
      <c r="E117" s="244"/>
      <c r="F117" s="244"/>
      <c r="G117" s="244"/>
      <c r="H117" s="244"/>
      <c r="I117" s="82"/>
      <c r="J117" s="244" t="s">
        <v>147</v>
      </c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0">
        <f>'SO 01-21-12 - Železniční ...'!J30</f>
        <v>0</v>
      </c>
      <c r="AH117" s="241"/>
      <c r="AI117" s="241"/>
      <c r="AJ117" s="241"/>
      <c r="AK117" s="241"/>
      <c r="AL117" s="241"/>
      <c r="AM117" s="241"/>
      <c r="AN117" s="240">
        <f t="shared" si="0"/>
        <v>0</v>
      </c>
      <c r="AO117" s="241"/>
      <c r="AP117" s="241"/>
      <c r="AQ117" s="83" t="s">
        <v>79</v>
      </c>
      <c r="AR117" s="80"/>
      <c r="AS117" s="84">
        <v>0</v>
      </c>
      <c r="AT117" s="85">
        <f t="shared" si="1"/>
        <v>0</v>
      </c>
      <c r="AU117" s="86">
        <f>'SO 01-21-12 - Železniční ...'!P125</f>
        <v>0</v>
      </c>
      <c r="AV117" s="85">
        <f>'SO 01-21-12 - Železniční ...'!J33</f>
        <v>0</v>
      </c>
      <c r="AW117" s="85">
        <f>'SO 01-21-12 - Železniční ...'!J34</f>
        <v>0</v>
      </c>
      <c r="AX117" s="85">
        <f>'SO 01-21-12 - Železniční ...'!J35</f>
        <v>0</v>
      </c>
      <c r="AY117" s="85">
        <f>'SO 01-21-12 - Železniční ...'!J36</f>
        <v>0</v>
      </c>
      <c r="AZ117" s="85">
        <f>'SO 01-21-12 - Železniční ...'!F33</f>
        <v>0</v>
      </c>
      <c r="BA117" s="85">
        <f>'SO 01-21-12 - Železniční ...'!F34</f>
        <v>0</v>
      </c>
      <c r="BB117" s="85">
        <f>'SO 01-21-12 - Železniční ...'!F35</f>
        <v>0</v>
      </c>
      <c r="BC117" s="85">
        <f>'SO 01-21-12 - Železniční ...'!F36</f>
        <v>0</v>
      </c>
      <c r="BD117" s="87">
        <f>'SO 01-21-12 - Železniční ...'!F37</f>
        <v>0</v>
      </c>
      <c r="BT117" s="88" t="s">
        <v>80</v>
      </c>
      <c r="BV117" s="88" t="s">
        <v>74</v>
      </c>
      <c r="BW117" s="88" t="s">
        <v>148</v>
      </c>
      <c r="BX117" s="88" t="s">
        <v>4</v>
      </c>
      <c r="CL117" s="88" t="s">
        <v>1</v>
      </c>
      <c r="CM117" s="88" t="s">
        <v>82</v>
      </c>
    </row>
    <row r="118" spans="1:91" s="7" customFormat="1" ht="24.75" customHeight="1">
      <c r="A118" s="79" t="s">
        <v>76</v>
      </c>
      <c r="B118" s="80"/>
      <c r="C118" s="81"/>
      <c r="D118" s="244" t="s">
        <v>149</v>
      </c>
      <c r="E118" s="244"/>
      <c r="F118" s="244"/>
      <c r="G118" s="244"/>
      <c r="H118" s="244"/>
      <c r="I118" s="82"/>
      <c r="J118" s="244" t="s">
        <v>150</v>
      </c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0">
        <f>'SO 01-21-13.2 - Železničn...'!J30</f>
        <v>0</v>
      </c>
      <c r="AH118" s="241"/>
      <c r="AI118" s="241"/>
      <c r="AJ118" s="241"/>
      <c r="AK118" s="241"/>
      <c r="AL118" s="241"/>
      <c r="AM118" s="241"/>
      <c r="AN118" s="240">
        <f t="shared" si="0"/>
        <v>0</v>
      </c>
      <c r="AO118" s="241"/>
      <c r="AP118" s="241"/>
      <c r="AQ118" s="83" t="s">
        <v>79</v>
      </c>
      <c r="AR118" s="80"/>
      <c r="AS118" s="84">
        <v>0</v>
      </c>
      <c r="AT118" s="85">
        <f t="shared" si="1"/>
        <v>0</v>
      </c>
      <c r="AU118" s="86">
        <f>'SO 01-21-13.2 - Železničn...'!P121</f>
        <v>0</v>
      </c>
      <c r="AV118" s="85">
        <f>'SO 01-21-13.2 - Železničn...'!J33</f>
        <v>0</v>
      </c>
      <c r="AW118" s="85">
        <f>'SO 01-21-13.2 - Železničn...'!J34</f>
        <v>0</v>
      </c>
      <c r="AX118" s="85">
        <f>'SO 01-21-13.2 - Železničn...'!J35</f>
        <v>0</v>
      </c>
      <c r="AY118" s="85">
        <f>'SO 01-21-13.2 - Železničn...'!J36</f>
        <v>0</v>
      </c>
      <c r="AZ118" s="85">
        <f>'SO 01-21-13.2 - Železničn...'!F33</f>
        <v>0</v>
      </c>
      <c r="BA118" s="85">
        <f>'SO 01-21-13.2 - Železničn...'!F34</f>
        <v>0</v>
      </c>
      <c r="BB118" s="85">
        <f>'SO 01-21-13.2 - Železničn...'!F35</f>
        <v>0</v>
      </c>
      <c r="BC118" s="85">
        <f>'SO 01-21-13.2 - Železničn...'!F36</f>
        <v>0</v>
      </c>
      <c r="BD118" s="87">
        <f>'SO 01-21-13.2 - Železničn...'!F37</f>
        <v>0</v>
      </c>
      <c r="BT118" s="88" t="s">
        <v>80</v>
      </c>
      <c r="BV118" s="88" t="s">
        <v>74</v>
      </c>
      <c r="BW118" s="88" t="s">
        <v>151</v>
      </c>
      <c r="BX118" s="88" t="s">
        <v>4</v>
      </c>
      <c r="CL118" s="88" t="s">
        <v>1</v>
      </c>
      <c r="CM118" s="88" t="s">
        <v>82</v>
      </c>
    </row>
    <row r="119" spans="1:91" s="7" customFormat="1" ht="24.75" customHeight="1">
      <c r="A119" s="79" t="s">
        <v>76</v>
      </c>
      <c r="B119" s="80"/>
      <c r="C119" s="81"/>
      <c r="D119" s="244" t="s">
        <v>152</v>
      </c>
      <c r="E119" s="244"/>
      <c r="F119" s="244"/>
      <c r="G119" s="244"/>
      <c r="H119" s="244"/>
      <c r="I119" s="82"/>
      <c r="J119" s="244" t="s">
        <v>153</v>
      </c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0">
        <f>'SO 01-21-14.2 - Železničn...'!J30</f>
        <v>0</v>
      </c>
      <c r="AH119" s="241"/>
      <c r="AI119" s="241"/>
      <c r="AJ119" s="241"/>
      <c r="AK119" s="241"/>
      <c r="AL119" s="241"/>
      <c r="AM119" s="241"/>
      <c r="AN119" s="240">
        <f t="shared" si="0"/>
        <v>0</v>
      </c>
      <c r="AO119" s="241"/>
      <c r="AP119" s="241"/>
      <c r="AQ119" s="83" t="s">
        <v>79</v>
      </c>
      <c r="AR119" s="80"/>
      <c r="AS119" s="89">
        <v>0</v>
      </c>
      <c r="AT119" s="90">
        <f t="shared" si="1"/>
        <v>0</v>
      </c>
      <c r="AU119" s="91">
        <f>'SO 01-21-14.2 - Železničn...'!P123</f>
        <v>0</v>
      </c>
      <c r="AV119" s="90">
        <f>'SO 01-21-14.2 - Železničn...'!J33</f>
        <v>0</v>
      </c>
      <c r="AW119" s="90">
        <f>'SO 01-21-14.2 - Železničn...'!J34</f>
        <v>0</v>
      </c>
      <c r="AX119" s="90">
        <f>'SO 01-21-14.2 - Železničn...'!J35</f>
        <v>0</v>
      </c>
      <c r="AY119" s="90">
        <f>'SO 01-21-14.2 - Železničn...'!J36</f>
        <v>0</v>
      </c>
      <c r="AZ119" s="90">
        <f>'SO 01-21-14.2 - Železničn...'!F33</f>
        <v>0</v>
      </c>
      <c r="BA119" s="90">
        <f>'SO 01-21-14.2 - Železničn...'!F34</f>
        <v>0</v>
      </c>
      <c r="BB119" s="90">
        <f>'SO 01-21-14.2 - Železničn...'!F35</f>
        <v>0</v>
      </c>
      <c r="BC119" s="90">
        <f>'SO 01-21-14.2 - Železničn...'!F36</f>
        <v>0</v>
      </c>
      <c r="BD119" s="92">
        <f>'SO 01-21-14.2 - Železničn...'!F37</f>
        <v>0</v>
      </c>
      <c r="BT119" s="88" t="s">
        <v>80</v>
      </c>
      <c r="BV119" s="88" t="s">
        <v>74</v>
      </c>
      <c r="BW119" s="88" t="s">
        <v>154</v>
      </c>
      <c r="BX119" s="88" t="s">
        <v>4</v>
      </c>
      <c r="CL119" s="88" t="s">
        <v>1</v>
      </c>
      <c r="CM119" s="88" t="s">
        <v>82</v>
      </c>
    </row>
    <row r="120" spans="1:91" s="2" customFormat="1" ht="30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3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</row>
    <row r="121" spans="1:91" s="2" customFormat="1" ht="6.95" customHeight="1">
      <c r="A121" s="32"/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33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</row>
  </sheetData>
  <mergeCells count="138">
    <mergeCell ref="D100:H100"/>
    <mergeCell ref="D98:H98"/>
    <mergeCell ref="D95:H95"/>
    <mergeCell ref="D97:H97"/>
    <mergeCell ref="D96:H96"/>
    <mergeCell ref="D99:H99"/>
    <mergeCell ref="D119:H119"/>
    <mergeCell ref="J104:AF104"/>
    <mergeCell ref="J103:AF103"/>
    <mergeCell ref="J111:AF111"/>
    <mergeCell ref="L85:AJ85"/>
    <mergeCell ref="J119:AF119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AG119:AM119"/>
    <mergeCell ref="AN119:AP119"/>
    <mergeCell ref="I92:AF92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J118:AF118"/>
    <mergeCell ref="J105:AF105"/>
    <mergeCell ref="J100:AF100"/>
    <mergeCell ref="AG114:AM114"/>
    <mergeCell ref="AN114:AP114"/>
    <mergeCell ref="AN115:AP115"/>
    <mergeCell ref="AG115:AM115"/>
    <mergeCell ref="AN116:AP116"/>
    <mergeCell ref="AG116:AM116"/>
    <mergeCell ref="AG117:AM117"/>
    <mergeCell ref="AN117:AP117"/>
    <mergeCell ref="AG118:AM118"/>
    <mergeCell ref="AN118:AP118"/>
    <mergeCell ref="AG109:AM109"/>
    <mergeCell ref="AN109:AP109"/>
    <mergeCell ref="AG110:AM110"/>
    <mergeCell ref="AN110:AP110"/>
    <mergeCell ref="AG111:AM111"/>
    <mergeCell ref="AN111:AP111"/>
    <mergeCell ref="AN112:AP112"/>
    <mergeCell ref="AG112:AM112"/>
    <mergeCell ref="AN113:AP113"/>
    <mergeCell ref="AG113:AM113"/>
    <mergeCell ref="AG94:AM94"/>
    <mergeCell ref="AN94:AP94"/>
    <mergeCell ref="AN105:AP105"/>
    <mergeCell ref="AG105:AM105"/>
    <mergeCell ref="AG106:AM106"/>
    <mergeCell ref="AN106:AP106"/>
    <mergeCell ref="AG107:AM107"/>
    <mergeCell ref="AN107:AP107"/>
    <mergeCell ref="AG108:AM108"/>
    <mergeCell ref="AN108:AP108"/>
    <mergeCell ref="AG102:AM102"/>
    <mergeCell ref="AN102:AP102"/>
    <mergeCell ref="AN103:AP103"/>
    <mergeCell ref="AG103:AM103"/>
    <mergeCell ref="AN104:AP104"/>
    <mergeCell ref="AG104:AM104"/>
    <mergeCell ref="AG98:AM98"/>
    <mergeCell ref="AG99:AM99"/>
    <mergeCell ref="AN99:AP99"/>
    <mergeCell ref="AN100:AP100"/>
    <mergeCell ref="AG100:AM100"/>
    <mergeCell ref="AN95:AP95"/>
    <mergeCell ref="AG95:AM95"/>
    <mergeCell ref="AN96:AP96"/>
    <mergeCell ref="AG96:AM96"/>
    <mergeCell ref="AG97:AM97"/>
    <mergeCell ref="AN97:AP97"/>
    <mergeCell ref="AN98:AP98"/>
    <mergeCell ref="AN101:AP101"/>
    <mergeCell ref="AG101:AM101"/>
    <mergeCell ref="AK35:AO35"/>
    <mergeCell ref="X35:AB35"/>
    <mergeCell ref="AM87:AN87"/>
    <mergeCell ref="AR2:BE2"/>
    <mergeCell ref="AS89:AT91"/>
    <mergeCell ref="AM89:AP89"/>
    <mergeCell ref="AM90:AP90"/>
    <mergeCell ref="AN92:AP92"/>
    <mergeCell ref="AG92:AM9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</mergeCells>
  <hyperlinks>
    <hyperlink ref="A95" location="'PS 31-01-24 - Ochrana zab...'!C2" display="/" xr:uid="{00000000-0004-0000-0000-000000000000}"/>
    <hyperlink ref="A96" location="'PS 31-02-54 - Přeložka in...'!C2" display="/" xr:uid="{00000000-0004-0000-0000-000001000000}"/>
    <hyperlink ref="A97" location="'SO 00-14-01.04 - Výstroj ...'!C2" display="/" xr:uid="{00000000-0004-0000-0000-000002000000}"/>
    <hyperlink ref="A98" location="'SO 01-10-01.04 - Železnič...'!C2" display="/" xr:uid="{00000000-0004-0000-0000-000003000000}"/>
    <hyperlink ref="A99" location="'SO 01-11-01.04 - Železnič...'!C2" display="/" xr:uid="{00000000-0004-0000-0000-000004000000}"/>
    <hyperlink ref="A100" location="'PS 41-01-23 - Ochrana zab...'!C2" display="/" xr:uid="{00000000-0004-0000-0000-000005000000}"/>
    <hyperlink ref="A101" location="'PS 41-02-53 - Přeložky in...'!C2" display="/" xr:uid="{00000000-0004-0000-0000-000006000000}"/>
    <hyperlink ref="A102" location="'SO 00-14-01.03 - Výstroj ...'!C2" display="/" xr:uid="{00000000-0004-0000-0000-000007000000}"/>
    <hyperlink ref="A103" location="'SO 01-10-01.03 - Železnič...'!C2" display="/" xr:uid="{00000000-0004-0000-0000-000008000000}"/>
    <hyperlink ref="A104" location="'SO 01-11-01.03 - Železnič...'!C2" display="/" xr:uid="{00000000-0004-0000-0000-000009000000}"/>
    <hyperlink ref="A105" location="'SO 98-98 - Všeobecný objekt'!C2" display="/" xr:uid="{00000000-0004-0000-0000-00000A000000}"/>
    <hyperlink ref="A106" location="'SO 01-20-02.2 - Železničn...'!C2" display="/" xr:uid="{00000000-0004-0000-0000-00000B000000}"/>
    <hyperlink ref="A107" location="'SO 01-20-03.1 - Železničn...'!C2" display="/" xr:uid="{00000000-0004-0000-0000-00000C000000}"/>
    <hyperlink ref="A108" location="'SO 01-20-03.2 - Železničn...'!C2" display="/" xr:uid="{00000000-0004-0000-0000-00000D000000}"/>
    <hyperlink ref="A109" location="'SO 01-20-04.1 - Železničn...'!C2" display="/" xr:uid="{00000000-0004-0000-0000-00000E000000}"/>
    <hyperlink ref="A110" location="'SO 01-20-04.2 - Železničn...'!C2" display="/" xr:uid="{00000000-0004-0000-0000-00000F000000}"/>
    <hyperlink ref="A111" location="'SO 01-21-05.2 - Železničn...'!C2" display="/" xr:uid="{00000000-0004-0000-0000-000010000000}"/>
    <hyperlink ref="A112" location="'SO 01-21-06 - Železniční ...'!C2" display="/" xr:uid="{00000000-0004-0000-0000-000011000000}"/>
    <hyperlink ref="A113" location="'SO 01-21-07 - Železniční ...'!C2" display="/" xr:uid="{00000000-0004-0000-0000-000012000000}"/>
    <hyperlink ref="A114" location="'SO 01-21-09 - Železn - Že...'!C2" display="/" xr:uid="{00000000-0004-0000-0000-000013000000}"/>
    <hyperlink ref="A115" location="'SO 01-21-10 - Železniční ...'!C2" display="/" xr:uid="{00000000-0004-0000-0000-000014000000}"/>
    <hyperlink ref="A116" location="'SO 01-21-11 - Železniční ...'!C2" display="/" xr:uid="{00000000-0004-0000-0000-000015000000}"/>
    <hyperlink ref="A117" location="'SO 01-21-12 - Železniční ...'!C2" display="/" xr:uid="{00000000-0004-0000-0000-000016000000}"/>
    <hyperlink ref="A118" location="'SO 01-21-13.2 - Železničn...'!C2" display="/" xr:uid="{00000000-0004-0000-0000-000017000000}"/>
    <hyperlink ref="A119" location="'SO 01-21-14.2 - Železničn...'!C2" display="/" xr:uid="{00000000-0004-0000-0000-00001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12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106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1269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ROUND((SUM(BE120:BE311)),  2)</f>
        <v>0</v>
      </c>
      <c r="G33" s="32"/>
      <c r="H33" s="32"/>
      <c r="I33" s="100">
        <v>0.21</v>
      </c>
      <c r="J33" s="99">
        <f>ROUND(((SUM(BE120:BE311))*I33),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ROUND((SUM(BF120:BF311)),  2)</f>
        <v>0</v>
      </c>
      <c r="G34" s="32"/>
      <c r="H34" s="32"/>
      <c r="I34" s="100">
        <v>0.12</v>
      </c>
      <c r="J34" s="99">
        <f>ROUND(((SUM(BF120:BF311))*I34),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ROUND((SUM(BG120:BG311)),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ROUND((SUM(BH120:BH311)),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ROUND((SUM(BI120:BI311)),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01-10-01.03 - Železniční svršek v km 190,850 - 192,860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J121</f>
        <v>0</v>
      </c>
      <c r="L97" s="112"/>
    </row>
    <row r="98" spans="1:31" s="10" customFormat="1" ht="19.899999999999999" customHeight="1">
      <c r="B98" s="116"/>
      <c r="D98" s="117" t="s">
        <v>164</v>
      </c>
      <c r="E98" s="118"/>
      <c r="F98" s="118"/>
      <c r="G98" s="118"/>
      <c r="H98" s="118"/>
      <c r="I98" s="118"/>
      <c r="J98" s="119">
        <f>J122</f>
        <v>0</v>
      </c>
      <c r="L98" s="116"/>
    </row>
    <row r="99" spans="1:31" s="10" customFormat="1" ht="19.899999999999999" customHeight="1">
      <c r="B99" s="116"/>
      <c r="D99" s="117" t="s">
        <v>165</v>
      </c>
      <c r="E99" s="118"/>
      <c r="F99" s="118"/>
      <c r="G99" s="118"/>
      <c r="H99" s="118"/>
      <c r="I99" s="118"/>
      <c r="J99" s="119">
        <f>J140</f>
        <v>0</v>
      </c>
      <c r="L99" s="116"/>
    </row>
    <row r="100" spans="1:31" s="9" customFormat="1" ht="24.95" customHeight="1">
      <c r="B100" s="112"/>
      <c r="D100" s="113" t="s">
        <v>572</v>
      </c>
      <c r="E100" s="114"/>
      <c r="F100" s="114"/>
      <c r="G100" s="114"/>
      <c r="H100" s="114"/>
      <c r="I100" s="114"/>
      <c r="J100" s="115">
        <f>J238</f>
        <v>0</v>
      </c>
      <c r="L100" s="112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166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48" t="str">
        <f>E7</f>
        <v>Oprava trati v úseku Luka nad Jihlavou-Jihlava-III. a IV. etapa BM</v>
      </c>
      <c r="F110" s="249"/>
      <c r="G110" s="249"/>
      <c r="H110" s="249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156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5" t="str">
        <f>E9</f>
        <v>SO 01-10-01.03 - Železniční svršek v km 190,850 - 192,860</v>
      </c>
      <c r="F112" s="250"/>
      <c r="G112" s="250"/>
      <c r="H112" s="25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2"/>
      <c r="E114" s="32"/>
      <c r="F114" s="25" t="str">
        <f>F12</f>
        <v xml:space="preserve"> </v>
      </c>
      <c r="G114" s="32"/>
      <c r="H114" s="32"/>
      <c r="I114" s="27" t="s">
        <v>22</v>
      </c>
      <c r="J114" s="55" t="str">
        <f>IF(J12="","",J12)</f>
        <v>Vyplň údaj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23</v>
      </c>
      <c r="D116" s="32"/>
      <c r="E116" s="32"/>
      <c r="F116" s="25" t="str">
        <f>E15</f>
        <v xml:space="preserve"> </v>
      </c>
      <c r="G116" s="32"/>
      <c r="H116" s="32"/>
      <c r="I116" s="27" t="s">
        <v>28</v>
      </c>
      <c r="J116" s="30" t="str">
        <f>E21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26</v>
      </c>
      <c r="D117" s="32"/>
      <c r="E117" s="32"/>
      <c r="F117" s="25" t="str">
        <f>IF(E18="","",E18)</f>
        <v>Vyplň údaj</v>
      </c>
      <c r="G117" s="32"/>
      <c r="H117" s="32"/>
      <c r="I117" s="27" t="s">
        <v>30</v>
      </c>
      <c r="J117" s="30" t="str">
        <f>E24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20"/>
      <c r="B119" s="121"/>
      <c r="C119" s="122" t="s">
        <v>167</v>
      </c>
      <c r="D119" s="123" t="s">
        <v>57</v>
      </c>
      <c r="E119" s="123" t="s">
        <v>53</v>
      </c>
      <c r="F119" s="123" t="s">
        <v>54</v>
      </c>
      <c r="G119" s="123" t="s">
        <v>168</v>
      </c>
      <c r="H119" s="123" t="s">
        <v>169</v>
      </c>
      <c r="I119" s="123" t="s">
        <v>170</v>
      </c>
      <c r="J119" s="124" t="s">
        <v>160</v>
      </c>
      <c r="K119" s="125" t="s">
        <v>171</v>
      </c>
      <c r="L119" s="126"/>
      <c r="M119" s="62" t="s">
        <v>1</v>
      </c>
      <c r="N119" s="63" t="s">
        <v>36</v>
      </c>
      <c r="O119" s="63" t="s">
        <v>172</v>
      </c>
      <c r="P119" s="63" t="s">
        <v>173</v>
      </c>
      <c r="Q119" s="63" t="s">
        <v>174</v>
      </c>
      <c r="R119" s="63" t="s">
        <v>175</v>
      </c>
      <c r="S119" s="63" t="s">
        <v>176</v>
      </c>
      <c r="T119" s="64" t="s">
        <v>177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32"/>
      <c r="B120" s="33"/>
      <c r="C120" s="69" t="s">
        <v>178</v>
      </c>
      <c r="D120" s="32"/>
      <c r="E120" s="32"/>
      <c r="F120" s="32"/>
      <c r="G120" s="32"/>
      <c r="H120" s="32"/>
      <c r="I120" s="32"/>
      <c r="J120" s="127">
        <f>BK120</f>
        <v>0</v>
      </c>
      <c r="K120" s="32"/>
      <c r="L120" s="33"/>
      <c r="M120" s="65"/>
      <c r="N120" s="56"/>
      <c r="O120" s="66"/>
      <c r="P120" s="128">
        <f>P121+P238</f>
        <v>0</v>
      </c>
      <c r="Q120" s="66"/>
      <c r="R120" s="128">
        <f>R121+R238</f>
        <v>4375.0600000000004</v>
      </c>
      <c r="S120" s="66"/>
      <c r="T120" s="129">
        <f>T121+T238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71</v>
      </c>
      <c r="AU120" s="17" t="s">
        <v>162</v>
      </c>
      <c r="BK120" s="130">
        <f>BK121+BK238</f>
        <v>0</v>
      </c>
    </row>
    <row r="121" spans="1:65" s="12" customFormat="1" ht="25.9" customHeight="1">
      <c r="B121" s="131"/>
      <c r="D121" s="132" t="s">
        <v>71</v>
      </c>
      <c r="E121" s="133" t="s">
        <v>179</v>
      </c>
      <c r="F121" s="133" t="s">
        <v>180</v>
      </c>
      <c r="I121" s="134"/>
      <c r="J121" s="135">
        <f>BK121</f>
        <v>0</v>
      </c>
      <c r="L121" s="131"/>
      <c r="M121" s="136"/>
      <c r="N121" s="137"/>
      <c r="O121" s="137"/>
      <c r="P121" s="138">
        <f>P122+P140</f>
        <v>0</v>
      </c>
      <c r="Q121" s="137"/>
      <c r="R121" s="138">
        <f>R122+R140</f>
        <v>4375.0600000000004</v>
      </c>
      <c r="S121" s="137"/>
      <c r="T121" s="139">
        <f>T122+T140</f>
        <v>0</v>
      </c>
      <c r="AR121" s="132" t="s">
        <v>80</v>
      </c>
      <c r="AT121" s="140" t="s">
        <v>71</v>
      </c>
      <c r="AU121" s="140" t="s">
        <v>72</v>
      </c>
      <c r="AY121" s="132" t="s">
        <v>181</v>
      </c>
      <c r="BK121" s="141">
        <f>BK122+BK140</f>
        <v>0</v>
      </c>
    </row>
    <row r="122" spans="1:65" s="12" customFormat="1" ht="22.9" customHeight="1">
      <c r="B122" s="131"/>
      <c r="D122" s="132" t="s">
        <v>71</v>
      </c>
      <c r="E122" s="142" t="s">
        <v>80</v>
      </c>
      <c r="F122" s="142" t="s">
        <v>182</v>
      </c>
      <c r="I122" s="134"/>
      <c r="J122" s="143">
        <f>BK122</f>
        <v>0</v>
      </c>
      <c r="L122" s="131"/>
      <c r="M122" s="136"/>
      <c r="N122" s="137"/>
      <c r="O122" s="137"/>
      <c r="P122" s="138">
        <f>SUM(P123:P139)</f>
        <v>0</v>
      </c>
      <c r="Q122" s="137"/>
      <c r="R122" s="138">
        <f>SUM(R123:R139)</f>
        <v>4375.0600000000004</v>
      </c>
      <c r="S122" s="137"/>
      <c r="T122" s="139">
        <f>SUM(T123:T139)</f>
        <v>0</v>
      </c>
      <c r="AR122" s="132" t="s">
        <v>212</v>
      </c>
      <c r="AT122" s="140" t="s">
        <v>71</v>
      </c>
      <c r="AU122" s="140" t="s">
        <v>80</v>
      </c>
      <c r="AY122" s="132" t="s">
        <v>181</v>
      </c>
      <c r="BK122" s="141">
        <f>SUM(BK123:BK139)</f>
        <v>0</v>
      </c>
    </row>
    <row r="123" spans="1:65" s="2" customFormat="1" ht="21.75" customHeight="1">
      <c r="A123" s="32"/>
      <c r="B123" s="144"/>
      <c r="C123" s="145" t="s">
        <v>80</v>
      </c>
      <c r="D123" s="145" t="s">
        <v>183</v>
      </c>
      <c r="E123" s="146" t="s">
        <v>672</v>
      </c>
      <c r="F123" s="147" t="s">
        <v>673</v>
      </c>
      <c r="G123" s="148" t="s">
        <v>643</v>
      </c>
      <c r="H123" s="149">
        <v>4375</v>
      </c>
      <c r="I123" s="150"/>
      <c r="J123" s="151">
        <f>ROUND(I123*H123,2)</f>
        <v>0</v>
      </c>
      <c r="K123" s="152"/>
      <c r="L123" s="153"/>
      <c r="M123" s="154" t="s">
        <v>1</v>
      </c>
      <c r="N123" s="155" t="s">
        <v>37</v>
      </c>
      <c r="O123" s="58"/>
      <c r="P123" s="156">
        <f>O123*H123</f>
        <v>0</v>
      </c>
      <c r="Q123" s="156">
        <v>1</v>
      </c>
      <c r="R123" s="156">
        <f>Q123*H123</f>
        <v>4375</v>
      </c>
      <c r="S123" s="156">
        <v>0</v>
      </c>
      <c r="T123" s="157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58" t="s">
        <v>187</v>
      </c>
      <c r="AT123" s="158" t="s">
        <v>183</v>
      </c>
      <c r="AU123" s="158" t="s">
        <v>82</v>
      </c>
      <c r="AY123" s="17" t="s">
        <v>181</v>
      </c>
      <c r="BE123" s="159">
        <f>IF(N123="základní",J123,0)</f>
        <v>0</v>
      </c>
      <c r="BF123" s="159">
        <f>IF(N123="snížená",J123,0)</f>
        <v>0</v>
      </c>
      <c r="BG123" s="159">
        <f>IF(N123="zákl. přenesená",J123,0)</f>
        <v>0</v>
      </c>
      <c r="BH123" s="159">
        <f>IF(N123="sníž. přenesená",J123,0)</f>
        <v>0</v>
      </c>
      <c r="BI123" s="159">
        <f>IF(N123="nulová",J123,0)</f>
        <v>0</v>
      </c>
      <c r="BJ123" s="17" t="s">
        <v>80</v>
      </c>
      <c r="BK123" s="159">
        <f>ROUND(I123*H123,2)</f>
        <v>0</v>
      </c>
      <c r="BL123" s="17" t="s">
        <v>188</v>
      </c>
      <c r="BM123" s="158" t="s">
        <v>1270</v>
      </c>
    </row>
    <row r="124" spans="1:65" s="2" customFormat="1" ht="11.25">
      <c r="A124" s="32"/>
      <c r="B124" s="33"/>
      <c r="C124" s="32"/>
      <c r="D124" s="160" t="s">
        <v>190</v>
      </c>
      <c r="E124" s="32"/>
      <c r="F124" s="161" t="s">
        <v>673</v>
      </c>
      <c r="G124" s="32"/>
      <c r="H124" s="32"/>
      <c r="I124" s="162"/>
      <c r="J124" s="32"/>
      <c r="K124" s="32"/>
      <c r="L124" s="33"/>
      <c r="M124" s="163"/>
      <c r="N124" s="164"/>
      <c r="O124" s="58"/>
      <c r="P124" s="58"/>
      <c r="Q124" s="58"/>
      <c r="R124" s="58"/>
      <c r="S124" s="58"/>
      <c r="T124" s="59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190</v>
      </c>
      <c r="AU124" s="17" t="s">
        <v>82</v>
      </c>
    </row>
    <row r="125" spans="1:65" s="13" customFormat="1" ht="11.25">
      <c r="B125" s="165"/>
      <c r="D125" s="160" t="s">
        <v>191</v>
      </c>
      <c r="E125" s="166" t="s">
        <v>1</v>
      </c>
      <c r="F125" s="167" t="s">
        <v>1271</v>
      </c>
      <c r="H125" s="168">
        <v>4374.6270000000004</v>
      </c>
      <c r="I125" s="169"/>
      <c r="L125" s="165"/>
      <c r="M125" s="170"/>
      <c r="N125" s="171"/>
      <c r="O125" s="171"/>
      <c r="P125" s="171"/>
      <c r="Q125" s="171"/>
      <c r="R125" s="171"/>
      <c r="S125" s="171"/>
      <c r="T125" s="172"/>
      <c r="AT125" s="166" t="s">
        <v>191</v>
      </c>
      <c r="AU125" s="166" t="s">
        <v>82</v>
      </c>
      <c r="AV125" s="13" t="s">
        <v>82</v>
      </c>
      <c r="AW125" s="13" t="s">
        <v>29</v>
      </c>
      <c r="AX125" s="13" t="s">
        <v>72</v>
      </c>
      <c r="AY125" s="166" t="s">
        <v>181</v>
      </c>
    </row>
    <row r="126" spans="1:65" s="13" customFormat="1" ht="11.25">
      <c r="B126" s="165"/>
      <c r="D126" s="160" t="s">
        <v>191</v>
      </c>
      <c r="E126" s="166" t="s">
        <v>1</v>
      </c>
      <c r="F126" s="167" t="s">
        <v>1272</v>
      </c>
      <c r="H126" s="168">
        <v>4375</v>
      </c>
      <c r="I126" s="169"/>
      <c r="L126" s="165"/>
      <c r="M126" s="170"/>
      <c r="N126" s="171"/>
      <c r="O126" s="171"/>
      <c r="P126" s="171"/>
      <c r="Q126" s="171"/>
      <c r="R126" s="171"/>
      <c r="S126" s="171"/>
      <c r="T126" s="172"/>
      <c r="AT126" s="166" t="s">
        <v>191</v>
      </c>
      <c r="AU126" s="166" t="s">
        <v>82</v>
      </c>
      <c r="AV126" s="13" t="s">
        <v>82</v>
      </c>
      <c r="AW126" s="13" t="s">
        <v>29</v>
      </c>
      <c r="AX126" s="13" t="s">
        <v>80</v>
      </c>
      <c r="AY126" s="166" t="s">
        <v>181</v>
      </c>
    </row>
    <row r="127" spans="1:65" s="2" customFormat="1" ht="33" customHeight="1">
      <c r="A127" s="32"/>
      <c r="B127" s="144"/>
      <c r="C127" s="145" t="s">
        <v>82</v>
      </c>
      <c r="D127" s="145" t="s">
        <v>183</v>
      </c>
      <c r="E127" s="146" t="s">
        <v>1273</v>
      </c>
      <c r="F127" s="147" t="s">
        <v>1274</v>
      </c>
      <c r="G127" s="148" t="s">
        <v>843</v>
      </c>
      <c r="H127" s="149">
        <v>1</v>
      </c>
      <c r="I127" s="150"/>
      <c r="J127" s="151">
        <f>ROUND(I127*H127,2)</f>
        <v>0</v>
      </c>
      <c r="K127" s="152"/>
      <c r="L127" s="153"/>
      <c r="M127" s="154" t="s">
        <v>1</v>
      </c>
      <c r="N127" s="155" t="s">
        <v>37</v>
      </c>
      <c r="O127" s="58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187</v>
      </c>
      <c r="AT127" s="158" t="s">
        <v>183</v>
      </c>
      <c r="AU127" s="158" t="s">
        <v>82</v>
      </c>
      <c r="AY127" s="17" t="s">
        <v>181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7" t="s">
        <v>80</v>
      </c>
      <c r="BK127" s="159">
        <f>ROUND(I127*H127,2)</f>
        <v>0</v>
      </c>
      <c r="BL127" s="17" t="s">
        <v>188</v>
      </c>
      <c r="BM127" s="158" t="s">
        <v>1275</v>
      </c>
    </row>
    <row r="128" spans="1:65" s="2" customFormat="1" ht="19.5">
      <c r="A128" s="32"/>
      <c r="B128" s="33"/>
      <c r="C128" s="32"/>
      <c r="D128" s="160" t="s">
        <v>190</v>
      </c>
      <c r="E128" s="32"/>
      <c r="F128" s="161" t="s">
        <v>1274</v>
      </c>
      <c r="G128" s="32"/>
      <c r="H128" s="32"/>
      <c r="I128" s="162"/>
      <c r="J128" s="32"/>
      <c r="K128" s="32"/>
      <c r="L128" s="33"/>
      <c r="M128" s="163"/>
      <c r="N128" s="16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190</v>
      </c>
      <c r="AU128" s="17" t="s">
        <v>82</v>
      </c>
    </row>
    <row r="129" spans="1:65" s="14" customFormat="1" ht="11.25">
      <c r="B129" s="173"/>
      <c r="D129" s="160" t="s">
        <v>191</v>
      </c>
      <c r="E129" s="174" t="s">
        <v>1</v>
      </c>
      <c r="F129" s="175" t="s">
        <v>1276</v>
      </c>
      <c r="H129" s="174" t="s">
        <v>1</v>
      </c>
      <c r="I129" s="176"/>
      <c r="L129" s="173"/>
      <c r="M129" s="177"/>
      <c r="N129" s="178"/>
      <c r="O129" s="178"/>
      <c r="P129" s="178"/>
      <c r="Q129" s="178"/>
      <c r="R129" s="178"/>
      <c r="S129" s="178"/>
      <c r="T129" s="179"/>
      <c r="AT129" s="174" t="s">
        <v>191</v>
      </c>
      <c r="AU129" s="174" t="s">
        <v>82</v>
      </c>
      <c r="AV129" s="14" t="s">
        <v>80</v>
      </c>
      <c r="AW129" s="14" t="s">
        <v>29</v>
      </c>
      <c r="AX129" s="14" t="s">
        <v>72</v>
      </c>
      <c r="AY129" s="174" t="s">
        <v>181</v>
      </c>
    </row>
    <row r="130" spans="1:65" s="14" customFormat="1" ht="33.75">
      <c r="B130" s="173"/>
      <c r="D130" s="160" t="s">
        <v>191</v>
      </c>
      <c r="E130" s="174" t="s">
        <v>1</v>
      </c>
      <c r="F130" s="175" t="s">
        <v>1277</v>
      </c>
      <c r="H130" s="174" t="s">
        <v>1</v>
      </c>
      <c r="I130" s="176"/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191</v>
      </c>
      <c r="AU130" s="174" t="s">
        <v>82</v>
      </c>
      <c r="AV130" s="14" t="s">
        <v>80</v>
      </c>
      <c r="AW130" s="14" t="s">
        <v>29</v>
      </c>
      <c r="AX130" s="14" t="s">
        <v>72</v>
      </c>
      <c r="AY130" s="174" t="s">
        <v>181</v>
      </c>
    </row>
    <row r="131" spans="1:65" s="14" customFormat="1" ht="11.25">
      <c r="B131" s="173"/>
      <c r="D131" s="160" t="s">
        <v>191</v>
      </c>
      <c r="E131" s="174" t="s">
        <v>1</v>
      </c>
      <c r="F131" s="175" t="s">
        <v>1278</v>
      </c>
      <c r="H131" s="174" t="s">
        <v>1</v>
      </c>
      <c r="I131" s="176"/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191</v>
      </c>
      <c r="AU131" s="174" t="s">
        <v>82</v>
      </c>
      <c r="AV131" s="14" t="s">
        <v>80</v>
      </c>
      <c r="AW131" s="14" t="s">
        <v>29</v>
      </c>
      <c r="AX131" s="14" t="s">
        <v>72</v>
      </c>
      <c r="AY131" s="174" t="s">
        <v>181</v>
      </c>
    </row>
    <row r="132" spans="1:65" s="13" customFormat="1" ht="11.25">
      <c r="B132" s="165"/>
      <c r="D132" s="160" t="s">
        <v>191</v>
      </c>
      <c r="E132" s="166" t="s">
        <v>1</v>
      </c>
      <c r="F132" s="167" t="s">
        <v>1279</v>
      </c>
      <c r="H132" s="168">
        <v>1</v>
      </c>
      <c r="I132" s="169"/>
      <c r="L132" s="165"/>
      <c r="M132" s="170"/>
      <c r="N132" s="171"/>
      <c r="O132" s="171"/>
      <c r="P132" s="171"/>
      <c r="Q132" s="171"/>
      <c r="R132" s="171"/>
      <c r="S132" s="171"/>
      <c r="T132" s="172"/>
      <c r="AT132" s="166" t="s">
        <v>191</v>
      </c>
      <c r="AU132" s="166" t="s">
        <v>82</v>
      </c>
      <c r="AV132" s="13" t="s">
        <v>82</v>
      </c>
      <c r="AW132" s="13" t="s">
        <v>29</v>
      </c>
      <c r="AX132" s="13" t="s">
        <v>80</v>
      </c>
      <c r="AY132" s="166" t="s">
        <v>181</v>
      </c>
    </row>
    <row r="133" spans="1:65" s="2" customFormat="1" ht="16.5" customHeight="1">
      <c r="A133" s="32"/>
      <c r="B133" s="144"/>
      <c r="C133" s="145" t="s">
        <v>212</v>
      </c>
      <c r="D133" s="145" t="s">
        <v>183</v>
      </c>
      <c r="E133" s="146" t="s">
        <v>1280</v>
      </c>
      <c r="F133" s="147" t="s">
        <v>1281</v>
      </c>
      <c r="G133" s="148" t="s">
        <v>843</v>
      </c>
      <c r="H133" s="149">
        <v>1</v>
      </c>
      <c r="I133" s="150"/>
      <c r="J133" s="151">
        <f>ROUND(I133*H133,2)</f>
        <v>0</v>
      </c>
      <c r="K133" s="152"/>
      <c r="L133" s="153"/>
      <c r="M133" s="154" t="s">
        <v>1</v>
      </c>
      <c r="N133" s="155" t="s">
        <v>37</v>
      </c>
      <c r="O133" s="58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8" t="s">
        <v>187</v>
      </c>
      <c r="AT133" s="158" t="s">
        <v>183</v>
      </c>
      <c r="AU133" s="158" t="s">
        <v>82</v>
      </c>
      <c r="AY133" s="17" t="s">
        <v>181</v>
      </c>
      <c r="BE133" s="159">
        <f>IF(N133="základní",J133,0)</f>
        <v>0</v>
      </c>
      <c r="BF133" s="159">
        <f>IF(N133="snížená",J133,0)</f>
        <v>0</v>
      </c>
      <c r="BG133" s="159">
        <f>IF(N133="zákl. přenesená",J133,0)</f>
        <v>0</v>
      </c>
      <c r="BH133" s="159">
        <f>IF(N133="sníž. přenesená",J133,0)</f>
        <v>0</v>
      </c>
      <c r="BI133" s="159">
        <f>IF(N133="nulová",J133,0)</f>
        <v>0</v>
      </c>
      <c r="BJ133" s="17" t="s">
        <v>80</v>
      </c>
      <c r="BK133" s="159">
        <f>ROUND(I133*H133,2)</f>
        <v>0</v>
      </c>
      <c r="BL133" s="17" t="s">
        <v>188</v>
      </c>
      <c r="BM133" s="158" t="s">
        <v>1282</v>
      </c>
    </row>
    <row r="134" spans="1:65" s="2" customFormat="1" ht="11.25">
      <c r="A134" s="32"/>
      <c r="B134" s="33"/>
      <c r="C134" s="32"/>
      <c r="D134" s="160" t="s">
        <v>190</v>
      </c>
      <c r="E134" s="32"/>
      <c r="F134" s="161" t="s">
        <v>1281</v>
      </c>
      <c r="G134" s="32"/>
      <c r="H134" s="32"/>
      <c r="I134" s="162"/>
      <c r="J134" s="32"/>
      <c r="K134" s="32"/>
      <c r="L134" s="33"/>
      <c r="M134" s="163"/>
      <c r="N134" s="164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190</v>
      </c>
      <c r="AU134" s="17" t="s">
        <v>82</v>
      </c>
    </row>
    <row r="135" spans="1:65" s="13" customFormat="1" ht="11.25">
      <c r="B135" s="165"/>
      <c r="D135" s="160" t="s">
        <v>191</v>
      </c>
      <c r="E135" s="166" t="s">
        <v>1</v>
      </c>
      <c r="F135" s="167" t="s">
        <v>1283</v>
      </c>
      <c r="H135" s="168">
        <v>1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6" t="s">
        <v>191</v>
      </c>
      <c r="AU135" s="166" t="s">
        <v>82</v>
      </c>
      <c r="AV135" s="13" t="s">
        <v>82</v>
      </c>
      <c r="AW135" s="13" t="s">
        <v>29</v>
      </c>
      <c r="AX135" s="13" t="s">
        <v>80</v>
      </c>
      <c r="AY135" s="166" t="s">
        <v>181</v>
      </c>
    </row>
    <row r="136" spans="1:65" s="2" customFormat="1" ht="24.2" customHeight="1">
      <c r="A136" s="32"/>
      <c r="B136" s="144"/>
      <c r="C136" s="145" t="s">
        <v>188</v>
      </c>
      <c r="D136" s="145" t="s">
        <v>183</v>
      </c>
      <c r="E136" s="146" t="s">
        <v>1284</v>
      </c>
      <c r="F136" s="147" t="s">
        <v>1285</v>
      </c>
      <c r="G136" s="148" t="s">
        <v>577</v>
      </c>
      <c r="H136" s="149">
        <v>1</v>
      </c>
      <c r="I136" s="150"/>
      <c r="J136" s="151">
        <f>ROUND(I136*H136,2)</f>
        <v>0</v>
      </c>
      <c r="K136" s="152"/>
      <c r="L136" s="153"/>
      <c r="M136" s="154" t="s">
        <v>1</v>
      </c>
      <c r="N136" s="155" t="s">
        <v>37</v>
      </c>
      <c r="O136" s="58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187</v>
      </c>
      <c r="AT136" s="158" t="s">
        <v>183</v>
      </c>
      <c r="AU136" s="158" t="s">
        <v>82</v>
      </c>
      <c r="AY136" s="17" t="s">
        <v>181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7" t="s">
        <v>80</v>
      </c>
      <c r="BK136" s="159">
        <f>ROUND(I136*H136,2)</f>
        <v>0</v>
      </c>
      <c r="BL136" s="17" t="s">
        <v>188</v>
      </c>
      <c r="BM136" s="158" t="s">
        <v>1286</v>
      </c>
    </row>
    <row r="137" spans="1:65" s="2" customFormat="1" ht="19.5">
      <c r="A137" s="32"/>
      <c r="B137" s="33"/>
      <c r="C137" s="32"/>
      <c r="D137" s="160" t="s">
        <v>190</v>
      </c>
      <c r="E137" s="32"/>
      <c r="F137" s="161" t="s">
        <v>1285</v>
      </c>
      <c r="G137" s="32"/>
      <c r="H137" s="32"/>
      <c r="I137" s="162"/>
      <c r="J137" s="32"/>
      <c r="K137" s="32"/>
      <c r="L137" s="33"/>
      <c r="M137" s="163"/>
      <c r="N137" s="16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190</v>
      </c>
      <c r="AU137" s="17" t="s">
        <v>82</v>
      </c>
    </row>
    <row r="138" spans="1:65" s="2" customFormat="1" ht="16.5" customHeight="1">
      <c r="A138" s="32"/>
      <c r="B138" s="144"/>
      <c r="C138" s="145" t="s">
        <v>231</v>
      </c>
      <c r="D138" s="145" t="s">
        <v>183</v>
      </c>
      <c r="E138" s="146" t="s">
        <v>1287</v>
      </c>
      <c r="F138" s="147" t="s">
        <v>1288</v>
      </c>
      <c r="G138" s="148" t="s">
        <v>577</v>
      </c>
      <c r="H138" s="149">
        <v>1</v>
      </c>
      <c r="I138" s="150"/>
      <c r="J138" s="151">
        <f>ROUND(I138*H138,2)</f>
        <v>0</v>
      </c>
      <c r="K138" s="152"/>
      <c r="L138" s="153"/>
      <c r="M138" s="154" t="s">
        <v>1</v>
      </c>
      <c r="N138" s="155" t="s">
        <v>37</v>
      </c>
      <c r="O138" s="58"/>
      <c r="P138" s="156">
        <f>O138*H138</f>
        <v>0</v>
      </c>
      <c r="Q138" s="156">
        <v>0.06</v>
      </c>
      <c r="R138" s="156">
        <f>Q138*H138</f>
        <v>0.06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187</v>
      </c>
      <c r="AT138" s="158" t="s">
        <v>183</v>
      </c>
      <c r="AU138" s="158" t="s">
        <v>82</v>
      </c>
      <c r="AY138" s="17" t="s">
        <v>181</v>
      </c>
      <c r="BE138" s="159">
        <f>IF(N138="základní",J138,0)</f>
        <v>0</v>
      </c>
      <c r="BF138" s="159">
        <f>IF(N138="snížená",J138,0)</f>
        <v>0</v>
      </c>
      <c r="BG138" s="159">
        <f>IF(N138="zákl. přenesená",J138,0)</f>
        <v>0</v>
      </c>
      <c r="BH138" s="159">
        <f>IF(N138="sníž. přenesená",J138,0)</f>
        <v>0</v>
      </c>
      <c r="BI138" s="159">
        <f>IF(N138="nulová",J138,0)</f>
        <v>0</v>
      </c>
      <c r="BJ138" s="17" t="s">
        <v>80</v>
      </c>
      <c r="BK138" s="159">
        <f>ROUND(I138*H138,2)</f>
        <v>0</v>
      </c>
      <c r="BL138" s="17" t="s">
        <v>188</v>
      </c>
      <c r="BM138" s="158" t="s">
        <v>1289</v>
      </c>
    </row>
    <row r="139" spans="1:65" s="2" customFormat="1" ht="11.25">
      <c r="A139" s="32"/>
      <c r="B139" s="33"/>
      <c r="C139" s="32"/>
      <c r="D139" s="160" t="s">
        <v>190</v>
      </c>
      <c r="E139" s="32"/>
      <c r="F139" s="161" t="s">
        <v>1288</v>
      </c>
      <c r="G139" s="32"/>
      <c r="H139" s="32"/>
      <c r="I139" s="162"/>
      <c r="J139" s="32"/>
      <c r="K139" s="32"/>
      <c r="L139" s="33"/>
      <c r="M139" s="163"/>
      <c r="N139" s="164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190</v>
      </c>
      <c r="AU139" s="17" t="s">
        <v>82</v>
      </c>
    </row>
    <row r="140" spans="1:65" s="12" customFormat="1" ht="22.9" customHeight="1">
      <c r="B140" s="131"/>
      <c r="D140" s="132" t="s">
        <v>71</v>
      </c>
      <c r="E140" s="142" t="s">
        <v>82</v>
      </c>
      <c r="F140" s="142" t="s">
        <v>264</v>
      </c>
      <c r="I140" s="134"/>
      <c r="J140" s="143">
        <f>BK140</f>
        <v>0</v>
      </c>
      <c r="L140" s="131"/>
      <c r="M140" s="136"/>
      <c r="N140" s="137"/>
      <c r="O140" s="137"/>
      <c r="P140" s="138">
        <f>SUM(P141:P237)</f>
        <v>0</v>
      </c>
      <c r="Q140" s="137"/>
      <c r="R140" s="138">
        <f>SUM(R141:R237)</f>
        <v>0</v>
      </c>
      <c r="S140" s="137"/>
      <c r="T140" s="139">
        <f>SUM(T141:T237)</f>
        <v>0</v>
      </c>
      <c r="AR140" s="132" t="s">
        <v>80</v>
      </c>
      <c r="AT140" s="140" t="s">
        <v>71</v>
      </c>
      <c r="AU140" s="140" t="s">
        <v>80</v>
      </c>
      <c r="AY140" s="132" t="s">
        <v>181</v>
      </c>
      <c r="BK140" s="141">
        <f>SUM(BK141:BK237)</f>
        <v>0</v>
      </c>
    </row>
    <row r="141" spans="1:65" s="2" customFormat="1" ht="24.2" customHeight="1">
      <c r="A141" s="32"/>
      <c r="B141" s="144"/>
      <c r="C141" s="188" t="s">
        <v>237</v>
      </c>
      <c r="D141" s="188" t="s">
        <v>266</v>
      </c>
      <c r="E141" s="189" t="s">
        <v>676</v>
      </c>
      <c r="F141" s="190" t="s">
        <v>677</v>
      </c>
      <c r="G141" s="191" t="s">
        <v>678</v>
      </c>
      <c r="H141" s="192">
        <v>0.11</v>
      </c>
      <c r="I141" s="193"/>
      <c r="J141" s="194">
        <f>ROUND(I141*H141,2)</f>
        <v>0</v>
      </c>
      <c r="K141" s="195"/>
      <c r="L141" s="33"/>
      <c r="M141" s="196" t="s">
        <v>1</v>
      </c>
      <c r="N141" s="197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188</v>
      </c>
      <c r="AT141" s="158" t="s">
        <v>266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1290</v>
      </c>
    </row>
    <row r="142" spans="1:65" s="2" customFormat="1" ht="146.25">
      <c r="A142" s="32"/>
      <c r="B142" s="33"/>
      <c r="C142" s="32"/>
      <c r="D142" s="160" t="s">
        <v>190</v>
      </c>
      <c r="E142" s="32"/>
      <c r="F142" s="161" t="s">
        <v>680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14" customFormat="1" ht="11.25">
      <c r="B143" s="173"/>
      <c r="D143" s="160" t="s">
        <v>191</v>
      </c>
      <c r="E143" s="174" t="s">
        <v>1</v>
      </c>
      <c r="F143" s="175" t="s">
        <v>1291</v>
      </c>
      <c r="H143" s="174" t="s">
        <v>1</v>
      </c>
      <c r="I143" s="176"/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191</v>
      </c>
      <c r="AU143" s="174" t="s">
        <v>82</v>
      </c>
      <c r="AV143" s="14" t="s">
        <v>80</v>
      </c>
      <c r="AW143" s="14" t="s">
        <v>29</v>
      </c>
      <c r="AX143" s="14" t="s">
        <v>72</v>
      </c>
      <c r="AY143" s="174" t="s">
        <v>181</v>
      </c>
    </row>
    <row r="144" spans="1:65" s="13" customFormat="1" ht="11.25">
      <c r="B144" s="165"/>
      <c r="D144" s="160" t="s">
        <v>191</v>
      </c>
      <c r="E144" s="166" t="s">
        <v>1</v>
      </c>
      <c r="F144" s="167" t="s">
        <v>1292</v>
      </c>
      <c r="H144" s="168">
        <v>0.11</v>
      </c>
      <c r="I144" s="169"/>
      <c r="L144" s="165"/>
      <c r="M144" s="170"/>
      <c r="N144" s="171"/>
      <c r="O144" s="171"/>
      <c r="P144" s="171"/>
      <c r="Q144" s="171"/>
      <c r="R144" s="171"/>
      <c r="S144" s="171"/>
      <c r="T144" s="172"/>
      <c r="AT144" s="166" t="s">
        <v>191</v>
      </c>
      <c r="AU144" s="166" t="s">
        <v>82</v>
      </c>
      <c r="AV144" s="13" t="s">
        <v>82</v>
      </c>
      <c r="AW144" s="13" t="s">
        <v>29</v>
      </c>
      <c r="AX144" s="13" t="s">
        <v>80</v>
      </c>
      <c r="AY144" s="166" t="s">
        <v>181</v>
      </c>
    </row>
    <row r="145" spans="1:65" s="2" customFormat="1" ht="24.2" customHeight="1">
      <c r="A145" s="32"/>
      <c r="B145" s="144"/>
      <c r="C145" s="188" t="s">
        <v>250</v>
      </c>
      <c r="D145" s="188" t="s">
        <v>266</v>
      </c>
      <c r="E145" s="189" t="s">
        <v>1293</v>
      </c>
      <c r="F145" s="190" t="s">
        <v>1294</v>
      </c>
      <c r="G145" s="191" t="s">
        <v>622</v>
      </c>
      <c r="H145" s="192">
        <v>50</v>
      </c>
      <c r="I145" s="193"/>
      <c r="J145" s="194">
        <f>ROUND(I145*H145,2)</f>
        <v>0</v>
      </c>
      <c r="K145" s="195"/>
      <c r="L145" s="33"/>
      <c r="M145" s="196" t="s">
        <v>1</v>
      </c>
      <c r="N145" s="197" t="s">
        <v>37</v>
      </c>
      <c r="O145" s="58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188</v>
      </c>
      <c r="AT145" s="158" t="s">
        <v>266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1295</v>
      </c>
    </row>
    <row r="146" spans="1:65" s="2" customFormat="1" ht="146.25">
      <c r="A146" s="32"/>
      <c r="B146" s="33"/>
      <c r="C146" s="32"/>
      <c r="D146" s="160" t="s">
        <v>190</v>
      </c>
      <c r="E146" s="32"/>
      <c r="F146" s="161" t="s">
        <v>1296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13" customFormat="1" ht="11.25">
      <c r="B147" s="165"/>
      <c r="D147" s="160" t="s">
        <v>191</v>
      </c>
      <c r="E147" s="166" t="s">
        <v>1</v>
      </c>
      <c r="F147" s="167" t="s">
        <v>1297</v>
      </c>
      <c r="H147" s="168">
        <v>50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80</v>
      </c>
      <c r="AY147" s="166" t="s">
        <v>181</v>
      </c>
    </row>
    <row r="148" spans="1:65" s="2" customFormat="1" ht="21.75" customHeight="1">
      <c r="A148" s="32"/>
      <c r="B148" s="144"/>
      <c r="C148" s="188" t="s">
        <v>187</v>
      </c>
      <c r="D148" s="188" t="s">
        <v>266</v>
      </c>
      <c r="E148" s="189" t="s">
        <v>682</v>
      </c>
      <c r="F148" s="190" t="s">
        <v>683</v>
      </c>
      <c r="G148" s="191" t="s">
        <v>678</v>
      </c>
      <c r="H148" s="192">
        <v>1.86</v>
      </c>
      <c r="I148" s="193"/>
      <c r="J148" s="194">
        <f>ROUND(I148*H148,2)</f>
        <v>0</v>
      </c>
      <c r="K148" s="195"/>
      <c r="L148" s="33"/>
      <c r="M148" s="196" t="s">
        <v>1</v>
      </c>
      <c r="N148" s="197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188</v>
      </c>
      <c r="AT148" s="158" t="s">
        <v>266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1298</v>
      </c>
    </row>
    <row r="149" spans="1:65" s="2" customFormat="1" ht="146.25">
      <c r="A149" s="32"/>
      <c r="B149" s="33"/>
      <c r="C149" s="32"/>
      <c r="D149" s="160" t="s">
        <v>190</v>
      </c>
      <c r="E149" s="32"/>
      <c r="F149" s="161" t="s">
        <v>685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1299</v>
      </c>
      <c r="H150" s="168">
        <v>1.86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80</v>
      </c>
      <c r="AY150" s="166" t="s">
        <v>181</v>
      </c>
    </row>
    <row r="151" spans="1:65" s="2" customFormat="1" ht="16.5" customHeight="1">
      <c r="A151" s="32"/>
      <c r="B151" s="144"/>
      <c r="C151" s="188" t="s">
        <v>265</v>
      </c>
      <c r="D151" s="188" t="s">
        <v>266</v>
      </c>
      <c r="E151" s="189" t="s">
        <v>688</v>
      </c>
      <c r="F151" s="190" t="s">
        <v>689</v>
      </c>
      <c r="G151" s="191" t="s">
        <v>690</v>
      </c>
      <c r="H151" s="192">
        <v>2527</v>
      </c>
      <c r="I151" s="193"/>
      <c r="J151" s="194">
        <f>ROUND(I151*H151,2)</f>
        <v>0</v>
      </c>
      <c r="K151" s="195"/>
      <c r="L151" s="33"/>
      <c r="M151" s="196" t="s">
        <v>1</v>
      </c>
      <c r="N151" s="197" t="s">
        <v>37</v>
      </c>
      <c r="O151" s="58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188</v>
      </c>
      <c r="AT151" s="158" t="s">
        <v>266</v>
      </c>
      <c r="AU151" s="158" t="s">
        <v>82</v>
      </c>
      <c r="AY151" s="17" t="s">
        <v>181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80</v>
      </c>
      <c r="BK151" s="159">
        <f>ROUND(I151*H151,2)</f>
        <v>0</v>
      </c>
      <c r="BL151" s="17" t="s">
        <v>188</v>
      </c>
      <c r="BM151" s="158" t="s">
        <v>1300</v>
      </c>
    </row>
    <row r="152" spans="1:65" s="2" customFormat="1" ht="48.75">
      <c r="A152" s="32"/>
      <c r="B152" s="33"/>
      <c r="C152" s="32"/>
      <c r="D152" s="160" t="s">
        <v>190</v>
      </c>
      <c r="E152" s="32"/>
      <c r="F152" s="161" t="s">
        <v>692</v>
      </c>
      <c r="G152" s="32"/>
      <c r="H152" s="32"/>
      <c r="I152" s="162"/>
      <c r="J152" s="32"/>
      <c r="K152" s="32"/>
      <c r="L152" s="33"/>
      <c r="M152" s="163"/>
      <c r="N152" s="16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190</v>
      </c>
      <c r="AU152" s="17" t="s">
        <v>82</v>
      </c>
    </row>
    <row r="153" spans="1:65" s="13" customFormat="1" ht="11.25">
      <c r="B153" s="165"/>
      <c r="D153" s="160" t="s">
        <v>191</v>
      </c>
      <c r="E153" s="166" t="s">
        <v>1</v>
      </c>
      <c r="F153" s="167" t="s">
        <v>1301</v>
      </c>
      <c r="H153" s="168">
        <v>2526.31</v>
      </c>
      <c r="I153" s="169"/>
      <c r="L153" s="165"/>
      <c r="M153" s="170"/>
      <c r="N153" s="171"/>
      <c r="O153" s="171"/>
      <c r="P153" s="171"/>
      <c r="Q153" s="171"/>
      <c r="R153" s="171"/>
      <c r="S153" s="171"/>
      <c r="T153" s="172"/>
      <c r="AT153" s="166" t="s">
        <v>191</v>
      </c>
      <c r="AU153" s="166" t="s">
        <v>82</v>
      </c>
      <c r="AV153" s="13" t="s">
        <v>82</v>
      </c>
      <c r="AW153" s="13" t="s">
        <v>29</v>
      </c>
      <c r="AX153" s="13" t="s">
        <v>72</v>
      </c>
      <c r="AY153" s="166" t="s">
        <v>181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1302</v>
      </c>
      <c r="H154" s="168">
        <v>2527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82</v>
      </c>
      <c r="AV154" s="13" t="s">
        <v>82</v>
      </c>
      <c r="AW154" s="13" t="s">
        <v>29</v>
      </c>
      <c r="AX154" s="13" t="s">
        <v>80</v>
      </c>
      <c r="AY154" s="166" t="s">
        <v>181</v>
      </c>
    </row>
    <row r="155" spans="1:65" s="2" customFormat="1" ht="21.75" customHeight="1">
      <c r="A155" s="32"/>
      <c r="B155" s="144"/>
      <c r="C155" s="188" t="s">
        <v>277</v>
      </c>
      <c r="D155" s="188" t="s">
        <v>266</v>
      </c>
      <c r="E155" s="189" t="s">
        <v>1303</v>
      </c>
      <c r="F155" s="190" t="s">
        <v>1304</v>
      </c>
      <c r="G155" s="191" t="s">
        <v>690</v>
      </c>
      <c r="H155" s="192">
        <v>47</v>
      </c>
      <c r="I155" s="193"/>
      <c r="J155" s="194">
        <f>ROUND(I155*H155,2)</f>
        <v>0</v>
      </c>
      <c r="K155" s="195"/>
      <c r="L155" s="33"/>
      <c r="M155" s="196" t="s">
        <v>1</v>
      </c>
      <c r="N155" s="197" t="s">
        <v>37</v>
      </c>
      <c r="O155" s="58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8" t="s">
        <v>188</v>
      </c>
      <c r="AT155" s="158" t="s">
        <v>266</v>
      </c>
      <c r="AU155" s="158" t="s">
        <v>82</v>
      </c>
      <c r="AY155" s="17" t="s">
        <v>181</v>
      </c>
      <c r="BE155" s="159">
        <f>IF(N155="základní",J155,0)</f>
        <v>0</v>
      </c>
      <c r="BF155" s="159">
        <f>IF(N155="snížená",J155,0)</f>
        <v>0</v>
      </c>
      <c r="BG155" s="159">
        <f>IF(N155="zákl. přenesená",J155,0)</f>
        <v>0</v>
      </c>
      <c r="BH155" s="159">
        <f>IF(N155="sníž. přenesená",J155,0)</f>
        <v>0</v>
      </c>
      <c r="BI155" s="159">
        <f>IF(N155="nulová",J155,0)</f>
        <v>0</v>
      </c>
      <c r="BJ155" s="17" t="s">
        <v>80</v>
      </c>
      <c r="BK155" s="159">
        <f>ROUND(I155*H155,2)</f>
        <v>0</v>
      </c>
      <c r="BL155" s="17" t="s">
        <v>188</v>
      </c>
      <c r="BM155" s="158" t="s">
        <v>1305</v>
      </c>
    </row>
    <row r="156" spans="1:65" s="2" customFormat="1" ht="48.75">
      <c r="A156" s="32"/>
      <c r="B156" s="33"/>
      <c r="C156" s="32"/>
      <c r="D156" s="160" t="s">
        <v>190</v>
      </c>
      <c r="E156" s="32"/>
      <c r="F156" s="161" t="s">
        <v>1306</v>
      </c>
      <c r="G156" s="32"/>
      <c r="H156" s="32"/>
      <c r="I156" s="162"/>
      <c r="J156" s="32"/>
      <c r="K156" s="32"/>
      <c r="L156" s="33"/>
      <c r="M156" s="163"/>
      <c r="N156" s="164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190</v>
      </c>
      <c r="AU156" s="17" t="s">
        <v>82</v>
      </c>
    </row>
    <row r="157" spans="1:65" s="13" customFormat="1" ht="11.25">
      <c r="B157" s="165"/>
      <c r="D157" s="160" t="s">
        <v>191</v>
      </c>
      <c r="E157" s="166" t="s">
        <v>1</v>
      </c>
      <c r="F157" s="167" t="s">
        <v>1307</v>
      </c>
      <c r="H157" s="168">
        <v>47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6" t="s">
        <v>191</v>
      </c>
      <c r="AU157" s="166" t="s">
        <v>82</v>
      </c>
      <c r="AV157" s="13" t="s">
        <v>82</v>
      </c>
      <c r="AW157" s="13" t="s">
        <v>29</v>
      </c>
      <c r="AX157" s="13" t="s">
        <v>80</v>
      </c>
      <c r="AY157" s="166" t="s">
        <v>181</v>
      </c>
    </row>
    <row r="158" spans="1:65" s="2" customFormat="1" ht="24.2" customHeight="1">
      <c r="A158" s="32"/>
      <c r="B158" s="144"/>
      <c r="C158" s="188" t="s">
        <v>289</v>
      </c>
      <c r="D158" s="188" t="s">
        <v>266</v>
      </c>
      <c r="E158" s="189" t="s">
        <v>694</v>
      </c>
      <c r="F158" s="190" t="s">
        <v>695</v>
      </c>
      <c r="G158" s="191" t="s">
        <v>622</v>
      </c>
      <c r="H158" s="192">
        <v>700</v>
      </c>
      <c r="I158" s="193"/>
      <c r="J158" s="194">
        <f>ROUND(I158*H158,2)</f>
        <v>0</v>
      </c>
      <c r="K158" s="195"/>
      <c r="L158" s="33"/>
      <c r="M158" s="196" t="s">
        <v>1</v>
      </c>
      <c r="N158" s="197" t="s">
        <v>37</v>
      </c>
      <c r="O158" s="58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8" t="s">
        <v>188</v>
      </c>
      <c r="AT158" s="158" t="s">
        <v>266</v>
      </c>
      <c r="AU158" s="158" t="s">
        <v>82</v>
      </c>
      <c r="AY158" s="17" t="s">
        <v>181</v>
      </c>
      <c r="BE158" s="159">
        <f>IF(N158="základní",J158,0)</f>
        <v>0</v>
      </c>
      <c r="BF158" s="159">
        <f>IF(N158="snížená",J158,0)</f>
        <v>0</v>
      </c>
      <c r="BG158" s="159">
        <f>IF(N158="zákl. přenesená",J158,0)</f>
        <v>0</v>
      </c>
      <c r="BH158" s="159">
        <f>IF(N158="sníž. přenesená",J158,0)</f>
        <v>0</v>
      </c>
      <c r="BI158" s="159">
        <f>IF(N158="nulová",J158,0)</f>
        <v>0</v>
      </c>
      <c r="BJ158" s="17" t="s">
        <v>80</v>
      </c>
      <c r="BK158" s="159">
        <f>ROUND(I158*H158,2)</f>
        <v>0</v>
      </c>
      <c r="BL158" s="17" t="s">
        <v>188</v>
      </c>
      <c r="BM158" s="158" t="s">
        <v>1308</v>
      </c>
    </row>
    <row r="159" spans="1:65" s="2" customFormat="1" ht="39">
      <c r="A159" s="32"/>
      <c r="B159" s="33"/>
      <c r="C159" s="32"/>
      <c r="D159" s="160" t="s">
        <v>190</v>
      </c>
      <c r="E159" s="32"/>
      <c r="F159" s="161" t="s">
        <v>697</v>
      </c>
      <c r="G159" s="32"/>
      <c r="H159" s="32"/>
      <c r="I159" s="162"/>
      <c r="J159" s="32"/>
      <c r="K159" s="32"/>
      <c r="L159" s="33"/>
      <c r="M159" s="163"/>
      <c r="N159" s="164"/>
      <c r="O159" s="58"/>
      <c r="P159" s="58"/>
      <c r="Q159" s="58"/>
      <c r="R159" s="58"/>
      <c r="S159" s="58"/>
      <c r="T159" s="59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7" t="s">
        <v>190</v>
      </c>
      <c r="AU159" s="17" t="s">
        <v>82</v>
      </c>
    </row>
    <row r="160" spans="1:65" s="2" customFormat="1" ht="24.2" customHeight="1">
      <c r="A160" s="32"/>
      <c r="B160" s="144"/>
      <c r="C160" s="188" t="s">
        <v>8</v>
      </c>
      <c r="D160" s="188" t="s">
        <v>266</v>
      </c>
      <c r="E160" s="189" t="s">
        <v>698</v>
      </c>
      <c r="F160" s="190" t="s">
        <v>699</v>
      </c>
      <c r="G160" s="191" t="s">
        <v>678</v>
      </c>
      <c r="H160" s="192">
        <v>1.984</v>
      </c>
      <c r="I160" s="193"/>
      <c r="J160" s="194">
        <f>ROUND(I160*H160,2)</f>
        <v>0</v>
      </c>
      <c r="K160" s="195"/>
      <c r="L160" s="33"/>
      <c r="M160" s="196" t="s">
        <v>1</v>
      </c>
      <c r="N160" s="197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188</v>
      </c>
      <c r="AT160" s="158" t="s">
        <v>266</v>
      </c>
      <c r="AU160" s="158" t="s">
        <v>82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1309</v>
      </c>
    </row>
    <row r="161" spans="1:65" s="2" customFormat="1" ht="48.75">
      <c r="A161" s="32"/>
      <c r="B161" s="33"/>
      <c r="C161" s="32"/>
      <c r="D161" s="160" t="s">
        <v>190</v>
      </c>
      <c r="E161" s="32"/>
      <c r="F161" s="161" t="s">
        <v>701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82</v>
      </c>
    </row>
    <row r="162" spans="1:65" s="13" customFormat="1" ht="11.25">
      <c r="B162" s="165"/>
      <c r="D162" s="160" t="s">
        <v>191</v>
      </c>
      <c r="E162" s="166" t="s">
        <v>1</v>
      </c>
      <c r="F162" s="167" t="s">
        <v>1310</v>
      </c>
      <c r="H162" s="168">
        <v>1.984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6" t="s">
        <v>191</v>
      </c>
      <c r="AU162" s="166" t="s">
        <v>82</v>
      </c>
      <c r="AV162" s="13" t="s">
        <v>82</v>
      </c>
      <c r="AW162" s="13" t="s">
        <v>29</v>
      </c>
      <c r="AX162" s="13" t="s">
        <v>80</v>
      </c>
      <c r="AY162" s="166" t="s">
        <v>181</v>
      </c>
    </row>
    <row r="163" spans="1:65" s="2" customFormat="1" ht="24.2" customHeight="1">
      <c r="A163" s="32"/>
      <c r="B163" s="144"/>
      <c r="C163" s="188" t="s">
        <v>304</v>
      </c>
      <c r="D163" s="188" t="s">
        <v>266</v>
      </c>
      <c r="E163" s="189" t="s">
        <v>702</v>
      </c>
      <c r="F163" s="190" t="s">
        <v>703</v>
      </c>
      <c r="G163" s="191" t="s">
        <v>678</v>
      </c>
      <c r="H163" s="192">
        <v>1.9570000000000001</v>
      </c>
      <c r="I163" s="193"/>
      <c r="J163" s="194">
        <f>ROUND(I163*H163,2)</f>
        <v>0</v>
      </c>
      <c r="K163" s="195"/>
      <c r="L163" s="33"/>
      <c r="M163" s="196" t="s">
        <v>1</v>
      </c>
      <c r="N163" s="197" t="s">
        <v>37</v>
      </c>
      <c r="O163" s="58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8" t="s">
        <v>188</v>
      </c>
      <c r="AT163" s="158" t="s">
        <v>266</v>
      </c>
      <c r="AU163" s="158" t="s">
        <v>82</v>
      </c>
      <c r="AY163" s="17" t="s">
        <v>181</v>
      </c>
      <c r="BE163" s="159">
        <f>IF(N163="základní",J163,0)</f>
        <v>0</v>
      </c>
      <c r="BF163" s="159">
        <f>IF(N163="snížená",J163,0)</f>
        <v>0</v>
      </c>
      <c r="BG163" s="159">
        <f>IF(N163="zákl. přenesená",J163,0)</f>
        <v>0</v>
      </c>
      <c r="BH163" s="159">
        <f>IF(N163="sníž. přenesená",J163,0)</f>
        <v>0</v>
      </c>
      <c r="BI163" s="159">
        <f>IF(N163="nulová",J163,0)</f>
        <v>0</v>
      </c>
      <c r="BJ163" s="17" t="s">
        <v>80</v>
      </c>
      <c r="BK163" s="159">
        <f>ROUND(I163*H163,2)</f>
        <v>0</v>
      </c>
      <c r="BL163" s="17" t="s">
        <v>188</v>
      </c>
      <c r="BM163" s="158" t="s">
        <v>1311</v>
      </c>
    </row>
    <row r="164" spans="1:65" s="2" customFormat="1" ht="48.75">
      <c r="A164" s="32"/>
      <c r="B164" s="33"/>
      <c r="C164" s="32"/>
      <c r="D164" s="160" t="s">
        <v>190</v>
      </c>
      <c r="E164" s="32"/>
      <c r="F164" s="161" t="s">
        <v>705</v>
      </c>
      <c r="G164" s="32"/>
      <c r="H164" s="32"/>
      <c r="I164" s="162"/>
      <c r="J164" s="32"/>
      <c r="K164" s="32"/>
      <c r="L164" s="33"/>
      <c r="M164" s="163"/>
      <c r="N164" s="164"/>
      <c r="O164" s="58"/>
      <c r="P164" s="58"/>
      <c r="Q164" s="58"/>
      <c r="R164" s="58"/>
      <c r="S164" s="58"/>
      <c r="T164" s="59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7" t="s">
        <v>190</v>
      </c>
      <c r="AU164" s="17" t="s">
        <v>82</v>
      </c>
    </row>
    <row r="165" spans="1:65" s="13" customFormat="1" ht="11.25">
      <c r="B165" s="165"/>
      <c r="D165" s="160" t="s">
        <v>191</v>
      </c>
      <c r="E165" s="166" t="s">
        <v>1</v>
      </c>
      <c r="F165" s="167" t="s">
        <v>1312</v>
      </c>
      <c r="H165" s="168">
        <v>1.9570000000000001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6" t="s">
        <v>191</v>
      </c>
      <c r="AU165" s="166" t="s">
        <v>82</v>
      </c>
      <c r="AV165" s="13" t="s">
        <v>82</v>
      </c>
      <c r="AW165" s="13" t="s">
        <v>29</v>
      </c>
      <c r="AX165" s="13" t="s">
        <v>80</v>
      </c>
      <c r="AY165" s="166" t="s">
        <v>181</v>
      </c>
    </row>
    <row r="166" spans="1:65" s="2" customFormat="1" ht="24.2" customHeight="1">
      <c r="A166" s="32"/>
      <c r="B166" s="144"/>
      <c r="C166" s="188" t="s">
        <v>312</v>
      </c>
      <c r="D166" s="188" t="s">
        <v>266</v>
      </c>
      <c r="E166" s="189" t="s">
        <v>1313</v>
      </c>
      <c r="F166" s="190" t="s">
        <v>1314</v>
      </c>
      <c r="G166" s="191" t="s">
        <v>678</v>
      </c>
      <c r="H166" s="192">
        <v>2.7E-2</v>
      </c>
      <c r="I166" s="193"/>
      <c r="J166" s="194">
        <f>ROUND(I166*H166,2)</f>
        <v>0</v>
      </c>
      <c r="K166" s="195"/>
      <c r="L166" s="33"/>
      <c r="M166" s="196" t="s">
        <v>1</v>
      </c>
      <c r="N166" s="197" t="s">
        <v>37</v>
      </c>
      <c r="O166" s="58"/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8" t="s">
        <v>188</v>
      </c>
      <c r="AT166" s="158" t="s">
        <v>266</v>
      </c>
      <c r="AU166" s="158" t="s">
        <v>82</v>
      </c>
      <c r="AY166" s="17" t="s">
        <v>181</v>
      </c>
      <c r="BE166" s="159">
        <f>IF(N166="základní",J166,0)</f>
        <v>0</v>
      </c>
      <c r="BF166" s="159">
        <f>IF(N166="snížená",J166,0)</f>
        <v>0</v>
      </c>
      <c r="BG166" s="159">
        <f>IF(N166="zákl. přenesená",J166,0)</f>
        <v>0</v>
      </c>
      <c r="BH166" s="159">
        <f>IF(N166="sníž. přenesená",J166,0)</f>
        <v>0</v>
      </c>
      <c r="BI166" s="159">
        <f>IF(N166="nulová",J166,0)</f>
        <v>0</v>
      </c>
      <c r="BJ166" s="17" t="s">
        <v>80</v>
      </c>
      <c r="BK166" s="159">
        <f>ROUND(I166*H166,2)</f>
        <v>0</v>
      </c>
      <c r="BL166" s="17" t="s">
        <v>188</v>
      </c>
      <c r="BM166" s="158" t="s">
        <v>1315</v>
      </c>
    </row>
    <row r="167" spans="1:65" s="2" customFormat="1" ht="58.5">
      <c r="A167" s="32"/>
      <c r="B167" s="33"/>
      <c r="C167" s="32"/>
      <c r="D167" s="160" t="s">
        <v>190</v>
      </c>
      <c r="E167" s="32"/>
      <c r="F167" s="161" t="s">
        <v>1316</v>
      </c>
      <c r="G167" s="32"/>
      <c r="H167" s="32"/>
      <c r="I167" s="162"/>
      <c r="J167" s="32"/>
      <c r="K167" s="32"/>
      <c r="L167" s="33"/>
      <c r="M167" s="163"/>
      <c r="N167" s="164"/>
      <c r="O167" s="58"/>
      <c r="P167" s="58"/>
      <c r="Q167" s="58"/>
      <c r="R167" s="58"/>
      <c r="S167" s="58"/>
      <c r="T167" s="59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7" t="s">
        <v>190</v>
      </c>
      <c r="AU167" s="17" t="s">
        <v>82</v>
      </c>
    </row>
    <row r="168" spans="1:65" s="13" customFormat="1" ht="11.25">
      <c r="B168" s="165"/>
      <c r="D168" s="160" t="s">
        <v>191</v>
      </c>
      <c r="E168" s="166" t="s">
        <v>1</v>
      </c>
      <c r="F168" s="167" t="s">
        <v>1317</v>
      </c>
      <c r="H168" s="168">
        <v>2.7E-2</v>
      </c>
      <c r="I168" s="169"/>
      <c r="L168" s="165"/>
      <c r="M168" s="170"/>
      <c r="N168" s="171"/>
      <c r="O168" s="171"/>
      <c r="P168" s="171"/>
      <c r="Q168" s="171"/>
      <c r="R168" s="171"/>
      <c r="S168" s="171"/>
      <c r="T168" s="172"/>
      <c r="AT168" s="166" t="s">
        <v>191</v>
      </c>
      <c r="AU168" s="166" t="s">
        <v>82</v>
      </c>
      <c r="AV168" s="13" t="s">
        <v>82</v>
      </c>
      <c r="AW168" s="13" t="s">
        <v>29</v>
      </c>
      <c r="AX168" s="13" t="s">
        <v>80</v>
      </c>
      <c r="AY168" s="166" t="s">
        <v>181</v>
      </c>
    </row>
    <row r="169" spans="1:65" s="2" customFormat="1" ht="24.2" customHeight="1">
      <c r="A169" s="32"/>
      <c r="B169" s="144"/>
      <c r="C169" s="188" t="s">
        <v>319</v>
      </c>
      <c r="D169" s="188" t="s">
        <v>266</v>
      </c>
      <c r="E169" s="189" t="s">
        <v>706</v>
      </c>
      <c r="F169" s="190" t="s">
        <v>707</v>
      </c>
      <c r="G169" s="191" t="s">
        <v>577</v>
      </c>
      <c r="H169" s="192">
        <v>176</v>
      </c>
      <c r="I169" s="193"/>
      <c r="J169" s="194">
        <f>ROUND(I169*H169,2)</f>
        <v>0</v>
      </c>
      <c r="K169" s="195"/>
      <c r="L169" s="33"/>
      <c r="M169" s="196" t="s">
        <v>1</v>
      </c>
      <c r="N169" s="197" t="s">
        <v>37</v>
      </c>
      <c r="O169" s="58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188</v>
      </c>
      <c r="AT169" s="158" t="s">
        <v>266</v>
      </c>
      <c r="AU169" s="158" t="s">
        <v>82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188</v>
      </c>
      <c r="BM169" s="158" t="s">
        <v>1318</v>
      </c>
    </row>
    <row r="170" spans="1:65" s="2" customFormat="1" ht="29.25">
      <c r="A170" s="32"/>
      <c r="B170" s="33"/>
      <c r="C170" s="32"/>
      <c r="D170" s="160" t="s">
        <v>190</v>
      </c>
      <c r="E170" s="32"/>
      <c r="F170" s="161" t="s">
        <v>709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82</v>
      </c>
    </row>
    <row r="171" spans="1:65" s="13" customFormat="1" ht="11.25">
      <c r="B171" s="165"/>
      <c r="D171" s="160" t="s">
        <v>191</v>
      </c>
      <c r="E171" s="166" t="s">
        <v>1</v>
      </c>
      <c r="F171" s="167" t="s">
        <v>1319</v>
      </c>
      <c r="H171" s="168">
        <v>176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6" t="s">
        <v>191</v>
      </c>
      <c r="AU171" s="166" t="s">
        <v>82</v>
      </c>
      <c r="AV171" s="13" t="s">
        <v>82</v>
      </c>
      <c r="AW171" s="13" t="s">
        <v>29</v>
      </c>
      <c r="AX171" s="13" t="s">
        <v>80</v>
      </c>
      <c r="AY171" s="166" t="s">
        <v>181</v>
      </c>
    </row>
    <row r="172" spans="1:65" s="2" customFormat="1" ht="24.2" customHeight="1">
      <c r="A172" s="32"/>
      <c r="B172" s="144"/>
      <c r="C172" s="188" t="s">
        <v>325</v>
      </c>
      <c r="D172" s="188" t="s">
        <v>266</v>
      </c>
      <c r="E172" s="189" t="s">
        <v>711</v>
      </c>
      <c r="F172" s="190" t="s">
        <v>712</v>
      </c>
      <c r="G172" s="191" t="s">
        <v>678</v>
      </c>
      <c r="H172" s="192">
        <v>1.984</v>
      </c>
      <c r="I172" s="193"/>
      <c r="J172" s="194">
        <f>ROUND(I172*H172,2)</f>
        <v>0</v>
      </c>
      <c r="K172" s="195"/>
      <c r="L172" s="33"/>
      <c r="M172" s="196" t="s">
        <v>1</v>
      </c>
      <c r="N172" s="197" t="s">
        <v>37</v>
      </c>
      <c r="O172" s="58"/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8" t="s">
        <v>188</v>
      </c>
      <c r="AT172" s="158" t="s">
        <v>266</v>
      </c>
      <c r="AU172" s="158" t="s">
        <v>82</v>
      </c>
      <c r="AY172" s="17" t="s">
        <v>181</v>
      </c>
      <c r="BE172" s="159">
        <f>IF(N172="základní",J172,0)</f>
        <v>0</v>
      </c>
      <c r="BF172" s="159">
        <f>IF(N172="snížená",J172,0)</f>
        <v>0</v>
      </c>
      <c r="BG172" s="159">
        <f>IF(N172="zákl. přenesená",J172,0)</f>
        <v>0</v>
      </c>
      <c r="BH172" s="159">
        <f>IF(N172="sníž. přenesená",J172,0)</f>
        <v>0</v>
      </c>
      <c r="BI172" s="159">
        <f>IF(N172="nulová",J172,0)</f>
        <v>0</v>
      </c>
      <c r="BJ172" s="17" t="s">
        <v>80</v>
      </c>
      <c r="BK172" s="159">
        <f>ROUND(I172*H172,2)</f>
        <v>0</v>
      </c>
      <c r="BL172" s="17" t="s">
        <v>188</v>
      </c>
      <c r="BM172" s="158" t="s">
        <v>1320</v>
      </c>
    </row>
    <row r="173" spans="1:65" s="2" customFormat="1" ht="78">
      <c r="A173" s="32"/>
      <c r="B173" s="33"/>
      <c r="C173" s="32"/>
      <c r="D173" s="160" t="s">
        <v>190</v>
      </c>
      <c r="E173" s="32"/>
      <c r="F173" s="161" t="s">
        <v>714</v>
      </c>
      <c r="G173" s="32"/>
      <c r="H173" s="32"/>
      <c r="I173" s="162"/>
      <c r="J173" s="32"/>
      <c r="K173" s="32"/>
      <c r="L173" s="33"/>
      <c r="M173" s="163"/>
      <c r="N173" s="164"/>
      <c r="O173" s="58"/>
      <c r="P173" s="58"/>
      <c r="Q173" s="58"/>
      <c r="R173" s="58"/>
      <c r="S173" s="58"/>
      <c r="T173" s="59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7" t="s">
        <v>190</v>
      </c>
      <c r="AU173" s="17" t="s">
        <v>82</v>
      </c>
    </row>
    <row r="174" spans="1:65" s="14" customFormat="1" ht="22.5">
      <c r="B174" s="173"/>
      <c r="D174" s="160" t="s">
        <v>191</v>
      </c>
      <c r="E174" s="174" t="s">
        <v>1</v>
      </c>
      <c r="F174" s="175" t="s">
        <v>1321</v>
      </c>
      <c r="H174" s="174" t="s">
        <v>1</v>
      </c>
      <c r="I174" s="176"/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191</v>
      </c>
      <c r="AU174" s="174" t="s">
        <v>82</v>
      </c>
      <c r="AV174" s="14" t="s">
        <v>80</v>
      </c>
      <c r="AW174" s="14" t="s">
        <v>29</v>
      </c>
      <c r="AX174" s="14" t="s">
        <v>72</v>
      </c>
      <c r="AY174" s="174" t="s">
        <v>181</v>
      </c>
    </row>
    <row r="175" spans="1:65" s="13" customFormat="1" ht="11.25">
      <c r="B175" s="165"/>
      <c r="D175" s="160" t="s">
        <v>191</v>
      </c>
      <c r="E175" s="166" t="s">
        <v>1</v>
      </c>
      <c r="F175" s="167" t="s">
        <v>1310</v>
      </c>
      <c r="H175" s="168">
        <v>1.984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6" t="s">
        <v>191</v>
      </c>
      <c r="AU175" s="166" t="s">
        <v>82</v>
      </c>
      <c r="AV175" s="13" t="s">
        <v>82</v>
      </c>
      <c r="AW175" s="13" t="s">
        <v>29</v>
      </c>
      <c r="AX175" s="13" t="s">
        <v>80</v>
      </c>
      <c r="AY175" s="166" t="s">
        <v>181</v>
      </c>
    </row>
    <row r="176" spans="1:65" s="2" customFormat="1" ht="24.2" customHeight="1">
      <c r="A176" s="32"/>
      <c r="B176" s="144"/>
      <c r="C176" s="188" t="s">
        <v>329</v>
      </c>
      <c r="D176" s="188" t="s">
        <v>266</v>
      </c>
      <c r="E176" s="189" t="s">
        <v>1322</v>
      </c>
      <c r="F176" s="190" t="s">
        <v>1323</v>
      </c>
      <c r="G176" s="191" t="s">
        <v>622</v>
      </c>
      <c r="H176" s="192">
        <v>50</v>
      </c>
      <c r="I176" s="193"/>
      <c r="J176" s="194">
        <f>ROUND(I176*H176,2)</f>
        <v>0</v>
      </c>
      <c r="K176" s="195"/>
      <c r="L176" s="33"/>
      <c r="M176" s="196" t="s">
        <v>1</v>
      </c>
      <c r="N176" s="197" t="s">
        <v>37</v>
      </c>
      <c r="O176" s="58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8" t="s">
        <v>188</v>
      </c>
      <c r="AT176" s="158" t="s">
        <v>266</v>
      </c>
      <c r="AU176" s="158" t="s">
        <v>82</v>
      </c>
      <c r="AY176" s="17" t="s">
        <v>181</v>
      </c>
      <c r="BE176" s="159">
        <f>IF(N176="základní",J176,0)</f>
        <v>0</v>
      </c>
      <c r="BF176" s="159">
        <f>IF(N176="snížená",J176,0)</f>
        <v>0</v>
      </c>
      <c r="BG176" s="159">
        <f>IF(N176="zákl. přenesená",J176,0)</f>
        <v>0</v>
      </c>
      <c r="BH176" s="159">
        <f>IF(N176="sníž. přenesená",J176,0)</f>
        <v>0</v>
      </c>
      <c r="BI176" s="159">
        <f>IF(N176="nulová",J176,0)</f>
        <v>0</v>
      </c>
      <c r="BJ176" s="17" t="s">
        <v>80</v>
      </c>
      <c r="BK176" s="159">
        <f>ROUND(I176*H176,2)</f>
        <v>0</v>
      </c>
      <c r="BL176" s="17" t="s">
        <v>188</v>
      </c>
      <c r="BM176" s="158" t="s">
        <v>1324</v>
      </c>
    </row>
    <row r="177" spans="1:65" s="2" customFormat="1" ht="87.75">
      <c r="A177" s="32"/>
      <c r="B177" s="33"/>
      <c r="C177" s="32"/>
      <c r="D177" s="160" t="s">
        <v>190</v>
      </c>
      <c r="E177" s="32"/>
      <c r="F177" s="161" t="s">
        <v>1325</v>
      </c>
      <c r="G177" s="32"/>
      <c r="H177" s="32"/>
      <c r="I177" s="162"/>
      <c r="J177" s="32"/>
      <c r="K177" s="32"/>
      <c r="L177" s="33"/>
      <c r="M177" s="163"/>
      <c r="N177" s="164"/>
      <c r="O177" s="58"/>
      <c r="P177" s="58"/>
      <c r="Q177" s="58"/>
      <c r="R177" s="58"/>
      <c r="S177" s="58"/>
      <c r="T177" s="59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7" t="s">
        <v>190</v>
      </c>
      <c r="AU177" s="17" t="s">
        <v>82</v>
      </c>
    </row>
    <row r="178" spans="1:65" s="13" customFormat="1" ht="11.25">
      <c r="B178" s="165"/>
      <c r="D178" s="160" t="s">
        <v>191</v>
      </c>
      <c r="E178" s="166" t="s">
        <v>1</v>
      </c>
      <c r="F178" s="167" t="s">
        <v>1326</v>
      </c>
      <c r="H178" s="168">
        <v>50</v>
      </c>
      <c r="I178" s="169"/>
      <c r="L178" s="165"/>
      <c r="M178" s="170"/>
      <c r="N178" s="171"/>
      <c r="O178" s="171"/>
      <c r="P178" s="171"/>
      <c r="Q178" s="171"/>
      <c r="R178" s="171"/>
      <c r="S178" s="171"/>
      <c r="T178" s="172"/>
      <c r="AT178" s="166" t="s">
        <v>191</v>
      </c>
      <c r="AU178" s="166" t="s">
        <v>82</v>
      </c>
      <c r="AV178" s="13" t="s">
        <v>82</v>
      </c>
      <c r="AW178" s="13" t="s">
        <v>29</v>
      </c>
      <c r="AX178" s="13" t="s">
        <v>80</v>
      </c>
      <c r="AY178" s="166" t="s">
        <v>181</v>
      </c>
    </row>
    <row r="179" spans="1:65" s="2" customFormat="1" ht="24.2" customHeight="1">
      <c r="A179" s="32"/>
      <c r="B179" s="144"/>
      <c r="C179" s="188" t="s">
        <v>333</v>
      </c>
      <c r="D179" s="188" t="s">
        <v>266</v>
      </c>
      <c r="E179" s="189" t="s">
        <v>715</v>
      </c>
      <c r="F179" s="190" t="s">
        <v>716</v>
      </c>
      <c r="G179" s="191" t="s">
        <v>678</v>
      </c>
      <c r="H179" s="192">
        <v>1.984</v>
      </c>
      <c r="I179" s="193"/>
      <c r="J179" s="194">
        <f>ROUND(I179*H179,2)</f>
        <v>0</v>
      </c>
      <c r="K179" s="195"/>
      <c r="L179" s="33"/>
      <c r="M179" s="196" t="s">
        <v>1</v>
      </c>
      <c r="N179" s="197" t="s">
        <v>37</v>
      </c>
      <c r="O179" s="58"/>
      <c r="P179" s="156">
        <f>O179*H179</f>
        <v>0</v>
      </c>
      <c r="Q179" s="156">
        <v>0</v>
      </c>
      <c r="R179" s="156">
        <f>Q179*H179</f>
        <v>0</v>
      </c>
      <c r="S179" s="156">
        <v>0</v>
      </c>
      <c r="T179" s="15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8" t="s">
        <v>188</v>
      </c>
      <c r="AT179" s="158" t="s">
        <v>266</v>
      </c>
      <c r="AU179" s="158" t="s">
        <v>82</v>
      </c>
      <c r="AY179" s="17" t="s">
        <v>181</v>
      </c>
      <c r="BE179" s="159">
        <f>IF(N179="základní",J179,0)</f>
        <v>0</v>
      </c>
      <c r="BF179" s="159">
        <f>IF(N179="snížená",J179,0)</f>
        <v>0</v>
      </c>
      <c r="BG179" s="159">
        <f>IF(N179="zákl. přenesená",J179,0)</f>
        <v>0</v>
      </c>
      <c r="BH179" s="159">
        <f>IF(N179="sníž. přenesená",J179,0)</f>
        <v>0</v>
      </c>
      <c r="BI179" s="159">
        <f>IF(N179="nulová",J179,0)</f>
        <v>0</v>
      </c>
      <c r="BJ179" s="17" t="s">
        <v>80</v>
      </c>
      <c r="BK179" s="159">
        <f>ROUND(I179*H179,2)</f>
        <v>0</v>
      </c>
      <c r="BL179" s="17" t="s">
        <v>188</v>
      </c>
      <c r="BM179" s="158" t="s">
        <v>1327</v>
      </c>
    </row>
    <row r="180" spans="1:65" s="2" customFormat="1" ht="39">
      <c r="A180" s="32"/>
      <c r="B180" s="33"/>
      <c r="C180" s="32"/>
      <c r="D180" s="160" t="s">
        <v>190</v>
      </c>
      <c r="E180" s="32"/>
      <c r="F180" s="161" t="s">
        <v>718</v>
      </c>
      <c r="G180" s="32"/>
      <c r="H180" s="32"/>
      <c r="I180" s="162"/>
      <c r="J180" s="32"/>
      <c r="K180" s="32"/>
      <c r="L180" s="33"/>
      <c r="M180" s="163"/>
      <c r="N180" s="164"/>
      <c r="O180" s="58"/>
      <c r="P180" s="58"/>
      <c r="Q180" s="58"/>
      <c r="R180" s="58"/>
      <c r="S180" s="58"/>
      <c r="T180" s="59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T180" s="17" t="s">
        <v>190</v>
      </c>
      <c r="AU180" s="17" t="s">
        <v>82</v>
      </c>
    </row>
    <row r="181" spans="1:65" s="13" customFormat="1" ht="11.25">
      <c r="B181" s="165"/>
      <c r="D181" s="160" t="s">
        <v>191</v>
      </c>
      <c r="E181" s="166" t="s">
        <v>1</v>
      </c>
      <c r="F181" s="167" t="s">
        <v>1310</v>
      </c>
      <c r="H181" s="168">
        <v>1.984</v>
      </c>
      <c r="I181" s="169"/>
      <c r="L181" s="165"/>
      <c r="M181" s="170"/>
      <c r="N181" s="171"/>
      <c r="O181" s="171"/>
      <c r="P181" s="171"/>
      <c r="Q181" s="171"/>
      <c r="R181" s="171"/>
      <c r="S181" s="171"/>
      <c r="T181" s="172"/>
      <c r="AT181" s="166" t="s">
        <v>191</v>
      </c>
      <c r="AU181" s="166" t="s">
        <v>82</v>
      </c>
      <c r="AV181" s="13" t="s">
        <v>82</v>
      </c>
      <c r="AW181" s="13" t="s">
        <v>29</v>
      </c>
      <c r="AX181" s="13" t="s">
        <v>80</v>
      </c>
      <c r="AY181" s="166" t="s">
        <v>181</v>
      </c>
    </row>
    <row r="182" spans="1:65" s="2" customFormat="1" ht="24.2" customHeight="1">
      <c r="A182" s="32"/>
      <c r="B182" s="144"/>
      <c r="C182" s="188" t="s">
        <v>338</v>
      </c>
      <c r="D182" s="188" t="s">
        <v>266</v>
      </c>
      <c r="E182" s="189" t="s">
        <v>1328</v>
      </c>
      <c r="F182" s="190" t="s">
        <v>1329</v>
      </c>
      <c r="G182" s="191" t="s">
        <v>622</v>
      </c>
      <c r="H182" s="192">
        <v>50</v>
      </c>
      <c r="I182" s="193"/>
      <c r="J182" s="194">
        <f>ROUND(I182*H182,2)</f>
        <v>0</v>
      </c>
      <c r="K182" s="195"/>
      <c r="L182" s="33"/>
      <c r="M182" s="196" t="s">
        <v>1</v>
      </c>
      <c r="N182" s="197" t="s">
        <v>37</v>
      </c>
      <c r="O182" s="58"/>
      <c r="P182" s="156">
        <f>O182*H182</f>
        <v>0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188</v>
      </c>
      <c r="AT182" s="158" t="s">
        <v>266</v>
      </c>
      <c r="AU182" s="158" t="s">
        <v>82</v>
      </c>
      <c r="AY182" s="17" t="s">
        <v>181</v>
      </c>
      <c r="BE182" s="159">
        <f>IF(N182="základní",J182,0)</f>
        <v>0</v>
      </c>
      <c r="BF182" s="159">
        <f>IF(N182="snížená",J182,0)</f>
        <v>0</v>
      </c>
      <c r="BG182" s="159">
        <f>IF(N182="zákl. přenesená",J182,0)</f>
        <v>0</v>
      </c>
      <c r="BH182" s="159">
        <f>IF(N182="sníž. přenesená",J182,0)</f>
        <v>0</v>
      </c>
      <c r="BI182" s="159">
        <f>IF(N182="nulová",J182,0)</f>
        <v>0</v>
      </c>
      <c r="BJ182" s="17" t="s">
        <v>80</v>
      </c>
      <c r="BK182" s="159">
        <f>ROUND(I182*H182,2)</f>
        <v>0</v>
      </c>
      <c r="BL182" s="17" t="s">
        <v>188</v>
      </c>
      <c r="BM182" s="158" t="s">
        <v>1330</v>
      </c>
    </row>
    <row r="183" spans="1:65" s="2" customFormat="1" ht="39">
      <c r="A183" s="32"/>
      <c r="B183" s="33"/>
      <c r="C183" s="32"/>
      <c r="D183" s="160" t="s">
        <v>190</v>
      </c>
      <c r="E183" s="32"/>
      <c r="F183" s="161" t="s">
        <v>1331</v>
      </c>
      <c r="G183" s="32"/>
      <c r="H183" s="32"/>
      <c r="I183" s="162"/>
      <c r="J183" s="32"/>
      <c r="K183" s="32"/>
      <c r="L183" s="33"/>
      <c r="M183" s="163"/>
      <c r="N183" s="164"/>
      <c r="O183" s="58"/>
      <c r="P183" s="58"/>
      <c r="Q183" s="58"/>
      <c r="R183" s="58"/>
      <c r="S183" s="58"/>
      <c r="T183" s="59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7" t="s">
        <v>190</v>
      </c>
      <c r="AU183" s="17" t="s">
        <v>82</v>
      </c>
    </row>
    <row r="184" spans="1:65" s="2" customFormat="1" ht="24.2" customHeight="1">
      <c r="A184" s="32"/>
      <c r="B184" s="144"/>
      <c r="C184" s="188" t="s">
        <v>363</v>
      </c>
      <c r="D184" s="188" t="s">
        <v>266</v>
      </c>
      <c r="E184" s="189" t="s">
        <v>719</v>
      </c>
      <c r="F184" s="190" t="s">
        <v>720</v>
      </c>
      <c r="G184" s="191" t="s">
        <v>721</v>
      </c>
      <c r="H184" s="192">
        <v>26</v>
      </c>
      <c r="I184" s="193"/>
      <c r="J184" s="194">
        <f>ROUND(I184*H184,2)</f>
        <v>0</v>
      </c>
      <c r="K184" s="195"/>
      <c r="L184" s="33"/>
      <c r="M184" s="196" t="s">
        <v>1</v>
      </c>
      <c r="N184" s="197" t="s">
        <v>37</v>
      </c>
      <c r="O184" s="58"/>
      <c r="P184" s="156">
        <f>O184*H184</f>
        <v>0</v>
      </c>
      <c r="Q184" s="156">
        <v>0</v>
      </c>
      <c r="R184" s="156">
        <f>Q184*H184</f>
        <v>0</v>
      </c>
      <c r="S184" s="156">
        <v>0</v>
      </c>
      <c r="T184" s="157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8" t="s">
        <v>188</v>
      </c>
      <c r="AT184" s="158" t="s">
        <v>266</v>
      </c>
      <c r="AU184" s="158" t="s">
        <v>82</v>
      </c>
      <c r="AY184" s="17" t="s">
        <v>181</v>
      </c>
      <c r="BE184" s="159">
        <f>IF(N184="základní",J184,0)</f>
        <v>0</v>
      </c>
      <c r="BF184" s="159">
        <f>IF(N184="snížená",J184,0)</f>
        <v>0</v>
      </c>
      <c r="BG184" s="159">
        <f>IF(N184="zákl. přenesená",J184,0)</f>
        <v>0</v>
      </c>
      <c r="BH184" s="159">
        <f>IF(N184="sníž. přenesená",J184,0)</f>
        <v>0</v>
      </c>
      <c r="BI184" s="159">
        <f>IF(N184="nulová",J184,0)</f>
        <v>0</v>
      </c>
      <c r="BJ184" s="17" t="s">
        <v>80</v>
      </c>
      <c r="BK184" s="159">
        <f>ROUND(I184*H184,2)</f>
        <v>0</v>
      </c>
      <c r="BL184" s="17" t="s">
        <v>188</v>
      </c>
      <c r="BM184" s="158" t="s">
        <v>1332</v>
      </c>
    </row>
    <row r="185" spans="1:65" s="2" customFormat="1" ht="87.75">
      <c r="A185" s="32"/>
      <c r="B185" s="33"/>
      <c r="C185" s="32"/>
      <c r="D185" s="160" t="s">
        <v>190</v>
      </c>
      <c r="E185" s="32"/>
      <c r="F185" s="161" t="s">
        <v>723</v>
      </c>
      <c r="G185" s="32"/>
      <c r="H185" s="32"/>
      <c r="I185" s="162"/>
      <c r="J185" s="32"/>
      <c r="K185" s="32"/>
      <c r="L185" s="33"/>
      <c r="M185" s="163"/>
      <c r="N185" s="164"/>
      <c r="O185" s="58"/>
      <c r="P185" s="58"/>
      <c r="Q185" s="58"/>
      <c r="R185" s="58"/>
      <c r="S185" s="58"/>
      <c r="T185" s="59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T185" s="17" t="s">
        <v>190</v>
      </c>
      <c r="AU185" s="17" t="s">
        <v>82</v>
      </c>
    </row>
    <row r="186" spans="1:65" s="13" customFormat="1" ht="11.25">
      <c r="B186" s="165"/>
      <c r="D186" s="160" t="s">
        <v>191</v>
      </c>
      <c r="E186" s="166" t="s">
        <v>1</v>
      </c>
      <c r="F186" s="167" t="s">
        <v>1333</v>
      </c>
      <c r="H186" s="168">
        <v>26</v>
      </c>
      <c r="I186" s="169"/>
      <c r="L186" s="165"/>
      <c r="M186" s="170"/>
      <c r="N186" s="171"/>
      <c r="O186" s="171"/>
      <c r="P186" s="171"/>
      <c r="Q186" s="171"/>
      <c r="R186" s="171"/>
      <c r="S186" s="171"/>
      <c r="T186" s="172"/>
      <c r="AT186" s="166" t="s">
        <v>191</v>
      </c>
      <c r="AU186" s="166" t="s">
        <v>82</v>
      </c>
      <c r="AV186" s="13" t="s">
        <v>82</v>
      </c>
      <c r="AW186" s="13" t="s">
        <v>29</v>
      </c>
      <c r="AX186" s="13" t="s">
        <v>80</v>
      </c>
      <c r="AY186" s="166" t="s">
        <v>181</v>
      </c>
    </row>
    <row r="187" spans="1:65" s="2" customFormat="1" ht="24.2" customHeight="1">
      <c r="A187" s="32"/>
      <c r="B187" s="144"/>
      <c r="C187" s="188" t="s">
        <v>7</v>
      </c>
      <c r="D187" s="188" t="s">
        <v>266</v>
      </c>
      <c r="E187" s="189" t="s">
        <v>725</v>
      </c>
      <c r="F187" s="190" t="s">
        <v>726</v>
      </c>
      <c r="G187" s="191" t="s">
        <v>721</v>
      </c>
      <c r="H187" s="192">
        <v>28</v>
      </c>
      <c r="I187" s="193"/>
      <c r="J187" s="194">
        <f>ROUND(I187*H187,2)</f>
        <v>0</v>
      </c>
      <c r="K187" s="195"/>
      <c r="L187" s="33"/>
      <c r="M187" s="196" t="s">
        <v>1</v>
      </c>
      <c r="N187" s="197" t="s">
        <v>37</v>
      </c>
      <c r="O187" s="58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8" t="s">
        <v>188</v>
      </c>
      <c r="AT187" s="158" t="s">
        <v>266</v>
      </c>
      <c r="AU187" s="158" t="s">
        <v>82</v>
      </c>
      <c r="AY187" s="17" t="s">
        <v>181</v>
      </c>
      <c r="BE187" s="159">
        <f>IF(N187="základní",J187,0)</f>
        <v>0</v>
      </c>
      <c r="BF187" s="159">
        <f>IF(N187="snížená",J187,0)</f>
        <v>0</v>
      </c>
      <c r="BG187" s="159">
        <f>IF(N187="zákl. přenesená",J187,0)</f>
        <v>0</v>
      </c>
      <c r="BH187" s="159">
        <f>IF(N187="sníž. přenesená",J187,0)</f>
        <v>0</v>
      </c>
      <c r="BI187" s="159">
        <f>IF(N187="nulová",J187,0)</f>
        <v>0</v>
      </c>
      <c r="BJ187" s="17" t="s">
        <v>80</v>
      </c>
      <c r="BK187" s="159">
        <f>ROUND(I187*H187,2)</f>
        <v>0</v>
      </c>
      <c r="BL187" s="17" t="s">
        <v>188</v>
      </c>
      <c r="BM187" s="158" t="s">
        <v>1334</v>
      </c>
    </row>
    <row r="188" spans="1:65" s="2" customFormat="1" ht="68.25">
      <c r="A188" s="32"/>
      <c r="B188" s="33"/>
      <c r="C188" s="32"/>
      <c r="D188" s="160" t="s">
        <v>190</v>
      </c>
      <c r="E188" s="32"/>
      <c r="F188" s="161" t="s">
        <v>728</v>
      </c>
      <c r="G188" s="32"/>
      <c r="H188" s="32"/>
      <c r="I188" s="162"/>
      <c r="J188" s="32"/>
      <c r="K188" s="32"/>
      <c r="L188" s="33"/>
      <c r="M188" s="163"/>
      <c r="N188" s="164"/>
      <c r="O188" s="58"/>
      <c r="P188" s="58"/>
      <c r="Q188" s="58"/>
      <c r="R188" s="58"/>
      <c r="S188" s="58"/>
      <c r="T188" s="59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7" t="s">
        <v>190</v>
      </c>
      <c r="AU188" s="17" t="s">
        <v>82</v>
      </c>
    </row>
    <row r="189" spans="1:65" s="14" customFormat="1" ht="11.25">
      <c r="B189" s="173"/>
      <c r="D189" s="160" t="s">
        <v>191</v>
      </c>
      <c r="E189" s="174" t="s">
        <v>1</v>
      </c>
      <c r="F189" s="175" t="s">
        <v>1335</v>
      </c>
      <c r="H189" s="174" t="s">
        <v>1</v>
      </c>
      <c r="I189" s="176"/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191</v>
      </c>
      <c r="AU189" s="174" t="s">
        <v>82</v>
      </c>
      <c r="AV189" s="14" t="s">
        <v>80</v>
      </c>
      <c r="AW189" s="14" t="s">
        <v>29</v>
      </c>
      <c r="AX189" s="14" t="s">
        <v>72</v>
      </c>
      <c r="AY189" s="174" t="s">
        <v>181</v>
      </c>
    </row>
    <row r="190" spans="1:65" s="13" customFormat="1" ht="11.25">
      <c r="B190" s="165"/>
      <c r="D190" s="160" t="s">
        <v>191</v>
      </c>
      <c r="E190" s="166" t="s">
        <v>1</v>
      </c>
      <c r="F190" s="167" t="s">
        <v>1336</v>
      </c>
      <c r="H190" s="168">
        <v>28</v>
      </c>
      <c r="I190" s="169"/>
      <c r="L190" s="165"/>
      <c r="M190" s="170"/>
      <c r="N190" s="171"/>
      <c r="O190" s="171"/>
      <c r="P190" s="171"/>
      <c r="Q190" s="171"/>
      <c r="R190" s="171"/>
      <c r="S190" s="171"/>
      <c r="T190" s="172"/>
      <c r="AT190" s="166" t="s">
        <v>191</v>
      </c>
      <c r="AU190" s="166" t="s">
        <v>82</v>
      </c>
      <c r="AV190" s="13" t="s">
        <v>82</v>
      </c>
      <c r="AW190" s="13" t="s">
        <v>29</v>
      </c>
      <c r="AX190" s="13" t="s">
        <v>80</v>
      </c>
      <c r="AY190" s="166" t="s">
        <v>181</v>
      </c>
    </row>
    <row r="191" spans="1:65" s="2" customFormat="1" ht="24.2" customHeight="1">
      <c r="A191" s="32"/>
      <c r="B191" s="144"/>
      <c r="C191" s="188" t="s">
        <v>388</v>
      </c>
      <c r="D191" s="188" t="s">
        <v>266</v>
      </c>
      <c r="E191" s="189" t="s">
        <v>730</v>
      </c>
      <c r="F191" s="190" t="s">
        <v>731</v>
      </c>
      <c r="G191" s="191" t="s">
        <v>721</v>
      </c>
      <c r="H191" s="192">
        <v>12</v>
      </c>
      <c r="I191" s="193"/>
      <c r="J191" s="194">
        <f>ROUND(I191*H191,2)</f>
        <v>0</v>
      </c>
      <c r="K191" s="195"/>
      <c r="L191" s="33"/>
      <c r="M191" s="196" t="s">
        <v>1</v>
      </c>
      <c r="N191" s="197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188</v>
      </c>
      <c r="AT191" s="158" t="s">
        <v>266</v>
      </c>
      <c r="AU191" s="158" t="s">
        <v>82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188</v>
      </c>
      <c r="BM191" s="158" t="s">
        <v>1337</v>
      </c>
    </row>
    <row r="192" spans="1:65" s="2" customFormat="1" ht="29.25">
      <c r="A192" s="32"/>
      <c r="B192" s="33"/>
      <c r="C192" s="32"/>
      <c r="D192" s="160" t="s">
        <v>190</v>
      </c>
      <c r="E192" s="32"/>
      <c r="F192" s="161" t="s">
        <v>733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82</v>
      </c>
    </row>
    <row r="193" spans="1:65" s="13" customFormat="1" ht="11.25">
      <c r="B193" s="165"/>
      <c r="D193" s="160" t="s">
        <v>191</v>
      </c>
      <c r="E193" s="166" t="s">
        <v>1</v>
      </c>
      <c r="F193" s="167" t="s">
        <v>1338</v>
      </c>
      <c r="H193" s="168">
        <v>12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6" t="s">
        <v>191</v>
      </c>
      <c r="AU193" s="166" t="s">
        <v>82</v>
      </c>
      <c r="AV193" s="13" t="s">
        <v>82</v>
      </c>
      <c r="AW193" s="13" t="s">
        <v>29</v>
      </c>
      <c r="AX193" s="13" t="s">
        <v>80</v>
      </c>
      <c r="AY193" s="166" t="s">
        <v>181</v>
      </c>
    </row>
    <row r="194" spans="1:65" s="2" customFormat="1" ht="24.2" customHeight="1">
      <c r="A194" s="32"/>
      <c r="B194" s="144"/>
      <c r="C194" s="188" t="s">
        <v>394</v>
      </c>
      <c r="D194" s="188" t="s">
        <v>266</v>
      </c>
      <c r="E194" s="189" t="s">
        <v>735</v>
      </c>
      <c r="F194" s="190" t="s">
        <v>736</v>
      </c>
      <c r="G194" s="191" t="s">
        <v>721</v>
      </c>
      <c r="H194" s="192">
        <v>22</v>
      </c>
      <c r="I194" s="193"/>
      <c r="J194" s="194">
        <f>ROUND(I194*H194,2)</f>
        <v>0</v>
      </c>
      <c r="K194" s="195"/>
      <c r="L194" s="33"/>
      <c r="M194" s="196" t="s">
        <v>1</v>
      </c>
      <c r="N194" s="197" t="s">
        <v>37</v>
      </c>
      <c r="O194" s="58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8" t="s">
        <v>188</v>
      </c>
      <c r="AT194" s="158" t="s">
        <v>266</v>
      </c>
      <c r="AU194" s="158" t="s">
        <v>82</v>
      </c>
      <c r="AY194" s="17" t="s">
        <v>181</v>
      </c>
      <c r="BE194" s="159">
        <f>IF(N194="základní",J194,0)</f>
        <v>0</v>
      </c>
      <c r="BF194" s="159">
        <f>IF(N194="snížená",J194,0)</f>
        <v>0</v>
      </c>
      <c r="BG194" s="159">
        <f>IF(N194="zákl. přenesená",J194,0)</f>
        <v>0</v>
      </c>
      <c r="BH194" s="159">
        <f>IF(N194="sníž. přenesená",J194,0)</f>
        <v>0</v>
      </c>
      <c r="BI194" s="159">
        <f>IF(N194="nulová",J194,0)</f>
        <v>0</v>
      </c>
      <c r="BJ194" s="17" t="s">
        <v>80</v>
      </c>
      <c r="BK194" s="159">
        <f>ROUND(I194*H194,2)</f>
        <v>0</v>
      </c>
      <c r="BL194" s="17" t="s">
        <v>188</v>
      </c>
      <c r="BM194" s="158" t="s">
        <v>1339</v>
      </c>
    </row>
    <row r="195" spans="1:65" s="2" customFormat="1" ht="58.5">
      <c r="A195" s="32"/>
      <c r="B195" s="33"/>
      <c r="C195" s="32"/>
      <c r="D195" s="160" t="s">
        <v>190</v>
      </c>
      <c r="E195" s="32"/>
      <c r="F195" s="161" t="s">
        <v>738</v>
      </c>
      <c r="G195" s="32"/>
      <c r="H195" s="32"/>
      <c r="I195" s="162"/>
      <c r="J195" s="32"/>
      <c r="K195" s="32"/>
      <c r="L195" s="33"/>
      <c r="M195" s="163"/>
      <c r="N195" s="164"/>
      <c r="O195" s="58"/>
      <c r="P195" s="58"/>
      <c r="Q195" s="58"/>
      <c r="R195" s="58"/>
      <c r="S195" s="58"/>
      <c r="T195" s="59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7" t="s">
        <v>190</v>
      </c>
      <c r="AU195" s="17" t="s">
        <v>82</v>
      </c>
    </row>
    <row r="196" spans="1:65" s="13" customFormat="1" ht="11.25">
      <c r="B196" s="165"/>
      <c r="D196" s="160" t="s">
        <v>191</v>
      </c>
      <c r="E196" s="166" t="s">
        <v>1</v>
      </c>
      <c r="F196" s="167" t="s">
        <v>1340</v>
      </c>
      <c r="H196" s="168">
        <v>22</v>
      </c>
      <c r="I196" s="169"/>
      <c r="L196" s="165"/>
      <c r="M196" s="170"/>
      <c r="N196" s="171"/>
      <c r="O196" s="171"/>
      <c r="P196" s="171"/>
      <c r="Q196" s="171"/>
      <c r="R196" s="171"/>
      <c r="S196" s="171"/>
      <c r="T196" s="172"/>
      <c r="AT196" s="166" t="s">
        <v>191</v>
      </c>
      <c r="AU196" s="166" t="s">
        <v>82</v>
      </c>
      <c r="AV196" s="13" t="s">
        <v>82</v>
      </c>
      <c r="AW196" s="13" t="s">
        <v>29</v>
      </c>
      <c r="AX196" s="13" t="s">
        <v>80</v>
      </c>
      <c r="AY196" s="166" t="s">
        <v>181</v>
      </c>
    </row>
    <row r="197" spans="1:65" s="2" customFormat="1" ht="33" customHeight="1">
      <c r="A197" s="32"/>
      <c r="B197" s="144"/>
      <c r="C197" s="188" t="s">
        <v>400</v>
      </c>
      <c r="D197" s="188" t="s">
        <v>266</v>
      </c>
      <c r="E197" s="189" t="s">
        <v>1341</v>
      </c>
      <c r="F197" s="190" t="s">
        <v>1342</v>
      </c>
      <c r="G197" s="191" t="s">
        <v>721</v>
      </c>
      <c r="H197" s="192">
        <v>6</v>
      </c>
      <c r="I197" s="193"/>
      <c r="J197" s="194">
        <f>ROUND(I197*H197,2)</f>
        <v>0</v>
      </c>
      <c r="K197" s="195"/>
      <c r="L197" s="33"/>
      <c r="M197" s="196" t="s">
        <v>1</v>
      </c>
      <c r="N197" s="197" t="s">
        <v>37</v>
      </c>
      <c r="O197" s="58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8" t="s">
        <v>188</v>
      </c>
      <c r="AT197" s="158" t="s">
        <v>266</v>
      </c>
      <c r="AU197" s="158" t="s">
        <v>82</v>
      </c>
      <c r="AY197" s="17" t="s">
        <v>181</v>
      </c>
      <c r="BE197" s="159">
        <f>IF(N197="základní",J197,0)</f>
        <v>0</v>
      </c>
      <c r="BF197" s="159">
        <f>IF(N197="snížená",J197,0)</f>
        <v>0</v>
      </c>
      <c r="BG197" s="159">
        <f>IF(N197="zákl. přenesená",J197,0)</f>
        <v>0</v>
      </c>
      <c r="BH197" s="159">
        <f>IF(N197="sníž. přenesená",J197,0)</f>
        <v>0</v>
      </c>
      <c r="BI197" s="159">
        <f>IF(N197="nulová",J197,0)</f>
        <v>0</v>
      </c>
      <c r="BJ197" s="17" t="s">
        <v>80</v>
      </c>
      <c r="BK197" s="159">
        <f>ROUND(I197*H197,2)</f>
        <v>0</v>
      </c>
      <c r="BL197" s="17" t="s">
        <v>188</v>
      </c>
      <c r="BM197" s="158" t="s">
        <v>1343</v>
      </c>
    </row>
    <row r="198" spans="1:65" s="2" customFormat="1" ht="58.5">
      <c r="A198" s="32"/>
      <c r="B198" s="33"/>
      <c r="C198" s="32"/>
      <c r="D198" s="160" t="s">
        <v>190</v>
      </c>
      <c r="E198" s="32"/>
      <c r="F198" s="161" t="s">
        <v>1344</v>
      </c>
      <c r="G198" s="32"/>
      <c r="H198" s="32"/>
      <c r="I198" s="162"/>
      <c r="J198" s="32"/>
      <c r="K198" s="32"/>
      <c r="L198" s="33"/>
      <c r="M198" s="163"/>
      <c r="N198" s="164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190</v>
      </c>
      <c r="AU198" s="17" t="s">
        <v>82</v>
      </c>
    </row>
    <row r="199" spans="1:65" s="13" customFormat="1" ht="11.25">
      <c r="B199" s="165"/>
      <c r="D199" s="160" t="s">
        <v>191</v>
      </c>
      <c r="E199" s="166" t="s">
        <v>1</v>
      </c>
      <c r="F199" s="167" t="s">
        <v>1345</v>
      </c>
      <c r="H199" s="168">
        <v>6</v>
      </c>
      <c r="I199" s="169"/>
      <c r="L199" s="165"/>
      <c r="M199" s="170"/>
      <c r="N199" s="171"/>
      <c r="O199" s="171"/>
      <c r="P199" s="171"/>
      <c r="Q199" s="171"/>
      <c r="R199" s="171"/>
      <c r="S199" s="171"/>
      <c r="T199" s="172"/>
      <c r="AT199" s="166" t="s">
        <v>191</v>
      </c>
      <c r="AU199" s="166" t="s">
        <v>82</v>
      </c>
      <c r="AV199" s="13" t="s">
        <v>82</v>
      </c>
      <c r="AW199" s="13" t="s">
        <v>29</v>
      </c>
      <c r="AX199" s="13" t="s">
        <v>80</v>
      </c>
      <c r="AY199" s="166" t="s">
        <v>181</v>
      </c>
    </row>
    <row r="200" spans="1:65" s="2" customFormat="1" ht="24.2" customHeight="1">
      <c r="A200" s="32"/>
      <c r="B200" s="144"/>
      <c r="C200" s="188" t="s">
        <v>404</v>
      </c>
      <c r="D200" s="188" t="s">
        <v>266</v>
      </c>
      <c r="E200" s="189" t="s">
        <v>739</v>
      </c>
      <c r="F200" s="190" t="s">
        <v>740</v>
      </c>
      <c r="G200" s="191" t="s">
        <v>622</v>
      </c>
      <c r="H200" s="192">
        <v>4120</v>
      </c>
      <c r="I200" s="193"/>
      <c r="J200" s="194">
        <f>ROUND(I200*H200,2)</f>
        <v>0</v>
      </c>
      <c r="K200" s="195"/>
      <c r="L200" s="33"/>
      <c r="M200" s="196" t="s">
        <v>1</v>
      </c>
      <c r="N200" s="197" t="s">
        <v>37</v>
      </c>
      <c r="O200" s="58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8" t="s">
        <v>188</v>
      </c>
      <c r="AT200" s="158" t="s">
        <v>266</v>
      </c>
      <c r="AU200" s="158" t="s">
        <v>82</v>
      </c>
      <c r="AY200" s="17" t="s">
        <v>181</v>
      </c>
      <c r="BE200" s="159">
        <f>IF(N200="základní",J200,0)</f>
        <v>0</v>
      </c>
      <c r="BF200" s="159">
        <f>IF(N200="snížená",J200,0)</f>
        <v>0</v>
      </c>
      <c r="BG200" s="159">
        <f>IF(N200="zákl. přenesená",J200,0)</f>
        <v>0</v>
      </c>
      <c r="BH200" s="159">
        <f>IF(N200="sníž. přenesená",J200,0)</f>
        <v>0</v>
      </c>
      <c r="BI200" s="159">
        <f>IF(N200="nulová",J200,0)</f>
        <v>0</v>
      </c>
      <c r="BJ200" s="17" t="s">
        <v>80</v>
      </c>
      <c r="BK200" s="159">
        <f>ROUND(I200*H200,2)</f>
        <v>0</v>
      </c>
      <c r="BL200" s="17" t="s">
        <v>188</v>
      </c>
      <c r="BM200" s="158" t="s">
        <v>1346</v>
      </c>
    </row>
    <row r="201" spans="1:65" s="2" customFormat="1" ht="48.75">
      <c r="A201" s="32"/>
      <c r="B201" s="33"/>
      <c r="C201" s="32"/>
      <c r="D201" s="160" t="s">
        <v>190</v>
      </c>
      <c r="E201" s="32"/>
      <c r="F201" s="161" t="s">
        <v>742</v>
      </c>
      <c r="G201" s="32"/>
      <c r="H201" s="32"/>
      <c r="I201" s="162"/>
      <c r="J201" s="32"/>
      <c r="K201" s="32"/>
      <c r="L201" s="33"/>
      <c r="M201" s="163"/>
      <c r="N201" s="164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190</v>
      </c>
      <c r="AU201" s="17" t="s">
        <v>82</v>
      </c>
    </row>
    <row r="202" spans="1:65" s="13" customFormat="1" ht="11.25">
      <c r="B202" s="165"/>
      <c r="D202" s="160" t="s">
        <v>191</v>
      </c>
      <c r="E202" s="166" t="s">
        <v>1</v>
      </c>
      <c r="F202" s="167" t="s">
        <v>1347</v>
      </c>
      <c r="H202" s="168">
        <v>4120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6" t="s">
        <v>191</v>
      </c>
      <c r="AU202" s="166" t="s">
        <v>82</v>
      </c>
      <c r="AV202" s="13" t="s">
        <v>82</v>
      </c>
      <c r="AW202" s="13" t="s">
        <v>29</v>
      </c>
      <c r="AX202" s="13" t="s">
        <v>80</v>
      </c>
      <c r="AY202" s="166" t="s">
        <v>181</v>
      </c>
    </row>
    <row r="203" spans="1:65" s="2" customFormat="1" ht="24.2" customHeight="1">
      <c r="A203" s="32"/>
      <c r="B203" s="144"/>
      <c r="C203" s="188" t="s">
        <v>408</v>
      </c>
      <c r="D203" s="188" t="s">
        <v>266</v>
      </c>
      <c r="E203" s="189" t="s">
        <v>744</v>
      </c>
      <c r="F203" s="190" t="s">
        <v>745</v>
      </c>
      <c r="G203" s="191" t="s">
        <v>622</v>
      </c>
      <c r="H203" s="192">
        <v>4120</v>
      </c>
      <c r="I203" s="193"/>
      <c r="J203" s="194">
        <f>ROUND(I203*H203,2)</f>
        <v>0</v>
      </c>
      <c r="K203" s="195"/>
      <c r="L203" s="33"/>
      <c r="M203" s="196" t="s">
        <v>1</v>
      </c>
      <c r="N203" s="197" t="s">
        <v>37</v>
      </c>
      <c r="O203" s="58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8" t="s">
        <v>188</v>
      </c>
      <c r="AT203" s="158" t="s">
        <v>266</v>
      </c>
      <c r="AU203" s="158" t="s">
        <v>82</v>
      </c>
      <c r="AY203" s="17" t="s">
        <v>181</v>
      </c>
      <c r="BE203" s="159">
        <f>IF(N203="základní",J203,0)</f>
        <v>0</v>
      </c>
      <c r="BF203" s="159">
        <f>IF(N203="snížená",J203,0)</f>
        <v>0</v>
      </c>
      <c r="BG203" s="159">
        <f>IF(N203="zákl. přenesená",J203,0)</f>
        <v>0</v>
      </c>
      <c r="BH203" s="159">
        <f>IF(N203="sníž. přenesená",J203,0)</f>
        <v>0</v>
      </c>
      <c r="BI203" s="159">
        <f>IF(N203="nulová",J203,0)</f>
        <v>0</v>
      </c>
      <c r="BJ203" s="17" t="s">
        <v>80</v>
      </c>
      <c r="BK203" s="159">
        <f>ROUND(I203*H203,2)</f>
        <v>0</v>
      </c>
      <c r="BL203" s="17" t="s">
        <v>188</v>
      </c>
      <c r="BM203" s="158" t="s">
        <v>1348</v>
      </c>
    </row>
    <row r="204" spans="1:65" s="2" customFormat="1" ht="58.5">
      <c r="A204" s="32"/>
      <c r="B204" s="33"/>
      <c r="C204" s="32"/>
      <c r="D204" s="160" t="s">
        <v>190</v>
      </c>
      <c r="E204" s="32"/>
      <c r="F204" s="161" t="s">
        <v>747</v>
      </c>
      <c r="G204" s="32"/>
      <c r="H204" s="32"/>
      <c r="I204" s="162"/>
      <c r="J204" s="32"/>
      <c r="K204" s="32"/>
      <c r="L204" s="33"/>
      <c r="M204" s="163"/>
      <c r="N204" s="164"/>
      <c r="O204" s="58"/>
      <c r="P204" s="58"/>
      <c r="Q204" s="58"/>
      <c r="R204" s="58"/>
      <c r="S204" s="58"/>
      <c r="T204" s="59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7" t="s">
        <v>190</v>
      </c>
      <c r="AU204" s="17" t="s">
        <v>82</v>
      </c>
    </row>
    <row r="205" spans="1:65" s="2" customFormat="1" ht="24.2" customHeight="1">
      <c r="A205" s="32"/>
      <c r="B205" s="144"/>
      <c r="C205" s="188" t="s">
        <v>532</v>
      </c>
      <c r="D205" s="188" t="s">
        <v>266</v>
      </c>
      <c r="E205" s="189" t="s">
        <v>1349</v>
      </c>
      <c r="F205" s="190" t="s">
        <v>1350</v>
      </c>
      <c r="G205" s="191" t="s">
        <v>622</v>
      </c>
      <c r="H205" s="192">
        <v>50</v>
      </c>
      <c r="I205" s="193"/>
      <c r="J205" s="194">
        <f>ROUND(I205*H205,2)</f>
        <v>0</v>
      </c>
      <c r="K205" s="195"/>
      <c r="L205" s="33"/>
      <c r="M205" s="196" t="s">
        <v>1</v>
      </c>
      <c r="N205" s="197" t="s">
        <v>37</v>
      </c>
      <c r="O205" s="58"/>
      <c r="P205" s="156">
        <f>O205*H205</f>
        <v>0</v>
      </c>
      <c r="Q205" s="156">
        <v>0</v>
      </c>
      <c r="R205" s="156">
        <f>Q205*H205</f>
        <v>0</v>
      </c>
      <c r="S205" s="156">
        <v>0</v>
      </c>
      <c r="T205" s="157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8" t="s">
        <v>188</v>
      </c>
      <c r="AT205" s="158" t="s">
        <v>266</v>
      </c>
      <c r="AU205" s="158" t="s">
        <v>82</v>
      </c>
      <c r="AY205" s="17" t="s">
        <v>181</v>
      </c>
      <c r="BE205" s="159">
        <f>IF(N205="základní",J205,0)</f>
        <v>0</v>
      </c>
      <c r="BF205" s="159">
        <f>IF(N205="snížená",J205,0)</f>
        <v>0</v>
      </c>
      <c r="BG205" s="159">
        <f>IF(N205="zákl. přenesená",J205,0)</f>
        <v>0</v>
      </c>
      <c r="BH205" s="159">
        <f>IF(N205="sníž. přenesená",J205,0)</f>
        <v>0</v>
      </c>
      <c r="BI205" s="159">
        <f>IF(N205="nulová",J205,0)</f>
        <v>0</v>
      </c>
      <c r="BJ205" s="17" t="s">
        <v>80</v>
      </c>
      <c r="BK205" s="159">
        <f>ROUND(I205*H205,2)</f>
        <v>0</v>
      </c>
      <c r="BL205" s="17" t="s">
        <v>188</v>
      </c>
      <c r="BM205" s="158" t="s">
        <v>1351</v>
      </c>
    </row>
    <row r="206" spans="1:65" s="2" customFormat="1" ht="48.75">
      <c r="A206" s="32"/>
      <c r="B206" s="33"/>
      <c r="C206" s="32"/>
      <c r="D206" s="160" t="s">
        <v>190</v>
      </c>
      <c r="E206" s="32"/>
      <c r="F206" s="161" t="s">
        <v>1352</v>
      </c>
      <c r="G206" s="32"/>
      <c r="H206" s="32"/>
      <c r="I206" s="162"/>
      <c r="J206" s="32"/>
      <c r="K206" s="32"/>
      <c r="L206" s="33"/>
      <c r="M206" s="163"/>
      <c r="N206" s="164"/>
      <c r="O206" s="58"/>
      <c r="P206" s="58"/>
      <c r="Q206" s="58"/>
      <c r="R206" s="58"/>
      <c r="S206" s="58"/>
      <c r="T206" s="59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T206" s="17" t="s">
        <v>190</v>
      </c>
      <c r="AU206" s="17" t="s">
        <v>82</v>
      </c>
    </row>
    <row r="207" spans="1:65" s="2" customFormat="1" ht="24.2" customHeight="1">
      <c r="A207" s="32"/>
      <c r="B207" s="144"/>
      <c r="C207" s="188" t="s">
        <v>537</v>
      </c>
      <c r="D207" s="188" t="s">
        <v>266</v>
      </c>
      <c r="E207" s="189" t="s">
        <v>1353</v>
      </c>
      <c r="F207" s="190" t="s">
        <v>1354</v>
      </c>
      <c r="G207" s="191" t="s">
        <v>622</v>
      </c>
      <c r="H207" s="192">
        <v>50</v>
      </c>
      <c r="I207" s="193"/>
      <c r="J207" s="194">
        <f>ROUND(I207*H207,2)</f>
        <v>0</v>
      </c>
      <c r="K207" s="195"/>
      <c r="L207" s="33"/>
      <c r="M207" s="196" t="s">
        <v>1</v>
      </c>
      <c r="N207" s="197" t="s">
        <v>37</v>
      </c>
      <c r="O207" s="58"/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8" t="s">
        <v>188</v>
      </c>
      <c r="AT207" s="158" t="s">
        <v>266</v>
      </c>
      <c r="AU207" s="158" t="s">
        <v>82</v>
      </c>
      <c r="AY207" s="17" t="s">
        <v>181</v>
      </c>
      <c r="BE207" s="159">
        <f>IF(N207="základní",J207,0)</f>
        <v>0</v>
      </c>
      <c r="BF207" s="159">
        <f>IF(N207="snížená",J207,0)</f>
        <v>0</v>
      </c>
      <c r="BG207" s="159">
        <f>IF(N207="zákl. přenesená",J207,0)</f>
        <v>0</v>
      </c>
      <c r="BH207" s="159">
        <f>IF(N207="sníž. přenesená",J207,0)</f>
        <v>0</v>
      </c>
      <c r="BI207" s="159">
        <f>IF(N207="nulová",J207,0)</f>
        <v>0</v>
      </c>
      <c r="BJ207" s="17" t="s">
        <v>80</v>
      </c>
      <c r="BK207" s="159">
        <f>ROUND(I207*H207,2)</f>
        <v>0</v>
      </c>
      <c r="BL207" s="17" t="s">
        <v>188</v>
      </c>
      <c r="BM207" s="158" t="s">
        <v>1355</v>
      </c>
    </row>
    <row r="208" spans="1:65" s="2" customFormat="1" ht="48.75">
      <c r="A208" s="32"/>
      <c r="B208" s="33"/>
      <c r="C208" s="32"/>
      <c r="D208" s="160" t="s">
        <v>190</v>
      </c>
      <c r="E208" s="32"/>
      <c r="F208" s="161" t="s">
        <v>1356</v>
      </c>
      <c r="G208" s="32"/>
      <c r="H208" s="32"/>
      <c r="I208" s="162"/>
      <c r="J208" s="32"/>
      <c r="K208" s="32"/>
      <c r="L208" s="33"/>
      <c r="M208" s="163"/>
      <c r="N208" s="164"/>
      <c r="O208" s="58"/>
      <c r="P208" s="58"/>
      <c r="Q208" s="58"/>
      <c r="R208" s="58"/>
      <c r="S208" s="58"/>
      <c r="T208" s="59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T208" s="17" t="s">
        <v>190</v>
      </c>
      <c r="AU208" s="17" t="s">
        <v>82</v>
      </c>
    </row>
    <row r="209" spans="1:65" s="2" customFormat="1" ht="24.2" customHeight="1">
      <c r="A209" s="32"/>
      <c r="B209" s="144"/>
      <c r="C209" s="188" t="s">
        <v>540</v>
      </c>
      <c r="D209" s="188" t="s">
        <v>266</v>
      </c>
      <c r="E209" s="189" t="s">
        <v>1357</v>
      </c>
      <c r="F209" s="190" t="s">
        <v>1358</v>
      </c>
      <c r="G209" s="191" t="s">
        <v>622</v>
      </c>
      <c r="H209" s="192">
        <v>50</v>
      </c>
      <c r="I209" s="193"/>
      <c r="J209" s="194">
        <f>ROUND(I209*H209,2)</f>
        <v>0</v>
      </c>
      <c r="K209" s="195"/>
      <c r="L209" s="33"/>
      <c r="M209" s="196" t="s">
        <v>1</v>
      </c>
      <c r="N209" s="197" t="s">
        <v>37</v>
      </c>
      <c r="O209" s="58"/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8" t="s">
        <v>188</v>
      </c>
      <c r="AT209" s="158" t="s">
        <v>266</v>
      </c>
      <c r="AU209" s="158" t="s">
        <v>82</v>
      </c>
      <c r="AY209" s="17" t="s">
        <v>181</v>
      </c>
      <c r="BE209" s="159">
        <f>IF(N209="základní",J209,0)</f>
        <v>0</v>
      </c>
      <c r="BF209" s="159">
        <f>IF(N209="snížená",J209,0)</f>
        <v>0</v>
      </c>
      <c r="BG209" s="159">
        <f>IF(N209="zákl. přenesená",J209,0)</f>
        <v>0</v>
      </c>
      <c r="BH209" s="159">
        <f>IF(N209="sníž. přenesená",J209,0)</f>
        <v>0</v>
      </c>
      <c r="BI209" s="159">
        <f>IF(N209="nulová",J209,0)</f>
        <v>0</v>
      </c>
      <c r="BJ209" s="17" t="s">
        <v>80</v>
      </c>
      <c r="BK209" s="159">
        <f>ROUND(I209*H209,2)</f>
        <v>0</v>
      </c>
      <c r="BL209" s="17" t="s">
        <v>188</v>
      </c>
      <c r="BM209" s="158" t="s">
        <v>1359</v>
      </c>
    </row>
    <row r="210" spans="1:65" s="2" customFormat="1" ht="39">
      <c r="A210" s="32"/>
      <c r="B210" s="33"/>
      <c r="C210" s="32"/>
      <c r="D210" s="160" t="s">
        <v>190</v>
      </c>
      <c r="E210" s="32"/>
      <c r="F210" s="161" t="s">
        <v>1360</v>
      </c>
      <c r="G210" s="32"/>
      <c r="H210" s="32"/>
      <c r="I210" s="162"/>
      <c r="J210" s="32"/>
      <c r="K210" s="32"/>
      <c r="L210" s="33"/>
      <c r="M210" s="163"/>
      <c r="N210" s="164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190</v>
      </c>
      <c r="AU210" s="17" t="s">
        <v>82</v>
      </c>
    </row>
    <row r="211" spans="1:65" s="2" customFormat="1" ht="21.75" customHeight="1">
      <c r="A211" s="32"/>
      <c r="B211" s="144"/>
      <c r="C211" s="188" t="s">
        <v>542</v>
      </c>
      <c r="D211" s="188" t="s">
        <v>266</v>
      </c>
      <c r="E211" s="189" t="s">
        <v>1361</v>
      </c>
      <c r="F211" s="190" t="s">
        <v>1362</v>
      </c>
      <c r="G211" s="191" t="s">
        <v>577</v>
      </c>
      <c r="H211" s="192">
        <v>1</v>
      </c>
      <c r="I211" s="193"/>
      <c r="J211" s="194">
        <f>ROUND(I211*H211,2)</f>
        <v>0</v>
      </c>
      <c r="K211" s="195"/>
      <c r="L211" s="33"/>
      <c r="M211" s="196" t="s">
        <v>1</v>
      </c>
      <c r="N211" s="197" t="s">
        <v>37</v>
      </c>
      <c r="O211" s="58"/>
      <c r="P211" s="156">
        <f>O211*H211</f>
        <v>0</v>
      </c>
      <c r="Q211" s="156">
        <v>0</v>
      </c>
      <c r="R211" s="156">
        <f>Q211*H211</f>
        <v>0</v>
      </c>
      <c r="S211" s="156">
        <v>0</v>
      </c>
      <c r="T211" s="157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8" t="s">
        <v>188</v>
      </c>
      <c r="AT211" s="158" t="s">
        <v>266</v>
      </c>
      <c r="AU211" s="158" t="s">
        <v>82</v>
      </c>
      <c r="AY211" s="17" t="s">
        <v>181</v>
      </c>
      <c r="BE211" s="159">
        <f>IF(N211="základní",J211,0)</f>
        <v>0</v>
      </c>
      <c r="BF211" s="159">
        <f>IF(N211="snížená",J211,0)</f>
        <v>0</v>
      </c>
      <c r="BG211" s="159">
        <f>IF(N211="zákl. přenesená",J211,0)</f>
        <v>0</v>
      </c>
      <c r="BH211" s="159">
        <f>IF(N211="sníž. přenesená",J211,0)</f>
        <v>0</v>
      </c>
      <c r="BI211" s="159">
        <f>IF(N211="nulová",J211,0)</f>
        <v>0</v>
      </c>
      <c r="BJ211" s="17" t="s">
        <v>80</v>
      </c>
      <c r="BK211" s="159">
        <f>ROUND(I211*H211,2)</f>
        <v>0</v>
      </c>
      <c r="BL211" s="17" t="s">
        <v>188</v>
      </c>
      <c r="BM211" s="158" t="s">
        <v>1363</v>
      </c>
    </row>
    <row r="212" spans="1:65" s="2" customFormat="1" ht="29.25">
      <c r="A212" s="32"/>
      <c r="B212" s="33"/>
      <c r="C212" s="32"/>
      <c r="D212" s="160" t="s">
        <v>190</v>
      </c>
      <c r="E212" s="32"/>
      <c r="F212" s="161" t="s">
        <v>1364</v>
      </c>
      <c r="G212" s="32"/>
      <c r="H212" s="32"/>
      <c r="I212" s="162"/>
      <c r="J212" s="32"/>
      <c r="K212" s="32"/>
      <c r="L212" s="33"/>
      <c r="M212" s="163"/>
      <c r="N212" s="164"/>
      <c r="O212" s="58"/>
      <c r="P212" s="58"/>
      <c r="Q212" s="58"/>
      <c r="R212" s="58"/>
      <c r="S212" s="58"/>
      <c r="T212" s="59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T212" s="17" t="s">
        <v>190</v>
      </c>
      <c r="AU212" s="17" t="s">
        <v>82</v>
      </c>
    </row>
    <row r="213" spans="1:65" s="2" customFormat="1" ht="21.75" customHeight="1">
      <c r="A213" s="32"/>
      <c r="B213" s="144"/>
      <c r="C213" s="188" t="s">
        <v>544</v>
      </c>
      <c r="D213" s="188" t="s">
        <v>266</v>
      </c>
      <c r="E213" s="189" t="s">
        <v>1365</v>
      </c>
      <c r="F213" s="190" t="s">
        <v>1366</v>
      </c>
      <c r="G213" s="191" t="s">
        <v>577</v>
      </c>
      <c r="H213" s="192">
        <v>1</v>
      </c>
      <c r="I213" s="193"/>
      <c r="J213" s="194">
        <f>ROUND(I213*H213,2)</f>
        <v>0</v>
      </c>
      <c r="K213" s="195"/>
      <c r="L213" s="33"/>
      <c r="M213" s="196" t="s">
        <v>1</v>
      </c>
      <c r="N213" s="197" t="s">
        <v>37</v>
      </c>
      <c r="O213" s="58"/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8" t="s">
        <v>188</v>
      </c>
      <c r="AT213" s="158" t="s">
        <v>266</v>
      </c>
      <c r="AU213" s="158" t="s">
        <v>82</v>
      </c>
      <c r="AY213" s="17" t="s">
        <v>181</v>
      </c>
      <c r="BE213" s="159">
        <f>IF(N213="základní",J213,0)</f>
        <v>0</v>
      </c>
      <c r="BF213" s="159">
        <f>IF(N213="snížená",J213,0)</f>
        <v>0</v>
      </c>
      <c r="BG213" s="159">
        <f>IF(N213="zákl. přenesená",J213,0)</f>
        <v>0</v>
      </c>
      <c r="BH213" s="159">
        <f>IF(N213="sníž. přenesená",J213,0)</f>
        <v>0</v>
      </c>
      <c r="BI213" s="159">
        <f>IF(N213="nulová",J213,0)</f>
        <v>0</v>
      </c>
      <c r="BJ213" s="17" t="s">
        <v>80</v>
      </c>
      <c r="BK213" s="159">
        <f>ROUND(I213*H213,2)</f>
        <v>0</v>
      </c>
      <c r="BL213" s="17" t="s">
        <v>188</v>
      </c>
      <c r="BM213" s="158" t="s">
        <v>1367</v>
      </c>
    </row>
    <row r="214" spans="1:65" s="2" customFormat="1" ht="39">
      <c r="A214" s="32"/>
      <c r="B214" s="33"/>
      <c r="C214" s="32"/>
      <c r="D214" s="160" t="s">
        <v>190</v>
      </c>
      <c r="E214" s="32"/>
      <c r="F214" s="161" t="s">
        <v>1368</v>
      </c>
      <c r="G214" s="32"/>
      <c r="H214" s="32"/>
      <c r="I214" s="162"/>
      <c r="J214" s="32"/>
      <c r="K214" s="32"/>
      <c r="L214" s="33"/>
      <c r="M214" s="163"/>
      <c r="N214" s="164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190</v>
      </c>
      <c r="AU214" s="17" t="s">
        <v>82</v>
      </c>
    </row>
    <row r="215" spans="1:65" s="2" customFormat="1" ht="16.5" customHeight="1">
      <c r="A215" s="32"/>
      <c r="B215" s="144"/>
      <c r="C215" s="188" t="s">
        <v>548</v>
      </c>
      <c r="D215" s="188" t="s">
        <v>266</v>
      </c>
      <c r="E215" s="189" t="s">
        <v>748</v>
      </c>
      <c r="F215" s="190" t="s">
        <v>749</v>
      </c>
      <c r="G215" s="191" t="s">
        <v>643</v>
      </c>
      <c r="H215" s="192">
        <v>96</v>
      </c>
      <c r="I215" s="193"/>
      <c r="J215" s="194">
        <f>ROUND(I215*H215,2)</f>
        <v>0</v>
      </c>
      <c r="K215" s="195"/>
      <c r="L215" s="33"/>
      <c r="M215" s="196" t="s">
        <v>1</v>
      </c>
      <c r="N215" s="197" t="s">
        <v>37</v>
      </c>
      <c r="O215" s="58"/>
      <c r="P215" s="156">
        <f>O215*H215</f>
        <v>0</v>
      </c>
      <c r="Q215" s="156">
        <v>0</v>
      </c>
      <c r="R215" s="156">
        <f>Q215*H215</f>
        <v>0</v>
      </c>
      <c r="S215" s="156">
        <v>0</v>
      </c>
      <c r="T215" s="15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8" t="s">
        <v>188</v>
      </c>
      <c r="AT215" s="158" t="s">
        <v>266</v>
      </c>
      <c r="AU215" s="158" t="s">
        <v>82</v>
      </c>
      <c r="AY215" s="17" t="s">
        <v>181</v>
      </c>
      <c r="BE215" s="159">
        <f>IF(N215="základní",J215,0)</f>
        <v>0</v>
      </c>
      <c r="BF215" s="159">
        <f>IF(N215="snížená",J215,0)</f>
        <v>0</v>
      </c>
      <c r="BG215" s="159">
        <f>IF(N215="zákl. přenesená",J215,0)</f>
        <v>0</v>
      </c>
      <c r="BH215" s="159">
        <f>IF(N215="sníž. přenesená",J215,0)</f>
        <v>0</v>
      </c>
      <c r="BI215" s="159">
        <f>IF(N215="nulová",J215,0)</f>
        <v>0</v>
      </c>
      <c r="BJ215" s="17" t="s">
        <v>80</v>
      </c>
      <c r="BK215" s="159">
        <f>ROUND(I215*H215,2)</f>
        <v>0</v>
      </c>
      <c r="BL215" s="17" t="s">
        <v>188</v>
      </c>
      <c r="BM215" s="158" t="s">
        <v>1369</v>
      </c>
    </row>
    <row r="216" spans="1:65" s="2" customFormat="1" ht="29.25">
      <c r="A216" s="32"/>
      <c r="B216" s="33"/>
      <c r="C216" s="32"/>
      <c r="D216" s="160" t="s">
        <v>190</v>
      </c>
      <c r="E216" s="32"/>
      <c r="F216" s="161" t="s">
        <v>751</v>
      </c>
      <c r="G216" s="32"/>
      <c r="H216" s="32"/>
      <c r="I216" s="162"/>
      <c r="J216" s="32"/>
      <c r="K216" s="32"/>
      <c r="L216" s="33"/>
      <c r="M216" s="163"/>
      <c r="N216" s="164"/>
      <c r="O216" s="58"/>
      <c r="P216" s="58"/>
      <c r="Q216" s="58"/>
      <c r="R216" s="58"/>
      <c r="S216" s="58"/>
      <c r="T216" s="59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190</v>
      </c>
      <c r="AU216" s="17" t="s">
        <v>82</v>
      </c>
    </row>
    <row r="217" spans="1:65" s="2" customFormat="1" ht="16.5" customHeight="1">
      <c r="A217" s="32"/>
      <c r="B217" s="144"/>
      <c r="C217" s="188" t="s">
        <v>552</v>
      </c>
      <c r="D217" s="188" t="s">
        <v>266</v>
      </c>
      <c r="E217" s="189" t="s">
        <v>752</v>
      </c>
      <c r="F217" s="190" t="s">
        <v>753</v>
      </c>
      <c r="G217" s="191" t="s">
        <v>643</v>
      </c>
      <c r="H217" s="192">
        <v>891</v>
      </c>
      <c r="I217" s="193"/>
      <c r="J217" s="194">
        <f>ROUND(I217*H217,2)</f>
        <v>0</v>
      </c>
      <c r="K217" s="195"/>
      <c r="L217" s="33"/>
      <c r="M217" s="196" t="s">
        <v>1</v>
      </c>
      <c r="N217" s="197" t="s">
        <v>37</v>
      </c>
      <c r="O217" s="58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8" t="s">
        <v>188</v>
      </c>
      <c r="AT217" s="158" t="s">
        <v>266</v>
      </c>
      <c r="AU217" s="158" t="s">
        <v>82</v>
      </c>
      <c r="AY217" s="17" t="s">
        <v>181</v>
      </c>
      <c r="BE217" s="159">
        <f>IF(N217="základní",J217,0)</f>
        <v>0</v>
      </c>
      <c r="BF217" s="159">
        <f>IF(N217="snížená",J217,0)</f>
        <v>0</v>
      </c>
      <c r="BG217" s="159">
        <f>IF(N217="zákl. přenesená",J217,0)</f>
        <v>0</v>
      </c>
      <c r="BH217" s="159">
        <f>IF(N217="sníž. přenesená",J217,0)</f>
        <v>0</v>
      </c>
      <c r="BI217" s="159">
        <f>IF(N217="nulová",J217,0)</f>
        <v>0</v>
      </c>
      <c r="BJ217" s="17" t="s">
        <v>80</v>
      </c>
      <c r="BK217" s="159">
        <f>ROUND(I217*H217,2)</f>
        <v>0</v>
      </c>
      <c r="BL217" s="17" t="s">
        <v>188</v>
      </c>
      <c r="BM217" s="158" t="s">
        <v>1370</v>
      </c>
    </row>
    <row r="218" spans="1:65" s="2" customFormat="1" ht="29.25">
      <c r="A218" s="32"/>
      <c r="B218" s="33"/>
      <c r="C218" s="32"/>
      <c r="D218" s="160" t="s">
        <v>190</v>
      </c>
      <c r="E218" s="32"/>
      <c r="F218" s="161" t="s">
        <v>755</v>
      </c>
      <c r="G218" s="32"/>
      <c r="H218" s="32"/>
      <c r="I218" s="162"/>
      <c r="J218" s="32"/>
      <c r="K218" s="32"/>
      <c r="L218" s="33"/>
      <c r="M218" s="163"/>
      <c r="N218" s="164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190</v>
      </c>
      <c r="AU218" s="17" t="s">
        <v>82</v>
      </c>
    </row>
    <row r="219" spans="1:65" s="14" customFormat="1" ht="11.25">
      <c r="B219" s="173"/>
      <c r="D219" s="160" t="s">
        <v>191</v>
      </c>
      <c r="E219" s="174" t="s">
        <v>1</v>
      </c>
      <c r="F219" s="175" t="s">
        <v>1371</v>
      </c>
      <c r="H219" s="174" t="s">
        <v>1</v>
      </c>
      <c r="I219" s="176"/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191</v>
      </c>
      <c r="AU219" s="174" t="s">
        <v>82</v>
      </c>
      <c r="AV219" s="14" t="s">
        <v>80</v>
      </c>
      <c r="AW219" s="14" t="s">
        <v>29</v>
      </c>
      <c r="AX219" s="14" t="s">
        <v>72</v>
      </c>
      <c r="AY219" s="174" t="s">
        <v>181</v>
      </c>
    </row>
    <row r="220" spans="1:65" s="13" customFormat="1" ht="11.25">
      <c r="B220" s="165"/>
      <c r="D220" s="160" t="s">
        <v>191</v>
      </c>
      <c r="E220" s="166" t="s">
        <v>1</v>
      </c>
      <c r="F220" s="167" t="s">
        <v>1372</v>
      </c>
      <c r="H220" s="168">
        <v>890.25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6" t="s">
        <v>191</v>
      </c>
      <c r="AU220" s="166" t="s">
        <v>82</v>
      </c>
      <c r="AV220" s="13" t="s">
        <v>82</v>
      </c>
      <c r="AW220" s="13" t="s">
        <v>29</v>
      </c>
      <c r="AX220" s="13" t="s">
        <v>72</v>
      </c>
      <c r="AY220" s="166" t="s">
        <v>181</v>
      </c>
    </row>
    <row r="221" spans="1:65" s="13" customFormat="1" ht="11.25">
      <c r="B221" s="165"/>
      <c r="D221" s="160" t="s">
        <v>191</v>
      </c>
      <c r="E221" s="166" t="s">
        <v>1</v>
      </c>
      <c r="F221" s="167" t="s">
        <v>1373</v>
      </c>
      <c r="H221" s="168">
        <v>891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6" t="s">
        <v>191</v>
      </c>
      <c r="AU221" s="166" t="s">
        <v>82</v>
      </c>
      <c r="AV221" s="13" t="s">
        <v>82</v>
      </c>
      <c r="AW221" s="13" t="s">
        <v>29</v>
      </c>
      <c r="AX221" s="13" t="s">
        <v>80</v>
      </c>
      <c r="AY221" s="166" t="s">
        <v>181</v>
      </c>
    </row>
    <row r="222" spans="1:65" s="2" customFormat="1" ht="16.5" customHeight="1">
      <c r="A222" s="32"/>
      <c r="B222" s="144"/>
      <c r="C222" s="188" t="s">
        <v>556</v>
      </c>
      <c r="D222" s="188" t="s">
        <v>266</v>
      </c>
      <c r="E222" s="189" t="s">
        <v>758</v>
      </c>
      <c r="F222" s="190" t="s">
        <v>759</v>
      </c>
      <c r="G222" s="191" t="s">
        <v>643</v>
      </c>
      <c r="H222" s="192">
        <v>201</v>
      </c>
      <c r="I222" s="193"/>
      <c r="J222" s="194">
        <f>ROUND(I222*H222,2)</f>
        <v>0</v>
      </c>
      <c r="K222" s="195"/>
      <c r="L222" s="33"/>
      <c r="M222" s="196" t="s">
        <v>1</v>
      </c>
      <c r="N222" s="197" t="s">
        <v>37</v>
      </c>
      <c r="O222" s="58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8" t="s">
        <v>188</v>
      </c>
      <c r="AT222" s="158" t="s">
        <v>266</v>
      </c>
      <c r="AU222" s="158" t="s">
        <v>82</v>
      </c>
      <c r="AY222" s="17" t="s">
        <v>181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80</v>
      </c>
      <c r="BK222" s="159">
        <f>ROUND(I222*H222,2)</f>
        <v>0</v>
      </c>
      <c r="BL222" s="17" t="s">
        <v>188</v>
      </c>
      <c r="BM222" s="158" t="s">
        <v>1374</v>
      </c>
    </row>
    <row r="223" spans="1:65" s="2" customFormat="1" ht="19.5">
      <c r="A223" s="32"/>
      <c r="B223" s="33"/>
      <c r="C223" s="32"/>
      <c r="D223" s="160" t="s">
        <v>190</v>
      </c>
      <c r="E223" s="32"/>
      <c r="F223" s="161" t="s">
        <v>761</v>
      </c>
      <c r="G223" s="32"/>
      <c r="H223" s="32"/>
      <c r="I223" s="162"/>
      <c r="J223" s="32"/>
      <c r="K223" s="32"/>
      <c r="L223" s="33"/>
      <c r="M223" s="163"/>
      <c r="N223" s="164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190</v>
      </c>
      <c r="AU223" s="17" t="s">
        <v>82</v>
      </c>
    </row>
    <row r="224" spans="1:65" s="13" customFormat="1" ht="11.25">
      <c r="B224" s="165"/>
      <c r="D224" s="160" t="s">
        <v>191</v>
      </c>
      <c r="E224" s="166" t="s">
        <v>1</v>
      </c>
      <c r="F224" s="167" t="s">
        <v>1375</v>
      </c>
      <c r="H224" s="168">
        <v>200.91900000000001</v>
      </c>
      <c r="I224" s="169"/>
      <c r="L224" s="165"/>
      <c r="M224" s="170"/>
      <c r="N224" s="171"/>
      <c r="O224" s="171"/>
      <c r="P224" s="171"/>
      <c r="Q224" s="171"/>
      <c r="R224" s="171"/>
      <c r="S224" s="171"/>
      <c r="T224" s="172"/>
      <c r="AT224" s="166" t="s">
        <v>191</v>
      </c>
      <c r="AU224" s="166" t="s">
        <v>82</v>
      </c>
      <c r="AV224" s="13" t="s">
        <v>82</v>
      </c>
      <c r="AW224" s="13" t="s">
        <v>29</v>
      </c>
      <c r="AX224" s="13" t="s">
        <v>72</v>
      </c>
      <c r="AY224" s="166" t="s">
        <v>181</v>
      </c>
    </row>
    <row r="225" spans="1:65" s="13" customFormat="1" ht="11.25">
      <c r="B225" s="165"/>
      <c r="D225" s="160" t="s">
        <v>191</v>
      </c>
      <c r="E225" s="166" t="s">
        <v>1</v>
      </c>
      <c r="F225" s="167" t="s">
        <v>1376</v>
      </c>
      <c r="H225" s="168">
        <v>201</v>
      </c>
      <c r="I225" s="169"/>
      <c r="L225" s="165"/>
      <c r="M225" s="170"/>
      <c r="N225" s="171"/>
      <c r="O225" s="171"/>
      <c r="P225" s="171"/>
      <c r="Q225" s="171"/>
      <c r="R225" s="171"/>
      <c r="S225" s="171"/>
      <c r="T225" s="172"/>
      <c r="AT225" s="166" t="s">
        <v>191</v>
      </c>
      <c r="AU225" s="166" t="s">
        <v>82</v>
      </c>
      <c r="AV225" s="13" t="s">
        <v>82</v>
      </c>
      <c r="AW225" s="13" t="s">
        <v>29</v>
      </c>
      <c r="AX225" s="13" t="s">
        <v>80</v>
      </c>
      <c r="AY225" s="166" t="s">
        <v>181</v>
      </c>
    </row>
    <row r="226" spans="1:65" s="2" customFormat="1" ht="16.5" customHeight="1">
      <c r="A226" s="32"/>
      <c r="B226" s="144"/>
      <c r="C226" s="188" t="s">
        <v>560</v>
      </c>
      <c r="D226" s="188" t="s">
        <v>266</v>
      </c>
      <c r="E226" s="189" t="s">
        <v>764</v>
      </c>
      <c r="F226" s="190" t="s">
        <v>765</v>
      </c>
      <c r="G226" s="191" t="s">
        <v>643</v>
      </c>
      <c r="H226" s="192">
        <v>2</v>
      </c>
      <c r="I226" s="193"/>
      <c r="J226" s="194">
        <f>ROUND(I226*H226,2)</f>
        <v>0</v>
      </c>
      <c r="K226" s="195"/>
      <c r="L226" s="33"/>
      <c r="M226" s="196" t="s">
        <v>1</v>
      </c>
      <c r="N226" s="197" t="s">
        <v>37</v>
      </c>
      <c r="O226" s="58"/>
      <c r="P226" s="156">
        <f>O226*H226</f>
        <v>0</v>
      </c>
      <c r="Q226" s="156">
        <v>0</v>
      </c>
      <c r="R226" s="156">
        <f>Q226*H226</f>
        <v>0</v>
      </c>
      <c r="S226" s="156">
        <v>0</v>
      </c>
      <c r="T226" s="15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8" t="s">
        <v>188</v>
      </c>
      <c r="AT226" s="158" t="s">
        <v>266</v>
      </c>
      <c r="AU226" s="158" t="s">
        <v>82</v>
      </c>
      <c r="AY226" s="17" t="s">
        <v>181</v>
      </c>
      <c r="BE226" s="159">
        <f>IF(N226="základní",J226,0)</f>
        <v>0</v>
      </c>
      <c r="BF226" s="159">
        <f>IF(N226="snížená",J226,0)</f>
        <v>0</v>
      </c>
      <c r="BG226" s="159">
        <f>IF(N226="zákl. přenesená",J226,0)</f>
        <v>0</v>
      </c>
      <c r="BH226" s="159">
        <f>IF(N226="sníž. přenesená",J226,0)</f>
        <v>0</v>
      </c>
      <c r="BI226" s="159">
        <f>IF(N226="nulová",J226,0)</f>
        <v>0</v>
      </c>
      <c r="BJ226" s="17" t="s">
        <v>80</v>
      </c>
      <c r="BK226" s="159">
        <f>ROUND(I226*H226,2)</f>
        <v>0</v>
      </c>
      <c r="BL226" s="17" t="s">
        <v>188</v>
      </c>
      <c r="BM226" s="158" t="s">
        <v>1377</v>
      </c>
    </row>
    <row r="227" spans="1:65" s="2" customFormat="1" ht="29.25">
      <c r="A227" s="32"/>
      <c r="B227" s="33"/>
      <c r="C227" s="32"/>
      <c r="D227" s="160" t="s">
        <v>190</v>
      </c>
      <c r="E227" s="32"/>
      <c r="F227" s="161" t="s">
        <v>767</v>
      </c>
      <c r="G227" s="32"/>
      <c r="H227" s="32"/>
      <c r="I227" s="162"/>
      <c r="J227" s="32"/>
      <c r="K227" s="32"/>
      <c r="L227" s="33"/>
      <c r="M227" s="163"/>
      <c r="N227" s="164"/>
      <c r="O227" s="58"/>
      <c r="P227" s="58"/>
      <c r="Q227" s="58"/>
      <c r="R227" s="58"/>
      <c r="S227" s="58"/>
      <c r="T227" s="59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7" t="s">
        <v>190</v>
      </c>
      <c r="AU227" s="17" t="s">
        <v>82</v>
      </c>
    </row>
    <row r="228" spans="1:65" s="14" customFormat="1" ht="11.25">
      <c r="B228" s="173"/>
      <c r="D228" s="160" t="s">
        <v>191</v>
      </c>
      <c r="E228" s="174" t="s">
        <v>1</v>
      </c>
      <c r="F228" s="175" t="s">
        <v>1378</v>
      </c>
      <c r="H228" s="174" t="s">
        <v>1</v>
      </c>
      <c r="I228" s="176"/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191</v>
      </c>
      <c r="AU228" s="174" t="s">
        <v>82</v>
      </c>
      <c r="AV228" s="14" t="s">
        <v>80</v>
      </c>
      <c r="AW228" s="14" t="s">
        <v>29</v>
      </c>
      <c r="AX228" s="14" t="s">
        <v>72</v>
      </c>
      <c r="AY228" s="174" t="s">
        <v>181</v>
      </c>
    </row>
    <row r="229" spans="1:65" s="13" customFormat="1" ht="11.25">
      <c r="B229" s="165"/>
      <c r="D229" s="160" t="s">
        <v>191</v>
      </c>
      <c r="E229" s="166" t="s">
        <v>1</v>
      </c>
      <c r="F229" s="167" t="s">
        <v>1379</v>
      </c>
      <c r="H229" s="168">
        <v>2</v>
      </c>
      <c r="I229" s="169"/>
      <c r="L229" s="165"/>
      <c r="M229" s="170"/>
      <c r="N229" s="171"/>
      <c r="O229" s="171"/>
      <c r="P229" s="171"/>
      <c r="Q229" s="171"/>
      <c r="R229" s="171"/>
      <c r="S229" s="171"/>
      <c r="T229" s="172"/>
      <c r="AT229" s="166" t="s">
        <v>191</v>
      </c>
      <c r="AU229" s="166" t="s">
        <v>82</v>
      </c>
      <c r="AV229" s="13" t="s">
        <v>82</v>
      </c>
      <c r="AW229" s="13" t="s">
        <v>29</v>
      </c>
      <c r="AX229" s="13" t="s">
        <v>80</v>
      </c>
      <c r="AY229" s="166" t="s">
        <v>181</v>
      </c>
    </row>
    <row r="230" spans="1:65" s="2" customFormat="1" ht="24.2" customHeight="1">
      <c r="A230" s="32"/>
      <c r="B230" s="144"/>
      <c r="C230" s="188" t="s">
        <v>564</v>
      </c>
      <c r="D230" s="188" t="s">
        <v>266</v>
      </c>
      <c r="E230" s="189" t="s">
        <v>769</v>
      </c>
      <c r="F230" s="190" t="s">
        <v>770</v>
      </c>
      <c r="G230" s="191" t="s">
        <v>643</v>
      </c>
      <c r="H230" s="192">
        <v>1202</v>
      </c>
      <c r="I230" s="193"/>
      <c r="J230" s="194">
        <f>ROUND(I230*H230,2)</f>
        <v>0</v>
      </c>
      <c r="K230" s="195"/>
      <c r="L230" s="33"/>
      <c r="M230" s="196" t="s">
        <v>1</v>
      </c>
      <c r="N230" s="197" t="s">
        <v>37</v>
      </c>
      <c r="O230" s="58"/>
      <c r="P230" s="156">
        <f>O230*H230</f>
        <v>0</v>
      </c>
      <c r="Q230" s="156">
        <v>0</v>
      </c>
      <c r="R230" s="156">
        <f>Q230*H230</f>
        <v>0</v>
      </c>
      <c r="S230" s="156">
        <v>0</v>
      </c>
      <c r="T230" s="157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8" t="s">
        <v>188</v>
      </c>
      <c r="AT230" s="158" t="s">
        <v>266</v>
      </c>
      <c r="AU230" s="158" t="s">
        <v>82</v>
      </c>
      <c r="AY230" s="17" t="s">
        <v>181</v>
      </c>
      <c r="BE230" s="159">
        <f>IF(N230="základní",J230,0)</f>
        <v>0</v>
      </c>
      <c r="BF230" s="159">
        <f>IF(N230="snížená",J230,0)</f>
        <v>0</v>
      </c>
      <c r="BG230" s="159">
        <f>IF(N230="zákl. přenesená",J230,0)</f>
        <v>0</v>
      </c>
      <c r="BH230" s="159">
        <f>IF(N230="sníž. přenesená",J230,0)</f>
        <v>0</v>
      </c>
      <c r="BI230" s="159">
        <f>IF(N230="nulová",J230,0)</f>
        <v>0</v>
      </c>
      <c r="BJ230" s="17" t="s">
        <v>80</v>
      </c>
      <c r="BK230" s="159">
        <f>ROUND(I230*H230,2)</f>
        <v>0</v>
      </c>
      <c r="BL230" s="17" t="s">
        <v>188</v>
      </c>
      <c r="BM230" s="158" t="s">
        <v>1380</v>
      </c>
    </row>
    <row r="231" spans="1:65" s="2" customFormat="1" ht="48.75">
      <c r="A231" s="32"/>
      <c r="B231" s="33"/>
      <c r="C231" s="32"/>
      <c r="D231" s="160" t="s">
        <v>190</v>
      </c>
      <c r="E231" s="32"/>
      <c r="F231" s="161" t="s">
        <v>772</v>
      </c>
      <c r="G231" s="32"/>
      <c r="H231" s="32"/>
      <c r="I231" s="162"/>
      <c r="J231" s="32"/>
      <c r="K231" s="32"/>
      <c r="L231" s="33"/>
      <c r="M231" s="163"/>
      <c r="N231" s="164"/>
      <c r="O231" s="58"/>
      <c r="P231" s="58"/>
      <c r="Q231" s="58"/>
      <c r="R231" s="58"/>
      <c r="S231" s="58"/>
      <c r="T231" s="59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T231" s="17" t="s">
        <v>190</v>
      </c>
      <c r="AU231" s="17" t="s">
        <v>82</v>
      </c>
    </row>
    <row r="232" spans="1:65" s="14" customFormat="1" ht="11.25">
      <c r="B232" s="173"/>
      <c r="D232" s="160" t="s">
        <v>191</v>
      </c>
      <c r="E232" s="174" t="s">
        <v>1</v>
      </c>
      <c r="F232" s="175" t="s">
        <v>1381</v>
      </c>
      <c r="H232" s="174" t="s">
        <v>1</v>
      </c>
      <c r="I232" s="176"/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191</v>
      </c>
      <c r="AU232" s="174" t="s">
        <v>82</v>
      </c>
      <c r="AV232" s="14" t="s">
        <v>80</v>
      </c>
      <c r="AW232" s="14" t="s">
        <v>29</v>
      </c>
      <c r="AX232" s="14" t="s">
        <v>72</v>
      </c>
      <c r="AY232" s="174" t="s">
        <v>181</v>
      </c>
    </row>
    <row r="233" spans="1:65" s="13" customFormat="1" ht="11.25">
      <c r="B233" s="165"/>
      <c r="D233" s="160" t="s">
        <v>191</v>
      </c>
      <c r="E233" s="166" t="s">
        <v>1</v>
      </c>
      <c r="F233" s="167" t="s">
        <v>1382</v>
      </c>
      <c r="H233" s="168">
        <v>1201.6849999999999</v>
      </c>
      <c r="I233" s="169"/>
      <c r="L233" s="165"/>
      <c r="M233" s="170"/>
      <c r="N233" s="171"/>
      <c r="O233" s="171"/>
      <c r="P233" s="171"/>
      <c r="Q233" s="171"/>
      <c r="R233" s="171"/>
      <c r="S233" s="171"/>
      <c r="T233" s="172"/>
      <c r="AT233" s="166" t="s">
        <v>191</v>
      </c>
      <c r="AU233" s="166" t="s">
        <v>82</v>
      </c>
      <c r="AV233" s="13" t="s">
        <v>82</v>
      </c>
      <c r="AW233" s="13" t="s">
        <v>29</v>
      </c>
      <c r="AX233" s="13" t="s">
        <v>72</v>
      </c>
      <c r="AY233" s="166" t="s">
        <v>181</v>
      </c>
    </row>
    <row r="234" spans="1:65" s="13" customFormat="1" ht="11.25">
      <c r="B234" s="165"/>
      <c r="D234" s="160" t="s">
        <v>191</v>
      </c>
      <c r="E234" s="166" t="s">
        <v>1</v>
      </c>
      <c r="F234" s="167" t="s">
        <v>1383</v>
      </c>
      <c r="H234" s="168">
        <v>1202</v>
      </c>
      <c r="I234" s="169"/>
      <c r="L234" s="165"/>
      <c r="M234" s="170"/>
      <c r="N234" s="171"/>
      <c r="O234" s="171"/>
      <c r="P234" s="171"/>
      <c r="Q234" s="171"/>
      <c r="R234" s="171"/>
      <c r="S234" s="171"/>
      <c r="T234" s="172"/>
      <c r="AT234" s="166" t="s">
        <v>191</v>
      </c>
      <c r="AU234" s="166" t="s">
        <v>82</v>
      </c>
      <c r="AV234" s="13" t="s">
        <v>82</v>
      </c>
      <c r="AW234" s="13" t="s">
        <v>29</v>
      </c>
      <c r="AX234" s="13" t="s">
        <v>80</v>
      </c>
      <c r="AY234" s="166" t="s">
        <v>181</v>
      </c>
    </row>
    <row r="235" spans="1:65" s="2" customFormat="1" ht="21.75" customHeight="1">
      <c r="A235" s="32"/>
      <c r="B235" s="144"/>
      <c r="C235" s="188" t="s">
        <v>568</v>
      </c>
      <c r="D235" s="188" t="s">
        <v>266</v>
      </c>
      <c r="E235" s="189" t="s">
        <v>1384</v>
      </c>
      <c r="F235" s="190" t="s">
        <v>1385</v>
      </c>
      <c r="G235" s="191" t="s">
        <v>643</v>
      </c>
      <c r="H235" s="192">
        <v>38</v>
      </c>
      <c r="I235" s="193"/>
      <c r="J235" s="194">
        <f>ROUND(I235*H235,2)</f>
        <v>0</v>
      </c>
      <c r="K235" s="195"/>
      <c r="L235" s="33"/>
      <c r="M235" s="196" t="s">
        <v>1</v>
      </c>
      <c r="N235" s="197" t="s">
        <v>37</v>
      </c>
      <c r="O235" s="58"/>
      <c r="P235" s="156">
        <f>O235*H235</f>
        <v>0</v>
      </c>
      <c r="Q235" s="156">
        <v>0</v>
      </c>
      <c r="R235" s="156">
        <f>Q235*H235</f>
        <v>0</v>
      </c>
      <c r="S235" s="156">
        <v>0</v>
      </c>
      <c r="T235" s="157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58" t="s">
        <v>188</v>
      </c>
      <c r="AT235" s="158" t="s">
        <v>266</v>
      </c>
      <c r="AU235" s="158" t="s">
        <v>82</v>
      </c>
      <c r="AY235" s="17" t="s">
        <v>181</v>
      </c>
      <c r="BE235" s="159">
        <f>IF(N235="základní",J235,0)</f>
        <v>0</v>
      </c>
      <c r="BF235" s="159">
        <f>IF(N235="snížená",J235,0)</f>
        <v>0</v>
      </c>
      <c r="BG235" s="159">
        <f>IF(N235="zákl. přenesená",J235,0)</f>
        <v>0</v>
      </c>
      <c r="BH235" s="159">
        <f>IF(N235="sníž. přenesená",J235,0)</f>
        <v>0</v>
      </c>
      <c r="BI235" s="159">
        <f>IF(N235="nulová",J235,0)</f>
        <v>0</v>
      </c>
      <c r="BJ235" s="17" t="s">
        <v>80</v>
      </c>
      <c r="BK235" s="159">
        <f>ROUND(I235*H235,2)</f>
        <v>0</v>
      </c>
      <c r="BL235" s="17" t="s">
        <v>188</v>
      </c>
      <c r="BM235" s="158" t="s">
        <v>1386</v>
      </c>
    </row>
    <row r="236" spans="1:65" s="2" customFormat="1" ht="48.75">
      <c r="A236" s="32"/>
      <c r="B236" s="33"/>
      <c r="C236" s="32"/>
      <c r="D236" s="160" t="s">
        <v>190</v>
      </c>
      <c r="E236" s="32"/>
      <c r="F236" s="161" t="s">
        <v>1387</v>
      </c>
      <c r="G236" s="32"/>
      <c r="H236" s="32"/>
      <c r="I236" s="162"/>
      <c r="J236" s="32"/>
      <c r="K236" s="32"/>
      <c r="L236" s="33"/>
      <c r="M236" s="163"/>
      <c r="N236" s="164"/>
      <c r="O236" s="58"/>
      <c r="P236" s="58"/>
      <c r="Q236" s="58"/>
      <c r="R236" s="58"/>
      <c r="S236" s="58"/>
      <c r="T236" s="59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7" t="s">
        <v>190</v>
      </c>
      <c r="AU236" s="17" t="s">
        <v>82</v>
      </c>
    </row>
    <row r="237" spans="1:65" s="13" customFormat="1" ht="11.25">
      <c r="B237" s="165"/>
      <c r="D237" s="160" t="s">
        <v>191</v>
      </c>
      <c r="E237" s="166" t="s">
        <v>1</v>
      </c>
      <c r="F237" s="167" t="s">
        <v>1388</v>
      </c>
      <c r="H237" s="168">
        <v>38</v>
      </c>
      <c r="I237" s="169"/>
      <c r="L237" s="165"/>
      <c r="M237" s="170"/>
      <c r="N237" s="171"/>
      <c r="O237" s="171"/>
      <c r="P237" s="171"/>
      <c r="Q237" s="171"/>
      <c r="R237" s="171"/>
      <c r="S237" s="171"/>
      <c r="T237" s="172"/>
      <c r="AT237" s="166" t="s">
        <v>191</v>
      </c>
      <c r="AU237" s="166" t="s">
        <v>82</v>
      </c>
      <c r="AV237" s="13" t="s">
        <v>82</v>
      </c>
      <c r="AW237" s="13" t="s">
        <v>29</v>
      </c>
      <c r="AX237" s="13" t="s">
        <v>80</v>
      </c>
      <c r="AY237" s="166" t="s">
        <v>181</v>
      </c>
    </row>
    <row r="238" spans="1:65" s="12" customFormat="1" ht="25.9" customHeight="1">
      <c r="B238" s="131"/>
      <c r="D238" s="132" t="s">
        <v>71</v>
      </c>
      <c r="E238" s="133" t="s">
        <v>639</v>
      </c>
      <c r="F238" s="133" t="s">
        <v>640</v>
      </c>
      <c r="I238" s="134"/>
      <c r="J238" s="135">
        <f>BK238</f>
        <v>0</v>
      </c>
      <c r="L238" s="131"/>
      <c r="M238" s="136"/>
      <c r="N238" s="137"/>
      <c r="O238" s="137"/>
      <c r="P238" s="138">
        <f>SUM(P239:P311)</f>
        <v>0</v>
      </c>
      <c r="Q238" s="137"/>
      <c r="R238" s="138">
        <f>SUM(R239:R311)</f>
        <v>0</v>
      </c>
      <c r="S238" s="137"/>
      <c r="T238" s="139">
        <f>SUM(T239:T311)</f>
        <v>0</v>
      </c>
      <c r="AR238" s="132" t="s">
        <v>188</v>
      </c>
      <c r="AT238" s="140" t="s">
        <v>71</v>
      </c>
      <c r="AU238" s="140" t="s">
        <v>72</v>
      </c>
      <c r="AY238" s="132" t="s">
        <v>181</v>
      </c>
      <c r="BK238" s="141">
        <f>SUM(BK239:BK311)</f>
        <v>0</v>
      </c>
    </row>
    <row r="239" spans="1:65" s="2" customFormat="1" ht="37.9" customHeight="1">
      <c r="A239" s="32"/>
      <c r="B239" s="144"/>
      <c r="C239" s="188" t="s">
        <v>990</v>
      </c>
      <c r="D239" s="188" t="s">
        <v>266</v>
      </c>
      <c r="E239" s="189" t="s">
        <v>641</v>
      </c>
      <c r="F239" s="190" t="s">
        <v>642</v>
      </c>
      <c r="G239" s="191" t="s">
        <v>643</v>
      </c>
      <c r="H239" s="192">
        <v>4374.6270000000004</v>
      </c>
      <c r="I239" s="193"/>
      <c r="J239" s="194">
        <f>ROUND(I239*H239,2)</f>
        <v>0</v>
      </c>
      <c r="K239" s="195"/>
      <c r="L239" s="33"/>
      <c r="M239" s="196" t="s">
        <v>1</v>
      </c>
      <c r="N239" s="197" t="s">
        <v>37</v>
      </c>
      <c r="O239" s="58"/>
      <c r="P239" s="156">
        <f>O239*H239</f>
        <v>0</v>
      </c>
      <c r="Q239" s="156">
        <v>0</v>
      </c>
      <c r="R239" s="156">
        <f>Q239*H239</f>
        <v>0</v>
      </c>
      <c r="S239" s="156">
        <v>0</v>
      </c>
      <c r="T239" s="157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58" t="s">
        <v>644</v>
      </c>
      <c r="AT239" s="158" t="s">
        <v>266</v>
      </c>
      <c r="AU239" s="158" t="s">
        <v>80</v>
      </c>
      <c r="AY239" s="17" t="s">
        <v>181</v>
      </c>
      <c r="BE239" s="159">
        <f>IF(N239="základní",J239,0)</f>
        <v>0</v>
      </c>
      <c r="BF239" s="159">
        <f>IF(N239="snížená",J239,0)</f>
        <v>0</v>
      </c>
      <c r="BG239" s="159">
        <f>IF(N239="zákl. přenesená",J239,0)</f>
        <v>0</v>
      </c>
      <c r="BH239" s="159">
        <f>IF(N239="sníž. přenesená",J239,0)</f>
        <v>0</v>
      </c>
      <c r="BI239" s="159">
        <f>IF(N239="nulová",J239,0)</f>
        <v>0</v>
      </c>
      <c r="BJ239" s="17" t="s">
        <v>80</v>
      </c>
      <c r="BK239" s="159">
        <f>ROUND(I239*H239,2)</f>
        <v>0</v>
      </c>
      <c r="BL239" s="17" t="s">
        <v>644</v>
      </c>
      <c r="BM239" s="158" t="s">
        <v>1389</v>
      </c>
    </row>
    <row r="240" spans="1:65" s="2" customFormat="1" ht="68.25">
      <c r="A240" s="32"/>
      <c r="B240" s="33"/>
      <c r="C240" s="32"/>
      <c r="D240" s="160" t="s">
        <v>190</v>
      </c>
      <c r="E240" s="32"/>
      <c r="F240" s="161" t="s">
        <v>646</v>
      </c>
      <c r="G240" s="32"/>
      <c r="H240" s="32"/>
      <c r="I240" s="162"/>
      <c r="J240" s="32"/>
      <c r="K240" s="32"/>
      <c r="L240" s="33"/>
      <c r="M240" s="163"/>
      <c r="N240" s="164"/>
      <c r="O240" s="58"/>
      <c r="P240" s="58"/>
      <c r="Q240" s="58"/>
      <c r="R240" s="58"/>
      <c r="S240" s="58"/>
      <c r="T240" s="59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T240" s="17" t="s">
        <v>190</v>
      </c>
      <c r="AU240" s="17" t="s">
        <v>80</v>
      </c>
    </row>
    <row r="241" spans="1:65" s="14" customFormat="1" ht="11.25">
      <c r="B241" s="173"/>
      <c r="D241" s="160" t="s">
        <v>191</v>
      </c>
      <c r="E241" s="174" t="s">
        <v>1</v>
      </c>
      <c r="F241" s="175" t="s">
        <v>992</v>
      </c>
      <c r="H241" s="174" t="s">
        <v>1</v>
      </c>
      <c r="I241" s="176"/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191</v>
      </c>
      <c r="AU241" s="174" t="s">
        <v>80</v>
      </c>
      <c r="AV241" s="14" t="s">
        <v>80</v>
      </c>
      <c r="AW241" s="14" t="s">
        <v>29</v>
      </c>
      <c r="AX241" s="14" t="s">
        <v>72</v>
      </c>
      <c r="AY241" s="174" t="s">
        <v>181</v>
      </c>
    </row>
    <row r="242" spans="1:65" s="13" customFormat="1" ht="11.25">
      <c r="B242" s="165"/>
      <c r="D242" s="160" t="s">
        <v>191</v>
      </c>
      <c r="E242" s="166" t="s">
        <v>1</v>
      </c>
      <c r="F242" s="167" t="s">
        <v>1271</v>
      </c>
      <c r="H242" s="168">
        <v>4374.6270000000004</v>
      </c>
      <c r="I242" s="169"/>
      <c r="L242" s="165"/>
      <c r="M242" s="170"/>
      <c r="N242" s="171"/>
      <c r="O242" s="171"/>
      <c r="P242" s="171"/>
      <c r="Q242" s="171"/>
      <c r="R242" s="171"/>
      <c r="S242" s="171"/>
      <c r="T242" s="172"/>
      <c r="AT242" s="166" t="s">
        <v>191</v>
      </c>
      <c r="AU242" s="166" t="s">
        <v>80</v>
      </c>
      <c r="AV242" s="13" t="s">
        <v>82</v>
      </c>
      <c r="AW242" s="13" t="s">
        <v>29</v>
      </c>
      <c r="AX242" s="13" t="s">
        <v>80</v>
      </c>
      <c r="AY242" s="166" t="s">
        <v>181</v>
      </c>
    </row>
    <row r="243" spans="1:65" s="2" customFormat="1" ht="44.25" customHeight="1">
      <c r="A243" s="32"/>
      <c r="B243" s="144"/>
      <c r="C243" s="188" t="s">
        <v>994</v>
      </c>
      <c r="D243" s="188" t="s">
        <v>266</v>
      </c>
      <c r="E243" s="189" t="s">
        <v>647</v>
      </c>
      <c r="F243" s="190" t="s">
        <v>648</v>
      </c>
      <c r="G243" s="191" t="s">
        <v>643</v>
      </c>
      <c r="H243" s="192">
        <v>4375</v>
      </c>
      <c r="I243" s="193"/>
      <c r="J243" s="194">
        <f>ROUND(I243*H243,2)</f>
        <v>0</v>
      </c>
      <c r="K243" s="195"/>
      <c r="L243" s="33"/>
      <c r="M243" s="196" t="s">
        <v>1</v>
      </c>
      <c r="N243" s="197" t="s">
        <v>37</v>
      </c>
      <c r="O243" s="58"/>
      <c r="P243" s="156">
        <f>O243*H243</f>
        <v>0</v>
      </c>
      <c r="Q243" s="156">
        <v>0</v>
      </c>
      <c r="R243" s="156">
        <f>Q243*H243</f>
        <v>0</v>
      </c>
      <c r="S243" s="156">
        <v>0</v>
      </c>
      <c r="T243" s="157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58" t="s">
        <v>644</v>
      </c>
      <c r="AT243" s="158" t="s">
        <v>266</v>
      </c>
      <c r="AU243" s="158" t="s">
        <v>80</v>
      </c>
      <c r="AY243" s="17" t="s">
        <v>181</v>
      </c>
      <c r="BE243" s="159">
        <f>IF(N243="základní",J243,0)</f>
        <v>0</v>
      </c>
      <c r="BF243" s="159">
        <f>IF(N243="snížená",J243,0)</f>
        <v>0</v>
      </c>
      <c r="BG243" s="159">
        <f>IF(N243="zákl. přenesená",J243,0)</f>
        <v>0</v>
      </c>
      <c r="BH243" s="159">
        <f>IF(N243="sníž. přenesená",J243,0)</f>
        <v>0</v>
      </c>
      <c r="BI243" s="159">
        <f>IF(N243="nulová",J243,0)</f>
        <v>0</v>
      </c>
      <c r="BJ243" s="17" t="s">
        <v>80</v>
      </c>
      <c r="BK243" s="159">
        <f>ROUND(I243*H243,2)</f>
        <v>0</v>
      </c>
      <c r="BL243" s="17" t="s">
        <v>644</v>
      </c>
      <c r="BM243" s="158" t="s">
        <v>1390</v>
      </c>
    </row>
    <row r="244" spans="1:65" s="2" customFormat="1" ht="68.25">
      <c r="A244" s="32"/>
      <c r="B244" s="33"/>
      <c r="C244" s="32"/>
      <c r="D244" s="160" t="s">
        <v>190</v>
      </c>
      <c r="E244" s="32"/>
      <c r="F244" s="161" t="s">
        <v>650</v>
      </c>
      <c r="G244" s="32"/>
      <c r="H244" s="32"/>
      <c r="I244" s="162"/>
      <c r="J244" s="32"/>
      <c r="K244" s="32"/>
      <c r="L244" s="33"/>
      <c r="M244" s="163"/>
      <c r="N244" s="164"/>
      <c r="O244" s="58"/>
      <c r="P244" s="58"/>
      <c r="Q244" s="58"/>
      <c r="R244" s="58"/>
      <c r="S244" s="58"/>
      <c r="T244" s="59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T244" s="17" t="s">
        <v>190</v>
      </c>
      <c r="AU244" s="17" t="s">
        <v>80</v>
      </c>
    </row>
    <row r="245" spans="1:65" s="14" customFormat="1" ht="11.25">
      <c r="B245" s="173"/>
      <c r="D245" s="160" t="s">
        <v>191</v>
      </c>
      <c r="E245" s="174" t="s">
        <v>1</v>
      </c>
      <c r="F245" s="175" t="s">
        <v>1391</v>
      </c>
      <c r="H245" s="174" t="s">
        <v>1</v>
      </c>
      <c r="I245" s="176"/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191</v>
      </c>
      <c r="AU245" s="174" t="s">
        <v>80</v>
      </c>
      <c r="AV245" s="14" t="s">
        <v>80</v>
      </c>
      <c r="AW245" s="14" t="s">
        <v>29</v>
      </c>
      <c r="AX245" s="14" t="s">
        <v>72</v>
      </c>
      <c r="AY245" s="174" t="s">
        <v>181</v>
      </c>
    </row>
    <row r="246" spans="1:65" s="13" customFormat="1" ht="11.25">
      <c r="B246" s="165"/>
      <c r="D246" s="160" t="s">
        <v>191</v>
      </c>
      <c r="E246" s="166" t="s">
        <v>1</v>
      </c>
      <c r="F246" s="167" t="s">
        <v>1392</v>
      </c>
      <c r="H246" s="168">
        <v>4375</v>
      </c>
      <c r="I246" s="169"/>
      <c r="L246" s="165"/>
      <c r="M246" s="170"/>
      <c r="N246" s="171"/>
      <c r="O246" s="171"/>
      <c r="P246" s="171"/>
      <c r="Q246" s="171"/>
      <c r="R246" s="171"/>
      <c r="S246" s="171"/>
      <c r="T246" s="172"/>
      <c r="AT246" s="166" t="s">
        <v>191</v>
      </c>
      <c r="AU246" s="166" t="s">
        <v>80</v>
      </c>
      <c r="AV246" s="13" t="s">
        <v>82</v>
      </c>
      <c r="AW246" s="13" t="s">
        <v>29</v>
      </c>
      <c r="AX246" s="13" t="s">
        <v>80</v>
      </c>
      <c r="AY246" s="166" t="s">
        <v>181</v>
      </c>
    </row>
    <row r="247" spans="1:65" s="2" customFormat="1" ht="37.9" customHeight="1">
      <c r="A247" s="32"/>
      <c r="B247" s="144"/>
      <c r="C247" s="188" t="s">
        <v>998</v>
      </c>
      <c r="D247" s="188" t="s">
        <v>266</v>
      </c>
      <c r="E247" s="189" t="s">
        <v>641</v>
      </c>
      <c r="F247" s="190" t="s">
        <v>642</v>
      </c>
      <c r="G247" s="191" t="s">
        <v>643</v>
      </c>
      <c r="H247" s="192">
        <v>4263</v>
      </c>
      <c r="I247" s="193"/>
      <c r="J247" s="194">
        <f>ROUND(I247*H247,2)</f>
        <v>0</v>
      </c>
      <c r="K247" s="195"/>
      <c r="L247" s="33"/>
      <c r="M247" s="196" t="s">
        <v>1</v>
      </c>
      <c r="N247" s="197" t="s">
        <v>37</v>
      </c>
      <c r="O247" s="58"/>
      <c r="P247" s="156">
        <f>O247*H247</f>
        <v>0</v>
      </c>
      <c r="Q247" s="156">
        <v>0</v>
      </c>
      <c r="R247" s="156">
        <f>Q247*H247</f>
        <v>0</v>
      </c>
      <c r="S247" s="156">
        <v>0</v>
      </c>
      <c r="T247" s="157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8" t="s">
        <v>644</v>
      </c>
      <c r="AT247" s="158" t="s">
        <v>266</v>
      </c>
      <c r="AU247" s="158" t="s">
        <v>80</v>
      </c>
      <c r="AY247" s="17" t="s">
        <v>181</v>
      </c>
      <c r="BE247" s="159">
        <f>IF(N247="základní",J247,0)</f>
        <v>0</v>
      </c>
      <c r="BF247" s="159">
        <f>IF(N247="snížená",J247,0)</f>
        <v>0</v>
      </c>
      <c r="BG247" s="159">
        <f>IF(N247="zákl. přenesená",J247,0)</f>
        <v>0</v>
      </c>
      <c r="BH247" s="159">
        <f>IF(N247="sníž. přenesená",J247,0)</f>
        <v>0</v>
      </c>
      <c r="BI247" s="159">
        <f>IF(N247="nulová",J247,0)</f>
        <v>0</v>
      </c>
      <c r="BJ247" s="17" t="s">
        <v>80</v>
      </c>
      <c r="BK247" s="159">
        <f>ROUND(I247*H247,2)</f>
        <v>0</v>
      </c>
      <c r="BL247" s="17" t="s">
        <v>644</v>
      </c>
      <c r="BM247" s="158" t="s">
        <v>1393</v>
      </c>
    </row>
    <row r="248" spans="1:65" s="2" customFormat="1" ht="68.25">
      <c r="A248" s="32"/>
      <c r="B248" s="33"/>
      <c r="C248" s="32"/>
      <c r="D248" s="160" t="s">
        <v>190</v>
      </c>
      <c r="E248" s="32"/>
      <c r="F248" s="161" t="s">
        <v>646</v>
      </c>
      <c r="G248" s="32"/>
      <c r="H248" s="32"/>
      <c r="I248" s="162"/>
      <c r="J248" s="32"/>
      <c r="K248" s="32"/>
      <c r="L248" s="33"/>
      <c r="M248" s="163"/>
      <c r="N248" s="164"/>
      <c r="O248" s="58"/>
      <c r="P248" s="58"/>
      <c r="Q248" s="58"/>
      <c r="R248" s="58"/>
      <c r="S248" s="58"/>
      <c r="T248" s="59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T248" s="17" t="s">
        <v>190</v>
      </c>
      <c r="AU248" s="17" t="s">
        <v>80</v>
      </c>
    </row>
    <row r="249" spans="1:65" s="14" customFormat="1" ht="11.25">
      <c r="B249" s="173"/>
      <c r="D249" s="160" t="s">
        <v>191</v>
      </c>
      <c r="E249" s="174" t="s">
        <v>1</v>
      </c>
      <c r="F249" s="175" t="s">
        <v>1394</v>
      </c>
      <c r="H249" s="174" t="s">
        <v>1</v>
      </c>
      <c r="I249" s="176"/>
      <c r="L249" s="173"/>
      <c r="M249" s="177"/>
      <c r="N249" s="178"/>
      <c r="O249" s="178"/>
      <c r="P249" s="178"/>
      <c r="Q249" s="178"/>
      <c r="R249" s="178"/>
      <c r="S249" s="178"/>
      <c r="T249" s="179"/>
      <c r="AT249" s="174" t="s">
        <v>191</v>
      </c>
      <c r="AU249" s="174" t="s">
        <v>80</v>
      </c>
      <c r="AV249" s="14" t="s">
        <v>80</v>
      </c>
      <c r="AW249" s="14" t="s">
        <v>29</v>
      </c>
      <c r="AX249" s="14" t="s">
        <v>72</v>
      </c>
      <c r="AY249" s="174" t="s">
        <v>181</v>
      </c>
    </row>
    <row r="250" spans="1:65" s="13" customFormat="1" ht="11.25">
      <c r="B250" s="165"/>
      <c r="D250" s="160" t="s">
        <v>191</v>
      </c>
      <c r="E250" s="166" t="s">
        <v>1</v>
      </c>
      <c r="F250" s="167" t="s">
        <v>1395</v>
      </c>
      <c r="H250" s="168">
        <v>4262.2889999999998</v>
      </c>
      <c r="I250" s="169"/>
      <c r="L250" s="165"/>
      <c r="M250" s="170"/>
      <c r="N250" s="171"/>
      <c r="O250" s="171"/>
      <c r="P250" s="171"/>
      <c r="Q250" s="171"/>
      <c r="R250" s="171"/>
      <c r="S250" s="171"/>
      <c r="T250" s="172"/>
      <c r="AT250" s="166" t="s">
        <v>191</v>
      </c>
      <c r="AU250" s="166" t="s">
        <v>80</v>
      </c>
      <c r="AV250" s="13" t="s">
        <v>82</v>
      </c>
      <c r="AW250" s="13" t="s">
        <v>29</v>
      </c>
      <c r="AX250" s="13" t="s">
        <v>72</v>
      </c>
      <c r="AY250" s="166" t="s">
        <v>181</v>
      </c>
    </row>
    <row r="251" spans="1:65" s="13" customFormat="1" ht="11.25">
      <c r="B251" s="165"/>
      <c r="D251" s="160" t="s">
        <v>191</v>
      </c>
      <c r="E251" s="166" t="s">
        <v>1</v>
      </c>
      <c r="F251" s="167" t="s">
        <v>1396</v>
      </c>
      <c r="H251" s="168">
        <v>4263</v>
      </c>
      <c r="I251" s="169"/>
      <c r="L251" s="165"/>
      <c r="M251" s="170"/>
      <c r="N251" s="171"/>
      <c r="O251" s="171"/>
      <c r="P251" s="171"/>
      <c r="Q251" s="171"/>
      <c r="R251" s="171"/>
      <c r="S251" s="171"/>
      <c r="T251" s="172"/>
      <c r="AT251" s="166" t="s">
        <v>191</v>
      </c>
      <c r="AU251" s="166" t="s">
        <v>80</v>
      </c>
      <c r="AV251" s="13" t="s">
        <v>82</v>
      </c>
      <c r="AW251" s="13" t="s">
        <v>29</v>
      </c>
      <c r="AX251" s="13" t="s">
        <v>80</v>
      </c>
      <c r="AY251" s="166" t="s">
        <v>181</v>
      </c>
    </row>
    <row r="252" spans="1:65" s="2" customFormat="1" ht="44.25" customHeight="1">
      <c r="A252" s="32"/>
      <c r="B252" s="144"/>
      <c r="C252" s="188" t="s">
        <v>1001</v>
      </c>
      <c r="D252" s="188" t="s">
        <v>266</v>
      </c>
      <c r="E252" s="189" t="s">
        <v>647</v>
      </c>
      <c r="F252" s="190" t="s">
        <v>648</v>
      </c>
      <c r="G252" s="191" t="s">
        <v>643</v>
      </c>
      <c r="H252" s="192">
        <v>4263</v>
      </c>
      <c r="I252" s="193"/>
      <c r="J252" s="194">
        <f>ROUND(I252*H252,2)</f>
        <v>0</v>
      </c>
      <c r="K252" s="195"/>
      <c r="L252" s="33"/>
      <c r="M252" s="196" t="s">
        <v>1</v>
      </c>
      <c r="N252" s="197" t="s">
        <v>37</v>
      </c>
      <c r="O252" s="58"/>
      <c r="P252" s="156">
        <f>O252*H252</f>
        <v>0</v>
      </c>
      <c r="Q252" s="156">
        <v>0</v>
      </c>
      <c r="R252" s="156">
        <f>Q252*H252</f>
        <v>0</v>
      </c>
      <c r="S252" s="156">
        <v>0</v>
      </c>
      <c r="T252" s="157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58" t="s">
        <v>644</v>
      </c>
      <c r="AT252" s="158" t="s">
        <v>266</v>
      </c>
      <c r="AU252" s="158" t="s">
        <v>80</v>
      </c>
      <c r="AY252" s="17" t="s">
        <v>181</v>
      </c>
      <c r="BE252" s="159">
        <f>IF(N252="základní",J252,0)</f>
        <v>0</v>
      </c>
      <c r="BF252" s="159">
        <f>IF(N252="snížená",J252,0)</f>
        <v>0</v>
      </c>
      <c r="BG252" s="159">
        <f>IF(N252="zákl. přenesená",J252,0)</f>
        <v>0</v>
      </c>
      <c r="BH252" s="159">
        <f>IF(N252="sníž. přenesená",J252,0)</f>
        <v>0</v>
      </c>
      <c r="BI252" s="159">
        <f>IF(N252="nulová",J252,0)</f>
        <v>0</v>
      </c>
      <c r="BJ252" s="17" t="s">
        <v>80</v>
      </c>
      <c r="BK252" s="159">
        <f>ROUND(I252*H252,2)</f>
        <v>0</v>
      </c>
      <c r="BL252" s="17" t="s">
        <v>644</v>
      </c>
      <c r="BM252" s="158" t="s">
        <v>1397</v>
      </c>
    </row>
    <row r="253" spans="1:65" s="2" customFormat="1" ht="68.25">
      <c r="A253" s="32"/>
      <c r="B253" s="33"/>
      <c r="C253" s="32"/>
      <c r="D253" s="160" t="s">
        <v>190</v>
      </c>
      <c r="E253" s="32"/>
      <c r="F253" s="161" t="s">
        <v>650</v>
      </c>
      <c r="G253" s="32"/>
      <c r="H253" s="32"/>
      <c r="I253" s="162"/>
      <c r="J253" s="32"/>
      <c r="K253" s="32"/>
      <c r="L253" s="33"/>
      <c r="M253" s="163"/>
      <c r="N253" s="164"/>
      <c r="O253" s="58"/>
      <c r="P253" s="58"/>
      <c r="Q253" s="58"/>
      <c r="R253" s="58"/>
      <c r="S253" s="58"/>
      <c r="T253" s="59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T253" s="17" t="s">
        <v>190</v>
      </c>
      <c r="AU253" s="17" t="s">
        <v>80</v>
      </c>
    </row>
    <row r="254" spans="1:65" s="14" customFormat="1" ht="11.25">
      <c r="B254" s="173"/>
      <c r="D254" s="160" t="s">
        <v>191</v>
      </c>
      <c r="E254" s="174" t="s">
        <v>1</v>
      </c>
      <c r="F254" s="175" t="s">
        <v>1398</v>
      </c>
      <c r="H254" s="174" t="s">
        <v>1</v>
      </c>
      <c r="I254" s="176"/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191</v>
      </c>
      <c r="AU254" s="174" t="s">
        <v>80</v>
      </c>
      <c r="AV254" s="14" t="s">
        <v>80</v>
      </c>
      <c r="AW254" s="14" t="s">
        <v>29</v>
      </c>
      <c r="AX254" s="14" t="s">
        <v>72</v>
      </c>
      <c r="AY254" s="174" t="s">
        <v>181</v>
      </c>
    </row>
    <row r="255" spans="1:65" s="13" customFormat="1" ht="11.25">
      <c r="B255" s="165"/>
      <c r="D255" s="160" t="s">
        <v>191</v>
      </c>
      <c r="E255" s="166" t="s">
        <v>1</v>
      </c>
      <c r="F255" s="167" t="s">
        <v>1399</v>
      </c>
      <c r="H255" s="168">
        <v>4263</v>
      </c>
      <c r="I255" s="169"/>
      <c r="L255" s="165"/>
      <c r="M255" s="170"/>
      <c r="N255" s="171"/>
      <c r="O255" s="171"/>
      <c r="P255" s="171"/>
      <c r="Q255" s="171"/>
      <c r="R255" s="171"/>
      <c r="S255" s="171"/>
      <c r="T255" s="172"/>
      <c r="AT255" s="166" t="s">
        <v>191</v>
      </c>
      <c r="AU255" s="166" t="s">
        <v>80</v>
      </c>
      <c r="AV255" s="13" t="s">
        <v>82</v>
      </c>
      <c r="AW255" s="13" t="s">
        <v>29</v>
      </c>
      <c r="AX255" s="13" t="s">
        <v>80</v>
      </c>
      <c r="AY255" s="166" t="s">
        <v>181</v>
      </c>
    </row>
    <row r="256" spans="1:65" s="2" customFormat="1" ht="49.15" customHeight="1">
      <c r="A256" s="32"/>
      <c r="B256" s="144"/>
      <c r="C256" s="188" t="s">
        <v>1005</v>
      </c>
      <c r="D256" s="188" t="s">
        <v>266</v>
      </c>
      <c r="E256" s="189" t="s">
        <v>652</v>
      </c>
      <c r="F256" s="190" t="s">
        <v>653</v>
      </c>
      <c r="G256" s="191" t="s">
        <v>643</v>
      </c>
      <c r="H256" s="192">
        <v>1095.45</v>
      </c>
      <c r="I256" s="193"/>
      <c r="J256" s="194">
        <f>ROUND(I256*H256,2)</f>
        <v>0</v>
      </c>
      <c r="K256" s="195"/>
      <c r="L256" s="33"/>
      <c r="M256" s="196" t="s">
        <v>1</v>
      </c>
      <c r="N256" s="197" t="s">
        <v>37</v>
      </c>
      <c r="O256" s="58"/>
      <c r="P256" s="156">
        <f>O256*H256</f>
        <v>0</v>
      </c>
      <c r="Q256" s="156">
        <v>0</v>
      </c>
      <c r="R256" s="156">
        <f>Q256*H256</f>
        <v>0</v>
      </c>
      <c r="S256" s="156">
        <v>0</v>
      </c>
      <c r="T256" s="157">
        <f>S256*H256</f>
        <v>0</v>
      </c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R256" s="158" t="s">
        <v>644</v>
      </c>
      <c r="AT256" s="158" t="s">
        <v>266</v>
      </c>
      <c r="AU256" s="158" t="s">
        <v>80</v>
      </c>
      <c r="AY256" s="17" t="s">
        <v>181</v>
      </c>
      <c r="BE256" s="159">
        <f>IF(N256="základní",J256,0)</f>
        <v>0</v>
      </c>
      <c r="BF256" s="159">
        <f>IF(N256="snížená",J256,0)</f>
        <v>0</v>
      </c>
      <c r="BG256" s="159">
        <f>IF(N256="zákl. přenesená",J256,0)</f>
        <v>0</v>
      </c>
      <c r="BH256" s="159">
        <f>IF(N256="sníž. přenesená",J256,0)</f>
        <v>0</v>
      </c>
      <c r="BI256" s="159">
        <f>IF(N256="nulová",J256,0)</f>
        <v>0</v>
      </c>
      <c r="BJ256" s="17" t="s">
        <v>80</v>
      </c>
      <c r="BK256" s="159">
        <f>ROUND(I256*H256,2)</f>
        <v>0</v>
      </c>
      <c r="BL256" s="17" t="s">
        <v>644</v>
      </c>
      <c r="BM256" s="158" t="s">
        <v>1400</v>
      </c>
    </row>
    <row r="257" spans="1:65" s="2" customFormat="1" ht="68.25">
      <c r="A257" s="32"/>
      <c r="B257" s="33"/>
      <c r="C257" s="32"/>
      <c r="D257" s="160" t="s">
        <v>190</v>
      </c>
      <c r="E257" s="32"/>
      <c r="F257" s="161" t="s">
        <v>655</v>
      </c>
      <c r="G257" s="32"/>
      <c r="H257" s="32"/>
      <c r="I257" s="162"/>
      <c r="J257" s="32"/>
      <c r="K257" s="32"/>
      <c r="L257" s="33"/>
      <c r="M257" s="163"/>
      <c r="N257" s="164"/>
      <c r="O257" s="58"/>
      <c r="P257" s="58"/>
      <c r="Q257" s="58"/>
      <c r="R257" s="58"/>
      <c r="S257" s="58"/>
      <c r="T257" s="59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T257" s="17" t="s">
        <v>190</v>
      </c>
      <c r="AU257" s="17" t="s">
        <v>80</v>
      </c>
    </row>
    <row r="258" spans="1:65" s="14" customFormat="1" ht="11.25">
      <c r="B258" s="173"/>
      <c r="D258" s="160" t="s">
        <v>191</v>
      </c>
      <c r="E258" s="174" t="s">
        <v>1</v>
      </c>
      <c r="F258" s="175" t="s">
        <v>786</v>
      </c>
      <c r="H258" s="174" t="s">
        <v>1</v>
      </c>
      <c r="I258" s="176"/>
      <c r="L258" s="173"/>
      <c r="M258" s="177"/>
      <c r="N258" s="178"/>
      <c r="O258" s="178"/>
      <c r="P258" s="178"/>
      <c r="Q258" s="178"/>
      <c r="R258" s="178"/>
      <c r="S258" s="178"/>
      <c r="T258" s="179"/>
      <c r="AT258" s="174" t="s">
        <v>191</v>
      </c>
      <c r="AU258" s="174" t="s">
        <v>80</v>
      </c>
      <c r="AV258" s="14" t="s">
        <v>80</v>
      </c>
      <c r="AW258" s="14" t="s">
        <v>29</v>
      </c>
      <c r="AX258" s="14" t="s">
        <v>72</v>
      </c>
      <c r="AY258" s="174" t="s">
        <v>181</v>
      </c>
    </row>
    <row r="259" spans="1:65" s="14" customFormat="1" ht="11.25">
      <c r="B259" s="173"/>
      <c r="D259" s="160" t="s">
        <v>191</v>
      </c>
      <c r="E259" s="174" t="s">
        <v>1</v>
      </c>
      <c r="F259" s="175" t="s">
        <v>1401</v>
      </c>
      <c r="H259" s="174" t="s">
        <v>1</v>
      </c>
      <c r="I259" s="176"/>
      <c r="L259" s="173"/>
      <c r="M259" s="177"/>
      <c r="N259" s="178"/>
      <c r="O259" s="178"/>
      <c r="P259" s="178"/>
      <c r="Q259" s="178"/>
      <c r="R259" s="178"/>
      <c r="S259" s="178"/>
      <c r="T259" s="179"/>
      <c r="AT259" s="174" t="s">
        <v>191</v>
      </c>
      <c r="AU259" s="174" t="s">
        <v>80</v>
      </c>
      <c r="AV259" s="14" t="s">
        <v>80</v>
      </c>
      <c r="AW259" s="14" t="s">
        <v>29</v>
      </c>
      <c r="AX259" s="14" t="s">
        <v>72</v>
      </c>
      <c r="AY259" s="174" t="s">
        <v>181</v>
      </c>
    </row>
    <row r="260" spans="1:65" s="13" customFormat="1" ht="11.25">
      <c r="B260" s="165"/>
      <c r="D260" s="160" t="s">
        <v>191</v>
      </c>
      <c r="E260" s="166" t="s">
        <v>1</v>
      </c>
      <c r="F260" s="167" t="s">
        <v>1402</v>
      </c>
      <c r="H260" s="168">
        <v>1095.45</v>
      </c>
      <c r="I260" s="169"/>
      <c r="L260" s="165"/>
      <c r="M260" s="170"/>
      <c r="N260" s="171"/>
      <c r="O260" s="171"/>
      <c r="P260" s="171"/>
      <c r="Q260" s="171"/>
      <c r="R260" s="171"/>
      <c r="S260" s="171"/>
      <c r="T260" s="172"/>
      <c r="AT260" s="166" t="s">
        <v>191</v>
      </c>
      <c r="AU260" s="166" t="s">
        <v>80</v>
      </c>
      <c r="AV260" s="13" t="s">
        <v>82</v>
      </c>
      <c r="AW260" s="13" t="s">
        <v>29</v>
      </c>
      <c r="AX260" s="13" t="s">
        <v>80</v>
      </c>
      <c r="AY260" s="166" t="s">
        <v>181</v>
      </c>
    </row>
    <row r="261" spans="1:65" s="2" customFormat="1" ht="55.5" customHeight="1">
      <c r="A261" s="32"/>
      <c r="B261" s="144"/>
      <c r="C261" s="188" t="s">
        <v>1008</v>
      </c>
      <c r="D261" s="188" t="s">
        <v>266</v>
      </c>
      <c r="E261" s="189" t="s">
        <v>656</v>
      </c>
      <c r="F261" s="190" t="s">
        <v>657</v>
      </c>
      <c r="G261" s="191" t="s">
        <v>643</v>
      </c>
      <c r="H261" s="192">
        <v>19718.099999999999</v>
      </c>
      <c r="I261" s="193"/>
      <c r="J261" s="194">
        <f>ROUND(I261*H261,2)</f>
        <v>0</v>
      </c>
      <c r="K261" s="195"/>
      <c r="L261" s="33"/>
      <c r="M261" s="196" t="s">
        <v>1</v>
      </c>
      <c r="N261" s="197" t="s">
        <v>37</v>
      </c>
      <c r="O261" s="58"/>
      <c r="P261" s="156">
        <f>O261*H261</f>
        <v>0</v>
      </c>
      <c r="Q261" s="156">
        <v>0</v>
      </c>
      <c r="R261" s="156">
        <f>Q261*H261</f>
        <v>0</v>
      </c>
      <c r="S261" s="156">
        <v>0</v>
      </c>
      <c r="T261" s="157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58" t="s">
        <v>644</v>
      </c>
      <c r="AT261" s="158" t="s">
        <v>266</v>
      </c>
      <c r="AU261" s="158" t="s">
        <v>80</v>
      </c>
      <c r="AY261" s="17" t="s">
        <v>181</v>
      </c>
      <c r="BE261" s="159">
        <f>IF(N261="základní",J261,0)</f>
        <v>0</v>
      </c>
      <c r="BF261" s="159">
        <f>IF(N261="snížená",J261,0)</f>
        <v>0</v>
      </c>
      <c r="BG261" s="159">
        <f>IF(N261="zákl. přenesená",J261,0)</f>
        <v>0</v>
      </c>
      <c r="BH261" s="159">
        <f>IF(N261="sníž. přenesená",J261,0)</f>
        <v>0</v>
      </c>
      <c r="BI261" s="159">
        <f>IF(N261="nulová",J261,0)</f>
        <v>0</v>
      </c>
      <c r="BJ261" s="17" t="s">
        <v>80</v>
      </c>
      <c r="BK261" s="159">
        <f>ROUND(I261*H261,2)</f>
        <v>0</v>
      </c>
      <c r="BL261" s="17" t="s">
        <v>644</v>
      </c>
      <c r="BM261" s="158" t="s">
        <v>1403</v>
      </c>
    </row>
    <row r="262" spans="1:65" s="2" customFormat="1" ht="78">
      <c r="A262" s="32"/>
      <c r="B262" s="33"/>
      <c r="C262" s="32"/>
      <c r="D262" s="160" t="s">
        <v>190</v>
      </c>
      <c r="E262" s="32"/>
      <c r="F262" s="161" t="s">
        <v>659</v>
      </c>
      <c r="G262" s="32"/>
      <c r="H262" s="32"/>
      <c r="I262" s="162"/>
      <c r="J262" s="32"/>
      <c r="K262" s="32"/>
      <c r="L262" s="33"/>
      <c r="M262" s="163"/>
      <c r="N262" s="164"/>
      <c r="O262" s="58"/>
      <c r="P262" s="58"/>
      <c r="Q262" s="58"/>
      <c r="R262" s="58"/>
      <c r="S262" s="58"/>
      <c r="T262" s="59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T262" s="17" t="s">
        <v>190</v>
      </c>
      <c r="AU262" s="17" t="s">
        <v>80</v>
      </c>
    </row>
    <row r="263" spans="1:65" s="14" customFormat="1" ht="11.25">
      <c r="B263" s="173"/>
      <c r="D263" s="160" t="s">
        <v>191</v>
      </c>
      <c r="E263" s="174" t="s">
        <v>1</v>
      </c>
      <c r="F263" s="175" t="s">
        <v>1404</v>
      </c>
      <c r="H263" s="174" t="s">
        <v>1</v>
      </c>
      <c r="I263" s="176"/>
      <c r="L263" s="173"/>
      <c r="M263" s="177"/>
      <c r="N263" s="178"/>
      <c r="O263" s="178"/>
      <c r="P263" s="178"/>
      <c r="Q263" s="178"/>
      <c r="R263" s="178"/>
      <c r="S263" s="178"/>
      <c r="T263" s="179"/>
      <c r="AT263" s="174" t="s">
        <v>191</v>
      </c>
      <c r="AU263" s="174" t="s">
        <v>80</v>
      </c>
      <c r="AV263" s="14" t="s">
        <v>80</v>
      </c>
      <c r="AW263" s="14" t="s">
        <v>29</v>
      </c>
      <c r="AX263" s="14" t="s">
        <v>72</v>
      </c>
      <c r="AY263" s="174" t="s">
        <v>181</v>
      </c>
    </row>
    <row r="264" spans="1:65" s="14" customFormat="1" ht="11.25">
      <c r="B264" s="173"/>
      <c r="D264" s="160" t="s">
        <v>191</v>
      </c>
      <c r="E264" s="174" t="s">
        <v>1</v>
      </c>
      <c r="F264" s="175" t="s">
        <v>1405</v>
      </c>
      <c r="H264" s="174" t="s">
        <v>1</v>
      </c>
      <c r="I264" s="176"/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191</v>
      </c>
      <c r="AU264" s="174" t="s">
        <v>80</v>
      </c>
      <c r="AV264" s="14" t="s">
        <v>80</v>
      </c>
      <c r="AW264" s="14" t="s">
        <v>29</v>
      </c>
      <c r="AX264" s="14" t="s">
        <v>72</v>
      </c>
      <c r="AY264" s="174" t="s">
        <v>181</v>
      </c>
    </row>
    <row r="265" spans="1:65" s="13" customFormat="1" ht="11.25">
      <c r="B265" s="165"/>
      <c r="D265" s="160" t="s">
        <v>191</v>
      </c>
      <c r="E265" s="166" t="s">
        <v>1</v>
      </c>
      <c r="F265" s="167" t="s">
        <v>1406</v>
      </c>
      <c r="H265" s="168">
        <v>19718.099999999999</v>
      </c>
      <c r="I265" s="169"/>
      <c r="L265" s="165"/>
      <c r="M265" s="170"/>
      <c r="N265" s="171"/>
      <c r="O265" s="171"/>
      <c r="P265" s="171"/>
      <c r="Q265" s="171"/>
      <c r="R265" s="171"/>
      <c r="S265" s="171"/>
      <c r="T265" s="172"/>
      <c r="AT265" s="166" t="s">
        <v>191</v>
      </c>
      <c r="AU265" s="166" t="s">
        <v>80</v>
      </c>
      <c r="AV265" s="13" t="s">
        <v>82</v>
      </c>
      <c r="AW265" s="13" t="s">
        <v>29</v>
      </c>
      <c r="AX265" s="13" t="s">
        <v>80</v>
      </c>
      <c r="AY265" s="166" t="s">
        <v>181</v>
      </c>
    </row>
    <row r="266" spans="1:65" s="2" customFormat="1" ht="24.2" customHeight="1">
      <c r="A266" s="32"/>
      <c r="B266" s="144"/>
      <c r="C266" s="188" t="s">
        <v>1012</v>
      </c>
      <c r="D266" s="188" t="s">
        <v>266</v>
      </c>
      <c r="E266" s="189" t="s">
        <v>790</v>
      </c>
      <c r="F266" s="190" t="s">
        <v>791</v>
      </c>
      <c r="G266" s="191" t="s">
        <v>643</v>
      </c>
      <c r="H266" s="192">
        <v>1095.45</v>
      </c>
      <c r="I266" s="193"/>
      <c r="J266" s="194">
        <f>ROUND(I266*H266,2)</f>
        <v>0</v>
      </c>
      <c r="K266" s="195"/>
      <c r="L266" s="33"/>
      <c r="M266" s="196" t="s">
        <v>1</v>
      </c>
      <c r="N266" s="197" t="s">
        <v>37</v>
      </c>
      <c r="O266" s="58"/>
      <c r="P266" s="156">
        <f>O266*H266</f>
        <v>0</v>
      </c>
      <c r="Q266" s="156">
        <v>0</v>
      </c>
      <c r="R266" s="156">
        <f>Q266*H266</f>
        <v>0</v>
      </c>
      <c r="S266" s="156">
        <v>0</v>
      </c>
      <c r="T266" s="157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58" t="s">
        <v>644</v>
      </c>
      <c r="AT266" s="158" t="s">
        <v>266</v>
      </c>
      <c r="AU266" s="158" t="s">
        <v>80</v>
      </c>
      <c r="AY266" s="17" t="s">
        <v>181</v>
      </c>
      <c r="BE266" s="159">
        <f>IF(N266="základní",J266,0)</f>
        <v>0</v>
      </c>
      <c r="BF266" s="159">
        <f>IF(N266="snížená",J266,0)</f>
        <v>0</v>
      </c>
      <c r="BG266" s="159">
        <f>IF(N266="zákl. přenesená",J266,0)</f>
        <v>0</v>
      </c>
      <c r="BH266" s="159">
        <f>IF(N266="sníž. přenesená",J266,0)</f>
        <v>0</v>
      </c>
      <c r="BI266" s="159">
        <f>IF(N266="nulová",J266,0)</f>
        <v>0</v>
      </c>
      <c r="BJ266" s="17" t="s">
        <v>80</v>
      </c>
      <c r="BK266" s="159">
        <f>ROUND(I266*H266,2)</f>
        <v>0</v>
      </c>
      <c r="BL266" s="17" t="s">
        <v>644</v>
      </c>
      <c r="BM266" s="158" t="s">
        <v>1407</v>
      </c>
    </row>
    <row r="267" spans="1:65" s="2" customFormat="1" ht="29.25">
      <c r="A267" s="32"/>
      <c r="B267" s="33"/>
      <c r="C267" s="32"/>
      <c r="D267" s="160" t="s">
        <v>190</v>
      </c>
      <c r="E267" s="32"/>
      <c r="F267" s="161" t="s">
        <v>793</v>
      </c>
      <c r="G267" s="32"/>
      <c r="H267" s="32"/>
      <c r="I267" s="162"/>
      <c r="J267" s="32"/>
      <c r="K267" s="32"/>
      <c r="L267" s="33"/>
      <c r="M267" s="163"/>
      <c r="N267" s="164"/>
      <c r="O267" s="58"/>
      <c r="P267" s="58"/>
      <c r="Q267" s="58"/>
      <c r="R267" s="58"/>
      <c r="S267" s="58"/>
      <c r="T267" s="59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T267" s="17" t="s">
        <v>190</v>
      </c>
      <c r="AU267" s="17" t="s">
        <v>80</v>
      </c>
    </row>
    <row r="268" spans="1:65" s="14" customFormat="1" ht="11.25">
      <c r="B268" s="173"/>
      <c r="D268" s="160" t="s">
        <v>191</v>
      </c>
      <c r="E268" s="174" t="s">
        <v>1</v>
      </c>
      <c r="F268" s="175" t="s">
        <v>1408</v>
      </c>
      <c r="H268" s="174" t="s">
        <v>1</v>
      </c>
      <c r="I268" s="176"/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191</v>
      </c>
      <c r="AU268" s="174" t="s">
        <v>80</v>
      </c>
      <c r="AV268" s="14" t="s">
        <v>80</v>
      </c>
      <c r="AW268" s="14" t="s">
        <v>29</v>
      </c>
      <c r="AX268" s="14" t="s">
        <v>72</v>
      </c>
      <c r="AY268" s="174" t="s">
        <v>181</v>
      </c>
    </row>
    <row r="269" spans="1:65" s="13" customFormat="1" ht="11.25">
      <c r="B269" s="165"/>
      <c r="D269" s="160" t="s">
        <v>191</v>
      </c>
      <c r="E269" s="166" t="s">
        <v>1</v>
      </c>
      <c r="F269" s="167" t="s">
        <v>1402</v>
      </c>
      <c r="H269" s="168">
        <v>1095.45</v>
      </c>
      <c r="I269" s="169"/>
      <c r="L269" s="165"/>
      <c r="M269" s="170"/>
      <c r="N269" s="171"/>
      <c r="O269" s="171"/>
      <c r="P269" s="171"/>
      <c r="Q269" s="171"/>
      <c r="R269" s="171"/>
      <c r="S269" s="171"/>
      <c r="T269" s="172"/>
      <c r="AT269" s="166" t="s">
        <v>191</v>
      </c>
      <c r="AU269" s="166" t="s">
        <v>80</v>
      </c>
      <c r="AV269" s="13" t="s">
        <v>82</v>
      </c>
      <c r="AW269" s="13" t="s">
        <v>29</v>
      </c>
      <c r="AX269" s="13" t="s">
        <v>80</v>
      </c>
      <c r="AY269" s="166" t="s">
        <v>181</v>
      </c>
    </row>
    <row r="270" spans="1:65" s="2" customFormat="1" ht="49.15" customHeight="1">
      <c r="A270" s="32"/>
      <c r="B270" s="144"/>
      <c r="C270" s="188" t="s">
        <v>1016</v>
      </c>
      <c r="D270" s="188" t="s">
        <v>266</v>
      </c>
      <c r="E270" s="189" t="s">
        <v>652</v>
      </c>
      <c r="F270" s="190" t="s">
        <v>653</v>
      </c>
      <c r="G270" s="191" t="s">
        <v>643</v>
      </c>
      <c r="H270" s="192">
        <v>201.51</v>
      </c>
      <c r="I270" s="193"/>
      <c r="J270" s="194">
        <f>ROUND(I270*H270,2)</f>
        <v>0</v>
      </c>
      <c r="K270" s="195"/>
      <c r="L270" s="33"/>
      <c r="M270" s="196" t="s">
        <v>1</v>
      </c>
      <c r="N270" s="197" t="s">
        <v>37</v>
      </c>
      <c r="O270" s="58"/>
      <c r="P270" s="156">
        <f>O270*H270</f>
        <v>0</v>
      </c>
      <c r="Q270" s="156">
        <v>0</v>
      </c>
      <c r="R270" s="156">
        <f>Q270*H270</f>
        <v>0</v>
      </c>
      <c r="S270" s="156">
        <v>0</v>
      </c>
      <c r="T270" s="157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58" t="s">
        <v>644</v>
      </c>
      <c r="AT270" s="158" t="s">
        <v>266</v>
      </c>
      <c r="AU270" s="158" t="s">
        <v>80</v>
      </c>
      <c r="AY270" s="17" t="s">
        <v>181</v>
      </c>
      <c r="BE270" s="159">
        <f>IF(N270="základní",J270,0)</f>
        <v>0</v>
      </c>
      <c r="BF270" s="159">
        <f>IF(N270="snížená",J270,0)</f>
        <v>0</v>
      </c>
      <c r="BG270" s="159">
        <f>IF(N270="zákl. přenesená",J270,0)</f>
        <v>0</v>
      </c>
      <c r="BH270" s="159">
        <f>IF(N270="sníž. přenesená",J270,0)</f>
        <v>0</v>
      </c>
      <c r="BI270" s="159">
        <f>IF(N270="nulová",J270,0)</f>
        <v>0</v>
      </c>
      <c r="BJ270" s="17" t="s">
        <v>80</v>
      </c>
      <c r="BK270" s="159">
        <f>ROUND(I270*H270,2)</f>
        <v>0</v>
      </c>
      <c r="BL270" s="17" t="s">
        <v>644</v>
      </c>
      <c r="BM270" s="158" t="s">
        <v>1409</v>
      </c>
    </row>
    <row r="271" spans="1:65" s="2" customFormat="1" ht="68.25">
      <c r="A271" s="32"/>
      <c r="B271" s="33"/>
      <c r="C271" s="32"/>
      <c r="D271" s="160" t="s">
        <v>190</v>
      </c>
      <c r="E271" s="32"/>
      <c r="F271" s="161" t="s">
        <v>655</v>
      </c>
      <c r="G271" s="32"/>
      <c r="H271" s="32"/>
      <c r="I271" s="162"/>
      <c r="J271" s="32"/>
      <c r="K271" s="32"/>
      <c r="L271" s="33"/>
      <c r="M271" s="163"/>
      <c r="N271" s="164"/>
      <c r="O271" s="58"/>
      <c r="P271" s="58"/>
      <c r="Q271" s="58"/>
      <c r="R271" s="58"/>
      <c r="S271" s="58"/>
      <c r="T271" s="59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7" t="s">
        <v>190</v>
      </c>
      <c r="AU271" s="17" t="s">
        <v>80</v>
      </c>
    </row>
    <row r="272" spans="1:65" s="14" customFormat="1" ht="11.25">
      <c r="B272" s="173"/>
      <c r="D272" s="160" t="s">
        <v>191</v>
      </c>
      <c r="E272" s="174" t="s">
        <v>1</v>
      </c>
      <c r="F272" s="175" t="s">
        <v>786</v>
      </c>
      <c r="H272" s="174" t="s">
        <v>1</v>
      </c>
      <c r="I272" s="176"/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191</v>
      </c>
      <c r="AU272" s="174" t="s">
        <v>80</v>
      </c>
      <c r="AV272" s="14" t="s">
        <v>80</v>
      </c>
      <c r="AW272" s="14" t="s">
        <v>29</v>
      </c>
      <c r="AX272" s="14" t="s">
        <v>72</v>
      </c>
      <c r="AY272" s="174" t="s">
        <v>181</v>
      </c>
    </row>
    <row r="273" spans="1:65" s="14" customFormat="1" ht="11.25">
      <c r="B273" s="173"/>
      <c r="D273" s="160" t="s">
        <v>191</v>
      </c>
      <c r="E273" s="174" t="s">
        <v>1</v>
      </c>
      <c r="F273" s="175" t="s">
        <v>1410</v>
      </c>
      <c r="H273" s="174" t="s">
        <v>1</v>
      </c>
      <c r="I273" s="176"/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191</v>
      </c>
      <c r="AU273" s="174" t="s">
        <v>80</v>
      </c>
      <c r="AV273" s="14" t="s">
        <v>80</v>
      </c>
      <c r="AW273" s="14" t="s">
        <v>29</v>
      </c>
      <c r="AX273" s="14" t="s">
        <v>72</v>
      </c>
      <c r="AY273" s="174" t="s">
        <v>181</v>
      </c>
    </row>
    <row r="274" spans="1:65" s="13" customFormat="1" ht="11.25">
      <c r="B274" s="165"/>
      <c r="D274" s="160" t="s">
        <v>191</v>
      </c>
      <c r="E274" s="166" t="s">
        <v>1</v>
      </c>
      <c r="F274" s="167" t="s">
        <v>1411</v>
      </c>
      <c r="H274" s="168">
        <v>201.51</v>
      </c>
      <c r="I274" s="169"/>
      <c r="L274" s="165"/>
      <c r="M274" s="170"/>
      <c r="N274" s="171"/>
      <c r="O274" s="171"/>
      <c r="P274" s="171"/>
      <c r="Q274" s="171"/>
      <c r="R274" s="171"/>
      <c r="S274" s="171"/>
      <c r="T274" s="172"/>
      <c r="AT274" s="166" t="s">
        <v>191</v>
      </c>
      <c r="AU274" s="166" t="s">
        <v>80</v>
      </c>
      <c r="AV274" s="13" t="s">
        <v>82</v>
      </c>
      <c r="AW274" s="13" t="s">
        <v>29</v>
      </c>
      <c r="AX274" s="13" t="s">
        <v>80</v>
      </c>
      <c r="AY274" s="166" t="s">
        <v>181</v>
      </c>
    </row>
    <row r="275" spans="1:65" s="2" customFormat="1" ht="55.5" customHeight="1">
      <c r="A275" s="32"/>
      <c r="B275" s="144"/>
      <c r="C275" s="188" t="s">
        <v>1412</v>
      </c>
      <c r="D275" s="188" t="s">
        <v>266</v>
      </c>
      <c r="E275" s="189" t="s">
        <v>656</v>
      </c>
      <c r="F275" s="190" t="s">
        <v>657</v>
      </c>
      <c r="G275" s="191" t="s">
        <v>643</v>
      </c>
      <c r="H275" s="192">
        <v>5642.28</v>
      </c>
      <c r="I275" s="193"/>
      <c r="J275" s="194">
        <f>ROUND(I275*H275,2)</f>
        <v>0</v>
      </c>
      <c r="K275" s="195"/>
      <c r="L275" s="33"/>
      <c r="M275" s="196" t="s">
        <v>1</v>
      </c>
      <c r="N275" s="197" t="s">
        <v>37</v>
      </c>
      <c r="O275" s="58"/>
      <c r="P275" s="156">
        <f>O275*H275</f>
        <v>0</v>
      </c>
      <c r="Q275" s="156">
        <v>0</v>
      </c>
      <c r="R275" s="156">
        <f>Q275*H275</f>
        <v>0</v>
      </c>
      <c r="S275" s="156">
        <v>0</v>
      </c>
      <c r="T275" s="157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58" t="s">
        <v>644</v>
      </c>
      <c r="AT275" s="158" t="s">
        <v>266</v>
      </c>
      <c r="AU275" s="158" t="s">
        <v>80</v>
      </c>
      <c r="AY275" s="17" t="s">
        <v>181</v>
      </c>
      <c r="BE275" s="159">
        <f>IF(N275="základní",J275,0)</f>
        <v>0</v>
      </c>
      <c r="BF275" s="159">
        <f>IF(N275="snížená",J275,0)</f>
        <v>0</v>
      </c>
      <c r="BG275" s="159">
        <f>IF(N275="zákl. přenesená",J275,0)</f>
        <v>0</v>
      </c>
      <c r="BH275" s="159">
        <f>IF(N275="sníž. přenesená",J275,0)</f>
        <v>0</v>
      </c>
      <c r="BI275" s="159">
        <f>IF(N275="nulová",J275,0)</f>
        <v>0</v>
      </c>
      <c r="BJ275" s="17" t="s">
        <v>80</v>
      </c>
      <c r="BK275" s="159">
        <f>ROUND(I275*H275,2)</f>
        <v>0</v>
      </c>
      <c r="BL275" s="17" t="s">
        <v>644</v>
      </c>
      <c r="BM275" s="158" t="s">
        <v>1413</v>
      </c>
    </row>
    <row r="276" spans="1:65" s="2" customFormat="1" ht="78">
      <c r="A276" s="32"/>
      <c r="B276" s="33"/>
      <c r="C276" s="32"/>
      <c r="D276" s="160" t="s">
        <v>190</v>
      </c>
      <c r="E276" s="32"/>
      <c r="F276" s="161" t="s">
        <v>659</v>
      </c>
      <c r="G276" s="32"/>
      <c r="H276" s="32"/>
      <c r="I276" s="162"/>
      <c r="J276" s="32"/>
      <c r="K276" s="32"/>
      <c r="L276" s="33"/>
      <c r="M276" s="163"/>
      <c r="N276" s="164"/>
      <c r="O276" s="58"/>
      <c r="P276" s="58"/>
      <c r="Q276" s="58"/>
      <c r="R276" s="58"/>
      <c r="S276" s="58"/>
      <c r="T276" s="59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T276" s="17" t="s">
        <v>190</v>
      </c>
      <c r="AU276" s="17" t="s">
        <v>80</v>
      </c>
    </row>
    <row r="277" spans="1:65" s="14" customFormat="1" ht="11.25">
      <c r="B277" s="173"/>
      <c r="D277" s="160" t="s">
        <v>191</v>
      </c>
      <c r="E277" s="174" t="s">
        <v>1</v>
      </c>
      <c r="F277" s="175" t="s">
        <v>786</v>
      </c>
      <c r="H277" s="174" t="s">
        <v>1</v>
      </c>
      <c r="I277" s="176"/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191</v>
      </c>
      <c r="AU277" s="174" t="s">
        <v>80</v>
      </c>
      <c r="AV277" s="14" t="s">
        <v>80</v>
      </c>
      <c r="AW277" s="14" t="s">
        <v>29</v>
      </c>
      <c r="AX277" s="14" t="s">
        <v>72</v>
      </c>
      <c r="AY277" s="174" t="s">
        <v>181</v>
      </c>
    </row>
    <row r="278" spans="1:65" s="14" customFormat="1" ht="11.25">
      <c r="B278" s="173"/>
      <c r="D278" s="160" t="s">
        <v>191</v>
      </c>
      <c r="E278" s="174" t="s">
        <v>1</v>
      </c>
      <c r="F278" s="175" t="s">
        <v>1410</v>
      </c>
      <c r="H278" s="174" t="s">
        <v>1</v>
      </c>
      <c r="I278" s="176"/>
      <c r="L278" s="173"/>
      <c r="M278" s="177"/>
      <c r="N278" s="178"/>
      <c r="O278" s="178"/>
      <c r="P278" s="178"/>
      <c r="Q278" s="178"/>
      <c r="R278" s="178"/>
      <c r="S278" s="178"/>
      <c r="T278" s="179"/>
      <c r="AT278" s="174" t="s">
        <v>191</v>
      </c>
      <c r="AU278" s="174" t="s">
        <v>80</v>
      </c>
      <c r="AV278" s="14" t="s">
        <v>80</v>
      </c>
      <c r="AW278" s="14" t="s">
        <v>29</v>
      </c>
      <c r="AX278" s="14" t="s">
        <v>72</v>
      </c>
      <c r="AY278" s="174" t="s">
        <v>181</v>
      </c>
    </row>
    <row r="279" spans="1:65" s="13" customFormat="1" ht="11.25">
      <c r="B279" s="165"/>
      <c r="D279" s="160" t="s">
        <v>191</v>
      </c>
      <c r="E279" s="166" t="s">
        <v>1</v>
      </c>
      <c r="F279" s="167" t="s">
        <v>1414</v>
      </c>
      <c r="H279" s="168">
        <v>5642.28</v>
      </c>
      <c r="I279" s="169"/>
      <c r="L279" s="165"/>
      <c r="M279" s="170"/>
      <c r="N279" s="171"/>
      <c r="O279" s="171"/>
      <c r="P279" s="171"/>
      <c r="Q279" s="171"/>
      <c r="R279" s="171"/>
      <c r="S279" s="171"/>
      <c r="T279" s="172"/>
      <c r="AT279" s="166" t="s">
        <v>191</v>
      </c>
      <c r="AU279" s="166" t="s">
        <v>80</v>
      </c>
      <c r="AV279" s="13" t="s">
        <v>82</v>
      </c>
      <c r="AW279" s="13" t="s">
        <v>29</v>
      </c>
      <c r="AX279" s="13" t="s">
        <v>80</v>
      </c>
      <c r="AY279" s="166" t="s">
        <v>181</v>
      </c>
    </row>
    <row r="280" spans="1:65" s="2" customFormat="1" ht="24.2" customHeight="1">
      <c r="A280" s="32"/>
      <c r="B280" s="144"/>
      <c r="C280" s="188" t="s">
        <v>1415</v>
      </c>
      <c r="D280" s="188" t="s">
        <v>266</v>
      </c>
      <c r="E280" s="189" t="s">
        <v>790</v>
      </c>
      <c r="F280" s="190" t="s">
        <v>791</v>
      </c>
      <c r="G280" s="191" t="s">
        <v>643</v>
      </c>
      <c r="H280" s="192">
        <v>201.51</v>
      </c>
      <c r="I280" s="193"/>
      <c r="J280" s="194">
        <f>ROUND(I280*H280,2)</f>
        <v>0</v>
      </c>
      <c r="K280" s="195"/>
      <c r="L280" s="33"/>
      <c r="M280" s="196" t="s">
        <v>1</v>
      </c>
      <c r="N280" s="197" t="s">
        <v>37</v>
      </c>
      <c r="O280" s="58"/>
      <c r="P280" s="156">
        <f>O280*H280</f>
        <v>0</v>
      </c>
      <c r="Q280" s="156">
        <v>0</v>
      </c>
      <c r="R280" s="156">
        <f>Q280*H280</f>
        <v>0</v>
      </c>
      <c r="S280" s="156">
        <v>0</v>
      </c>
      <c r="T280" s="157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58" t="s">
        <v>644</v>
      </c>
      <c r="AT280" s="158" t="s">
        <v>266</v>
      </c>
      <c r="AU280" s="158" t="s">
        <v>80</v>
      </c>
      <c r="AY280" s="17" t="s">
        <v>181</v>
      </c>
      <c r="BE280" s="159">
        <f>IF(N280="základní",J280,0)</f>
        <v>0</v>
      </c>
      <c r="BF280" s="159">
        <f>IF(N280="snížená",J280,0)</f>
        <v>0</v>
      </c>
      <c r="BG280" s="159">
        <f>IF(N280="zákl. přenesená",J280,0)</f>
        <v>0</v>
      </c>
      <c r="BH280" s="159">
        <f>IF(N280="sníž. přenesená",J280,0)</f>
        <v>0</v>
      </c>
      <c r="BI280" s="159">
        <f>IF(N280="nulová",J280,0)</f>
        <v>0</v>
      </c>
      <c r="BJ280" s="17" t="s">
        <v>80</v>
      </c>
      <c r="BK280" s="159">
        <f>ROUND(I280*H280,2)</f>
        <v>0</v>
      </c>
      <c r="BL280" s="17" t="s">
        <v>644</v>
      </c>
      <c r="BM280" s="158" t="s">
        <v>1416</v>
      </c>
    </row>
    <row r="281" spans="1:65" s="2" customFormat="1" ht="29.25">
      <c r="A281" s="32"/>
      <c r="B281" s="33"/>
      <c r="C281" s="32"/>
      <c r="D281" s="160" t="s">
        <v>190</v>
      </c>
      <c r="E281" s="32"/>
      <c r="F281" s="161" t="s">
        <v>793</v>
      </c>
      <c r="G281" s="32"/>
      <c r="H281" s="32"/>
      <c r="I281" s="162"/>
      <c r="J281" s="32"/>
      <c r="K281" s="32"/>
      <c r="L281" s="33"/>
      <c r="M281" s="163"/>
      <c r="N281" s="164"/>
      <c r="O281" s="58"/>
      <c r="P281" s="58"/>
      <c r="Q281" s="58"/>
      <c r="R281" s="58"/>
      <c r="S281" s="58"/>
      <c r="T281" s="59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7" t="s">
        <v>190</v>
      </c>
      <c r="AU281" s="17" t="s">
        <v>80</v>
      </c>
    </row>
    <row r="282" spans="1:65" s="14" customFormat="1" ht="11.25">
      <c r="B282" s="173"/>
      <c r="D282" s="160" t="s">
        <v>191</v>
      </c>
      <c r="E282" s="174" t="s">
        <v>1</v>
      </c>
      <c r="F282" s="175" t="s">
        <v>1417</v>
      </c>
      <c r="H282" s="174" t="s">
        <v>1</v>
      </c>
      <c r="I282" s="176"/>
      <c r="L282" s="173"/>
      <c r="M282" s="177"/>
      <c r="N282" s="178"/>
      <c r="O282" s="178"/>
      <c r="P282" s="178"/>
      <c r="Q282" s="178"/>
      <c r="R282" s="178"/>
      <c r="S282" s="178"/>
      <c r="T282" s="179"/>
      <c r="AT282" s="174" t="s">
        <v>191</v>
      </c>
      <c r="AU282" s="174" t="s">
        <v>80</v>
      </c>
      <c r="AV282" s="14" t="s">
        <v>80</v>
      </c>
      <c r="AW282" s="14" t="s">
        <v>29</v>
      </c>
      <c r="AX282" s="14" t="s">
        <v>72</v>
      </c>
      <c r="AY282" s="174" t="s">
        <v>181</v>
      </c>
    </row>
    <row r="283" spans="1:65" s="13" customFormat="1" ht="11.25">
      <c r="B283" s="165"/>
      <c r="D283" s="160" t="s">
        <v>191</v>
      </c>
      <c r="E283" s="166" t="s">
        <v>1</v>
      </c>
      <c r="F283" s="167" t="s">
        <v>1411</v>
      </c>
      <c r="H283" s="168">
        <v>201.51</v>
      </c>
      <c r="I283" s="169"/>
      <c r="L283" s="165"/>
      <c r="M283" s="170"/>
      <c r="N283" s="171"/>
      <c r="O283" s="171"/>
      <c r="P283" s="171"/>
      <c r="Q283" s="171"/>
      <c r="R283" s="171"/>
      <c r="S283" s="171"/>
      <c r="T283" s="172"/>
      <c r="AT283" s="166" t="s">
        <v>191</v>
      </c>
      <c r="AU283" s="166" t="s">
        <v>80</v>
      </c>
      <c r="AV283" s="13" t="s">
        <v>82</v>
      </c>
      <c r="AW283" s="13" t="s">
        <v>29</v>
      </c>
      <c r="AX283" s="13" t="s">
        <v>80</v>
      </c>
      <c r="AY283" s="166" t="s">
        <v>181</v>
      </c>
    </row>
    <row r="284" spans="1:65" s="2" customFormat="1" ht="49.15" customHeight="1">
      <c r="A284" s="32"/>
      <c r="B284" s="144"/>
      <c r="C284" s="188" t="s">
        <v>1418</v>
      </c>
      <c r="D284" s="188" t="s">
        <v>266</v>
      </c>
      <c r="E284" s="189" t="s">
        <v>652</v>
      </c>
      <c r="F284" s="190" t="s">
        <v>653</v>
      </c>
      <c r="G284" s="191" t="s">
        <v>643</v>
      </c>
      <c r="H284" s="192">
        <v>50</v>
      </c>
      <c r="I284" s="193"/>
      <c r="J284" s="194">
        <f>ROUND(I284*H284,2)</f>
        <v>0</v>
      </c>
      <c r="K284" s="195"/>
      <c r="L284" s="33"/>
      <c r="M284" s="196" t="s">
        <v>1</v>
      </c>
      <c r="N284" s="197" t="s">
        <v>37</v>
      </c>
      <c r="O284" s="58"/>
      <c r="P284" s="156">
        <f>O284*H284</f>
        <v>0</v>
      </c>
      <c r="Q284" s="156">
        <v>0</v>
      </c>
      <c r="R284" s="156">
        <f>Q284*H284</f>
        <v>0</v>
      </c>
      <c r="S284" s="156">
        <v>0</v>
      </c>
      <c r="T284" s="157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58" t="s">
        <v>644</v>
      </c>
      <c r="AT284" s="158" t="s">
        <v>266</v>
      </c>
      <c r="AU284" s="158" t="s">
        <v>80</v>
      </c>
      <c r="AY284" s="17" t="s">
        <v>181</v>
      </c>
      <c r="BE284" s="159">
        <f>IF(N284="základní",J284,0)</f>
        <v>0</v>
      </c>
      <c r="BF284" s="159">
        <f>IF(N284="snížená",J284,0)</f>
        <v>0</v>
      </c>
      <c r="BG284" s="159">
        <f>IF(N284="zákl. přenesená",J284,0)</f>
        <v>0</v>
      </c>
      <c r="BH284" s="159">
        <f>IF(N284="sníž. přenesená",J284,0)</f>
        <v>0</v>
      </c>
      <c r="BI284" s="159">
        <f>IF(N284="nulová",J284,0)</f>
        <v>0</v>
      </c>
      <c r="BJ284" s="17" t="s">
        <v>80</v>
      </c>
      <c r="BK284" s="159">
        <f>ROUND(I284*H284,2)</f>
        <v>0</v>
      </c>
      <c r="BL284" s="17" t="s">
        <v>644</v>
      </c>
      <c r="BM284" s="158" t="s">
        <v>1419</v>
      </c>
    </row>
    <row r="285" spans="1:65" s="2" customFormat="1" ht="68.25">
      <c r="A285" s="32"/>
      <c r="B285" s="33"/>
      <c r="C285" s="32"/>
      <c r="D285" s="160" t="s">
        <v>190</v>
      </c>
      <c r="E285" s="32"/>
      <c r="F285" s="161" t="s">
        <v>655</v>
      </c>
      <c r="G285" s="32"/>
      <c r="H285" s="32"/>
      <c r="I285" s="162"/>
      <c r="J285" s="32"/>
      <c r="K285" s="32"/>
      <c r="L285" s="33"/>
      <c r="M285" s="163"/>
      <c r="N285" s="164"/>
      <c r="O285" s="58"/>
      <c r="P285" s="58"/>
      <c r="Q285" s="58"/>
      <c r="R285" s="58"/>
      <c r="S285" s="58"/>
      <c r="T285" s="59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T285" s="17" t="s">
        <v>190</v>
      </c>
      <c r="AU285" s="17" t="s">
        <v>80</v>
      </c>
    </row>
    <row r="286" spans="1:65" s="14" customFormat="1" ht="11.25">
      <c r="B286" s="173"/>
      <c r="D286" s="160" t="s">
        <v>191</v>
      </c>
      <c r="E286" s="174" t="s">
        <v>1</v>
      </c>
      <c r="F286" s="175" t="s">
        <v>1420</v>
      </c>
      <c r="H286" s="174" t="s">
        <v>1</v>
      </c>
      <c r="I286" s="176"/>
      <c r="L286" s="173"/>
      <c r="M286" s="177"/>
      <c r="N286" s="178"/>
      <c r="O286" s="178"/>
      <c r="P286" s="178"/>
      <c r="Q286" s="178"/>
      <c r="R286" s="178"/>
      <c r="S286" s="178"/>
      <c r="T286" s="179"/>
      <c r="AT286" s="174" t="s">
        <v>191</v>
      </c>
      <c r="AU286" s="174" t="s">
        <v>80</v>
      </c>
      <c r="AV286" s="14" t="s">
        <v>80</v>
      </c>
      <c r="AW286" s="14" t="s">
        <v>29</v>
      </c>
      <c r="AX286" s="14" t="s">
        <v>72</v>
      </c>
      <c r="AY286" s="174" t="s">
        <v>181</v>
      </c>
    </row>
    <row r="287" spans="1:65" s="13" customFormat="1" ht="11.25">
      <c r="B287" s="165"/>
      <c r="D287" s="160" t="s">
        <v>191</v>
      </c>
      <c r="E287" s="166" t="s">
        <v>1</v>
      </c>
      <c r="F287" s="167" t="s">
        <v>1421</v>
      </c>
      <c r="H287" s="168">
        <v>50</v>
      </c>
      <c r="I287" s="169"/>
      <c r="L287" s="165"/>
      <c r="M287" s="170"/>
      <c r="N287" s="171"/>
      <c r="O287" s="171"/>
      <c r="P287" s="171"/>
      <c r="Q287" s="171"/>
      <c r="R287" s="171"/>
      <c r="S287" s="171"/>
      <c r="T287" s="172"/>
      <c r="AT287" s="166" t="s">
        <v>191</v>
      </c>
      <c r="AU287" s="166" t="s">
        <v>80</v>
      </c>
      <c r="AV287" s="13" t="s">
        <v>82</v>
      </c>
      <c r="AW287" s="13" t="s">
        <v>29</v>
      </c>
      <c r="AX287" s="13" t="s">
        <v>80</v>
      </c>
      <c r="AY287" s="166" t="s">
        <v>181</v>
      </c>
    </row>
    <row r="288" spans="1:65" s="2" customFormat="1" ht="55.5" customHeight="1">
      <c r="A288" s="32"/>
      <c r="B288" s="144"/>
      <c r="C288" s="188" t="s">
        <v>1422</v>
      </c>
      <c r="D288" s="188" t="s">
        <v>266</v>
      </c>
      <c r="E288" s="189" t="s">
        <v>656</v>
      </c>
      <c r="F288" s="190" t="s">
        <v>657</v>
      </c>
      <c r="G288" s="191" t="s">
        <v>643</v>
      </c>
      <c r="H288" s="192">
        <v>800</v>
      </c>
      <c r="I288" s="193"/>
      <c r="J288" s="194">
        <f>ROUND(I288*H288,2)</f>
        <v>0</v>
      </c>
      <c r="K288" s="195"/>
      <c r="L288" s="33"/>
      <c r="M288" s="196" t="s">
        <v>1</v>
      </c>
      <c r="N288" s="197" t="s">
        <v>37</v>
      </c>
      <c r="O288" s="58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58" t="s">
        <v>644</v>
      </c>
      <c r="AT288" s="158" t="s">
        <v>266</v>
      </c>
      <c r="AU288" s="158" t="s">
        <v>80</v>
      </c>
      <c r="AY288" s="17" t="s">
        <v>181</v>
      </c>
      <c r="BE288" s="159">
        <f>IF(N288="základní",J288,0)</f>
        <v>0</v>
      </c>
      <c r="BF288" s="159">
        <f>IF(N288="snížená",J288,0)</f>
        <v>0</v>
      </c>
      <c r="BG288" s="159">
        <f>IF(N288="zákl. přenesená",J288,0)</f>
        <v>0</v>
      </c>
      <c r="BH288" s="159">
        <f>IF(N288="sníž. přenesená",J288,0)</f>
        <v>0</v>
      </c>
      <c r="BI288" s="159">
        <f>IF(N288="nulová",J288,0)</f>
        <v>0</v>
      </c>
      <c r="BJ288" s="17" t="s">
        <v>80</v>
      </c>
      <c r="BK288" s="159">
        <f>ROUND(I288*H288,2)</f>
        <v>0</v>
      </c>
      <c r="BL288" s="17" t="s">
        <v>644</v>
      </c>
      <c r="BM288" s="158" t="s">
        <v>1423</v>
      </c>
    </row>
    <row r="289" spans="1:65" s="2" customFormat="1" ht="78">
      <c r="A289" s="32"/>
      <c r="B289" s="33"/>
      <c r="C289" s="32"/>
      <c r="D289" s="160" t="s">
        <v>190</v>
      </c>
      <c r="E289" s="32"/>
      <c r="F289" s="161" t="s">
        <v>659</v>
      </c>
      <c r="G289" s="32"/>
      <c r="H289" s="32"/>
      <c r="I289" s="162"/>
      <c r="J289" s="32"/>
      <c r="K289" s="32"/>
      <c r="L289" s="33"/>
      <c r="M289" s="163"/>
      <c r="N289" s="164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190</v>
      </c>
      <c r="AU289" s="17" t="s">
        <v>80</v>
      </c>
    </row>
    <row r="290" spans="1:65" s="14" customFormat="1" ht="11.25">
      <c r="B290" s="173"/>
      <c r="D290" s="160" t="s">
        <v>191</v>
      </c>
      <c r="E290" s="174" t="s">
        <v>1</v>
      </c>
      <c r="F290" s="175" t="s">
        <v>1424</v>
      </c>
      <c r="H290" s="174" t="s">
        <v>1</v>
      </c>
      <c r="I290" s="176"/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191</v>
      </c>
      <c r="AU290" s="174" t="s">
        <v>80</v>
      </c>
      <c r="AV290" s="14" t="s">
        <v>80</v>
      </c>
      <c r="AW290" s="14" t="s">
        <v>29</v>
      </c>
      <c r="AX290" s="14" t="s">
        <v>72</v>
      </c>
      <c r="AY290" s="174" t="s">
        <v>181</v>
      </c>
    </row>
    <row r="291" spans="1:65" s="13" customFormat="1" ht="11.25">
      <c r="B291" s="165"/>
      <c r="D291" s="160" t="s">
        <v>191</v>
      </c>
      <c r="E291" s="166" t="s">
        <v>1</v>
      </c>
      <c r="F291" s="167" t="s">
        <v>1425</v>
      </c>
      <c r="H291" s="168">
        <v>800</v>
      </c>
      <c r="I291" s="169"/>
      <c r="L291" s="165"/>
      <c r="M291" s="170"/>
      <c r="N291" s="171"/>
      <c r="O291" s="171"/>
      <c r="P291" s="171"/>
      <c r="Q291" s="171"/>
      <c r="R291" s="171"/>
      <c r="S291" s="171"/>
      <c r="T291" s="172"/>
      <c r="AT291" s="166" t="s">
        <v>191</v>
      </c>
      <c r="AU291" s="166" t="s">
        <v>80</v>
      </c>
      <c r="AV291" s="13" t="s">
        <v>82</v>
      </c>
      <c r="AW291" s="13" t="s">
        <v>29</v>
      </c>
      <c r="AX291" s="13" t="s">
        <v>80</v>
      </c>
      <c r="AY291" s="166" t="s">
        <v>181</v>
      </c>
    </row>
    <row r="292" spans="1:65" s="2" customFormat="1" ht="49.15" customHeight="1">
      <c r="A292" s="32"/>
      <c r="B292" s="144"/>
      <c r="C292" s="188" t="s">
        <v>1421</v>
      </c>
      <c r="D292" s="188" t="s">
        <v>266</v>
      </c>
      <c r="E292" s="189" t="s">
        <v>652</v>
      </c>
      <c r="F292" s="190" t="s">
        <v>653</v>
      </c>
      <c r="G292" s="191" t="s">
        <v>643</v>
      </c>
      <c r="H292" s="192">
        <v>891</v>
      </c>
      <c r="I292" s="193"/>
      <c r="J292" s="194">
        <f>ROUND(I292*H292,2)</f>
        <v>0</v>
      </c>
      <c r="K292" s="195"/>
      <c r="L292" s="33"/>
      <c r="M292" s="196" t="s">
        <v>1</v>
      </c>
      <c r="N292" s="197" t="s">
        <v>37</v>
      </c>
      <c r="O292" s="58"/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58" t="s">
        <v>644</v>
      </c>
      <c r="AT292" s="158" t="s">
        <v>266</v>
      </c>
      <c r="AU292" s="158" t="s">
        <v>80</v>
      </c>
      <c r="AY292" s="17" t="s">
        <v>181</v>
      </c>
      <c r="BE292" s="159">
        <f>IF(N292="základní",J292,0)</f>
        <v>0</v>
      </c>
      <c r="BF292" s="159">
        <f>IF(N292="snížená",J292,0)</f>
        <v>0</v>
      </c>
      <c r="BG292" s="159">
        <f>IF(N292="zákl. přenesená",J292,0)</f>
        <v>0</v>
      </c>
      <c r="BH292" s="159">
        <f>IF(N292="sníž. přenesená",J292,0)</f>
        <v>0</v>
      </c>
      <c r="BI292" s="159">
        <f>IF(N292="nulová",J292,0)</f>
        <v>0</v>
      </c>
      <c r="BJ292" s="17" t="s">
        <v>80</v>
      </c>
      <c r="BK292" s="159">
        <f>ROUND(I292*H292,2)</f>
        <v>0</v>
      </c>
      <c r="BL292" s="17" t="s">
        <v>644</v>
      </c>
      <c r="BM292" s="158" t="s">
        <v>1426</v>
      </c>
    </row>
    <row r="293" spans="1:65" s="2" customFormat="1" ht="68.25">
      <c r="A293" s="32"/>
      <c r="B293" s="33"/>
      <c r="C293" s="32"/>
      <c r="D293" s="160" t="s">
        <v>190</v>
      </c>
      <c r="E293" s="32"/>
      <c r="F293" s="161" t="s">
        <v>655</v>
      </c>
      <c r="G293" s="32"/>
      <c r="H293" s="32"/>
      <c r="I293" s="162"/>
      <c r="J293" s="32"/>
      <c r="K293" s="32"/>
      <c r="L293" s="33"/>
      <c r="M293" s="163"/>
      <c r="N293" s="164"/>
      <c r="O293" s="58"/>
      <c r="P293" s="58"/>
      <c r="Q293" s="58"/>
      <c r="R293" s="58"/>
      <c r="S293" s="58"/>
      <c r="T293" s="59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T293" s="17" t="s">
        <v>190</v>
      </c>
      <c r="AU293" s="17" t="s">
        <v>80</v>
      </c>
    </row>
    <row r="294" spans="1:65" s="14" customFormat="1" ht="22.5">
      <c r="B294" s="173"/>
      <c r="D294" s="160" t="s">
        <v>191</v>
      </c>
      <c r="E294" s="174" t="s">
        <v>1</v>
      </c>
      <c r="F294" s="175" t="s">
        <v>1427</v>
      </c>
      <c r="H294" s="174" t="s">
        <v>1</v>
      </c>
      <c r="I294" s="176"/>
      <c r="L294" s="173"/>
      <c r="M294" s="177"/>
      <c r="N294" s="178"/>
      <c r="O294" s="178"/>
      <c r="P294" s="178"/>
      <c r="Q294" s="178"/>
      <c r="R294" s="178"/>
      <c r="S294" s="178"/>
      <c r="T294" s="179"/>
      <c r="AT294" s="174" t="s">
        <v>191</v>
      </c>
      <c r="AU294" s="174" t="s">
        <v>80</v>
      </c>
      <c r="AV294" s="14" t="s">
        <v>80</v>
      </c>
      <c r="AW294" s="14" t="s">
        <v>29</v>
      </c>
      <c r="AX294" s="14" t="s">
        <v>72</v>
      </c>
      <c r="AY294" s="174" t="s">
        <v>181</v>
      </c>
    </row>
    <row r="295" spans="1:65" s="13" customFormat="1" ht="11.25">
      <c r="B295" s="165"/>
      <c r="D295" s="160" t="s">
        <v>191</v>
      </c>
      <c r="E295" s="166" t="s">
        <v>1</v>
      </c>
      <c r="F295" s="167" t="s">
        <v>1428</v>
      </c>
      <c r="H295" s="168">
        <v>890.88</v>
      </c>
      <c r="I295" s="169"/>
      <c r="L295" s="165"/>
      <c r="M295" s="170"/>
      <c r="N295" s="171"/>
      <c r="O295" s="171"/>
      <c r="P295" s="171"/>
      <c r="Q295" s="171"/>
      <c r="R295" s="171"/>
      <c r="S295" s="171"/>
      <c r="T295" s="172"/>
      <c r="AT295" s="166" t="s">
        <v>191</v>
      </c>
      <c r="AU295" s="166" t="s">
        <v>80</v>
      </c>
      <c r="AV295" s="13" t="s">
        <v>82</v>
      </c>
      <c r="AW295" s="13" t="s">
        <v>29</v>
      </c>
      <c r="AX295" s="13" t="s">
        <v>72</v>
      </c>
      <c r="AY295" s="166" t="s">
        <v>181</v>
      </c>
    </row>
    <row r="296" spans="1:65" s="13" customFormat="1" ht="11.25">
      <c r="B296" s="165"/>
      <c r="D296" s="160" t="s">
        <v>191</v>
      </c>
      <c r="E296" s="166" t="s">
        <v>1</v>
      </c>
      <c r="F296" s="167" t="s">
        <v>1373</v>
      </c>
      <c r="H296" s="168">
        <v>891</v>
      </c>
      <c r="I296" s="169"/>
      <c r="L296" s="165"/>
      <c r="M296" s="170"/>
      <c r="N296" s="171"/>
      <c r="O296" s="171"/>
      <c r="P296" s="171"/>
      <c r="Q296" s="171"/>
      <c r="R296" s="171"/>
      <c r="S296" s="171"/>
      <c r="T296" s="172"/>
      <c r="AT296" s="166" t="s">
        <v>191</v>
      </c>
      <c r="AU296" s="166" t="s">
        <v>80</v>
      </c>
      <c r="AV296" s="13" t="s">
        <v>82</v>
      </c>
      <c r="AW296" s="13" t="s">
        <v>29</v>
      </c>
      <c r="AX296" s="13" t="s">
        <v>80</v>
      </c>
      <c r="AY296" s="166" t="s">
        <v>181</v>
      </c>
    </row>
    <row r="297" spans="1:65" s="2" customFormat="1" ht="55.5" customHeight="1">
      <c r="A297" s="32"/>
      <c r="B297" s="144"/>
      <c r="C297" s="188" t="s">
        <v>1429</v>
      </c>
      <c r="D297" s="188" t="s">
        <v>266</v>
      </c>
      <c r="E297" s="189" t="s">
        <v>656</v>
      </c>
      <c r="F297" s="190" t="s">
        <v>657</v>
      </c>
      <c r="G297" s="191" t="s">
        <v>643</v>
      </c>
      <c r="H297" s="192">
        <v>708</v>
      </c>
      <c r="I297" s="193"/>
      <c r="J297" s="194">
        <f>ROUND(I297*H297,2)</f>
        <v>0</v>
      </c>
      <c r="K297" s="195"/>
      <c r="L297" s="33"/>
      <c r="M297" s="196" t="s">
        <v>1</v>
      </c>
      <c r="N297" s="197" t="s">
        <v>37</v>
      </c>
      <c r="O297" s="58"/>
      <c r="P297" s="156">
        <f>O297*H297</f>
        <v>0</v>
      </c>
      <c r="Q297" s="156">
        <v>0</v>
      </c>
      <c r="R297" s="156">
        <f>Q297*H297</f>
        <v>0</v>
      </c>
      <c r="S297" s="156">
        <v>0</v>
      </c>
      <c r="T297" s="157">
        <f>S297*H297</f>
        <v>0</v>
      </c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R297" s="158" t="s">
        <v>644</v>
      </c>
      <c r="AT297" s="158" t="s">
        <v>266</v>
      </c>
      <c r="AU297" s="158" t="s">
        <v>80</v>
      </c>
      <c r="AY297" s="17" t="s">
        <v>181</v>
      </c>
      <c r="BE297" s="159">
        <f>IF(N297="základní",J297,0)</f>
        <v>0</v>
      </c>
      <c r="BF297" s="159">
        <f>IF(N297="snížená",J297,0)</f>
        <v>0</v>
      </c>
      <c r="BG297" s="159">
        <f>IF(N297="zákl. přenesená",J297,0)</f>
        <v>0</v>
      </c>
      <c r="BH297" s="159">
        <f>IF(N297="sníž. přenesená",J297,0)</f>
        <v>0</v>
      </c>
      <c r="BI297" s="159">
        <f>IF(N297="nulová",J297,0)</f>
        <v>0</v>
      </c>
      <c r="BJ297" s="17" t="s">
        <v>80</v>
      </c>
      <c r="BK297" s="159">
        <f>ROUND(I297*H297,2)</f>
        <v>0</v>
      </c>
      <c r="BL297" s="17" t="s">
        <v>644</v>
      </c>
      <c r="BM297" s="158" t="s">
        <v>1430</v>
      </c>
    </row>
    <row r="298" spans="1:65" s="2" customFormat="1" ht="78">
      <c r="A298" s="32"/>
      <c r="B298" s="33"/>
      <c r="C298" s="32"/>
      <c r="D298" s="160" t="s">
        <v>190</v>
      </c>
      <c r="E298" s="32"/>
      <c r="F298" s="161" t="s">
        <v>659</v>
      </c>
      <c r="G298" s="32"/>
      <c r="H298" s="32"/>
      <c r="I298" s="162"/>
      <c r="J298" s="32"/>
      <c r="K298" s="32"/>
      <c r="L298" s="33"/>
      <c r="M298" s="163"/>
      <c r="N298" s="164"/>
      <c r="O298" s="58"/>
      <c r="P298" s="58"/>
      <c r="Q298" s="58"/>
      <c r="R298" s="58"/>
      <c r="S298" s="58"/>
      <c r="T298" s="59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T298" s="17" t="s">
        <v>190</v>
      </c>
      <c r="AU298" s="17" t="s">
        <v>80</v>
      </c>
    </row>
    <row r="299" spans="1:65" s="14" customFormat="1" ht="11.25">
      <c r="B299" s="173"/>
      <c r="D299" s="160" t="s">
        <v>191</v>
      </c>
      <c r="E299" s="174" t="s">
        <v>1</v>
      </c>
      <c r="F299" s="175" t="s">
        <v>805</v>
      </c>
      <c r="H299" s="174" t="s">
        <v>1</v>
      </c>
      <c r="I299" s="176"/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191</v>
      </c>
      <c r="AU299" s="174" t="s">
        <v>80</v>
      </c>
      <c r="AV299" s="14" t="s">
        <v>80</v>
      </c>
      <c r="AW299" s="14" t="s">
        <v>29</v>
      </c>
      <c r="AX299" s="14" t="s">
        <v>72</v>
      </c>
      <c r="AY299" s="174" t="s">
        <v>181</v>
      </c>
    </row>
    <row r="300" spans="1:65" s="13" customFormat="1" ht="11.25">
      <c r="B300" s="165"/>
      <c r="D300" s="160" t="s">
        <v>191</v>
      </c>
      <c r="E300" s="166" t="s">
        <v>1</v>
      </c>
      <c r="F300" s="167" t="s">
        <v>1431</v>
      </c>
      <c r="H300" s="168">
        <v>707.4</v>
      </c>
      <c r="I300" s="169"/>
      <c r="L300" s="165"/>
      <c r="M300" s="170"/>
      <c r="N300" s="171"/>
      <c r="O300" s="171"/>
      <c r="P300" s="171"/>
      <c r="Q300" s="171"/>
      <c r="R300" s="171"/>
      <c r="S300" s="171"/>
      <c r="T300" s="172"/>
      <c r="AT300" s="166" t="s">
        <v>191</v>
      </c>
      <c r="AU300" s="166" t="s">
        <v>80</v>
      </c>
      <c r="AV300" s="13" t="s">
        <v>82</v>
      </c>
      <c r="AW300" s="13" t="s">
        <v>29</v>
      </c>
      <c r="AX300" s="13" t="s">
        <v>72</v>
      </c>
      <c r="AY300" s="166" t="s">
        <v>181</v>
      </c>
    </row>
    <row r="301" spans="1:65" s="13" customFormat="1" ht="11.25">
      <c r="B301" s="165"/>
      <c r="D301" s="160" t="s">
        <v>191</v>
      </c>
      <c r="E301" s="166" t="s">
        <v>1</v>
      </c>
      <c r="F301" s="167" t="s">
        <v>1432</v>
      </c>
      <c r="H301" s="168">
        <v>708</v>
      </c>
      <c r="I301" s="169"/>
      <c r="L301" s="165"/>
      <c r="M301" s="170"/>
      <c r="N301" s="171"/>
      <c r="O301" s="171"/>
      <c r="P301" s="171"/>
      <c r="Q301" s="171"/>
      <c r="R301" s="171"/>
      <c r="S301" s="171"/>
      <c r="T301" s="172"/>
      <c r="AT301" s="166" t="s">
        <v>191</v>
      </c>
      <c r="AU301" s="166" t="s">
        <v>80</v>
      </c>
      <c r="AV301" s="13" t="s">
        <v>82</v>
      </c>
      <c r="AW301" s="13" t="s">
        <v>29</v>
      </c>
      <c r="AX301" s="13" t="s">
        <v>80</v>
      </c>
      <c r="AY301" s="166" t="s">
        <v>181</v>
      </c>
    </row>
    <row r="302" spans="1:65" s="2" customFormat="1" ht="24.2" customHeight="1">
      <c r="A302" s="32"/>
      <c r="B302" s="144"/>
      <c r="C302" s="188" t="s">
        <v>1433</v>
      </c>
      <c r="D302" s="188" t="s">
        <v>266</v>
      </c>
      <c r="E302" s="189" t="s">
        <v>807</v>
      </c>
      <c r="F302" s="190" t="s">
        <v>808</v>
      </c>
      <c r="G302" s="191" t="s">
        <v>643</v>
      </c>
      <c r="H302" s="192">
        <v>4174</v>
      </c>
      <c r="I302" s="193"/>
      <c r="J302" s="194">
        <f>ROUND(I302*H302,2)</f>
        <v>0</v>
      </c>
      <c r="K302" s="195"/>
      <c r="L302" s="33"/>
      <c r="M302" s="196" t="s">
        <v>1</v>
      </c>
      <c r="N302" s="197" t="s">
        <v>37</v>
      </c>
      <c r="O302" s="58"/>
      <c r="P302" s="156">
        <f>O302*H302</f>
        <v>0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58" t="s">
        <v>644</v>
      </c>
      <c r="AT302" s="158" t="s">
        <v>266</v>
      </c>
      <c r="AU302" s="158" t="s">
        <v>80</v>
      </c>
      <c r="AY302" s="17" t="s">
        <v>181</v>
      </c>
      <c r="BE302" s="159">
        <f>IF(N302="základní",J302,0)</f>
        <v>0</v>
      </c>
      <c r="BF302" s="159">
        <f>IF(N302="snížená",J302,0)</f>
        <v>0</v>
      </c>
      <c r="BG302" s="159">
        <f>IF(N302="zákl. přenesená",J302,0)</f>
        <v>0</v>
      </c>
      <c r="BH302" s="159">
        <f>IF(N302="sníž. přenesená",J302,0)</f>
        <v>0</v>
      </c>
      <c r="BI302" s="159">
        <f>IF(N302="nulová",J302,0)</f>
        <v>0</v>
      </c>
      <c r="BJ302" s="17" t="s">
        <v>80</v>
      </c>
      <c r="BK302" s="159">
        <f>ROUND(I302*H302,2)</f>
        <v>0</v>
      </c>
      <c r="BL302" s="17" t="s">
        <v>644</v>
      </c>
      <c r="BM302" s="158" t="s">
        <v>1434</v>
      </c>
    </row>
    <row r="303" spans="1:65" s="2" customFormat="1" ht="58.5">
      <c r="A303" s="32"/>
      <c r="B303" s="33"/>
      <c r="C303" s="32"/>
      <c r="D303" s="160" t="s">
        <v>190</v>
      </c>
      <c r="E303" s="32"/>
      <c r="F303" s="161" t="s">
        <v>810</v>
      </c>
      <c r="G303" s="32"/>
      <c r="H303" s="32"/>
      <c r="I303" s="162"/>
      <c r="J303" s="32"/>
      <c r="K303" s="32"/>
      <c r="L303" s="33"/>
      <c r="M303" s="163"/>
      <c r="N303" s="164"/>
      <c r="O303" s="58"/>
      <c r="P303" s="58"/>
      <c r="Q303" s="58"/>
      <c r="R303" s="58"/>
      <c r="S303" s="58"/>
      <c r="T303" s="59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T303" s="17" t="s">
        <v>190</v>
      </c>
      <c r="AU303" s="17" t="s">
        <v>80</v>
      </c>
    </row>
    <row r="304" spans="1:65" s="13" customFormat="1" ht="11.25">
      <c r="B304" s="165"/>
      <c r="D304" s="160" t="s">
        <v>191</v>
      </c>
      <c r="E304" s="166" t="s">
        <v>1</v>
      </c>
      <c r="F304" s="167" t="s">
        <v>1435</v>
      </c>
      <c r="H304" s="168">
        <v>4174</v>
      </c>
      <c r="I304" s="169"/>
      <c r="L304" s="165"/>
      <c r="M304" s="170"/>
      <c r="N304" s="171"/>
      <c r="O304" s="171"/>
      <c r="P304" s="171"/>
      <c r="Q304" s="171"/>
      <c r="R304" s="171"/>
      <c r="S304" s="171"/>
      <c r="T304" s="172"/>
      <c r="AT304" s="166" t="s">
        <v>191</v>
      </c>
      <c r="AU304" s="166" t="s">
        <v>80</v>
      </c>
      <c r="AV304" s="13" t="s">
        <v>82</v>
      </c>
      <c r="AW304" s="13" t="s">
        <v>29</v>
      </c>
      <c r="AX304" s="13" t="s">
        <v>80</v>
      </c>
      <c r="AY304" s="166" t="s">
        <v>181</v>
      </c>
    </row>
    <row r="305" spans="1:65" s="2" customFormat="1" ht="24.2" customHeight="1">
      <c r="A305" s="32"/>
      <c r="B305" s="144"/>
      <c r="C305" s="188" t="s">
        <v>1436</v>
      </c>
      <c r="D305" s="188" t="s">
        <v>266</v>
      </c>
      <c r="E305" s="189" t="s">
        <v>1437</v>
      </c>
      <c r="F305" s="190" t="s">
        <v>1438</v>
      </c>
      <c r="G305" s="191" t="s">
        <v>643</v>
      </c>
      <c r="H305" s="192">
        <v>89</v>
      </c>
      <c r="I305" s="193"/>
      <c r="J305" s="194">
        <f>ROUND(I305*H305,2)</f>
        <v>0</v>
      </c>
      <c r="K305" s="195"/>
      <c r="L305" s="33"/>
      <c r="M305" s="196" t="s">
        <v>1</v>
      </c>
      <c r="N305" s="197" t="s">
        <v>37</v>
      </c>
      <c r="O305" s="58"/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58" t="s">
        <v>644</v>
      </c>
      <c r="AT305" s="158" t="s">
        <v>266</v>
      </c>
      <c r="AU305" s="158" t="s">
        <v>80</v>
      </c>
      <c r="AY305" s="17" t="s">
        <v>181</v>
      </c>
      <c r="BE305" s="159">
        <f>IF(N305="základní",J305,0)</f>
        <v>0</v>
      </c>
      <c r="BF305" s="159">
        <f>IF(N305="snížená",J305,0)</f>
        <v>0</v>
      </c>
      <c r="BG305" s="159">
        <f>IF(N305="zákl. přenesená",J305,0)</f>
        <v>0</v>
      </c>
      <c r="BH305" s="159">
        <f>IF(N305="sníž. přenesená",J305,0)</f>
        <v>0</v>
      </c>
      <c r="BI305" s="159">
        <f>IF(N305="nulová",J305,0)</f>
        <v>0</v>
      </c>
      <c r="BJ305" s="17" t="s">
        <v>80</v>
      </c>
      <c r="BK305" s="159">
        <f>ROUND(I305*H305,2)</f>
        <v>0</v>
      </c>
      <c r="BL305" s="17" t="s">
        <v>644</v>
      </c>
      <c r="BM305" s="158" t="s">
        <v>1439</v>
      </c>
    </row>
    <row r="306" spans="1:65" s="2" customFormat="1" ht="58.5">
      <c r="A306" s="32"/>
      <c r="B306" s="33"/>
      <c r="C306" s="32"/>
      <c r="D306" s="160" t="s">
        <v>190</v>
      </c>
      <c r="E306" s="32"/>
      <c r="F306" s="161" t="s">
        <v>1440</v>
      </c>
      <c r="G306" s="32"/>
      <c r="H306" s="32"/>
      <c r="I306" s="162"/>
      <c r="J306" s="32"/>
      <c r="K306" s="32"/>
      <c r="L306" s="33"/>
      <c r="M306" s="163"/>
      <c r="N306" s="164"/>
      <c r="O306" s="58"/>
      <c r="P306" s="58"/>
      <c r="Q306" s="58"/>
      <c r="R306" s="58"/>
      <c r="S306" s="58"/>
      <c r="T306" s="59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T306" s="17" t="s">
        <v>190</v>
      </c>
      <c r="AU306" s="17" t="s">
        <v>80</v>
      </c>
    </row>
    <row r="307" spans="1:65" s="2" customFormat="1" ht="16.5" customHeight="1">
      <c r="A307" s="32"/>
      <c r="B307" s="144"/>
      <c r="C307" s="188" t="s">
        <v>1441</v>
      </c>
      <c r="D307" s="188" t="s">
        <v>266</v>
      </c>
      <c r="E307" s="189" t="s">
        <v>811</v>
      </c>
      <c r="F307" s="190" t="s">
        <v>812</v>
      </c>
      <c r="G307" s="191" t="s">
        <v>643</v>
      </c>
      <c r="H307" s="192">
        <v>2</v>
      </c>
      <c r="I307" s="193"/>
      <c r="J307" s="194">
        <f>ROUND(I307*H307,2)</f>
        <v>0</v>
      </c>
      <c r="K307" s="195"/>
      <c r="L307" s="33"/>
      <c r="M307" s="196" t="s">
        <v>1</v>
      </c>
      <c r="N307" s="197" t="s">
        <v>37</v>
      </c>
      <c r="O307" s="58"/>
      <c r="P307" s="156">
        <f>O307*H307</f>
        <v>0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58" t="s">
        <v>644</v>
      </c>
      <c r="AT307" s="158" t="s">
        <v>266</v>
      </c>
      <c r="AU307" s="158" t="s">
        <v>80</v>
      </c>
      <c r="AY307" s="17" t="s">
        <v>181</v>
      </c>
      <c r="BE307" s="159">
        <f>IF(N307="základní",J307,0)</f>
        <v>0</v>
      </c>
      <c r="BF307" s="159">
        <f>IF(N307="snížená",J307,0)</f>
        <v>0</v>
      </c>
      <c r="BG307" s="159">
        <f>IF(N307="zákl. přenesená",J307,0)</f>
        <v>0</v>
      </c>
      <c r="BH307" s="159">
        <f>IF(N307="sníž. přenesená",J307,0)</f>
        <v>0</v>
      </c>
      <c r="BI307" s="159">
        <f>IF(N307="nulová",J307,0)</f>
        <v>0</v>
      </c>
      <c r="BJ307" s="17" t="s">
        <v>80</v>
      </c>
      <c r="BK307" s="159">
        <f>ROUND(I307*H307,2)</f>
        <v>0</v>
      </c>
      <c r="BL307" s="17" t="s">
        <v>644</v>
      </c>
      <c r="BM307" s="158" t="s">
        <v>1442</v>
      </c>
    </row>
    <row r="308" spans="1:65" s="2" customFormat="1" ht="58.5">
      <c r="A308" s="32"/>
      <c r="B308" s="33"/>
      <c r="C308" s="32"/>
      <c r="D308" s="160" t="s">
        <v>190</v>
      </c>
      <c r="E308" s="32"/>
      <c r="F308" s="161" t="s">
        <v>814</v>
      </c>
      <c r="G308" s="32"/>
      <c r="H308" s="32"/>
      <c r="I308" s="162"/>
      <c r="J308" s="32"/>
      <c r="K308" s="32"/>
      <c r="L308" s="33"/>
      <c r="M308" s="163"/>
      <c r="N308" s="164"/>
      <c r="O308" s="58"/>
      <c r="P308" s="58"/>
      <c r="Q308" s="58"/>
      <c r="R308" s="58"/>
      <c r="S308" s="58"/>
      <c r="T308" s="59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T308" s="17" t="s">
        <v>190</v>
      </c>
      <c r="AU308" s="17" t="s">
        <v>80</v>
      </c>
    </row>
    <row r="309" spans="1:65" s="13" customFormat="1" ht="11.25">
      <c r="B309" s="165"/>
      <c r="D309" s="160" t="s">
        <v>191</v>
      </c>
      <c r="E309" s="166" t="s">
        <v>1</v>
      </c>
      <c r="F309" s="167" t="s">
        <v>1379</v>
      </c>
      <c r="H309" s="168">
        <v>2</v>
      </c>
      <c r="I309" s="169"/>
      <c r="L309" s="165"/>
      <c r="M309" s="170"/>
      <c r="N309" s="171"/>
      <c r="O309" s="171"/>
      <c r="P309" s="171"/>
      <c r="Q309" s="171"/>
      <c r="R309" s="171"/>
      <c r="S309" s="171"/>
      <c r="T309" s="172"/>
      <c r="AT309" s="166" t="s">
        <v>191</v>
      </c>
      <c r="AU309" s="166" t="s">
        <v>80</v>
      </c>
      <c r="AV309" s="13" t="s">
        <v>82</v>
      </c>
      <c r="AW309" s="13" t="s">
        <v>29</v>
      </c>
      <c r="AX309" s="13" t="s">
        <v>80</v>
      </c>
      <c r="AY309" s="166" t="s">
        <v>181</v>
      </c>
    </row>
    <row r="310" spans="1:65" s="2" customFormat="1" ht="21.75" customHeight="1">
      <c r="A310" s="32"/>
      <c r="B310" s="144"/>
      <c r="C310" s="188" t="s">
        <v>1443</v>
      </c>
      <c r="D310" s="188" t="s">
        <v>266</v>
      </c>
      <c r="E310" s="189" t="s">
        <v>816</v>
      </c>
      <c r="F310" s="190" t="s">
        <v>817</v>
      </c>
      <c r="G310" s="191" t="s">
        <v>643</v>
      </c>
      <c r="H310" s="192">
        <v>708</v>
      </c>
      <c r="I310" s="193"/>
      <c r="J310" s="194">
        <f>ROUND(I310*H310,2)</f>
        <v>0</v>
      </c>
      <c r="K310" s="195"/>
      <c r="L310" s="33"/>
      <c r="M310" s="196" t="s">
        <v>1</v>
      </c>
      <c r="N310" s="197" t="s">
        <v>37</v>
      </c>
      <c r="O310" s="58"/>
      <c r="P310" s="156">
        <f>O310*H310</f>
        <v>0</v>
      </c>
      <c r="Q310" s="156">
        <v>0</v>
      </c>
      <c r="R310" s="156">
        <f>Q310*H310</f>
        <v>0</v>
      </c>
      <c r="S310" s="156">
        <v>0</v>
      </c>
      <c r="T310" s="157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58" t="s">
        <v>644</v>
      </c>
      <c r="AT310" s="158" t="s">
        <v>266</v>
      </c>
      <c r="AU310" s="158" t="s">
        <v>80</v>
      </c>
      <c r="AY310" s="17" t="s">
        <v>181</v>
      </c>
      <c r="BE310" s="159">
        <f>IF(N310="základní",J310,0)</f>
        <v>0</v>
      </c>
      <c r="BF310" s="159">
        <f>IF(N310="snížená",J310,0)</f>
        <v>0</v>
      </c>
      <c r="BG310" s="159">
        <f>IF(N310="zákl. přenesená",J310,0)</f>
        <v>0</v>
      </c>
      <c r="BH310" s="159">
        <f>IF(N310="sníž. přenesená",J310,0)</f>
        <v>0</v>
      </c>
      <c r="BI310" s="159">
        <f>IF(N310="nulová",J310,0)</f>
        <v>0</v>
      </c>
      <c r="BJ310" s="17" t="s">
        <v>80</v>
      </c>
      <c r="BK310" s="159">
        <f>ROUND(I310*H310,2)</f>
        <v>0</v>
      </c>
      <c r="BL310" s="17" t="s">
        <v>644</v>
      </c>
      <c r="BM310" s="158" t="s">
        <v>1444</v>
      </c>
    </row>
    <row r="311" spans="1:65" s="2" customFormat="1" ht="58.5">
      <c r="A311" s="32"/>
      <c r="B311" s="33"/>
      <c r="C311" s="32"/>
      <c r="D311" s="160" t="s">
        <v>190</v>
      </c>
      <c r="E311" s="32"/>
      <c r="F311" s="161" t="s">
        <v>819</v>
      </c>
      <c r="G311" s="32"/>
      <c r="H311" s="32"/>
      <c r="I311" s="162"/>
      <c r="J311" s="32"/>
      <c r="K311" s="32"/>
      <c r="L311" s="33"/>
      <c r="M311" s="198"/>
      <c r="N311" s="199"/>
      <c r="O311" s="200"/>
      <c r="P311" s="200"/>
      <c r="Q311" s="200"/>
      <c r="R311" s="200"/>
      <c r="S311" s="200"/>
      <c r="T311" s="201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T311" s="17" t="s">
        <v>190</v>
      </c>
      <c r="AU311" s="17" t="s">
        <v>80</v>
      </c>
    </row>
    <row r="312" spans="1:65" s="2" customFormat="1" ht="6.95" customHeight="1">
      <c r="A312" s="32"/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33"/>
      <c r="M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</row>
  </sheetData>
  <autoFilter ref="C119:K311" xr:uid="{00000000-0009-0000-0000-000009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28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109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30" customHeight="1">
      <c r="A9" s="32"/>
      <c r="B9" s="33"/>
      <c r="C9" s="32"/>
      <c r="D9" s="32"/>
      <c r="E9" s="245" t="s">
        <v>1445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ROUND((SUM(BE120:BE227)),  2)</f>
        <v>0</v>
      </c>
      <c r="G33" s="32"/>
      <c r="H33" s="32"/>
      <c r="I33" s="100">
        <v>0.21</v>
      </c>
      <c r="J33" s="99">
        <f>ROUND(((SUM(BE120:BE227))*I33),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ROUND((SUM(BF120:BF227)),  2)</f>
        <v>0</v>
      </c>
      <c r="G34" s="32"/>
      <c r="H34" s="32"/>
      <c r="I34" s="100">
        <v>0.12</v>
      </c>
      <c r="J34" s="99">
        <f>ROUND(((SUM(BF120:BF227))*I34),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ROUND((SUM(BG120:BG227)),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ROUND((SUM(BH120:BH227)),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ROUND((SUM(BI120:BI227)),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30" customHeight="1">
      <c r="A87" s="32"/>
      <c r="B87" s="33"/>
      <c r="C87" s="32"/>
      <c r="D87" s="32"/>
      <c r="E87" s="245" t="str">
        <f>E9</f>
        <v>SO 01-11-01.03 - Železniční spodek v km 190,850 - 192,860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J121</f>
        <v>0</v>
      </c>
      <c r="L97" s="112"/>
    </row>
    <row r="98" spans="1:31" s="10" customFormat="1" ht="19.899999999999999" customHeight="1">
      <c r="B98" s="116"/>
      <c r="D98" s="117" t="s">
        <v>1446</v>
      </c>
      <c r="E98" s="118"/>
      <c r="F98" s="118"/>
      <c r="G98" s="118"/>
      <c r="H98" s="118"/>
      <c r="I98" s="118"/>
      <c r="J98" s="119">
        <f>J122</f>
        <v>0</v>
      </c>
      <c r="L98" s="116"/>
    </row>
    <row r="99" spans="1:31" s="10" customFormat="1" ht="19.899999999999999" customHeight="1">
      <c r="B99" s="116"/>
      <c r="D99" s="117" t="s">
        <v>164</v>
      </c>
      <c r="E99" s="118"/>
      <c r="F99" s="118"/>
      <c r="G99" s="118"/>
      <c r="H99" s="118"/>
      <c r="I99" s="118"/>
      <c r="J99" s="119">
        <f>J158</f>
        <v>0</v>
      </c>
      <c r="L99" s="116"/>
    </row>
    <row r="100" spans="1:31" s="9" customFormat="1" ht="24.95" customHeight="1">
      <c r="B100" s="112"/>
      <c r="D100" s="113" t="s">
        <v>572</v>
      </c>
      <c r="E100" s="114"/>
      <c r="F100" s="114"/>
      <c r="G100" s="114"/>
      <c r="H100" s="114"/>
      <c r="I100" s="114"/>
      <c r="J100" s="115">
        <f>J193</f>
        <v>0</v>
      </c>
      <c r="L100" s="112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166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48" t="str">
        <f>E7</f>
        <v>Oprava trati v úseku Luka nad Jihlavou-Jihlava-III. a IV. etapa BM</v>
      </c>
      <c r="F110" s="249"/>
      <c r="G110" s="249"/>
      <c r="H110" s="249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156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30" customHeight="1">
      <c r="A112" s="32"/>
      <c r="B112" s="33"/>
      <c r="C112" s="32"/>
      <c r="D112" s="32"/>
      <c r="E112" s="245" t="str">
        <f>E9</f>
        <v>SO 01-11-01.03 - Železniční spodek v km 190,850 - 192,860</v>
      </c>
      <c r="F112" s="250"/>
      <c r="G112" s="250"/>
      <c r="H112" s="25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2"/>
      <c r="E114" s="32"/>
      <c r="F114" s="25" t="str">
        <f>F12</f>
        <v xml:space="preserve"> </v>
      </c>
      <c r="G114" s="32"/>
      <c r="H114" s="32"/>
      <c r="I114" s="27" t="s">
        <v>22</v>
      </c>
      <c r="J114" s="55" t="str">
        <f>IF(J12="","",J12)</f>
        <v>Vyplň údaj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23</v>
      </c>
      <c r="D116" s="32"/>
      <c r="E116" s="32"/>
      <c r="F116" s="25" t="str">
        <f>E15</f>
        <v xml:space="preserve"> </v>
      </c>
      <c r="G116" s="32"/>
      <c r="H116" s="32"/>
      <c r="I116" s="27" t="s">
        <v>28</v>
      </c>
      <c r="J116" s="30" t="str">
        <f>E21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26</v>
      </c>
      <c r="D117" s="32"/>
      <c r="E117" s="32"/>
      <c r="F117" s="25" t="str">
        <f>IF(E18="","",E18)</f>
        <v>Vyplň údaj</v>
      </c>
      <c r="G117" s="32"/>
      <c r="H117" s="32"/>
      <c r="I117" s="27" t="s">
        <v>30</v>
      </c>
      <c r="J117" s="30" t="str">
        <f>E24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20"/>
      <c r="B119" s="121"/>
      <c r="C119" s="122" t="s">
        <v>167</v>
      </c>
      <c r="D119" s="123" t="s">
        <v>57</v>
      </c>
      <c r="E119" s="123" t="s">
        <v>53</v>
      </c>
      <c r="F119" s="123" t="s">
        <v>54</v>
      </c>
      <c r="G119" s="123" t="s">
        <v>168</v>
      </c>
      <c r="H119" s="123" t="s">
        <v>169</v>
      </c>
      <c r="I119" s="123" t="s">
        <v>170</v>
      </c>
      <c r="J119" s="124" t="s">
        <v>160</v>
      </c>
      <c r="K119" s="125" t="s">
        <v>171</v>
      </c>
      <c r="L119" s="126"/>
      <c r="M119" s="62" t="s">
        <v>1</v>
      </c>
      <c r="N119" s="63" t="s">
        <v>36</v>
      </c>
      <c r="O119" s="63" t="s">
        <v>172</v>
      </c>
      <c r="P119" s="63" t="s">
        <v>173</v>
      </c>
      <c r="Q119" s="63" t="s">
        <v>174</v>
      </c>
      <c r="R119" s="63" t="s">
        <v>175</v>
      </c>
      <c r="S119" s="63" t="s">
        <v>176</v>
      </c>
      <c r="T119" s="64" t="s">
        <v>177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32"/>
      <c r="B120" s="33"/>
      <c r="C120" s="69" t="s">
        <v>178</v>
      </c>
      <c r="D120" s="32"/>
      <c r="E120" s="32"/>
      <c r="F120" s="32"/>
      <c r="G120" s="32"/>
      <c r="H120" s="32"/>
      <c r="I120" s="32"/>
      <c r="J120" s="127">
        <f>BK120</f>
        <v>0</v>
      </c>
      <c r="K120" s="32"/>
      <c r="L120" s="33"/>
      <c r="M120" s="65"/>
      <c r="N120" s="56"/>
      <c r="O120" s="66"/>
      <c r="P120" s="128">
        <f>P121+P193</f>
        <v>0</v>
      </c>
      <c r="Q120" s="66"/>
      <c r="R120" s="128">
        <f>R121+R193</f>
        <v>944.15800000000002</v>
      </c>
      <c r="S120" s="66"/>
      <c r="T120" s="129">
        <f>T121+T193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71</v>
      </c>
      <c r="AU120" s="17" t="s">
        <v>162</v>
      </c>
      <c r="BK120" s="130">
        <f>BK121+BK193</f>
        <v>0</v>
      </c>
    </row>
    <row r="121" spans="1:65" s="12" customFormat="1" ht="25.9" customHeight="1">
      <c r="B121" s="131"/>
      <c r="D121" s="132" t="s">
        <v>71</v>
      </c>
      <c r="E121" s="133" t="s">
        <v>179</v>
      </c>
      <c r="F121" s="133" t="s">
        <v>180</v>
      </c>
      <c r="I121" s="134"/>
      <c r="J121" s="135">
        <f>BK121</f>
        <v>0</v>
      </c>
      <c r="L121" s="131"/>
      <c r="M121" s="136"/>
      <c r="N121" s="137"/>
      <c r="O121" s="137"/>
      <c r="P121" s="138">
        <f>P122+P158</f>
        <v>0</v>
      </c>
      <c r="Q121" s="137"/>
      <c r="R121" s="138">
        <f>R122+R158</f>
        <v>944.15800000000002</v>
      </c>
      <c r="S121" s="137"/>
      <c r="T121" s="139">
        <f>T122+T158</f>
        <v>0</v>
      </c>
      <c r="AR121" s="132" t="s">
        <v>212</v>
      </c>
      <c r="AT121" s="140" t="s">
        <v>71</v>
      </c>
      <c r="AU121" s="140" t="s">
        <v>72</v>
      </c>
      <c r="AY121" s="132" t="s">
        <v>181</v>
      </c>
      <c r="BK121" s="141">
        <f>BK122+BK158</f>
        <v>0</v>
      </c>
    </row>
    <row r="122" spans="1:65" s="12" customFormat="1" ht="22.9" customHeight="1">
      <c r="B122" s="131"/>
      <c r="D122" s="132" t="s">
        <v>71</v>
      </c>
      <c r="E122" s="142" t="s">
        <v>231</v>
      </c>
      <c r="F122" s="142" t="s">
        <v>264</v>
      </c>
      <c r="I122" s="134"/>
      <c r="J122" s="143">
        <f>BK122</f>
        <v>0</v>
      </c>
      <c r="L122" s="131"/>
      <c r="M122" s="136"/>
      <c r="N122" s="137"/>
      <c r="O122" s="137"/>
      <c r="P122" s="138">
        <f>SUM(P123:P157)</f>
        <v>0</v>
      </c>
      <c r="Q122" s="137"/>
      <c r="R122" s="138">
        <f>SUM(R123:R157)</f>
        <v>0</v>
      </c>
      <c r="S122" s="137"/>
      <c r="T122" s="139">
        <f>SUM(T123:T157)</f>
        <v>0</v>
      </c>
      <c r="AR122" s="132" t="s">
        <v>80</v>
      </c>
      <c r="AT122" s="140" t="s">
        <v>71</v>
      </c>
      <c r="AU122" s="140" t="s">
        <v>80</v>
      </c>
      <c r="AY122" s="132" t="s">
        <v>181</v>
      </c>
      <c r="BK122" s="141">
        <f>SUM(BK123:BK157)</f>
        <v>0</v>
      </c>
    </row>
    <row r="123" spans="1:65" s="2" customFormat="1" ht="24.2" customHeight="1">
      <c r="A123" s="32"/>
      <c r="B123" s="144"/>
      <c r="C123" s="188" t="s">
        <v>289</v>
      </c>
      <c r="D123" s="188" t="s">
        <v>266</v>
      </c>
      <c r="E123" s="189" t="s">
        <v>904</v>
      </c>
      <c r="F123" s="190" t="s">
        <v>905</v>
      </c>
      <c r="G123" s="191" t="s">
        <v>881</v>
      </c>
      <c r="H123" s="192">
        <v>500</v>
      </c>
      <c r="I123" s="193"/>
      <c r="J123" s="194">
        <f>ROUND(I123*H123,2)</f>
        <v>0</v>
      </c>
      <c r="K123" s="195"/>
      <c r="L123" s="33"/>
      <c r="M123" s="196" t="s">
        <v>1</v>
      </c>
      <c r="N123" s="197" t="s">
        <v>37</v>
      </c>
      <c r="O123" s="58"/>
      <c r="P123" s="156">
        <f>O123*H123</f>
        <v>0</v>
      </c>
      <c r="Q123" s="156">
        <v>0</v>
      </c>
      <c r="R123" s="156">
        <f>Q123*H123</f>
        <v>0</v>
      </c>
      <c r="S123" s="156">
        <v>0</v>
      </c>
      <c r="T123" s="157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58" t="s">
        <v>188</v>
      </c>
      <c r="AT123" s="158" t="s">
        <v>266</v>
      </c>
      <c r="AU123" s="158" t="s">
        <v>82</v>
      </c>
      <c r="AY123" s="17" t="s">
        <v>181</v>
      </c>
      <c r="BE123" s="159">
        <f>IF(N123="základní",J123,0)</f>
        <v>0</v>
      </c>
      <c r="BF123" s="159">
        <f>IF(N123="snížená",J123,0)</f>
        <v>0</v>
      </c>
      <c r="BG123" s="159">
        <f>IF(N123="zákl. přenesená",J123,0)</f>
        <v>0</v>
      </c>
      <c r="BH123" s="159">
        <f>IF(N123="sníž. přenesená",J123,0)</f>
        <v>0</v>
      </c>
      <c r="BI123" s="159">
        <f>IF(N123="nulová",J123,0)</f>
        <v>0</v>
      </c>
      <c r="BJ123" s="17" t="s">
        <v>80</v>
      </c>
      <c r="BK123" s="159">
        <f>ROUND(I123*H123,2)</f>
        <v>0</v>
      </c>
      <c r="BL123" s="17" t="s">
        <v>188</v>
      </c>
      <c r="BM123" s="158" t="s">
        <v>1447</v>
      </c>
    </row>
    <row r="124" spans="1:65" s="2" customFormat="1" ht="48.75">
      <c r="A124" s="32"/>
      <c r="B124" s="33"/>
      <c r="C124" s="32"/>
      <c r="D124" s="160" t="s">
        <v>190</v>
      </c>
      <c r="E124" s="32"/>
      <c r="F124" s="161" t="s">
        <v>907</v>
      </c>
      <c r="G124" s="32"/>
      <c r="H124" s="32"/>
      <c r="I124" s="162"/>
      <c r="J124" s="32"/>
      <c r="K124" s="32"/>
      <c r="L124" s="33"/>
      <c r="M124" s="163"/>
      <c r="N124" s="164"/>
      <c r="O124" s="58"/>
      <c r="P124" s="58"/>
      <c r="Q124" s="58"/>
      <c r="R124" s="58"/>
      <c r="S124" s="58"/>
      <c r="T124" s="59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190</v>
      </c>
      <c r="AU124" s="17" t="s">
        <v>82</v>
      </c>
    </row>
    <row r="125" spans="1:65" s="2" customFormat="1" ht="24.2" customHeight="1">
      <c r="A125" s="32"/>
      <c r="B125" s="144"/>
      <c r="C125" s="188" t="s">
        <v>8</v>
      </c>
      <c r="D125" s="188" t="s">
        <v>266</v>
      </c>
      <c r="E125" s="189" t="s">
        <v>1448</v>
      </c>
      <c r="F125" s="190" t="s">
        <v>1449</v>
      </c>
      <c r="G125" s="191" t="s">
        <v>881</v>
      </c>
      <c r="H125" s="192">
        <v>675</v>
      </c>
      <c r="I125" s="193"/>
      <c r="J125" s="194">
        <f>ROUND(I125*H125,2)</f>
        <v>0</v>
      </c>
      <c r="K125" s="195"/>
      <c r="L125" s="33"/>
      <c r="M125" s="196" t="s">
        <v>1</v>
      </c>
      <c r="N125" s="197" t="s">
        <v>37</v>
      </c>
      <c r="O125" s="58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8" t="s">
        <v>188</v>
      </c>
      <c r="AT125" s="158" t="s">
        <v>266</v>
      </c>
      <c r="AU125" s="158" t="s">
        <v>82</v>
      </c>
      <c r="AY125" s="17" t="s">
        <v>181</v>
      </c>
      <c r="BE125" s="159">
        <f>IF(N125="základní",J125,0)</f>
        <v>0</v>
      </c>
      <c r="BF125" s="159">
        <f>IF(N125="snížená",J125,0)</f>
        <v>0</v>
      </c>
      <c r="BG125" s="159">
        <f>IF(N125="zákl. přenesená",J125,0)</f>
        <v>0</v>
      </c>
      <c r="BH125" s="159">
        <f>IF(N125="sníž. přenesená",J125,0)</f>
        <v>0</v>
      </c>
      <c r="BI125" s="159">
        <f>IF(N125="nulová",J125,0)</f>
        <v>0</v>
      </c>
      <c r="BJ125" s="17" t="s">
        <v>80</v>
      </c>
      <c r="BK125" s="159">
        <f>ROUND(I125*H125,2)</f>
        <v>0</v>
      </c>
      <c r="BL125" s="17" t="s">
        <v>188</v>
      </c>
      <c r="BM125" s="158" t="s">
        <v>1450</v>
      </c>
    </row>
    <row r="126" spans="1:65" s="2" customFormat="1" ht="48.75">
      <c r="A126" s="32"/>
      <c r="B126" s="33"/>
      <c r="C126" s="32"/>
      <c r="D126" s="160" t="s">
        <v>190</v>
      </c>
      <c r="E126" s="32"/>
      <c r="F126" s="161" t="s">
        <v>1451</v>
      </c>
      <c r="G126" s="32"/>
      <c r="H126" s="32"/>
      <c r="I126" s="162"/>
      <c r="J126" s="32"/>
      <c r="K126" s="32"/>
      <c r="L126" s="33"/>
      <c r="M126" s="163"/>
      <c r="N126" s="164"/>
      <c r="O126" s="58"/>
      <c r="P126" s="58"/>
      <c r="Q126" s="58"/>
      <c r="R126" s="58"/>
      <c r="S126" s="58"/>
      <c r="T126" s="59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190</v>
      </c>
      <c r="AU126" s="17" t="s">
        <v>82</v>
      </c>
    </row>
    <row r="127" spans="1:65" s="2" customFormat="1" ht="16.5" customHeight="1">
      <c r="A127" s="32"/>
      <c r="B127" s="144"/>
      <c r="C127" s="188" t="s">
        <v>304</v>
      </c>
      <c r="D127" s="188" t="s">
        <v>266</v>
      </c>
      <c r="E127" s="189" t="s">
        <v>1452</v>
      </c>
      <c r="F127" s="190" t="s">
        <v>1453</v>
      </c>
      <c r="G127" s="191" t="s">
        <v>690</v>
      </c>
      <c r="H127" s="192">
        <v>34</v>
      </c>
      <c r="I127" s="193"/>
      <c r="J127" s="194">
        <f>ROUND(I127*H127,2)</f>
        <v>0</v>
      </c>
      <c r="K127" s="195"/>
      <c r="L127" s="33"/>
      <c r="M127" s="196" t="s">
        <v>1</v>
      </c>
      <c r="N127" s="197" t="s">
        <v>37</v>
      </c>
      <c r="O127" s="58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188</v>
      </c>
      <c r="AT127" s="158" t="s">
        <v>266</v>
      </c>
      <c r="AU127" s="158" t="s">
        <v>82</v>
      </c>
      <c r="AY127" s="17" t="s">
        <v>181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7" t="s">
        <v>80</v>
      </c>
      <c r="BK127" s="159">
        <f>ROUND(I127*H127,2)</f>
        <v>0</v>
      </c>
      <c r="BL127" s="17" t="s">
        <v>188</v>
      </c>
      <c r="BM127" s="158" t="s">
        <v>1454</v>
      </c>
    </row>
    <row r="128" spans="1:65" s="2" customFormat="1" ht="48.75">
      <c r="A128" s="32"/>
      <c r="B128" s="33"/>
      <c r="C128" s="32"/>
      <c r="D128" s="160" t="s">
        <v>190</v>
      </c>
      <c r="E128" s="32"/>
      <c r="F128" s="161" t="s">
        <v>1455</v>
      </c>
      <c r="G128" s="32"/>
      <c r="H128" s="32"/>
      <c r="I128" s="162"/>
      <c r="J128" s="32"/>
      <c r="K128" s="32"/>
      <c r="L128" s="33"/>
      <c r="M128" s="163"/>
      <c r="N128" s="16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190</v>
      </c>
      <c r="AU128" s="17" t="s">
        <v>82</v>
      </c>
    </row>
    <row r="129" spans="1:65" s="13" customFormat="1" ht="11.25">
      <c r="B129" s="165"/>
      <c r="D129" s="160" t="s">
        <v>191</v>
      </c>
      <c r="E129" s="166" t="s">
        <v>1</v>
      </c>
      <c r="F129" s="167" t="s">
        <v>1456</v>
      </c>
      <c r="H129" s="168">
        <v>33.75</v>
      </c>
      <c r="I129" s="169"/>
      <c r="L129" s="165"/>
      <c r="M129" s="170"/>
      <c r="N129" s="171"/>
      <c r="O129" s="171"/>
      <c r="P129" s="171"/>
      <c r="Q129" s="171"/>
      <c r="R129" s="171"/>
      <c r="S129" s="171"/>
      <c r="T129" s="172"/>
      <c r="AT129" s="166" t="s">
        <v>191</v>
      </c>
      <c r="AU129" s="166" t="s">
        <v>82</v>
      </c>
      <c r="AV129" s="13" t="s">
        <v>82</v>
      </c>
      <c r="AW129" s="13" t="s">
        <v>29</v>
      </c>
      <c r="AX129" s="13" t="s">
        <v>72</v>
      </c>
      <c r="AY129" s="166" t="s">
        <v>181</v>
      </c>
    </row>
    <row r="130" spans="1:65" s="13" customFormat="1" ht="11.25">
      <c r="B130" s="165"/>
      <c r="D130" s="160" t="s">
        <v>191</v>
      </c>
      <c r="E130" s="166" t="s">
        <v>1</v>
      </c>
      <c r="F130" s="167" t="s">
        <v>556</v>
      </c>
      <c r="H130" s="168">
        <v>34</v>
      </c>
      <c r="I130" s="169"/>
      <c r="L130" s="165"/>
      <c r="M130" s="170"/>
      <c r="N130" s="171"/>
      <c r="O130" s="171"/>
      <c r="P130" s="171"/>
      <c r="Q130" s="171"/>
      <c r="R130" s="171"/>
      <c r="S130" s="171"/>
      <c r="T130" s="172"/>
      <c r="AT130" s="166" t="s">
        <v>191</v>
      </c>
      <c r="AU130" s="166" t="s">
        <v>82</v>
      </c>
      <c r="AV130" s="13" t="s">
        <v>82</v>
      </c>
      <c r="AW130" s="13" t="s">
        <v>29</v>
      </c>
      <c r="AX130" s="13" t="s">
        <v>80</v>
      </c>
      <c r="AY130" s="166" t="s">
        <v>181</v>
      </c>
    </row>
    <row r="131" spans="1:65" s="2" customFormat="1" ht="24.2" customHeight="1">
      <c r="A131" s="32"/>
      <c r="B131" s="144"/>
      <c r="C131" s="188" t="s">
        <v>312</v>
      </c>
      <c r="D131" s="188" t="s">
        <v>266</v>
      </c>
      <c r="E131" s="189" t="s">
        <v>908</v>
      </c>
      <c r="F131" s="190" t="s">
        <v>909</v>
      </c>
      <c r="G131" s="191" t="s">
        <v>690</v>
      </c>
      <c r="H131" s="192">
        <v>493</v>
      </c>
      <c r="I131" s="193"/>
      <c r="J131" s="194">
        <f>ROUND(I131*H131,2)</f>
        <v>0</v>
      </c>
      <c r="K131" s="195"/>
      <c r="L131" s="33"/>
      <c r="M131" s="196" t="s">
        <v>1</v>
      </c>
      <c r="N131" s="197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188</v>
      </c>
      <c r="AT131" s="158" t="s">
        <v>266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1457</v>
      </c>
    </row>
    <row r="132" spans="1:65" s="2" customFormat="1" ht="48.75">
      <c r="A132" s="32"/>
      <c r="B132" s="33"/>
      <c r="C132" s="32"/>
      <c r="D132" s="160" t="s">
        <v>190</v>
      </c>
      <c r="E132" s="32"/>
      <c r="F132" s="161" t="s">
        <v>911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13" customFormat="1" ht="11.25">
      <c r="B133" s="165"/>
      <c r="D133" s="160" t="s">
        <v>191</v>
      </c>
      <c r="E133" s="166" t="s">
        <v>1</v>
      </c>
      <c r="F133" s="167" t="s">
        <v>1458</v>
      </c>
      <c r="H133" s="168">
        <v>493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6" t="s">
        <v>191</v>
      </c>
      <c r="AU133" s="166" t="s">
        <v>82</v>
      </c>
      <c r="AV133" s="13" t="s">
        <v>82</v>
      </c>
      <c r="AW133" s="13" t="s">
        <v>29</v>
      </c>
      <c r="AX133" s="13" t="s">
        <v>80</v>
      </c>
      <c r="AY133" s="166" t="s">
        <v>181</v>
      </c>
    </row>
    <row r="134" spans="1:65" s="2" customFormat="1" ht="24.2" customHeight="1">
      <c r="A134" s="32"/>
      <c r="B134" s="144"/>
      <c r="C134" s="188" t="s">
        <v>319</v>
      </c>
      <c r="D134" s="188" t="s">
        <v>266</v>
      </c>
      <c r="E134" s="189" t="s">
        <v>917</v>
      </c>
      <c r="F134" s="190" t="s">
        <v>918</v>
      </c>
      <c r="G134" s="191" t="s">
        <v>622</v>
      </c>
      <c r="H134" s="192">
        <v>570</v>
      </c>
      <c r="I134" s="193"/>
      <c r="J134" s="194">
        <f>ROUND(I134*H134,2)</f>
        <v>0</v>
      </c>
      <c r="K134" s="195"/>
      <c r="L134" s="33"/>
      <c r="M134" s="196" t="s">
        <v>1</v>
      </c>
      <c r="N134" s="197" t="s">
        <v>37</v>
      </c>
      <c r="O134" s="58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8" t="s">
        <v>188</v>
      </c>
      <c r="AT134" s="158" t="s">
        <v>266</v>
      </c>
      <c r="AU134" s="158" t="s">
        <v>82</v>
      </c>
      <c r="AY134" s="17" t="s">
        <v>181</v>
      </c>
      <c r="BE134" s="159">
        <f>IF(N134="základní",J134,0)</f>
        <v>0</v>
      </c>
      <c r="BF134" s="159">
        <f>IF(N134="snížená",J134,0)</f>
        <v>0</v>
      </c>
      <c r="BG134" s="159">
        <f>IF(N134="zákl. přenesená",J134,0)</f>
        <v>0</v>
      </c>
      <c r="BH134" s="159">
        <f>IF(N134="sníž. přenesená",J134,0)</f>
        <v>0</v>
      </c>
      <c r="BI134" s="159">
        <f>IF(N134="nulová",J134,0)</f>
        <v>0</v>
      </c>
      <c r="BJ134" s="17" t="s">
        <v>80</v>
      </c>
      <c r="BK134" s="159">
        <f>ROUND(I134*H134,2)</f>
        <v>0</v>
      </c>
      <c r="BL134" s="17" t="s">
        <v>188</v>
      </c>
      <c r="BM134" s="158" t="s">
        <v>1459</v>
      </c>
    </row>
    <row r="135" spans="1:65" s="2" customFormat="1" ht="58.5">
      <c r="A135" s="32"/>
      <c r="B135" s="33"/>
      <c r="C135" s="32"/>
      <c r="D135" s="160" t="s">
        <v>190</v>
      </c>
      <c r="E135" s="32"/>
      <c r="F135" s="161" t="s">
        <v>920</v>
      </c>
      <c r="G135" s="32"/>
      <c r="H135" s="32"/>
      <c r="I135" s="162"/>
      <c r="J135" s="32"/>
      <c r="K135" s="32"/>
      <c r="L135" s="33"/>
      <c r="M135" s="163"/>
      <c r="N135" s="164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190</v>
      </c>
      <c r="AU135" s="17" t="s">
        <v>82</v>
      </c>
    </row>
    <row r="136" spans="1:65" s="14" customFormat="1" ht="11.25">
      <c r="B136" s="173"/>
      <c r="D136" s="160" t="s">
        <v>191</v>
      </c>
      <c r="E136" s="174" t="s">
        <v>1</v>
      </c>
      <c r="F136" s="175" t="s">
        <v>1460</v>
      </c>
      <c r="H136" s="174" t="s">
        <v>1</v>
      </c>
      <c r="I136" s="176"/>
      <c r="L136" s="173"/>
      <c r="M136" s="177"/>
      <c r="N136" s="178"/>
      <c r="O136" s="178"/>
      <c r="P136" s="178"/>
      <c r="Q136" s="178"/>
      <c r="R136" s="178"/>
      <c r="S136" s="178"/>
      <c r="T136" s="179"/>
      <c r="AT136" s="174" t="s">
        <v>191</v>
      </c>
      <c r="AU136" s="174" t="s">
        <v>82</v>
      </c>
      <c r="AV136" s="14" t="s">
        <v>80</v>
      </c>
      <c r="AW136" s="14" t="s">
        <v>29</v>
      </c>
      <c r="AX136" s="14" t="s">
        <v>72</v>
      </c>
      <c r="AY136" s="174" t="s">
        <v>181</v>
      </c>
    </row>
    <row r="137" spans="1:65" s="13" customFormat="1" ht="11.25">
      <c r="B137" s="165"/>
      <c r="D137" s="160" t="s">
        <v>191</v>
      </c>
      <c r="E137" s="166" t="s">
        <v>1</v>
      </c>
      <c r="F137" s="167" t="s">
        <v>1461</v>
      </c>
      <c r="H137" s="168">
        <v>570</v>
      </c>
      <c r="I137" s="169"/>
      <c r="L137" s="165"/>
      <c r="M137" s="170"/>
      <c r="N137" s="171"/>
      <c r="O137" s="171"/>
      <c r="P137" s="171"/>
      <c r="Q137" s="171"/>
      <c r="R137" s="171"/>
      <c r="S137" s="171"/>
      <c r="T137" s="172"/>
      <c r="AT137" s="166" t="s">
        <v>191</v>
      </c>
      <c r="AU137" s="166" t="s">
        <v>82</v>
      </c>
      <c r="AV137" s="13" t="s">
        <v>82</v>
      </c>
      <c r="AW137" s="13" t="s">
        <v>29</v>
      </c>
      <c r="AX137" s="13" t="s">
        <v>80</v>
      </c>
      <c r="AY137" s="166" t="s">
        <v>181</v>
      </c>
    </row>
    <row r="138" spans="1:65" s="2" customFormat="1" ht="24.2" customHeight="1">
      <c r="A138" s="32"/>
      <c r="B138" s="144"/>
      <c r="C138" s="188" t="s">
        <v>325</v>
      </c>
      <c r="D138" s="188" t="s">
        <v>266</v>
      </c>
      <c r="E138" s="189" t="s">
        <v>948</v>
      </c>
      <c r="F138" s="190" t="s">
        <v>949</v>
      </c>
      <c r="G138" s="191" t="s">
        <v>881</v>
      </c>
      <c r="H138" s="192">
        <v>930</v>
      </c>
      <c r="I138" s="193"/>
      <c r="J138" s="194">
        <f>ROUND(I138*H138,2)</f>
        <v>0</v>
      </c>
      <c r="K138" s="195"/>
      <c r="L138" s="33"/>
      <c r="M138" s="196" t="s">
        <v>1</v>
      </c>
      <c r="N138" s="197" t="s">
        <v>37</v>
      </c>
      <c r="O138" s="58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188</v>
      </c>
      <c r="AT138" s="158" t="s">
        <v>266</v>
      </c>
      <c r="AU138" s="158" t="s">
        <v>82</v>
      </c>
      <c r="AY138" s="17" t="s">
        <v>181</v>
      </c>
      <c r="BE138" s="159">
        <f>IF(N138="základní",J138,0)</f>
        <v>0</v>
      </c>
      <c r="BF138" s="159">
        <f>IF(N138="snížená",J138,0)</f>
        <v>0</v>
      </c>
      <c r="BG138" s="159">
        <f>IF(N138="zákl. přenesená",J138,0)</f>
        <v>0</v>
      </c>
      <c r="BH138" s="159">
        <f>IF(N138="sníž. přenesená",J138,0)</f>
        <v>0</v>
      </c>
      <c r="BI138" s="159">
        <f>IF(N138="nulová",J138,0)</f>
        <v>0</v>
      </c>
      <c r="BJ138" s="17" t="s">
        <v>80</v>
      </c>
      <c r="BK138" s="159">
        <f>ROUND(I138*H138,2)</f>
        <v>0</v>
      </c>
      <c r="BL138" s="17" t="s">
        <v>188</v>
      </c>
      <c r="BM138" s="158" t="s">
        <v>1462</v>
      </c>
    </row>
    <row r="139" spans="1:65" s="2" customFormat="1" ht="19.5">
      <c r="A139" s="32"/>
      <c r="B139" s="33"/>
      <c r="C139" s="32"/>
      <c r="D139" s="160" t="s">
        <v>190</v>
      </c>
      <c r="E139" s="32"/>
      <c r="F139" s="161" t="s">
        <v>949</v>
      </c>
      <c r="G139" s="32"/>
      <c r="H139" s="32"/>
      <c r="I139" s="162"/>
      <c r="J139" s="32"/>
      <c r="K139" s="32"/>
      <c r="L139" s="33"/>
      <c r="M139" s="163"/>
      <c r="N139" s="164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190</v>
      </c>
      <c r="AU139" s="17" t="s">
        <v>82</v>
      </c>
    </row>
    <row r="140" spans="1:65" s="13" customFormat="1" ht="11.25">
      <c r="B140" s="165"/>
      <c r="D140" s="160" t="s">
        <v>191</v>
      </c>
      <c r="E140" s="166" t="s">
        <v>1</v>
      </c>
      <c r="F140" s="167" t="s">
        <v>1463</v>
      </c>
      <c r="H140" s="168">
        <v>930</v>
      </c>
      <c r="I140" s="169"/>
      <c r="L140" s="165"/>
      <c r="M140" s="170"/>
      <c r="N140" s="171"/>
      <c r="O140" s="171"/>
      <c r="P140" s="171"/>
      <c r="Q140" s="171"/>
      <c r="R140" s="171"/>
      <c r="S140" s="171"/>
      <c r="T140" s="172"/>
      <c r="AT140" s="166" t="s">
        <v>191</v>
      </c>
      <c r="AU140" s="166" t="s">
        <v>82</v>
      </c>
      <c r="AV140" s="13" t="s">
        <v>82</v>
      </c>
      <c r="AW140" s="13" t="s">
        <v>29</v>
      </c>
      <c r="AX140" s="13" t="s">
        <v>80</v>
      </c>
      <c r="AY140" s="166" t="s">
        <v>181</v>
      </c>
    </row>
    <row r="141" spans="1:65" s="2" customFormat="1" ht="24.2" customHeight="1">
      <c r="A141" s="32"/>
      <c r="B141" s="144"/>
      <c r="C141" s="188" t="s">
        <v>329</v>
      </c>
      <c r="D141" s="188" t="s">
        <v>266</v>
      </c>
      <c r="E141" s="189" t="s">
        <v>963</v>
      </c>
      <c r="F141" s="190" t="s">
        <v>964</v>
      </c>
      <c r="G141" s="191" t="s">
        <v>690</v>
      </c>
      <c r="H141" s="192">
        <v>231</v>
      </c>
      <c r="I141" s="193"/>
      <c r="J141" s="194">
        <f>ROUND(I141*H141,2)</f>
        <v>0</v>
      </c>
      <c r="K141" s="195"/>
      <c r="L141" s="33"/>
      <c r="M141" s="196" t="s">
        <v>1</v>
      </c>
      <c r="N141" s="197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188</v>
      </c>
      <c r="AT141" s="158" t="s">
        <v>266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1464</v>
      </c>
    </row>
    <row r="142" spans="1:65" s="2" customFormat="1" ht="29.25">
      <c r="A142" s="32"/>
      <c r="B142" s="33"/>
      <c r="C142" s="32"/>
      <c r="D142" s="160" t="s">
        <v>190</v>
      </c>
      <c r="E142" s="32"/>
      <c r="F142" s="161" t="s">
        <v>966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14" customFormat="1" ht="11.25">
      <c r="B143" s="173"/>
      <c r="D143" s="160" t="s">
        <v>191</v>
      </c>
      <c r="E143" s="174" t="s">
        <v>1</v>
      </c>
      <c r="F143" s="175" t="s">
        <v>967</v>
      </c>
      <c r="H143" s="174" t="s">
        <v>1</v>
      </c>
      <c r="I143" s="176"/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191</v>
      </c>
      <c r="AU143" s="174" t="s">
        <v>82</v>
      </c>
      <c r="AV143" s="14" t="s">
        <v>80</v>
      </c>
      <c r="AW143" s="14" t="s">
        <v>29</v>
      </c>
      <c r="AX143" s="14" t="s">
        <v>72</v>
      </c>
      <c r="AY143" s="174" t="s">
        <v>181</v>
      </c>
    </row>
    <row r="144" spans="1:65" s="13" customFormat="1" ht="11.25">
      <c r="B144" s="165"/>
      <c r="D144" s="160" t="s">
        <v>191</v>
      </c>
      <c r="E144" s="166" t="s">
        <v>1</v>
      </c>
      <c r="F144" s="167" t="s">
        <v>1465</v>
      </c>
      <c r="H144" s="168">
        <v>231</v>
      </c>
      <c r="I144" s="169"/>
      <c r="L144" s="165"/>
      <c r="M144" s="170"/>
      <c r="N144" s="171"/>
      <c r="O144" s="171"/>
      <c r="P144" s="171"/>
      <c r="Q144" s="171"/>
      <c r="R144" s="171"/>
      <c r="S144" s="171"/>
      <c r="T144" s="172"/>
      <c r="AT144" s="166" t="s">
        <v>191</v>
      </c>
      <c r="AU144" s="166" t="s">
        <v>82</v>
      </c>
      <c r="AV144" s="13" t="s">
        <v>82</v>
      </c>
      <c r="AW144" s="13" t="s">
        <v>29</v>
      </c>
      <c r="AX144" s="13" t="s">
        <v>80</v>
      </c>
      <c r="AY144" s="166" t="s">
        <v>181</v>
      </c>
    </row>
    <row r="145" spans="1:65" s="2" customFormat="1" ht="24.2" customHeight="1">
      <c r="A145" s="32"/>
      <c r="B145" s="144"/>
      <c r="C145" s="188" t="s">
        <v>333</v>
      </c>
      <c r="D145" s="188" t="s">
        <v>266</v>
      </c>
      <c r="E145" s="189" t="s">
        <v>969</v>
      </c>
      <c r="F145" s="190" t="s">
        <v>970</v>
      </c>
      <c r="G145" s="191" t="s">
        <v>690</v>
      </c>
      <c r="H145" s="192">
        <v>750</v>
      </c>
      <c r="I145" s="193"/>
      <c r="J145" s="194">
        <f>ROUND(I145*H145,2)</f>
        <v>0</v>
      </c>
      <c r="K145" s="195"/>
      <c r="L145" s="33"/>
      <c r="M145" s="196" t="s">
        <v>1</v>
      </c>
      <c r="N145" s="197" t="s">
        <v>37</v>
      </c>
      <c r="O145" s="58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188</v>
      </c>
      <c r="AT145" s="158" t="s">
        <v>266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1466</v>
      </c>
    </row>
    <row r="146" spans="1:65" s="2" customFormat="1" ht="29.25">
      <c r="A146" s="32"/>
      <c r="B146" s="33"/>
      <c r="C146" s="32"/>
      <c r="D146" s="160" t="s">
        <v>190</v>
      </c>
      <c r="E146" s="32"/>
      <c r="F146" s="161" t="s">
        <v>972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13" customFormat="1" ht="11.25">
      <c r="B147" s="165"/>
      <c r="D147" s="160" t="s">
        <v>191</v>
      </c>
      <c r="E147" s="166" t="s">
        <v>1</v>
      </c>
      <c r="F147" s="167" t="s">
        <v>1467</v>
      </c>
      <c r="H147" s="168">
        <v>750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72</v>
      </c>
      <c r="AY147" s="166" t="s">
        <v>181</v>
      </c>
    </row>
    <row r="148" spans="1:65" s="15" customFormat="1" ht="11.25">
      <c r="B148" s="180"/>
      <c r="D148" s="160" t="s">
        <v>191</v>
      </c>
      <c r="E148" s="181" t="s">
        <v>1</v>
      </c>
      <c r="F148" s="182" t="s">
        <v>223</v>
      </c>
      <c r="H148" s="183">
        <v>750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191</v>
      </c>
      <c r="AU148" s="181" t="s">
        <v>82</v>
      </c>
      <c r="AV148" s="15" t="s">
        <v>188</v>
      </c>
      <c r="AW148" s="15" t="s">
        <v>29</v>
      </c>
      <c r="AX148" s="15" t="s">
        <v>80</v>
      </c>
      <c r="AY148" s="181" t="s">
        <v>181</v>
      </c>
    </row>
    <row r="149" spans="1:65" s="2" customFormat="1" ht="24.2" customHeight="1">
      <c r="A149" s="32"/>
      <c r="B149" s="144"/>
      <c r="C149" s="188" t="s">
        <v>338</v>
      </c>
      <c r="D149" s="188" t="s">
        <v>266</v>
      </c>
      <c r="E149" s="189" t="s">
        <v>974</v>
      </c>
      <c r="F149" s="190" t="s">
        <v>975</v>
      </c>
      <c r="G149" s="191" t="s">
        <v>690</v>
      </c>
      <c r="H149" s="192">
        <v>1696.009</v>
      </c>
      <c r="I149" s="193"/>
      <c r="J149" s="194">
        <f>ROUND(I149*H149,2)</f>
        <v>0</v>
      </c>
      <c r="K149" s="195"/>
      <c r="L149" s="33"/>
      <c r="M149" s="196" t="s">
        <v>1</v>
      </c>
      <c r="N149" s="197" t="s">
        <v>37</v>
      </c>
      <c r="O149" s="58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8" t="s">
        <v>188</v>
      </c>
      <c r="AT149" s="158" t="s">
        <v>266</v>
      </c>
      <c r="AU149" s="158" t="s">
        <v>82</v>
      </c>
      <c r="AY149" s="17" t="s">
        <v>181</v>
      </c>
      <c r="BE149" s="159">
        <f>IF(N149="základní",J149,0)</f>
        <v>0</v>
      </c>
      <c r="BF149" s="159">
        <f>IF(N149="snížená",J149,0)</f>
        <v>0</v>
      </c>
      <c r="BG149" s="159">
        <f>IF(N149="zákl. přenesená",J149,0)</f>
        <v>0</v>
      </c>
      <c r="BH149" s="159">
        <f>IF(N149="sníž. přenesená",J149,0)</f>
        <v>0</v>
      </c>
      <c r="BI149" s="159">
        <f>IF(N149="nulová",J149,0)</f>
        <v>0</v>
      </c>
      <c r="BJ149" s="17" t="s">
        <v>80</v>
      </c>
      <c r="BK149" s="159">
        <f>ROUND(I149*H149,2)</f>
        <v>0</v>
      </c>
      <c r="BL149" s="17" t="s">
        <v>188</v>
      </c>
      <c r="BM149" s="158" t="s">
        <v>1468</v>
      </c>
    </row>
    <row r="150" spans="1:65" s="2" customFormat="1" ht="39">
      <c r="A150" s="32"/>
      <c r="B150" s="33"/>
      <c r="C150" s="32"/>
      <c r="D150" s="160" t="s">
        <v>190</v>
      </c>
      <c r="E150" s="32"/>
      <c r="F150" s="161" t="s">
        <v>977</v>
      </c>
      <c r="G150" s="32"/>
      <c r="H150" s="32"/>
      <c r="I150" s="162"/>
      <c r="J150" s="32"/>
      <c r="K150" s="32"/>
      <c r="L150" s="33"/>
      <c r="M150" s="163"/>
      <c r="N150" s="164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190</v>
      </c>
      <c r="AU150" s="17" t="s">
        <v>82</v>
      </c>
    </row>
    <row r="151" spans="1:65" s="14" customFormat="1" ht="11.25">
      <c r="B151" s="173"/>
      <c r="D151" s="160" t="s">
        <v>191</v>
      </c>
      <c r="E151" s="174" t="s">
        <v>1</v>
      </c>
      <c r="F151" s="175" t="s">
        <v>978</v>
      </c>
      <c r="H151" s="174" t="s">
        <v>1</v>
      </c>
      <c r="I151" s="176"/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191</v>
      </c>
      <c r="AU151" s="174" t="s">
        <v>82</v>
      </c>
      <c r="AV151" s="14" t="s">
        <v>80</v>
      </c>
      <c r="AW151" s="14" t="s">
        <v>29</v>
      </c>
      <c r="AX151" s="14" t="s">
        <v>72</v>
      </c>
      <c r="AY151" s="174" t="s">
        <v>181</v>
      </c>
    </row>
    <row r="152" spans="1:65" s="13" customFormat="1" ht="11.25">
      <c r="B152" s="165"/>
      <c r="D152" s="160" t="s">
        <v>191</v>
      </c>
      <c r="E152" s="166" t="s">
        <v>1</v>
      </c>
      <c r="F152" s="167" t="s">
        <v>1469</v>
      </c>
      <c r="H152" s="168">
        <v>1696.009</v>
      </c>
      <c r="I152" s="169"/>
      <c r="L152" s="165"/>
      <c r="M152" s="170"/>
      <c r="N152" s="171"/>
      <c r="O152" s="171"/>
      <c r="P152" s="171"/>
      <c r="Q152" s="171"/>
      <c r="R152" s="171"/>
      <c r="S152" s="171"/>
      <c r="T152" s="172"/>
      <c r="AT152" s="166" t="s">
        <v>191</v>
      </c>
      <c r="AU152" s="166" t="s">
        <v>82</v>
      </c>
      <c r="AV152" s="13" t="s">
        <v>82</v>
      </c>
      <c r="AW152" s="13" t="s">
        <v>29</v>
      </c>
      <c r="AX152" s="13" t="s">
        <v>80</v>
      </c>
      <c r="AY152" s="166" t="s">
        <v>181</v>
      </c>
    </row>
    <row r="153" spans="1:65" s="2" customFormat="1" ht="24.2" customHeight="1">
      <c r="A153" s="32"/>
      <c r="B153" s="144"/>
      <c r="C153" s="188" t="s">
        <v>363</v>
      </c>
      <c r="D153" s="188" t="s">
        <v>266</v>
      </c>
      <c r="E153" s="189" t="s">
        <v>980</v>
      </c>
      <c r="F153" s="190" t="s">
        <v>981</v>
      </c>
      <c r="G153" s="191" t="s">
        <v>690</v>
      </c>
      <c r="H153" s="192">
        <v>727</v>
      </c>
      <c r="I153" s="193"/>
      <c r="J153" s="194">
        <f>ROUND(I153*H153,2)</f>
        <v>0</v>
      </c>
      <c r="K153" s="195"/>
      <c r="L153" s="33"/>
      <c r="M153" s="196" t="s">
        <v>1</v>
      </c>
      <c r="N153" s="197" t="s">
        <v>37</v>
      </c>
      <c r="O153" s="58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188</v>
      </c>
      <c r="AT153" s="158" t="s">
        <v>266</v>
      </c>
      <c r="AU153" s="158" t="s">
        <v>82</v>
      </c>
      <c r="AY153" s="17" t="s">
        <v>181</v>
      </c>
      <c r="BE153" s="159">
        <f>IF(N153="základní",J153,0)</f>
        <v>0</v>
      </c>
      <c r="BF153" s="159">
        <f>IF(N153="snížená",J153,0)</f>
        <v>0</v>
      </c>
      <c r="BG153" s="159">
        <f>IF(N153="zákl. přenesená",J153,0)</f>
        <v>0</v>
      </c>
      <c r="BH153" s="159">
        <f>IF(N153="sníž. přenesená",J153,0)</f>
        <v>0</v>
      </c>
      <c r="BI153" s="159">
        <f>IF(N153="nulová",J153,0)</f>
        <v>0</v>
      </c>
      <c r="BJ153" s="17" t="s">
        <v>80</v>
      </c>
      <c r="BK153" s="159">
        <f>ROUND(I153*H153,2)</f>
        <v>0</v>
      </c>
      <c r="BL153" s="17" t="s">
        <v>188</v>
      </c>
      <c r="BM153" s="158" t="s">
        <v>1470</v>
      </c>
    </row>
    <row r="154" spans="1:65" s="2" customFormat="1" ht="39">
      <c r="A154" s="32"/>
      <c r="B154" s="33"/>
      <c r="C154" s="32"/>
      <c r="D154" s="160" t="s">
        <v>190</v>
      </c>
      <c r="E154" s="32"/>
      <c r="F154" s="161" t="s">
        <v>983</v>
      </c>
      <c r="G154" s="32"/>
      <c r="H154" s="32"/>
      <c r="I154" s="162"/>
      <c r="J154" s="32"/>
      <c r="K154" s="32"/>
      <c r="L154" s="33"/>
      <c r="M154" s="163"/>
      <c r="N154" s="164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190</v>
      </c>
      <c r="AU154" s="17" t="s">
        <v>82</v>
      </c>
    </row>
    <row r="155" spans="1:65" s="14" customFormat="1" ht="11.25">
      <c r="B155" s="173"/>
      <c r="D155" s="160" t="s">
        <v>191</v>
      </c>
      <c r="E155" s="174" t="s">
        <v>1</v>
      </c>
      <c r="F155" s="175" t="s">
        <v>984</v>
      </c>
      <c r="H155" s="174" t="s">
        <v>1</v>
      </c>
      <c r="I155" s="176"/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191</v>
      </c>
      <c r="AU155" s="174" t="s">
        <v>82</v>
      </c>
      <c r="AV155" s="14" t="s">
        <v>80</v>
      </c>
      <c r="AW155" s="14" t="s">
        <v>29</v>
      </c>
      <c r="AX155" s="14" t="s">
        <v>72</v>
      </c>
      <c r="AY155" s="174" t="s">
        <v>181</v>
      </c>
    </row>
    <row r="156" spans="1:65" s="13" customFormat="1" ht="11.25">
      <c r="B156" s="165"/>
      <c r="D156" s="160" t="s">
        <v>191</v>
      </c>
      <c r="E156" s="166" t="s">
        <v>1</v>
      </c>
      <c r="F156" s="167" t="s">
        <v>1471</v>
      </c>
      <c r="H156" s="168">
        <v>726.86099999999999</v>
      </c>
      <c r="I156" s="169"/>
      <c r="L156" s="165"/>
      <c r="M156" s="170"/>
      <c r="N156" s="171"/>
      <c r="O156" s="171"/>
      <c r="P156" s="171"/>
      <c r="Q156" s="171"/>
      <c r="R156" s="171"/>
      <c r="S156" s="171"/>
      <c r="T156" s="172"/>
      <c r="AT156" s="166" t="s">
        <v>191</v>
      </c>
      <c r="AU156" s="166" t="s">
        <v>82</v>
      </c>
      <c r="AV156" s="13" t="s">
        <v>82</v>
      </c>
      <c r="AW156" s="13" t="s">
        <v>29</v>
      </c>
      <c r="AX156" s="13" t="s">
        <v>72</v>
      </c>
      <c r="AY156" s="166" t="s">
        <v>181</v>
      </c>
    </row>
    <row r="157" spans="1:65" s="13" customFormat="1" ht="11.25">
      <c r="B157" s="165"/>
      <c r="D157" s="160" t="s">
        <v>191</v>
      </c>
      <c r="E157" s="166" t="s">
        <v>1</v>
      </c>
      <c r="F157" s="167" t="s">
        <v>1472</v>
      </c>
      <c r="H157" s="168">
        <v>727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6" t="s">
        <v>191</v>
      </c>
      <c r="AU157" s="166" t="s">
        <v>82</v>
      </c>
      <c r="AV157" s="13" t="s">
        <v>82</v>
      </c>
      <c r="AW157" s="13" t="s">
        <v>29</v>
      </c>
      <c r="AX157" s="13" t="s">
        <v>80</v>
      </c>
      <c r="AY157" s="166" t="s">
        <v>181</v>
      </c>
    </row>
    <row r="158" spans="1:65" s="12" customFormat="1" ht="22.9" customHeight="1">
      <c r="B158" s="131"/>
      <c r="D158" s="132" t="s">
        <v>71</v>
      </c>
      <c r="E158" s="142" t="s">
        <v>80</v>
      </c>
      <c r="F158" s="142" t="s">
        <v>182</v>
      </c>
      <c r="I158" s="134"/>
      <c r="J158" s="143">
        <f>BK158</f>
        <v>0</v>
      </c>
      <c r="L158" s="131"/>
      <c r="M158" s="136"/>
      <c r="N158" s="137"/>
      <c r="O158" s="137"/>
      <c r="P158" s="138">
        <f>SUM(P159:P192)</f>
        <v>0</v>
      </c>
      <c r="Q158" s="137"/>
      <c r="R158" s="138">
        <f>SUM(R159:R192)</f>
        <v>944.15800000000002</v>
      </c>
      <c r="S158" s="137"/>
      <c r="T158" s="139">
        <f>SUM(T159:T192)</f>
        <v>0</v>
      </c>
      <c r="AR158" s="132" t="s">
        <v>212</v>
      </c>
      <c r="AT158" s="140" t="s">
        <v>71</v>
      </c>
      <c r="AU158" s="140" t="s">
        <v>80</v>
      </c>
      <c r="AY158" s="132" t="s">
        <v>181</v>
      </c>
      <c r="BK158" s="141">
        <f>SUM(BK159:BK192)</f>
        <v>0</v>
      </c>
    </row>
    <row r="159" spans="1:65" s="2" customFormat="1" ht="24.2" customHeight="1">
      <c r="A159" s="32"/>
      <c r="B159" s="144"/>
      <c r="C159" s="145" t="s">
        <v>80</v>
      </c>
      <c r="D159" s="145" t="s">
        <v>183</v>
      </c>
      <c r="E159" s="146" t="s">
        <v>824</v>
      </c>
      <c r="F159" s="147" t="s">
        <v>825</v>
      </c>
      <c r="G159" s="148" t="s">
        <v>643</v>
      </c>
      <c r="H159" s="149">
        <v>335</v>
      </c>
      <c r="I159" s="150"/>
      <c r="J159" s="151">
        <f>ROUND(I159*H159,2)</f>
        <v>0</v>
      </c>
      <c r="K159" s="152"/>
      <c r="L159" s="153"/>
      <c r="M159" s="154" t="s">
        <v>1</v>
      </c>
      <c r="N159" s="155" t="s">
        <v>37</v>
      </c>
      <c r="O159" s="58"/>
      <c r="P159" s="156">
        <f>O159*H159</f>
        <v>0</v>
      </c>
      <c r="Q159" s="156">
        <v>1</v>
      </c>
      <c r="R159" s="156">
        <f>Q159*H159</f>
        <v>335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415</v>
      </c>
      <c r="AT159" s="158" t="s">
        <v>183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416</v>
      </c>
      <c r="BM159" s="158" t="s">
        <v>1473</v>
      </c>
    </row>
    <row r="160" spans="1:65" s="2" customFormat="1" ht="11.25">
      <c r="A160" s="32"/>
      <c r="B160" s="33"/>
      <c r="C160" s="32"/>
      <c r="D160" s="160" t="s">
        <v>190</v>
      </c>
      <c r="E160" s="32"/>
      <c r="F160" s="161" t="s">
        <v>825</v>
      </c>
      <c r="G160" s="32"/>
      <c r="H160" s="32"/>
      <c r="I160" s="162"/>
      <c r="J160" s="32"/>
      <c r="K160" s="32"/>
      <c r="L160" s="33"/>
      <c r="M160" s="163"/>
      <c r="N160" s="164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65" s="14" customFormat="1" ht="11.25">
      <c r="B161" s="173"/>
      <c r="D161" s="160" t="s">
        <v>191</v>
      </c>
      <c r="E161" s="174" t="s">
        <v>1</v>
      </c>
      <c r="F161" s="175" t="s">
        <v>827</v>
      </c>
      <c r="H161" s="174" t="s">
        <v>1</v>
      </c>
      <c r="I161" s="176"/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191</v>
      </c>
      <c r="AU161" s="174" t="s">
        <v>82</v>
      </c>
      <c r="AV161" s="14" t="s">
        <v>80</v>
      </c>
      <c r="AW161" s="14" t="s">
        <v>29</v>
      </c>
      <c r="AX161" s="14" t="s">
        <v>72</v>
      </c>
      <c r="AY161" s="174" t="s">
        <v>181</v>
      </c>
    </row>
    <row r="162" spans="1:65" s="13" customFormat="1" ht="11.25">
      <c r="B162" s="165"/>
      <c r="D162" s="160" t="s">
        <v>191</v>
      </c>
      <c r="E162" s="166" t="s">
        <v>1</v>
      </c>
      <c r="F162" s="167" t="s">
        <v>1474</v>
      </c>
      <c r="H162" s="168">
        <v>334.8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6" t="s">
        <v>191</v>
      </c>
      <c r="AU162" s="166" t="s">
        <v>82</v>
      </c>
      <c r="AV162" s="13" t="s">
        <v>82</v>
      </c>
      <c r="AW162" s="13" t="s">
        <v>29</v>
      </c>
      <c r="AX162" s="13" t="s">
        <v>72</v>
      </c>
      <c r="AY162" s="166" t="s">
        <v>181</v>
      </c>
    </row>
    <row r="163" spans="1:65" s="13" customFormat="1" ht="11.25">
      <c r="B163" s="165"/>
      <c r="D163" s="160" t="s">
        <v>191</v>
      </c>
      <c r="E163" s="166" t="s">
        <v>1</v>
      </c>
      <c r="F163" s="167" t="s">
        <v>1475</v>
      </c>
      <c r="H163" s="168">
        <v>335</v>
      </c>
      <c r="I163" s="169"/>
      <c r="L163" s="165"/>
      <c r="M163" s="170"/>
      <c r="N163" s="171"/>
      <c r="O163" s="171"/>
      <c r="P163" s="171"/>
      <c r="Q163" s="171"/>
      <c r="R163" s="171"/>
      <c r="S163" s="171"/>
      <c r="T163" s="172"/>
      <c r="AT163" s="166" t="s">
        <v>191</v>
      </c>
      <c r="AU163" s="166" t="s">
        <v>82</v>
      </c>
      <c r="AV163" s="13" t="s">
        <v>82</v>
      </c>
      <c r="AW163" s="13" t="s">
        <v>29</v>
      </c>
      <c r="AX163" s="13" t="s">
        <v>80</v>
      </c>
      <c r="AY163" s="166" t="s">
        <v>181</v>
      </c>
    </row>
    <row r="164" spans="1:65" s="2" customFormat="1" ht="21.75" customHeight="1">
      <c r="A164" s="32"/>
      <c r="B164" s="144"/>
      <c r="C164" s="145" t="s">
        <v>82</v>
      </c>
      <c r="D164" s="145" t="s">
        <v>183</v>
      </c>
      <c r="E164" s="146" t="s">
        <v>829</v>
      </c>
      <c r="F164" s="147" t="s">
        <v>830</v>
      </c>
      <c r="G164" s="148" t="s">
        <v>643</v>
      </c>
      <c r="H164" s="149">
        <v>4.25</v>
      </c>
      <c r="I164" s="150"/>
      <c r="J164" s="151">
        <f>ROUND(I164*H164,2)</f>
        <v>0</v>
      </c>
      <c r="K164" s="152"/>
      <c r="L164" s="153"/>
      <c r="M164" s="154" t="s">
        <v>1</v>
      </c>
      <c r="N164" s="155" t="s">
        <v>37</v>
      </c>
      <c r="O164" s="58"/>
      <c r="P164" s="156">
        <f>O164*H164</f>
        <v>0</v>
      </c>
      <c r="Q164" s="156">
        <v>1</v>
      </c>
      <c r="R164" s="156">
        <f>Q164*H164</f>
        <v>4.25</v>
      </c>
      <c r="S164" s="156">
        <v>0</v>
      </c>
      <c r="T164" s="15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415</v>
      </c>
      <c r="AT164" s="158" t="s">
        <v>183</v>
      </c>
      <c r="AU164" s="158" t="s">
        <v>82</v>
      </c>
      <c r="AY164" s="17" t="s">
        <v>181</v>
      </c>
      <c r="BE164" s="159">
        <f>IF(N164="základní",J164,0)</f>
        <v>0</v>
      </c>
      <c r="BF164" s="159">
        <f>IF(N164="snížená",J164,0)</f>
        <v>0</v>
      </c>
      <c r="BG164" s="159">
        <f>IF(N164="zákl. přenesená",J164,0)</f>
        <v>0</v>
      </c>
      <c r="BH164" s="159">
        <f>IF(N164="sníž. přenesená",J164,0)</f>
        <v>0</v>
      </c>
      <c r="BI164" s="159">
        <f>IF(N164="nulová",J164,0)</f>
        <v>0</v>
      </c>
      <c r="BJ164" s="17" t="s">
        <v>80</v>
      </c>
      <c r="BK164" s="159">
        <f>ROUND(I164*H164,2)</f>
        <v>0</v>
      </c>
      <c r="BL164" s="17" t="s">
        <v>416</v>
      </c>
      <c r="BM164" s="158" t="s">
        <v>1476</v>
      </c>
    </row>
    <row r="165" spans="1:65" s="2" customFormat="1" ht="11.25">
      <c r="A165" s="32"/>
      <c r="B165" s="33"/>
      <c r="C165" s="32"/>
      <c r="D165" s="160" t="s">
        <v>190</v>
      </c>
      <c r="E165" s="32"/>
      <c r="F165" s="161" t="s">
        <v>830</v>
      </c>
      <c r="G165" s="32"/>
      <c r="H165" s="32"/>
      <c r="I165" s="162"/>
      <c r="J165" s="32"/>
      <c r="K165" s="32"/>
      <c r="L165" s="33"/>
      <c r="M165" s="163"/>
      <c r="N165" s="164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190</v>
      </c>
      <c r="AU165" s="17" t="s">
        <v>82</v>
      </c>
    </row>
    <row r="166" spans="1:65" s="14" customFormat="1" ht="11.25">
      <c r="B166" s="173"/>
      <c r="D166" s="160" t="s">
        <v>191</v>
      </c>
      <c r="E166" s="174" t="s">
        <v>1</v>
      </c>
      <c r="F166" s="175" t="s">
        <v>1477</v>
      </c>
      <c r="H166" s="174" t="s">
        <v>1</v>
      </c>
      <c r="I166" s="176"/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191</v>
      </c>
      <c r="AU166" s="174" t="s">
        <v>82</v>
      </c>
      <c r="AV166" s="14" t="s">
        <v>80</v>
      </c>
      <c r="AW166" s="14" t="s">
        <v>29</v>
      </c>
      <c r="AX166" s="14" t="s">
        <v>72</v>
      </c>
      <c r="AY166" s="174" t="s">
        <v>181</v>
      </c>
    </row>
    <row r="167" spans="1:65" s="13" customFormat="1" ht="11.25">
      <c r="B167" s="165"/>
      <c r="D167" s="160" t="s">
        <v>191</v>
      </c>
      <c r="E167" s="166" t="s">
        <v>1</v>
      </c>
      <c r="F167" s="167" t="s">
        <v>1478</v>
      </c>
      <c r="H167" s="168">
        <v>4.25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6" t="s">
        <v>191</v>
      </c>
      <c r="AU167" s="166" t="s">
        <v>82</v>
      </c>
      <c r="AV167" s="13" t="s">
        <v>82</v>
      </c>
      <c r="AW167" s="13" t="s">
        <v>29</v>
      </c>
      <c r="AX167" s="13" t="s">
        <v>80</v>
      </c>
      <c r="AY167" s="166" t="s">
        <v>181</v>
      </c>
    </row>
    <row r="168" spans="1:65" s="2" customFormat="1" ht="16.5" customHeight="1">
      <c r="A168" s="32"/>
      <c r="B168" s="144"/>
      <c r="C168" s="145" t="s">
        <v>212</v>
      </c>
      <c r="D168" s="145" t="s">
        <v>183</v>
      </c>
      <c r="E168" s="146" t="s">
        <v>1479</v>
      </c>
      <c r="F168" s="147" t="s">
        <v>1480</v>
      </c>
      <c r="G168" s="148" t="s">
        <v>643</v>
      </c>
      <c r="H168" s="149">
        <v>57.375</v>
      </c>
      <c r="I168" s="150"/>
      <c r="J168" s="151">
        <f>ROUND(I168*H168,2)</f>
        <v>0</v>
      </c>
      <c r="K168" s="152"/>
      <c r="L168" s="153"/>
      <c r="M168" s="154" t="s">
        <v>1</v>
      </c>
      <c r="N168" s="155" t="s">
        <v>37</v>
      </c>
      <c r="O168" s="58"/>
      <c r="P168" s="156">
        <f>O168*H168</f>
        <v>0</v>
      </c>
      <c r="Q168" s="156">
        <v>1</v>
      </c>
      <c r="R168" s="156">
        <f>Q168*H168</f>
        <v>57.375</v>
      </c>
      <c r="S168" s="156">
        <v>0</v>
      </c>
      <c r="T168" s="157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8" t="s">
        <v>415</v>
      </c>
      <c r="AT168" s="158" t="s">
        <v>183</v>
      </c>
      <c r="AU168" s="158" t="s">
        <v>82</v>
      </c>
      <c r="AY168" s="17" t="s">
        <v>181</v>
      </c>
      <c r="BE168" s="159">
        <f>IF(N168="základní",J168,0)</f>
        <v>0</v>
      </c>
      <c r="BF168" s="159">
        <f>IF(N168="snížená",J168,0)</f>
        <v>0</v>
      </c>
      <c r="BG168" s="159">
        <f>IF(N168="zákl. přenesená",J168,0)</f>
        <v>0</v>
      </c>
      <c r="BH168" s="159">
        <f>IF(N168="sníž. přenesená",J168,0)</f>
        <v>0</v>
      </c>
      <c r="BI168" s="159">
        <f>IF(N168="nulová",J168,0)</f>
        <v>0</v>
      </c>
      <c r="BJ168" s="17" t="s">
        <v>80</v>
      </c>
      <c r="BK168" s="159">
        <f>ROUND(I168*H168,2)</f>
        <v>0</v>
      </c>
      <c r="BL168" s="17" t="s">
        <v>416</v>
      </c>
      <c r="BM168" s="158" t="s">
        <v>1481</v>
      </c>
    </row>
    <row r="169" spans="1:65" s="2" customFormat="1" ht="11.25">
      <c r="A169" s="32"/>
      <c r="B169" s="33"/>
      <c r="C169" s="32"/>
      <c r="D169" s="160" t="s">
        <v>190</v>
      </c>
      <c r="E169" s="32"/>
      <c r="F169" s="161" t="s">
        <v>1480</v>
      </c>
      <c r="G169" s="32"/>
      <c r="H169" s="32"/>
      <c r="I169" s="162"/>
      <c r="J169" s="32"/>
      <c r="K169" s="32"/>
      <c r="L169" s="33"/>
      <c r="M169" s="163"/>
      <c r="N169" s="164"/>
      <c r="O169" s="58"/>
      <c r="P169" s="58"/>
      <c r="Q169" s="58"/>
      <c r="R169" s="58"/>
      <c r="S169" s="58"/>
      <c r="T169" s="59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T169" s="17" t="s">
        <v>190</v>
      </c>
      <c r="AU169" s="17" t="s">
        <v>82</v>
      </c>
    </row>
    <row r="170" spans="1:65" s="13" customFormat="1" ht="11.25">
      <c r="B170" s="165"/>
      <c r="D170" s="160" t="s">
        <v>191</v>
      </c>
      <c r="E170" s="166" t="s">
        <v>1</v>
      </c>
      <c r="F170" s="167" t="s">
        <v>1482</v>
      </c>
      <c r="H170" s="168">
        <v>57.375</v>
      </c>
      <c r="I170" s="169"/>
      <c r="L170" s="165"/>
      <c r="M170" s="170"/>
      <c r="N170" s="171"/>
      <c r="O170" s="171"/>
      <c r="P170" s="171"/>
      <c r="Q170" s="171"/>
      <c r="R170" s="171"/>
      <c r="S170" s="171"/>
      <c r="T170" s="172"/>
      <c r="AT170" s="166" t="s">
        <v>191</v>
      </c>
      <c r="AU170" s="166" t="s">
        <v>82</v>
      </c>
      <c r="AV170" s="13" t="s">
        <v>82</v>
      </c>
      <c r="AW170" s="13" t="s">
        <v>29</v>
      </c>
      <c r="AX170" s="13" t="s">
        <v>80</v>
      </c>
      <c r="AY170" s="166" t="s">
        <v>181</v>
      </c>
    </row>
    <row r="171" spans="1:65" s="2" customFormat="1" ht="16.5" customHeight="1">
      <c r="A171" s="32"/>
      <c r="B171" s="144"/>
      <c r="C171" s="145" t="s">
        <v>188</v>
      </c>
      <c r="D171" s="145" t="s">
        <v>183</v>
      </c>
      <c r="E171" s="146" t="s">
        <v>859</v>
      </c>
      <c r="F171" s="147" t="s">
        <v>860</v>
      </c>
      <c r="G171" s="148" t="s">
        <v>577</v>
      </c>
      <c r="H171" s="149">
        <v>560</v>
      </c>
      <c r="I171" s="150"/>
      <c r="J171" s="151">
        <f>ROUND(I171*H171,2)</f>
        <v>0</v>
      </c>
      <c r="K171" s="152"/>
      <c r="L171" s="153"/>
      <c r="M171" s="154" t="s">
        <v>1</v>
      </c>
      <c r="N171" s="155" t="s">
        <v>37</v>
      </c>
      <c r="O171" s="58"/>
      <c r="P171" s="156">
        <f>O171*H171</f>
        <v>0</v>
      </c>
      <c r="Q171" s="156">
        <v>0.39</v>
      </c>
      <c r="R171" s="156">
        <f>Q171*H171</f>
        <v>218.4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415</v>
      </c>
      <c r="AT171" s="158" t="s">
        <v>183</v>
      </c>
      <c r="AU171" s="158" t="s">
        <v>82</v>
      </c>
      <c r="AY171" s="17" t="s">
        <v>181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80</v>
      </c>
      <c r="BK171" s="159">
        <f>ROUND(I171*H171,2)</f>
        <v>0</v>
      </c>
      <c r="BL171" s="17" t="s">
        <v>416</v>
      </c>
      <c r="BM171" s="158" t="s">
        <v>1483</v>
      </c>
    </row>
    <row r="172" spans="1:65" s="2" customFormat="1" ht="11.25">
      <c r="A172" s="32"/>
      <c r="B172" s="33"/>
      <c r="C172" s="32"/>
      <c r="D172" s="160" t="s">
        <v>190</v>
      </c>
      <c r="E172" s="32"/>
      <c r="F172" s="161" t="s">
        <v>860</v>
      </c>
      <c r="G172" s="32"/>
      <c r="H172" s="32"/>
      <c r="I172" s="162"/>
      <c r="J172" s="32"/>
      <c r="K172" s="32"/>
      <c r="L172" s="33"/>
      <c r="M172" s="163"/>
      <c r="N172" s="164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190</v>
      </c>
      <c r="AU172" s="17" t="s">
        <v>82</v>
      </c>
    </row>
    <row r="173" spans="1:65" s="2" customFormat="1" ht="16.5" customHeight="1">
      <c r="A173" s="32"/>
      <c r="B173" s="144"/>
      <c r="C173" s="145" t="s">
        <v>231</v>
      </c>
      <c r="D173" s="145" t="s">
        <v>183</v>
      </c>
      <c r="E173" s="146" t="s">
        <v>862</v>
      </c>
      <c r="F173" s="147" t="s">
        <v>863</v>
      </c>
      <c r="G173" s="148" t="s">
        <v>577</v>
      </c>
      <c r="H173" s="149">
        <v>4</v>
      </c>
      <c r="I173" s="150"/>
      <c r="J173" s="151">
        <f>ROUND(I173*H173,2)</f>
        <v>0</v>
      </c>
      <c r="K173" s="152"/>
      <c r="L173" s="153"/>
      <c r="M173" s="154" t="s">
        <v>1</v>
      </c>
      <c r="N173" s="155" t="s">
        <v>37</v>
      </c>
      <c r="O173" s="58"/>
      <c r="P173" s="156">
        <f>O173*H173</f>
        <v>0</v>
      </c>
      <c r="Q173" s="156">
        <v>1.79</v>
      </c>
      <c r="R173" s="156">
        <f>Q173*H173</f>
        <v>7.16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415</v>
      </c>
      <c r="AT173" s="158" t="s">
        <v>183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416</v>
      </c>
      <c r="BM173" s="158" t="s">
        <v>1484</v>
      </c>
    </row>
    <row r="174" spans="1:65" s="2" customFormat="1" ht="11.25">
      <c r="A174" s="32"/>
      <c r="B174" s="33"/>
      <c r="C174" s="32"/>
      <c r="D174" s="160" t="s">
        <v>190</v>
      </c>
      <c r="E174" s="32"/>
      <c r="F174" s="161" t="s">
        <v>863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2" customFormat="1" ht="16.5" customHeight="1">
      <c r="A175" s="32"/>
      <c r="B175" s="144"/>
      <c r="C175" s="145" t="s">
        <v>237</v>
      </c>
      <c r="D175" s="145" t="s">
        <v>183</v>
      </c>
      <c r="E175" s="146" t="s">
        <v>866</v>
      </c>
      <c r="F175" s="147" t="s">
        <v>867</v>
      </c>
      <c r="G175" s="148" t="s">
        <v>577</v>
      </c>
      <c r="H175" s="149">
        <v>1680</v>
      </c>
      <c r="I175" s="150"/>
      <c r="J175" s="151">
        <f>ROUND(I175*H175,2)</f>
        <v>0</v>
      </c>
      <c r="K175" s="152"/>
      <c r="L175" s="153"/>
      <c r="M175" s="154" t="s">
        <v>1</v>
      </c>
      <c r="N175" s="155" t="s">
        <v>37</v>
      </c>
      <c r="O175" s="58"/>
      <c r="P175" s="156">
        <f>O175*H175</f>
        <v>0</v>
      </c>
      <c r="Q175" s="156">
        <v>3.3000000000000002E-2</v>
      </c>
      <c r="R175" s="156">
        <f>Q175*H175</f>
        <v>55.440000000000005</v>
      </c>
      <c r="S175" s="156">
        <v>0</v>
      </c>
      <c r="T175" s="15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8" t="s">
        <v>415</v>
      </c>
      <c r="AT175" s="158" t="s">
        <v>183</v>
      </c>
      <c r="AU175" s="158" t="s">
        <v>82</v>
      </c>
      <c r="AY175" s="17" t="s">
        <v>181</v>
      </c>
      <c r="BE175" s="159">
        <f>IF(N175="základní",J175,0)</f>
        <v>0</v>
      </c>
      <c r="BF175" s="159">
        <f>IF(N175="snížená",J175,0)</f>
        <v>0</v>
      </c>
      <c r="BG175" s="159">
        <f>IF(N175="zákl. přenesená",J175,0)</f>
        <v>0</v>
      </c>
      <c r="BH175" s="159">
        <f>IF(N175="sníž. přenesená",J175,0)</f>
        <v>0</v>
      </c>
      <c r="BI175" s="159">
        <f>IF(N175="nulová",J175,0)</f>
        <v>0</v>
      </c>
      <c r="BJ175" s="17" t="s">
        <v>80</v>
      </c>
      <c r="BK175" s="159">
        <f>ROUND(I175*H175,2)</f>
        <v>0</v>
      </c>
      <c r="BL175" s="17" t="s">
        <v>416</v>
      </c>
      <c r="BM175" s="158" t="s">
        <v>1485</v>
      </c>
    </row>
    <row r="176" spans="1:65" s="2" customFormat="1" ht="11.25">
      <c r="A176" s="32"/>
      <c r="B176" s="33"/>
      <c r="C176" s="32"/>
      <c r="D176" s="160" t="s">
        <v>190</v>
      </c>
      <c r="E176" s="32"/>
      <c r="F176" s="161" t="s">
        <v>867</v>
      </c>
      <c r="G176" s="32"/>
      <c r="H176" s="32"/>
      <c r="I176" s="162"/>
      <c r="J176" s="32"/>
      <c r="K176" s="32"/>
      <c r="L176" s="33"/>
      <c r="M176" s="163"/>
      <c r="N176" s="164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190</v>
      </c>
      <c r="AU176" s="17" t="s">
        <v>82</v>
      </c>
    </row>
    <row r="177" spans="1:65" s="13" customFormat="1" ht="11.25">
      <c r="B177" s="165"/>
      <c r="D177" s="160" t="s">
        <v>191</v>
      </c>
      <c r="E177" s="166" t="s">
        <v>1</v>
      </c>
      <c r="F177" s="167" t="s">
        <v>1486</v>
      </c>
      <c r="H177" s="168">
        <v>1680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6" t="s">
        <v>191</v>
      </c>
      <c r="AU177" s="166" t="s">
        <v>82</v>
      </c>
      <c r="AV177" s="13" t="s">
        <v>82</v>
      </c>
      <c r="AW177" s="13" t="s">
        <v>29</v>
      </c>
      <c r="AX177" s="13" t="s">
        <v>80</v>
      </c>
      <c r="AY177" s="166" t="s">
        <v>181</v>
      </c>
    </row>
    <row r="178" spans="1:65" s="2" customFormat="1" ht="16.5" customHeight="1">
      <c r="A178" s="32"/>
      <c r="B178" s="144"/>
      <c r="C178" s="145" t="s">
        <v>250</v>
      </c>
      <c r="D178" s="145" t="s">
        <v>183</v>
      </c>
      <c r="E178" s="146" t="s">
        <v>870</v>
      </c>
      <c r="F178" s="147" t="s">
        <v>871</v>
      </c>
      <c r="G178" s="148" t="s">
        <v>577</v>
      </c>
      <c r="H178" s="149">
        <v>32</v>
      </c>
      <c r="I178" s="150"/>
      <c r="J178" s="151">
        <f>ROUND(I178*H178,2)</f>
        <v>0</v>
      </c>
      <c r="K178" s="152"/>
      <c r="L178" s="153"/>
      <c r="M178" s="154" t="s">
        <v>1</v>
      </c>
      <c r="N178" s="155" t="s">
        <v>37</v>
      </c>
      <c r="O178" s="58"/>
      <c r="P178" s="156">
        <f>O178*H178</f>
        <v>0</v>
      </c>
      <c r="Q178" s="156">
        <v>3.2000000000000001E-2</v>
      </c>
      <c r="R178" s="156">
        <f>Q178*H178</f>
        <v>1.024</v>
      </c>
      <c r="S178" s="156">
        <v>0</v>
      </c>
      <c r="T178" s="15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8" t="s">
        <v>415</v>
      </c>
      <c r="AT178" s="158" t="s">
        <v>183</v>
      </c>
      <c r="AU178" s="158" t="s">
        <v>82</v>
      </c>
      <c r="AY178" s="17" t="s">
        <v>181</v>
      </c>
      <c r="BE178" s="159">
        <f>IF(N178="základní",J178,0)</f>
        <v>0</v>
      </c>
      <c r="BF178" s="159">
        <f>IF(N178="snížená",J178,0)</f>
        <v>0</v>
      </c>
      <c r="BG178" s="159">
        <f>IF(N178="zákl. přenesená",J178,0)</f>
        <v>0</v>
      </c>
      <c r="BH178" s="159">
        <f>IF(N178="sníž. přenesená",J178,0)</f>
        <v>0</v>
      </c>
      <c r="BI178" s="159">
        <f>IF(N178="nulová",J178,0)</f>
        <v>0</v>
      </c>
      <c r="BJ178" s="17" t="s">
        <v>80</v>
      </c>
      <c r="BK178" s="159">
        <f>ROUND(I178*H178,2)</f>
        <v>0</v>
      </c>
      <c r="BL178" s="17" t="s">
        <v>416</v>
      </c>
      <c r="BM178" s="158" t="s">
        <v>1487</v>
      </c>
    </row>
    <row r="179" spans="1:65" s="2" customFormat="1" ht="11.25">
      <c r="A179" s="32"/>
      <c r="B179" s="33"/>
      <c r="C179" s="32"/>
      <c r="D179" s="160" t="s">
        <v>190</v>
      </c>
      <c r="E179" s="32"/>
      <c r="F179" s="161" t="s">
        <v>871</v>
      </c>
      <c r="G179" s="32"/>
      <c r="H179" s="32"/>
      <c r="I179" s="162"/>
      <c r="J179" s="32"/>
      <c r="K179" s="32"/>
      <c r="L179" s="33"/>
      <c r="M179" s="163"/>
      <c r="N179" s="164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190</v>
      </c>
      <c r="AU179" s="17" t="s">
        <v>82</v>
      </c>
    </row>
    <row r="180" spans="1:65" s="13" customFormat="1" ht="11.25">
      <c r="B180" s="165"/>
      <c r="D180" s="160" t="s">
        <v>191</v>
      </c>
      <c r="E180" s="166" t="s">
        <v>1</v>
      </c>
      <c r="F180" s="167" t="s">
        <v>1488</v>
      </c>
      <c r="H180" s="168">
        <v>32</v>
      </c>
      <c r="I180" s="169"/>
      <c r="L180" s="165"/>
      <c r="M180" s="170"/>
      <c r="N180" s="171"/>
      <c r="O180" s="171"/>
      <c r="P180" s="171"/>
      <c r="Q180" s="171"/>
      <c r="R180" s="171"/>
      <c r="S180" s="171"/>
      <c r="T180" s="172"/>
      <c r="AT180" s="166" t="s">
        <v>191</v>
      </c>
      <c r="AU180" s="166" t="s">
        <v>82</v>
      </c>
      <c r="AV180" s="13" t="s">
        <v>82</v>
      </c>
      <c r="AW180" s="13" t="s">
        <v>29</v>
      </c>
      <c r="AX180" s="13" t="s">
        <v>80</v>
      </c>
      <c r="AY180" s="166" t="s">
        <v>181</v>
      </c>
    </row>
    <row r="181" spans="1:65" s="2" customFormat="1" ht="16.5" customHeight="1">
      <c r="A181" s="32"/>
      <c r="B181" s="144"/>
      <c r="C181" s="145" t="s">
        <v>187</v>
      </c>
      <c r="D181" s="145" t="s">
        <v>183</v>
      </c>
      <c r="E181" s="146" t="s">
        <v>879</v>
      </c>
      <c r="F181" s="147" t="s">
        <v>880</v>
      </c>
      <c r="G181" s="148" t="s">
        <v>881</v>
      </c>
      <c r="H181" s="149">
        <v>1089</v>
      </c>
      <c r="I181" s="150"/>
      <c r="J181" s="151">
        <f>ROUND(I181*H181,2)</f>
        <v>0</v>
      </c>
      <c r="K181" s="152"/>
      <c r="L181" s="153"/>
      <c r="M181" s="154" t="s">
        <v>1</v>
      </c>
      <c r="N181" s="155" t="s">
        <v>37</v>
      </c>
      <c r="O181" s="58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8" t="s">
        <v>415</v>
      </c>
      <c r="AT181" s="158" t="s">
        <v>183</v>
      </c>
      <c r="AU181" s="158" t="s">
        <v>82</v>
      </c>
      <c r="AY181" s="17" t="s">
        <v>181</v>
      </c>
      <c r="BE181" s="159">
        <f>IF(N181="základní",J181,0)</f>
        <v>0</v>
      </c>
      <c r="BF181" s="159">
        <f>IF(N181="snížená",J181,0)</f>
        <v>0</v>
      </c>
      <c r="BG181" s="159">
        <f>IF(N181="zákl. přenesená",J181,0)</f>
        <v>0</v>
      </c>
      <c r="BH181" s="159">
        <f>IF(N181="sníž. přenesená",J181,0)</f>
        <v>0</v>
      </c>
      <c r="BI181" s="159">
        <f>IF(N181="nulová",J181,0)</f>
        <v>0</v>
      </c>
      <c r="BJ181" s="17" t="s">
        <v>80</v>
      </c>
      <c r="BK181" s="159">
        <f>ROUND(I181*H181,2)</f>
        <v>0</v>
      </c>
      <c r="BL181" s="17" t="s">
        <v>416</v>
      </c>
      <c r="BM181" s="158" t="s">
        <v>1489</v>
      </c>
    </row>
    <row r="182" spans="1:65" s="2" customFormat="1" ht="11.25">
      <c r="A182" s="32"/>
      <c r="B182" s="33"/>
      <c r="C182" s="32"/>
      <c r="D182" s="160" t="s">
        <v>190</v>
      </c>
      <c r="E182" s="32"/>
      <c r="F182" s="161" t="s">
        <v>880</v>
      </c>
      <c r="G182" s="32"/>
      <c r="H182" s="32"/>
      <c r="I182" s="162"/>
      <c r="J182" s="32"/>
      <c r="K182" s="32"/>
      <c r="L182" s="33"/>
      <c r="M182" s="163"/>
      <c r="N182" s="164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190</v>
      </c>
      <c r="AU182" s="17" t="s">
        <v>82</v>
      </c>
    </row>
    <row r="183" spans="1:65" s="14" customFormat="1" ht="11.25">
      <c r="B183" s="173"/>
      <c r="D183" s="160" t="s">
        <v>191</v>
      </c>
      <c r="E183" s="174" t="s">
        <v>1</v>
      </c>
      <c r="F183" s="175" t="s">
        <v>1490</v>
      </c>
      <c r="H183" s="174" t="s">
        <v>1</v>
      </c>
      <c r="I183" s="176"/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191</v>
      </c>
      <c r="AU183" s="174" t="s">
        <v>82</v>
      </c>
      <c r="AV183" s="14" t="s">
        <v>80</v>
      </c>
      <c r="AW183" s="14" t="s">
        <v>29</v>
      </c>
      <c r="AX183" s="14" t="s">
        <v>72</v>
      </c>
      <c r="AY183" s="174" t="s">
        <v>181</v>
      </c>
    </row>
    <row r="184" spans="1:65" s="13" customFormat="1" ht="11.25">
      <c r="B184" s="165"/>
      <c r="D184" s="160" t="s">
        <v>191</v>
      </c>
      <c r="E184" s="166" t="s">
        <v>1</v>
      </c>
      <c r="F184" s="167" t="s">
        <v>1491</v>
      </c>
      <c r="H184" s="168">
        <v>1089</v>
      </c>
      <c r="I184" s="169"/>
      <c r="L184" s="165"/>
      <c r="M184" s="170"/>
      <c r="N184" s="171"/>
      <c r="O184" s="171"/>
      <c r="P184" s="171"/>
      <c r="Q184" s="171"/>
      <c r="R184" s="171"/>
      <c r="S184" s="171"/>
      <c r="T184" s="172"/>
      <c r="AT184" s="166" t="s">
        <v>191</v>
      </c>
      <c r="AU184" s="166" t="s">
        <v>82</v>
      </c>
      <c r="AV184" s="13" t="s">
        <v>82</v>
      </c>
      <c r="AW184" s="13" t="s">
        <v>29</v>
      </c>
      <c r="AX184" s="13" t="s">
        <v>80</v>
      </c>
      <c r="AY184" s="166" t="s">
        <v>181</v>
      </c>
    </row>
    <row r="185" spans="1:65" s="2" customFormat="1" ht="21.75" customHeight="1">
      <c r="A185" s="32"/>
      <c r="B185" s="144"/>
      <c r="C185" s="145" t="s">
        <v>265</v>
      </c>
      <c r="D185" s="145" t="s">
        <v>183</v>
      </c>
      <c r="E185" s="146" t="s">
        <v>886</v>
      </c>
      <c r="F185" s="147" t="s">
        <v>887</v>
      </c>
      <c r="G185" s="148" t="s">
        <v>690</v>
      </c>
      <c r="H185" s="149">
        <v>114.5</v>
      </c>
      <c r="I185" s="150"/>
      <c r="J185" s="151">
        <f>ROUND(I185*H185,2)</f>
        <v>0</v>
      </c>
      <c r="K185" s="152"/>
      <c r="L185" s="153"/>
      <c r="M185" s="154" t="s">
        <v>1</v>
      </c>
      <c r="N185" s="155" t="s">
        <v>37</v>
      </c>
      <c r="O185" s="58"/>
      <c r="P185" s="156">
        <f>O185*H185</f>
        <v>0</v>
      </c>
      <c r="Q185" s="156">
        <v>2.234</v>
      </c>
      <c r="R185" s="156">
        <f>Q185*H185</f>
        <v>255.79300000000001</v>
      </c>
      <c r="S185" s="156">
        <v>0</v>
      </c>
      <c r="T185" s="15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415</v>
      </c>
      <c r="AT185" s="158" t="s">
        <v>183</v>
      </c>
      <c r="AU185" s="158" t="s">
        <v>82</v>
      </c>
      <c r="AY185" s="17" t="s">
        <v>181</v>
      </c>
      <c r="BE185" s="159">
        <f>IF(N185="základní",J185,0)</f>
        <v>0</v>
      </c>
      <c r="BF185" s="159">
        <f>IF(N185="snížená",J185,0)</f>
        <v>0</v>
      </c>
      <c r="BG185" s="159">
        <f>IF(N185="zákl. přenesená",J185,0)</f>
        <v>0</v>
      </c>
      <c r="BH185" s="159">
        <f>IF(N185="sníž. přenesená",J185,0)</f>
        <v>0</v>
      </c>
      <c r="BI185" s="159">
        <f>IF(N185="nulová",J185,0)</f>
        <v>0</v>
      </c>
      <c r="BJ185" s="17" t="s">
        <v>80</v>
      </c>
      <c r="BK185" s="159">
        <f>ROUND(I185*H185,2)</f>
        <v>0</v>
      </c>
      <c r="BL185" s="17" t="s">
        <v>416</v>
      </c>
      <c r="BM185" s="158" t="s">
        <v>1492</v>
      </c>
    </row>
    <row r="186" spans="1:65" s="2" customFormat="1" ht="11.25">
      <c r="A186" s="32"/>
      <c r="B186" s="33"/>
      <c r="C186" s="32"/>
      <c r="D186" s="160" t="s">
        <v>190</v>
      </c>
      <c r="E186" s="32"/>
      <c r="F186" s="161" t="s">
        <v>887</v>
      </c>
      <c r="G186" s="32"/>
      <c r="H186" s="32"/>
      <c r="I186" s="162"/>
      <c r="J186" s="32"/>
      <c r="K186" s="32"/>
      <c r="L186" s="33"/>
      <c r="M186" s="163"/>
      <c r="N186" s="164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190</v>
      </c>
      <c r="AU186" s="17" t="s">
        <v>82</v>
      </c>
    </row>
    <row r="187" spans="1:65" s="14" customFormat="1" ht="11.25">
      <c r="B187" s="173"/>
      <c r="D187" s="160" t="s">
        <v>191</v>
      </c>
      <c r="E187" s="174" t="s">
        <v>1</v>
      </c>
      <c r="F187" s="175" t="s">
        <v>1493</v>
      </c>
      <c r="H187" s="174" t="s">
        <v>1</v>
      </c>
      <c r="I187" s="176"/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191</v>
      </c>
      <c r="AU187" s="174" t="s">
        <v>82</v>
      </c>
      <c r="AV187" s="14" t="s">
        <v>80</v>
      </c>
      <c r="AW187" s="14" t="s">
        <v>29</v>
      </c>
      <c r="AX187" s="14" t="s">
        <v>72</v>
      </c>
      <c r="AY187" s="174" t="s">
        <v>181</v>
      </c>
    </row>
    <row r="188" spans="1:65" s="13" customFormat="1" ht="11.25">
      <c r="B188" s="165"/>
      <c r="D188" s="160" t="s">
        <v>191</v>
      </c>
      <c r="E188" s="166" t="s">
        <v>1</v>
      </c>
      <c r="F188" s="167" t="s">
        <v>1494</v>
      </c>
      <c r="H188" s="168">
        <v>114.5</v>
      </c>
      <c r="I188" s="169"/>
      <c r="L188" s="165"/>
      <c r="M188" s="170"/>
      <c r="N188" s="171"/>
      <c r="O188" s="171"/>
      <c r="P188" s="171"/>
      <c r="Q188" s="171"/>
      <c r="R188" s="171"/>
      <c r="S188" s="171"/>
      <c r="T188" s="172"/>
      <c r="AT188" s="166" t="s">
        <v>191</v>
      </c>
      <c r="AU188" s="166" t="s">
        <v>82</v>
      </c>
      <c r="AV188" s="13" t="s">
        <v>82</v>
      </c>
      <c r="AW188" s="13" t="s">
        <v>29</v>
      </c>
      <c r="AX188" s="13" t="s">
        <v>80</v>
      </c>
      <c r="AY188" s="166" t="s">
        <v>181</v>
      </c>
    </row>
    <row r="189" spans="1:65" s="2" customFormat="1" ht="21.75" customHeight="1">
      <c r="A189" s="32"/>
      <c r="B189" s="144"/>
      <c r="C189" s="145" t="s">
        <v>277</v>
      </c>
      <c r="D189" s="145" t="s">
        <v>183</v>
      </c>
      <c r="E189" s="146" t="s">
        <v>891</v>
      </c>
      <c r="F189" s="147" t="s">
        <v>892</v>
      </c>
      <c r="G189" s="148" t="s">
        <v>690</v>
      </c>
      <c r="H189" s="149">
        <v>4</v>
      </c>
      <c r="I189" s="150"/>
      <c r="J189" s="151">
        <f>ROUND(I189*H189,2)</f>
        <v>0</v>
      </c>
      <c r="K189" s="152"/>
      <c r="L189" s="153"/>
      <c r="M189" s="154" t="s">
        <v>1</v>
      </c>
      <c r="N189" s="155" t="s">
        <v>37</v>
      </c>
      <c r="O189" s="58"/>
      <c r="P189" s="156">
        <f>O189*H189</f>
        <v>0</v>
      </c>
      <c r="Q189" s="156">
        <v>2.4289999999999998</v>
      </c>
      <c r="R189" s="156">
        <f>Q189*H189</f>
        <v>9.7159999999999993</v>
      </c>
      <c r="S189" s="156">
        <v>0</v>
      </c>
      <c r="T189" s="15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8" t="s">
        <v>415</v>
      </c>
      <c r="AT189" s="158" t="s">
        <v>183</v>
      </c>
      <c r="AU189" s="158" t="s">
        <v>82</v>
      </c>
      <c r="AY189" s="17" t="s">
        <v>181</v>
      </c>
      <c r="BE189" s="159">
        <f>IF(N189="základní",J189,0)</f>
        <v>0</v>
      </c>
      <c r="BF189" s="159">
        <f>IF(N189="snížená",J189,0)</f>
        <v>0</v>
      </c>
      <c r="BG189" s="159">
        <f>IF(N189="zákl. přenesená",J189,0)</f>
        <v>0</v>
      </c>
      <c r="BH189" s="159">
        <f>IF(N189="sníž. přenesená",J189,0)</f>
        <v>0</v>
      </c>
      <c r="BI189" s="159">
        <f>IF(N189="nulová",J189,0)</f>
        <v>0</v>
      </c>
      <c r="BJ189" s="17" t="s">
        <v>80</v>
      </c>
      <c r="BK189" s="159">
        <f>ROUND(I189*H189,2)</f>
        <v>0</v>
      </c>
      <c r="BL189" s="17" t="s">
        <v>416</v>
      </c>
      <c r="BM189" s="158" t="s">
        <v>1495</v>
      </c>
    </row>
    <row r="190" spans="1:65" s="2" customFormat="1" ht="11.25">
      <c r="A190" s="32"/>
      <c r="B190" s="33"/>
      <c r="C190" s="32"/>
      <c r="D190" s="160" t="s">
        <v>190</v>
      </c>
      <c r="E190" s="32"/>
      <c r="F190" s="161" t="s">
        <v>892</v>
      </c>
      <c r="G190" s="32"/>
      <c r="H190" s="32"/>
      <c r="I190" s="162"/>
      <c r="J190" s="32"/>
      <c r="K190" s="32"/>
      <c r="L190" s="33"/>
      <c r="M190" s="163"/>
      <c r="N190" s="164"/>
      <c r="O190" s="58"/>
      <c r="P190" s="58"/>
      <c r="Q190" s="58"/>
      <c r="R190" s="58"/>
      <c r="S190" s="58"/>
      <c r="T190" s="59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190</v>
      </c>
      <c r="AU190" s="17" t="s">
        <v>82</v>
      </c>
    </row>
    <row r="191" spans="1:65" s="14" customFormat="1" ht="11.25">
      <c r="B191" s="173"/>
      <c r="D191" s="160" t="s">
        <v>191</v>
      </c>
      <c r="E191" s="174" t="s">
        <v>1</v>
      </c>
      <c r="F191" s="175" t="s">
        <v>1496</v>
      </c>
      <c r="H191" s="174" t="s">
        <v>1</v>
      </c>
      <c r="I191" s="176"/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191</v>
      </c>
      <c r="AU191" s="174" t="s">
        <v>82</v>
      </c>
      <c r="AV191" s="14" t="s">
        <v>80</v>
      </c>
      <c r="AW191" s="14" t="s">
        <v>29</v>
      </c>
      <c r="AX191" s="14" t="s">
        <v>72</v>
      </c>
      <c r="AY191" s="174" t="s">
        <v>181</v>
      </c>
    </row>
    <row r="192" spans="1:65" s="13" customFormat="1" ht="11.25">
      <c r="B192" s="165"/>
      <c r="D192" s="160" t="s">
        <v>191</v>
      </c>
      <c r="E192" s="166" t="s">
        <v>1</v>
      </c>
      <c r="F192" s="167" t="s">
        <v>1497</v>
      </c>
      <c r="H192" s="168">
        <v>4</v>
      </c>
      <c r="I192" s="169"/>
      <c r="L192" s="165"/>
      <c r="M192" s="170"/>
      <c r="N192" s="171"/>
      <c r="O192" s="171"/>
      <c r="P192" s="171"/>
      <c r="Q192" s="171"/>
      <c r="R192" s="171"/>
      <c r="S192" s="171"/>
      <c r="T192" s="172"/>
      <c r="AT192" s="166" t="s">
        <v>191</v>
      </c>
      <c r="AU192" s="166" t="s">
        <v>82</v>
      </c>
      <c r="AV192" s="13" t="s">
        <v>82</v>
      </c>
      <c r="AW192" s="13" t="s">
        <v>29</v>
      </c>
      <c r="AX192" s="13" t="s">
        <v>80</v>
      </c>
      <c r="AY192" s="166" t="s">
        <v>181</v>
      </c>
    </row>
    <row r="193" spans="1:65" s="12" customFormat="1" ht="25.9" customHeight="1">
      <c r="B193" s="131"/>
      <c r="D193" s="132" t="s">
        <v>71</v>
      </c>
      <c r="E193" s="133" t="s">
        <v>639</v>
      </c>
      <c r="F193" s="133" t="s">
        <v>640</v>
      </c>
      <c r="I193" s="134"/>
      <c r="J193" s="135">
        <f>BK193</f>
        <v>0</v>
      </c>
      <c r="L193" s="131"/>
      <c r="M193" s="136"/>
      <c r="N193" s="137"/>
      <c r="O193" s="137"/>
      <c r="P193" s="138">
        <f>SUM(P194:P227)</f>
        <v>0</v>
      </c>
      <c r="Q193" s="137"/>
      <c r="R193" s="138">
        <f>SUM(R194:R227)</f>
        <v>0</v>
      </c>
      <c r="S193" s="137"/>
      <c r="T193" s="139">
        <f>SUM(T194:T227)</f>
        <v>0</v>
      </c>
      <c r="AR193" s="132" t="s">
        <v>188</v>
      </c>
      <c r="AT193" s="140" t="s">
        <v>71</v>
      </c>
      <c r="AU193" s="140" t="s">
        <v>72</v>
      </c>
      <c r="AY193" s="132" t="s">
        <v>181</v>
      </c>
      <c r="BK193" s="141">
        <f>SUM(BK194:BK227)</f>
        <v>0</v>
      </c>
    </row>
    <row r="194" spans="1:65" s="2" customFormat="1" ht="37.9" customHeight="1">
      <c r="A194" s="32"/>
      <c r="B194" s="144"/>
      <c r="C194" s="188" t="s">
        <v>7</v>
      </c>
      <c r="D194" s="188" t="s">
        <v>266</v>
      </c>
      <c r="E194" s="189" t="s">
        <v>641</v>
      </c>
      <c r="F194" s="190" t="s">
        <v>642</v>
      </c>
      <c r="G194" s="191" t="s">
        <v>643</v>
      </c>
      <c r="H194" s="192">
        <v>662.16</v>
      </c>
      <c r="I194" s="193"/>
      <c r="J194" s="194">
        <f>ROUND(I194*H194,2)</f>
        <v>0</v>
      </c>
      <c r="K194" s="195"/>
      <c r="L194" s="33"/>
      <c r="M194" s="196" t="s">
        <v>1</v>
      </c>
      <c r="N194" s="197" t="s">
        <v>37</v>
      </c>
      <c r="O194" s="58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8" t="s">
        <v>644</v>
      </c>
      <c r="AT194" s="158" t="s">
        <v>266</v>
      </c>
      <c r="AU194" s="158" t="s">
        <v>80</v>
      </c>
      <c r="AY194" s="17" t="s">
        <v>181</v>
      </c>
      <c r="BE194" s="159">
        <f>IF(N194="základní",J194,0)</f>
        <v>0</v>
      </c>
      <c r="BF194" s="159">
        <f>IF(N194="snížená",J194,0)</f>
        <v>0</v>
      </c>
      <c r="BG194" s="159">
        <f>IF(N194="zákl. přenesená",J194,0)</f>
        <v>0</v>
      </c>
      <c r="BH194" s="159">
        <f>IF(N194="sníž. přenesená",J194,0)</f>
        <v>0</v>
      </c>
      <c r="BI194" s="159">
        <f>IF(N194="nulová",J194,0)</f>
        <v>0</v>
      </c>
      <c r="BJ194" s="17" t="s">
        <v>80</v>
      </c>
      <c r="BK194" s="159">
        <f>ROUND(I194*H194,2)</f>
        <v>0</v>
      </c>
      <c r="BL194" s="17" t="s">
        <v>644</v>
      </c>
      <c r="BM194" s="158" t="s">
        <v>1498</v>
      </c>
    </row>
    <row r="195" spans="1:65" s="2" customFormat="1" ht="68.25">
      <c r="A195" s="32"/>
      <c r="B195" s="33"/>
      <c r="C195" s="32"/>
      <c r="D195" s="160" t="s">
        <v>190</v>
      </c>
      <c r="E195" s="32"/>
      <c r="F195" s="161" t="s">
        <v>646</v>
      </c>
      <c r="G195" s="32"/>
      <c r="H195" s="32"/>
      <c r="I195" s="162"/>
      <c r="J195" s="32"/>
      <c r="K195" s="32"/>
      <c r="L195" s="33"/>
      <c r="M195" s="163"/>
      <c r="N195" s="164"/>
      <c r="O195" s="58"/>
      <c r="P195" s="58"/>
      <c r="Q195" s="58"/>
      <c r="R195" s="58"/>
      <c r="S195" s="58"/>
      <c r="T195" s="59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T195" s="17" t="s">
        <v>190</v>
      </c>
      <c r="AU195" s="17" t="s">
        <v>80</v>
      </c>
    </row>
    <row r="196" spans="1:65" s="14" customFormat="1" ht="11.25">
      <c r="B196" s="173"/>
      <c r="D196" s="160" t="s">
        <v>191</v>
      </c>
      <c r="E196" s="174" t="s">
        <v>1</v>
      </c>
      <c r="F196" s="175" t="s">
        <v>988</v>
      </c>
      <c r="H196" s="174" t="s">
        <v>1</v>
      </c>
      <c r="I196" s="176"/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191</v>
      </c>
      <c r="AU196" s="174" t="s">
        <v>80</v>
      </c>
      <c r="AV196" s="14" t="s">
        <v>80</v>
      </c>
      <c r="AW196" s="14" t="s">
        <v>29</v>
      </c>
      <c r="AX196" s="14" t="s">
        <v>72</v>
      </c>
      <c r="AY196" s="174" t="s">
        <v>181</v>
      </c>
    </row>
    <row r="197" spans="1:65" s="13" customFormat="1" ht="11.25">
      <c r="B197" s="165"/>
      <c r="D197" s="160" t="s">
        <v>191</v>
      </c>
      <c r="E197" s="166" t="s">
        <v>1</v>
      </c>
      <c r="F197" s="167" t="s">
        <v>1499</v>
      </c>
      <c r="H197" s="168">
        <v>662.16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6" t="s">
        <v>191</v>
      </c>
      <c r="AU197" s="166" t="s">
        <v>80</v>
      </c>
      <c r="AV197" s="13" t="s">
        <v>82</v>
      </c>
      <c r="AW197" s="13" t="s">
        <v>29</v>
      </c>
      <c r="AX197" s="13" t="s">
        <v>80</v>
      </c>
      <c r="AY197" s="166" t="s">
        <v>181</v>
      </c>
    </row>
    <row r="198" spans="1:65" s="2" customFormat="1" ht="44.25" customHeight="1">
      <c r="A198" s="32"/>
      <c r="B198" s="144"/>
      <c r="C198" s="188" t="s">
        <v>388</v>
      </c>
      <c r="D198" s="188" t="s">
        <v>266</v>
      </c>
      <c r="E198" s="189" t="s">
        <v>647</v>
      </c>
      <c r="F198" s="190" t="s">
        <v>648</v>
      </c>
      <c r="G198" s="191" t="s">
        <v>643</v>
      </c>
      <c r="H198" s="192">
        <v>662.2</v>
      </c>
      <c r="I198" s="193"/>
      <c r="J198" s="194">
        <f>ROUND(I198*H198,2)</f>
        <v>0</v>
      </c>
      <c r="K198" s="195"/>
      <c r="L198" s="33"/>
      <c r="M198" s="196" t="s">
        <v>1</v>
      </c>
      <c r="N198" s="197" t="s">
        <v>37</v>
      </c>
      <c r="O198" s="58"/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8" t="s">
        <v>644</v>
      </c>
      <c r="AT198" s="158" t="s">
        <v>266</v>
      </c>
      <c r="AU198" s="158" t="s">
        <v>80</v>
      </c>
      <c r="AY198" s="17" t="s">
        <v>181</v>
      </c>
      <c r="BE198" s="159">
        <f>IF(N198="základní",J198,0)</f>
        <v>0</v>
      </c>
      <c r="BF198" s="159">
        <f>IF(N198="snížená",J198,0)</f>
        <v>0</v>
      </c>
      <c r="BG198" s="159">
        <f>IF(N198="zákl. přenesená",J198,0)</f>
        <v>0</v>
      </c>
      <c r="BH198" s="159">
        <f>IF(N198="sníž. přenesená",J198,0)</f>
        <v>0</v>
      </c>
      <c r="BI198" s="159">
        <f>IF(N198="nulová",J198,0)</f>
        <v>0</v>
      </c>
      <c r="BJ198" s="17" t="s">
        <v>80</v>
      </c>
      <c r="BK198" s="159">
        <f>ROUND(I198*H198,2)</f>
        <v>0</v>
      </c>
      <c r="BL198" s="17" t="s">
        <v>644</v>
      </c>
      <c r="BM198" s="158" t="s">
        <v>1500</v>
      </c>
    </row>
    <row r="199" spans="1:65" s="2" customFormat="1" ht="68.25">
      <c r="A199" s="32"/>
      <c r="B199" s="33"/>
      <c r="C199" s="32"/>
      <c r="D199" s="160" t="s">
        <v>190</v>
      </c>
      <c r="E199" s="32"/>
      <c r="F199" s="161" t="s">
        <v>650</v>
      </c>
      <c r="G199" s="32"/>
      <c r="H199" s="32"/>
      <c r="I199" s="162"/>
      <c r="J199" s="32"/>
      <c r="K199" s="32"/>
      <c r="L199" s="33"/>
      <c r="M199" s="163"/>
      <c r="N199" s="164"/>
      <c r="O199" s="58"/>
      <c r="P199" s="58"/>
      <c r="Q199" s="58"/>
      <c r="R199" s="58"/>
      <c r="S199" s="58"/>
      <c r="T199" s="59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7" t="s">
        <v>190</v>
      </c>
      <c r="AU199" s="17" t="s">
        <v>80</v>
      </c>
    </row>
    <row r="200" spans="1:65" s="14" customFormat="1" ht="11.25">
      <c r="B200" s="173"/>
      <c r="D200" s="160" t="s">
        <v>191</v>
      </c>
      <c r="E200" s="174" t="s">
        <v>1</v>
      </c>
      <c r="F200" s="175" t="s">
        <v>992</v>
      </c>
      <c r="H200" s="174" t="s">
        <v>1</v>
      </c>
      <c r="I200" s="176"/>
      <c r="L200" s="173"/>
      <c r="M200" s="177"/>
      <c r="N200" s="178"/>
      <c r="O200" s="178"/>
      <c r="P200" s="178"/>
      <c r="Q200" s="178"/>
      <c r="R200" s="178"/>
      <c r="S200" s="178"/>
      <c r="T200" s="179"/>
      <c r="AT200" s="174" t="s">
        <v>191</v>
      </c>
      <c r="AU200" s="174" t="s">
        <v>80</v>
      </c>
      <c r="AV200" s="14" t="s">
        <v>80</v>
      </c>
      <c r="AW200" s="14" t="s">
        <v>29</v>
      </c>
      <c r="AX200" s="14" t="s">
        <v>72</v>
      </c>
      <c r="AY200" s="174" t="s">
        <v>181</v>
      </c>
    </row>
    <row r="201" spans="1:65" s="13" customFormat="1" ht="11.25">
      <c r="B201" s="165"/>
      <c r="D201" s="160" t="s">
        <v>191</v>
      </c>
      <c r="E201" s="166" t="s">
        <v>1</v>
      </c>
      <c r="F201" s="167" t="s">
        <v>1501</v>
      </c>
      <c r="H201" s="168">
        <v>662.2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6" t="s">
        <v>191</v>
      </c>
      <c r="AU201" s="166" t="s">
        <v>80</v>
      </c>
      <c r="AV201" s="13" t="s">
        <v>82</v>
      </c>
      <c r="AW201" s="13" t="s">
        <v>29</v>
      </c>
      <c r="AX201" s="13" t="s">
        <v>80</v>
      </c>
      <c r="AY201" s="166" t="s">
        <v>181</v>
      </c>
    </row>
    <row r="202" spans="1:65" s="2" customFormat="1" ht="37.9" customHeight="1">
      <c r="A202" s="32"/>
      <c r="B202" s="144"/>
      <c r="C202" s="188" t="s">
        <v>394</v>
      </c>
      <c r="D202" s="188" t="s">
        <v>266</v>
      </c>
      <c r="E202" s="189" t="s">
        <v>641</v>
      </c>
      <c r="F202" s="190" t="s">
        <v>642</v>
      </c>
      <c r="G202" s="191" t="s">
        <v>643</v>
      </c>
      <c r="H202" s="192">
        <v>3870</v>
      </c>
      <c r="I202" s="193"/>
      <c r="J202" s="194">
        <f>ROUND(I202*H202,2)</f>
        <v>0</v>
      </c>
      <c r="K202" s="195"/>
      <c r="L202" s="33"/>
      <c r="M202" s="196" t="s">
        <v>1</v>
      </c>
      <c r="N202" s="197" t="s">
        <v>37</v>
      </c>
      <c r="O202" s="58"/>
      <c r="P202" s="156">
        <f>O202*H202</f>
        <v>0</v>
      </c>
      <c r="Q202" s="156">
        <v>0</v>
      </c>
      <c r="R202" s="156">
        <f>Q202*H202</f>
        <v>0</v>
      </c>
      <c r="S202" s="156">
        <v>0</v>
      </c>
      <c r="T202" s="157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8" t="s">
        <v>644</v>
      </c>
      <c r="AT202" s="158" t="s">
        <v>266</v>
      </c>
      <c r="AU202" s="158" t="s">
        <v>80</v>
      </c>
      <c r="AY202" s="17" t="s">
        <v>181</v>
      </c>
      <c r="BE202" s="159">
        <f>IF(N202="základní",J202,0)</f>
        <v>0</v>
      </c>
      <c r="BF202" s="159">
        <f>IF(N202="snížená",J202,0)</f>
        <v>0</v>
      </c>
      <c r="BG202" s="159">
        <f>IF(N202="zákl. přenesená",J202,0)</f>
        <v>0</v>
      </c>
      <c r="BH202" s="159">
        <f>IF(N202="sníž. přenesená",J202,0)</f>
        <v>0</v>
      </c>
      <c r="BI202" s="159">
        <f>IF(N202="nulová",J202,0)</f>
        <v>0</v>
      </c>
      <c r="BJ202" s="17" t="s">
        <v>80</v>
      </c>
      <c r="BK202" s="159">
        <f>ROUND(I202*H202,2)</f>
        <v>0</v>
      </c>
      <c r="BL202" s="17" t="s">
        <v>644</v>
      </c>
      <c r="BM202" s="158" t="s">
        <v>1502</v>
      </c>
    </row>
    <row r="203" spans="1:65" s="2" customFormat="1" ht="68.25">
      <c r="A203" s="32"/>
      <c r="B203" s="33"/>
      <c r="C203" s="32"/>
      <c r="D203" s="160" t="s">
        <v>190</v>
      </c>
      <c r="E203" s="32"/>
      <c r="F203" s="161" t="s">
        <v>646</v>
      </c>
      <c r="G203" s="32"/>
      <c r="H203" s="32"/>
      <c r="I203" s="162"/>
      <c r="J203" s="32"/>
      <c r="K203" s="32"/>
      <c r="L203" s="33"/>
      <c r="M203" s="163"/>
      <c r="N203" s="164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190</v>
      </c>
      <c r="AU203" s="17" t="s">
        <v>80</v>
      </c>
    </row>
    <row r="204" spans="1:65" s="14" customFormat="1" ht="11.25">
      <c r="B204" s="173"/>
      <c r="D204" s="160" t="s">
        <v>191</v>
      </c>
      <c r="E204" s="174" t="s">
        <v>1</v>
      </c>
      <c r="F204" s="175" t="s">
        <v>996</v>
      </c>
      <c r="H204" s="174" t="s">
        <v>1</v>
      </c>
      <c r="I204" s="176"/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191</v>
      </c>
      <c r="AU204" s="174" t="s">
        <v>80</v>
      </c>
      <c r="AV204" s="14" t="s">
        <v>80</v>
      </c>
      <c r="AW204" s="14" t="s">
        <v>29</v>
      </c>
      <c r="AX204" s="14" t="s">
        <v>72</v>
      </c>
      <c r="AY204" s="174" t="s">
        <v>181</v>
      </c>
    </row>
    <row r="205" spans="1:65" s="13" customFormat="1" ht="11.25">
      <c r="B205" s="165"/>
      <c r="D205" s="160" t="s">
        <v>191</v>
      </c>
      <c r="E205" s="166" t="s">
        <v>1</v>
      </c>
      <c r="F205" s="167" t="s">
        <v>1503</v>
      </c>
      <c r="H205" s="168">
        <v>3870</v>
      </c>
      <c r="I205" s="169"/>
      <c r="L205" s="165"/>
      <c r="M205" s="170"/>
      <c r="N205" s="171"/>
      <c r="O205" s="171"/>
      <c r="P205" s="171"/>
      <c r="Q205" s="171"/>
      <c r="R205" s="171"/>
      <c r="S205" s="171"/>
      <c r="T205" s="172"/>
      <c r="AT205" s="166" t="s">
        <v>191</v>
      </c>
      <c r="AU205" s="166" t="s">
        <v>80</v>
      </c>
      <c r="AV205" s="13" t="s">
        <v>82</v>
      </c>
      <c r="AW205" s="13" t="s">
        <v>29</v>
      </c>
      <c r="AX205" s="13" t="s">
        <v>80</v>
      </c>
      <c r="AY205" s="166" t="s">
        <v>181</v>
      </c>
    </row>
    <row r="206" spans="1:65" s="2" customFormat="1" ht="44.25" customHeight="1">
      <c r="A206" s="32"/>
      <c r="B206" s="144"/>
      <c r="C206" s="188" t="s">
        <v>400</v>
      </c>
      <c r="D206" s="188" t="s">
        <v>266</v>
      </c>
      <c r="E206" s="189" t="s">
        <v>647</v>
      </c>
      <c r="F206" s="190" t="s">
        <v>648</v>
      </c>
      <c r="G206" s="191" t="s">
        <v>643</v>
      </c>
      <c r="H206" s="192">
        <v>3870</v>
      </c>
      <c r="I206" s="193"/>
      <c r="J206" s="194">
        <f>ROUND(I206*H206,2)</f>
        <v>0</v>
      </c>
      <c r="K206" s="195"/>
      <c r="L206" s="33"/>
      <c r="M206" s="196" t="s">
        <v>1</v>
      </c>
      <c r="N206" s="197" t="s">
        <v>37</v>
      </c>
      <c r="O206" s="58"/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8" t="s">
        <v>644</v>
      </c>
      <c r="AT206" s="158" t="s">
        <v>266</v>
      </c>
      <c r="AU206" s="158" t="s">
        <v>80</v>
      </c>
      <c r="AY206" s="17" t="s">
        <v>181</v>
      </c>
      <c r="BE206" s="159">
        <f>IF(N206="základní",J206,0)</f>
        <v>0</v>
      </c>
      <c r="BF206" s="159">
        <f>IF(N206="snížená",J206,0)</f>
        <v>0</v>
      </c>
      <c r="BG206" s="159">
        <f>IF(N206="zákl. přenesená",J206,0)</f>
        <v>0</v>
      </c>
      <c r="BH206" s="159">
        <f>IF(N206="sníž. přenesená",J206,0)</f>
        <v>0</v>
      </c>
      <c r="BI206" s="159">
        <f>IF(N206="nulová",J206,0)</f>
        <v>0</v>
      </c>
      <c r="BJ206" s="17" t="s">
        <v>80</v>
      </c>
      <c r="BK206" s="159">
        <f>ROUND(I206*H206,2)</f>
        <v>0</v>
      </c>
      <c r="BL206" s="17" t="s">
        <v>644</v>
      </c>
      <c r="BM206" s="158" t="s">
        <v>1504</v>
      </c>
    </row>
    <row r="207" spans="1:65" s="2" customFormat="1" ht="68.25">
      <c r="A207" s="32"/>
      <c r="B207" s="33"/>
      <c r="C207" s="32"/>
      <c r="D207" s="160" t="s">
        <v>190</v>
      </c>
      <c r="E207" s="32"/>
      <c r="F207" s="161" t="s">
        <v>650</v>
      </c>
      <c r="G207" s="32"/>
      <c r="H207" s="32"/>
      <c r="I207" s="162"/>
      <c r="J207" s="32"/>
      <c r="K207" s="32"/>
      <c r="L207" s="33"/>
      <c r="M207" s="163"/>
      <c r="N207" s="164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190</v>
      </c>
      <c r="AU207" s="17" t="s">
        <v>80</v>
      </c>
    </row>
    <row r="208" spans="1:65" s="14" customFormat="1" ht="11.25">
      <c r="B208" s="173"/>
      <c r="D208" s="160" t="s">
        <v>191</v>
      </c>
      <c r="E208" s="174" t="s">
        <v>1</v>
      </c>
      <c r="F208" s="175" t="s">
        <v>996</v>
      </c>
      <c r="H208" s="174" t="s">
        <v>1</v>
      </c>
      <c r="I208" s="176"/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191</v>
      </c>
      <c r="AU208" s="174" t="s">
        <v>80</v>
      </c>
      <c r="AV208" s="14" t="s">
        <v>80</v>
      </c>
      <c r="AW208" s="14" t="s">
        <v>29</v>
      </c>
      <c r="AX208" s="14" t="s">
        <v>72</v>
      </c>
      <c r="AY208" s="174" t="s">
        <v>181</v>
      </c>
    </row>
    <row r="209" spans="1:65" s="13" customFormat="1" ht="11.25">
      <c r="B209" s="165"/>
      <c r="D209" s="160" t="s">
        <v>191</v>
      </c>
      <c r="E209" s="166" t="s">
        <v>1</v>
      </c>
      <c r="F209" s="167" t="s">
        <v>1505</v>
      </c>
      <c r="H209" s="168">
        <v>3870</v>
      </c>
      <c r="I209" s="169"/>
      <c r="L209" s="165"/>
      <c r="M209" s="170"/>
      <c r="N209" s="171"/>
      <c r="O209" s="171"/>
      <c r="P209" s="171"/>
      <c r="Q209" s="171"/>
      <c r="R209" s="171"/>
      <c r="S209" s="171"/>
      <c r="T209" s="172"/>
      <c r="AT209" s="166" t="s">
        <v>191</v>
      </c>
      <c r="AU209" s="166" t="s">
        <v>80</v>
      </c>
      <c r="AV209" s="13" t="s">
        <v>82</v>
      </c>
      <c r="AW209" s="13" t="s">
        <v>29</v>
      </c>
      <c r="AX209" s="13" t="s">
        <v>80</v>
      </c>
      <c r="AY209" s="166" t="s">
        <v>181</v>
      </c>
    </row>
    <row r="210" spans="1:65" s="2" customFormat="1" ht="49.15" customHeight="1">
      <c r="A210" s="32"/>
      <c r="B210" s="144"/>
      <c r="C210" s="188" t="s">
        <v>404</v>
      </c>
      <c r="D210" s="188" t="s">
        <v>266</v>
      </c>
      <c r="E210" s="189" t="s">
        <v>652</v>
      </c>
      <c r="F210" s="190" t="s">
        <v>653</v>
      </c>
      <c r="G210" s="191" t="s">
        <v>643</v>
      </c>
      <c r="H210" s="192">
        <v>282.10000000000002</v>
      </c>
      <c r="I210" s="193"/>
      <c r="J210" s="194">
        <f>ROUND(I210*H210,2)</f>
        <v>0</v>
      </c>
      <c r="K210" s="195"/>
      <c r="L210" s="33"/>
      <c r="M210" s="196" t="s">
        <v>1</v>
      </c>
      <c r="N210" s="197" t="s">
        <v>37</v>
      </c>
      <c r="O210" s="58"/>
      <c r="P210" s="156">
        <f>O210*H210</f>
        <v>0</v>
      </c>
      <c r="Q210" s="156">
        <v>0</v>
      </c>
      <c r="R210" s="156">
        <f>Q210*H210</f>
        <v>0</v>
      </c>
      <c r="S210" s="156">
        <v>0</v>
      </c>
      <c r="T210" s="15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8" t="s">
        <v>644</v>
      </c>
      <c r="AT210" s="158" t="s">
        <v>266</v>
      </c>
      <c r="AU210" s="158" t="s">
        <v>80</v>
      </c>
      <c r="AY210" s="17" t="s">
        <v>181</v>
      </c>
      <c r="BE210" s="159">
        <f>IF(N210="základní",J210,0)</f>
        <v>0</v>
      </c>
      <c r="BF210" s="159">
        <f>IF(N210="snížená",J210,0)</f>
        <v>0</v>
      </c>
      <c r="BG210" s="159">
        <f>IF(N210="zákl. přenesená",J210,0)</f>
        <v>0</v>
      </c>
      <c r="BH210" s="159">
        <f>IF(N210="sníž. přenesená",J210,0)</f>
        <v>0</v>
      </c>
      <c r="BI210" s="159">
        <f>IF(N210="nulová",J210,0)</f>
        <v>0</v>
      </c>
      <c r="BJ210" s="17" t="s">
        <v>80</v>
      </c>
      <c r="BK210" s="159">
        <f>ROUND(I210*H210,2)</f>
        <v>0</v>
      </c>
      <c r="BL210" s="17" t="s">
        <v>644</v>
      </c>
      <c r="BM210" s="158" t="s">
        <v>1506</v>
      </c>
    </row>
    <row r="211" spans="1:65" s="2" customFormat="1" ht="68.25">
      <c r="A211" s="32"/>
      <c r="B211" s="33"/>
      <c r="C211" s="32"/>
      <c r="D211" s="160" t="s">
        <v>190</v>
      </c>
      <c r="E211" s="32"/>
      <c r="F211" s="161" t="s">
        <v>655</v>
      </c>
      <c r="G211" s="32"/>
      <c r="H211" s="32"/>
      <c r="I211" s="162"/>
      <c r="J211" s="32"/>
      <c r="K211" s="32"/>
      <c r="L211" s="33"/>
      <c r="M211" s="163"/>
      <c r="N211" s="164"/>
      <c r="O211" s="58"/>
      <c r="P211" s="58"/>
      <c r="Q211" s="58"/>
      <c r="R211" s="58"/>
      <c r="S211" s="58"/>
      <c r="T211" s="59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7" t="s">
        <v>190</v>
      </c>
      <c r="AU211" s="17" t="s">
        <v>80</v>
      </c>
    </row>
    <row r="212" spans="1:65" s="14" customFormat="1" ht="11.25">
      <c r="B212" s="173"/>
      <c r="D212" s="160" t="s">
        <v>191</v>
      </c>
      <c r="E212" s="174" t="s">
        <v>1</v>
      </c>
      <c r="F212" s="175" t="s">
        <v>1507</v>
      </c>
      <c r="H212" s="174" t="s">
        <v>1</v>
      </c>
      <c r="I212" s="176"/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191</v>
      </c>
      <c r="AU212" s="174" t="s">
        <v>80</v>
      </c>
      <c r="AV212" s="14" t="s">
        <v>80</v>
      </c>
      <c r="AW212" s="14" t="s">
        <v>29</v>
      </c>
      <c r="AX212" s="14" t="s">
        <v>72</v>
      </c>
      <c r="AY212" s="174" t="s">
        <v>181</v>
      </c>
    </row>
    <row r="213" spans="1:65" s="13" customFormat="1" ht="11.25">
      <c r="B213" s="165"/>
      <c r="D213" s="160" t="s">
        <v>191</v>
      </c>
      <c r="E213" s="166" t="s">
        <v>1</v>
      </c>
      <c r="F213" s="167" t="s">
        <v>1508</v>
      </c>
      <c r="H213" s="168">
        <v>282.10000000000002</v>
      </c>
      <c r="I213" s="169"/>
      <c r="L213" s="165"/>
      <c r="M213" s="170"/>
      <c r="N213" s="171"/>
      <c r="O213" s="171"/>
      <c r="P213" s="171"/>
      <c r="Q213" s="171"/>
      <c r="R213" s="171"/>
      <c r="S213" s="171"/>
      <c r="T213" s="172"/>
      <c r="AT213" s="166" t="s">
        <v>191</v>
      </c>
      <c r="AU213" s="166" t="s">
        <v>80</v>
      </c>
      <c r="AV213" s="13" t="s">
        <v>82</v>
      </c>
      <c r="AW213" s="13" t="s">
        <v>29</v>
      </c>
      <c r="AX213" s="13" t="s">
        <v>80</v>
      </c>
      <c r="AY213" s="166" t="s">
        <v>181</v>
      </c>
    </row>
    <row r="214" spans="1:65" s="2" customFormat="1" ht="55.5" customHeight="1">
      <c r="A214" s="32"/>
      <c r="B214" s="144"/>
      <c r="C214" s="188" t="s">
        <v>408</v>
      </c>
      <c r="D214" s="188" t="s">
        <v>266</v>
      </c>
      <c r="E214" s="189" t="s">
        <v>656</v>
      </c>
      <c r="F214" s="190" t="s">
        <v>657</v>
      </c>
      <c r="G214" s="191" t="s">
        <v>643</v>
      </c>
      <c r="H214" s="192">
        <v>4231.5</v>
      </c>
      <c r="I214" s="193"/>
      <c r="J214" s="194">
        <f>ROUND(I214*H214,2)</f>
        <v>0</v>
      </c>
      <c r="K214" s="195"/>
      <c r="L214" s="33"/>
      <c r="M214" s="196" t="s">
        <v>1</v>
      </c>
      <c r="N214" s="197" t="s">
        <v>37</v>
      </c>
      <c r="O214" s="58"/>
      <c r="P214" s="156">
        <f>O214*H214</f>
        <v>0</v>
      </c>
      <c r="Q214" s="156">
        <v>0</v>
      </c>
      <c r="R214" s="156">
        <f>Q214*H214</f>
        <v>0</v>
      </c>
      <c r="S214" s="156">
        <v>0</v>
      </c>
      <c r="T214" s="157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8" t="s">
        <v>644</v>
      </c>
      <c r="AT214" s="158" t="s">
        <v>266</v>
      </c>
      <c r="AU214" s="158" t="s">
        <v>80</v>
      </c>
      <c r="AY214" s="17" t="s">
        <v>181</v>
      </c>
      <c r="BE214" s="159">
        <f>IF(N214="základní",J214,0)</f>
        <v>0</v>
      </c>
      <c r="BF214" s="159">
        <f>IF(N214="snížená",J214,0)</f>
        <v>0</v>
      </c>
      <c r="BG214" s="159">
        <f>IF(N214="zákl. přenesená",J214,0)</f>
        <v>0</v>
      </c>
      <c r="BH214" s="159">
        <f>IF(N214="sníž. přenesená",J214,0)</f>
        <v>0</v>
      </c>
      <c r="BI214" s="159">
        <f>IF(N214="nulová",J214,0)</f>
        <v>0</v>
      </c>
      <c r="BJ214" s="17" t="s">
        <v>80</v>
      </c>
      <c r="BK214" s="159">
        <f>ROUND(I214*H214,2)</f>
        <v>0</v>
      </c>
      <c r="BL214" s="17" t="s">
        <v>644</v>
      </c>
      <c r="BM214" s="158" t="s">
        <v>1509</v>
      </c>
    </row>
    <row r="215" spans="1:65" s="2" customFormat="1" ht="78">
      <c r="A215" s="32"/>
      <c r="B215" s="33"/>
      <c r="C215" s="32"/>
      <c r="D215" s="160" t="s">
        <v>190</v>
      </c>
      <c r="E215" s="32"/>
      <c r="F215" s="161" t="s">
        <v>659</v>
      </c>
      <c r="G215" s="32"/>
      <c r="H215" s="32"/>
      <c r="I215" s="162"/>
      <c r="J215" s="32"/>
      <c r="K215" s="32"/>
      <c r="L215" s="33"/>
      <c r="M215" s="163"/>
      <c r="N215" s="164"/>
      <c r="O215" s="58"/>
      <c r="P215" s="58"/>
      <c r="Q215" s="58"/>
      <c r="R215" s="58"/>
      <c r="S215" s="58"/>
      <c r="T215" s="59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7" t="s">
        <v>190</v>
      </c>
      <c r="AU215" s="17" t="s">
        <v>80</v>
      </c>
    </row>
    <row r="216" spans="1:65" s="14" customFormat="1" ht="11.25">
      <c r="B216" s="173"/>
      <c r="D216" s="160" t="s">
        <v>191</v>
      </c>
      <c r="E216" s="174" t="s">
        <v>1</v>
      </c>
      <c r="F216" s="175" t="s">
        <v>1003</v>
      </c>
      <c r="H216" s="174" t="s">
        <v>1</v>
      </c>
      <c r="I216" s="176"/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191</v>
      </c>
      <c r="AU216" s="174" t="s">
        <v>80</v>
      </c>
      <c r="AV216" s="14" t="s">
        <v>80</v>
      </c>
      <c r="AW216" s="14" t="s">
        <v>29</v>
      </c>
      <c r="AX216" s="14" t="s">
        <v>72</v>
      </c>
      <c r="AY216" s="174" t="s">
        <v>181</v>
      </c>
    </row>
    <row r="217" spans="1:65" s="13" customFormat="1" ht="11.25">
      <c r="B217" s="165"/>
      <c r="D217" s="160" t="s">
        <v>191</v>
      </c>
      <c r="E217" s="166" t="s">
        <v>1</v>
      </c>
      <c r="F217" s="167" t="s">
        <v>1510</v>
      </c>
      <c r="H217" s="168">
        <v>4231.5</v>
      </c>
      <c r="I217" s="169"/>
      <c r="L217" s="165"/>
      <c r="M217" s="170"/>
      <c r="N217" s="171"/>
      <c r="O217" s="171"/>
      <c r="P217" s="171"/>
      <c r="Q217" s="171"/>
      <c r="R217" s="171"/>
      <c r="S217" s="171"/>
      <c r="T217" s="172"/>
      <c r="AT217" s="166" t="s">
        <v>191</v>
      </c>
      <c r="AU217" s="166" t="s">
        <v>80</v>
      </c>
      <c r="AV217" s="13" t="s">
        <v>82</v>
      </c>
      <c r="AW217" s="13" t="s">
        <v>29</v>
      </c>
      <c r="AX217" s="13" t="s">
        <v>80</v>
      </c>
      <c r="AY217" s="166" t="s">
        <v>181</v>
      </c>
    </row>
    <row r="218" spans="1:65" s="2" customFormat="1" ht="49.15" customHeight="1">
      <c r="A218" s="32"/>
      <c r="B218" s="144"/>
      <c r="C218" s="188" t="s">
        <v>532</v>
      </c>
      <c r="D218" s="188" t="s">
        <v>266</v>
      </c>
      <c r="E218" s="189" t="s">
        <v>652</v>
      </c>
      <c r="F218" s="190" t="s">
        <v>653</v>
      </c>
      <c r="G218" s="191" t="s">
        <v>643</v>
      </c>
      <c r="H218" s="192">
        <v>0.33</v>
      </c>
      <c r="I218" s="193"/>
      <c r="J218" s="194">
        <f>ROUND(I218*H218,2)</f>
        <v>0</v>
      </c>
      <c r="K218" s="195"/>
      <c r="L218" s="33"/>
      <c r="M218" s="196" t="s">
        <v>1</v>
      </c>
      <c r="N218" s="197" t="s">
        <v>37</v>
      </c>
      <c r="O218" s="58"/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8" t="s">
        <v>644</v>
      </c>
      <c r="AT218" s="158" t="s">
        <v>266</v>
      </c>
      <c r="AU218" s="158" t="s">
        <v>80</v>
      </c>
      <c r="AY218" s="17" t="s">
        <v>181</v>
      </c>
      <c r="BE218" s="159">
        <f>IF(N218="základní",J218,0)</f>
        <v>0</v>
      </c>
      <c r="BF218" s="159">
        <f>IF(N218="snížená",J218,0)</f>
        <v>0</v>
      </c>
      <c r="BG218" s="159">
        <f>IF(N218="zákl. přenesená",J218,0)</f>
        <v>0</v>
      </c>
      <c r="BH218" s="159">
        <f>IF(N218="sníž. přenesená",J218,0)</f>
        <v>0</v>
      </c>
      <c r="BI218" s="159">
        <f>IF(N218="nulová",J218,0)</f>
        <v>0</v>
      </c>
      <c r="BJ218" s="17" t="s">
        <v>80</v>
      </c>
      <c r="BK218" s="159">
        <f>ROUND(I218*H218,2)</f>
        <v>0</v>
      </c>
      <c r="BL218" s="17" t="s">
        <v>644</v>
      </c>
      <c r="BM218" s="158" t="s">
        <v>1511</v>
      </c>
    </row>
    <row r="219" spans="1:65" s="2" customFormat="1" ht="68.25">
      <c r="A219" s="32"/>
      <c r="B219" s="33"/>
      <c r="C219" s="32"/>
      <c r="D219" s="160" t="s">
        <v>190</v>
      </c>
      <c r="E219" s="32"/>
      <c r="F219" s="161" t="s">
        <v>655</v>
      </c>
      <c r="G219" s="32"/>
      <c r="H219" s="32"/>
      <c r="I219" s="162"/>
      <c r="J219" s="32"/>
      <c r="K219" s="32"/>
      <c r="L219" s="33"/>
      <c r="M219" s="163"/>
      <c r="N219" s="164"/>
      <c r="O219" s="58"/>
      <c r="P219" s="58"/>
      <c r="Q219" s="58"/>
      <c r="R219" s="58"/>
      <c r="S219" s="58"/>
      <c r="T219" s="59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7" t="s">
        <v>190</v>
      </c>
      <c r="AU219" s="17" t="s">
        <v>80</v>
      </c>
    </row>
    <row r="220" spans="1:65" s="14" customFormat="1" ht="11.25">
      <c r="B220" s="173"/>
      <c r="D220" s="160" t="s">
        <v>191</v>
      </c>
      <c r="E220" s="174" t="s">
        <v>1</v>
      </c>
      <c r="F220" s="175" t="s">
        <v>1512</v>
      </c>
      <c r="H220" s="174" t="s">
        <v>1</v>
      </c>
      <c r="I220" s="176"/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191</v>
      </c>
      <c r="AU220" s="174" t="s">
        <v>80</v>
      </c>
      <c r="AV220" s="14" t="s">
        <v>80</v>
      </c>
      <c r="AW220" s="14" t="s">
        <v>29</v>
      </c>
      <c r="AX220" s="14" t="s">
        <v>72</v>
      </c>
      <c r="AY220" s="174" t="s">
        <v>181</v>
      </c>
    </row>
    <row r="221" spans="1:65" s="13" customFormat="1" ht="11.25">
      <c r="B221" s="165"/>
      <c r="D221" s="160" t="s">
        <v>191</v>
      </c>
      <c r="E221" s="166" t="s">
        <v>1</v>
      </c>
      <c r="F221" s="167" t="s">
        <v>1513</v>
      </c>
      <c r="H221" s="168">
        <v>0.33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6" t="s">
        <v>191</v>
      </c>
      <c r="AU221" s="166" t="s">
        <v>80</v>
      </c>
      <c r="AV221" s="13" t="s">
        <v>82</v>
      </c>
      <c r="AW221" s="13" t="s">
        <v>29</v>
      </c>
      <c r="AX221" s="13" t="s">
        <v>80</v>
      </c>
      <c r="AY221" s="166" t="s">
        <v>181</v>
      </c>
    </row>
    <row r="222" spans="1:65" s="2" customFormat="1" ht="55.5" customHeight="1">
      <c r="A222" s="32"/>
      <c r="B222" s="144"/>
      <c r="C222" s="188" t="s">
        <v>537</v>
      </c>
      <c r="D222" s="188" t="s">
        <v>266</v>
      </c>
      <c r="E222" s="189" t="s">
        <v>656</v>
      </c>
      <c r="F222" s="190" t="s">
        <v>657</v>
      </c>
      <c r="G222" s="191" t="s">
        <v>643</v>
      </c>
      <c r="H222" s="192">
        <v>1.32</v>
      </c>
      <c r="I222" s="193"/>
      <c r="J222" s="194">
        <f>ROUND(I222*H222,2)</f>
        <v>0</v>
      </c>
      <c r="K222" s="195"/>
      <c r="L222" s="33"/>
      <c r="M222" s="196" t="s">
        <v>1</v>
      </c>
      <c r="N222" s="197" t="s">
        <v>37</v>
      </c>
      <c r="O222" s="58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8" t="s">
        <v>644</v>
      </c>
      <c r="AT222" s="158" t="s">
        <v>266</v>
      </c>
      <c r="AU222" s="158" t="s">
        <v>80</v>
      </c>
      <c r="AY222" s="17" t="s">
        <v>181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80</v>
      </c>
      <c r="BK222" s="159">
        <f>ROUND(I222*H222,2)</f>
        <v>0</v>
      </c>
      <c r="BL222" s="17" t="s">
        <v>644</v>
      </c>
      <c r="BM222" s="158" t="s">
        <v>1514</v>
      </c>
    </row>
    <row r="223" spans="1:65" s="2" customFormat="1" ht="78">
      <c r="A223" s="32"/>
      <c r="B223" s="33"/>
      <c r="C223" s="32"/>
      <c r="D223" s="160" t="s">
        <v>190</v>
      </c>
      <c r="E223" s="32"/>
      <c r="F223" s="161" t="s">
        <v>659</v>
      </c>
      <c r="G223" s="32"/>
      <c r="H223" s="32"/>
      <c r="I223" s="162"/>
      <c r="J223" s="32"/>
      <c r="K223" s="32"/>
      <c r="L223" s="33"/>
      <c r="M223" s="163"/>
      <c r="N223" s="164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190</v>
      </c>
      <c r="AU223" s="17" t="s">
        <v>80</v>
      </c>
    </row>
    <row r="224" spans="1:65" s="14" customFormat="1" ht="11.25">
      <c r="B224" s="173"/>
      <c r="D224" s="160" t="s">
        <v>191</v>
      </c>
      <c r="E224" s="174" t="s">
        <v>1</v>
      </c>
      <c r="F224" s="175" t="s">
        <v>1512</v>
      </c>
      <c r="H224" s="174" t="s">
        <v>1</v>
      </c>
      <c r="I224" s="176"/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191</v>
      </c>
      <c r="AU224" s="174" t="s">
        <v>80</v>
      </c>
      <c r="AV224" s="14" t="s">
        <v>80</v>
      </c>
      <c r="AW224" s="14" t="s">
        <v>29</v>
      </c>
      <c r="AX224" s="14" t="s">
        <v>72</v>
      </c>
      <c r="AY224" s="174" t="s">
        <v>181</v>
      </c>
    </row>
    <row r="225" spans="1:65" s="13" customFormat="1" ht="11.25">
      <c r="B225" s="165"/>
      <c r="D225" s="160" t="s">
        <v>191</v>
      </c>
      <c r="E225" s="166" t="s">
        <v>1</v>
      </c>
      <c r="F225" s="167" t="s">
        <v>1515</v>
      </c>
      <c r="H225" s="168">
        <v>1.32</v>
      </c>
      <c r="I225" s="169"/>
      <c r="L225" s="165"/>
      <c r="M225" s="170"/>
      <c r="N225" s="171"/>
      <c r="O225" s="171"/>
      <c r="P225" s="171"/>
      <c r="Q225" s="171"/>
      <c r="R225" s="171"/>
      <c r="S225" s="171"/>
      <c r="T225" s="172"/>
      <c r="AT225" s="166" t="s">
        <v>191</v>
      </c>
      <c r="AU225" s="166" t="s">
        <v>80</v>
      </c>
      <c r="AV225" s="13" t="s">
        <v>82</v>
      </c>
      <c r="AW225" s="13" t="s">
        <v>29</v>
      </c>
      <c r="AX225" s="13" t="s">
        <v>80</v>
      </c>
      <c r="AY225" s="166" t="s">
        <v>181</v>
      </c>
    </row>
    <row r="226" spans="1:65" s="2" customFormat="1" ht="21.75" customHeight="1">
      <c r="A226" s="32"/>
      <c r="B226" s="144"/>
      <c r="C226" s="188" t="s">
        <v>540</v>
      </c>
      <c r="D226" s="188" t="s">
        <v>266</v>
      </c>
      <c r="E226" s="189" t="s">
        <v>1017</v>
      </c>
      <c r="F226" s="190" t="s">
        <v>1018</v>
      </c>
      <c r="G226" s="191" t="s">
        <v>643</v>
      </c>
      <c r="H226" s="192">
        <v>3870</v>
      </c>
      <c r="I226" s="193"/>
      <c r="J226" s="194">
        <f>ROUND(I226*H226,2)</f>
        <v>0</v>
      </c>
      <c r="K226" s="195"/>
      <c r="L226" s="33"/>
      <c r="M226" s="196" t="s">
        <v>1</v>
      </c>
      <c r="N226" s="197" t="s">
        <v>37</v>
      </c>
      <c r="O226" s="58"/>
      <c r="P226" s="156">
        <f>O226*H226</f>
        <v>0</v>
      </c>
      <c r="Q226" s="156">
        <v>0</v>
      </c>
      <c r="R226" s="156">
        <f>Q226*H226</f>
        <v>0</v>
      </c>
      <c r="S226" s="156">
        <v>0</v>
      </c>
      <c r="T226" s="15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8" t="s">
        <v>644</v>
      </c>
      <c r="AT226" s="158" t="s">
        <v>266</v>
      </c>
      <c r="AU226" s="158" t="s">
        <v>80</v>
      </c>
      <c r="AY226" s="17" t="s">
        <v>181</v>
      </c>
      <c r="BE226" s="159">
        <f>IF(N226="základní",J226,0)</f>
        <v>0</v>
      </c>
      <c r="BF226" s="159">
        <f>IF(N226="snížená",J226,0)</f>
        <v>0</v>
      </c>
      <c r="BG226" s="159">
        <f>IF(N226="zákl. přenesená",J226,0)</f>
        <v>0</v>
      </c>
      <c r="BH226" s="159">
        <f>IF(N226="sníž. přenesená",J226,0)</f>
        <v>0</v>
      </c>
      <c r="BI226" s="159">
        <f>IF(N226="nulová",J226,0)</f>
        <v>0</v>
      </c>
      <c r="BJ226" s="17" t="s">
        <v>80</v>
      </c>
      <c r="BK226" s="159">
        <f>ROUND(I226*H226,2)</f>
        <v>0</v>
      </c>
      <c r="BL226" s="17" t="s">
        <v>644</v>
      </c>
      <c r="BM226" s="158" t="s">
        <v>1516</v>
      </c>
    </row>
    <row r="227" spans="1:65" s="2" customFormat="1" ht="58.5">
      <c r="A227" s="32"/>
      <c r="B227" s="33"/>
      <c r="C227" s="32"/>
      <c r="D227" s="160" t="s">
        <v>190</v>
      </c>
      <c r="E227" s="32"/>
      <c r="F227" s="161" t="s">
        <v>1020</v>
      </c>
      <c r="G227" s="32"/>
      <c r="H227" s="32"/>
      <c r="I227" s="162"/>
      <c r="J227" s="32"/>
      <c r="K227" s="32"/>
      <c r="L227" s="33"/>
      <c r="M227" s="198"/>
      <c r="N227" s="199"/>
      <c r="O227" s="200"/>
      <c r="P227" s="200"/>
      <c r="Q227" s="200"/>
      <c r="R227" s="200"/>
      <c r="S227" s="200"/>
      <c r="T227" s="201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7" t="s">
        <v>190</v>
      </c>
      <c r="AU227" s="17" t="s">
        <v>80</v>
      </c>
    </row>
    <row r="228" spans="1:65" s="2" customFormat="1" ht="6.95" customHeight="1">
      <c r="A228" s="32"/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33"/>
      <c r="M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</sheetData>
  <autoFilter ref="C119:K227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42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112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1517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ROUND((SUM(BE118:BE141)),  2)</f>
        <v>0</v>
      </c>
      <c r="G33" s="32"/>
      <c r="H33" s="32"/>
      <c r="I33" s="100">
        <v>0.21</v>
      </c>
      <c r="J33" s="99">
        <f>ROUND(((SUM(BE118:BE141))*I33),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ROUND((SUM(BF118:BF141)),  2)</f>
        <v>0</v>
      </c>
      <c r="G34" s="32"/>
      <c r="H34" s="32"/>
      <c r="I34" s="100">
        <v>0.12</v>
      </c>
      <c r="J34" s="99">
        <f>ROUND(((SUM(BF118:BF141))*I34),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ROUND((SUM(BG118:BG141)),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ROUND((SUM(BH118:BH141)),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ROUND((SUM(BI118:BI141)),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98-98 - Všeobecný objekt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572</v>
      </c>
      <c r="E97" s="114"/>
      <c r="F97" s="114"/>
      <c r="G97" s="114"/>
      <c r="H97" s="114"/>
      <c r="I97" s="114"/>
      <c r="J97" s="115">
        <f>J119</f>
        <v>0</v>
      </c>
      <c r="L97" s="112"/>
    </row>
    <row r="98" spans="1:31" s="9" customFormat="1" ht="24.95" customHeight="1">
      <c r="B98" s="112"/>
      <c r="D98" s="113" t="s">
        <v>573</v>
      </c>
      <c r="E98" s="114"/>
      <c r="F98" s="114"/>
      <c r="G98" s="114"/>
      <c r="H98" s="114"/>
      <c r="I98" s="114"/>
      <c r="J98" s="115">
        <f>J123</f>
        <v>0</v>
      </c>
      <c r="L98" s="112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166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48" t="str">
        <f>E7</f>
        <v>Oprava trati v úseku Luka nad Jihlavou-Jihlava-III. a IV. etapa BM</v>
      </c>
      <c r="F108" s="249"/>
      <c r="G108" s="249"/>
      <c r="H108" s="249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156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45" t="str">
        <f>E9</f>
        <v>SO 98-98 - Všeobecný objekt</v>
      </c>
      <c r="F110" s="250"/>
      <c r="G110" s="250"/>
      <c r="H110" s="250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20</v>
      </c>
      <c r="D112" s="32"/>
      <c r="E112" s="32"/>
      <c r="F112" s="25" t="str">
        <f>F12</f>
        <v xml:space="preserve"> </v>
      </c>
      <c r="G112" s="32"/>
      <c r="H112" s="32"/>
      <c r="I112" s="27" t="s">
        <v>22</v>
      </c>
      <c r="J112" s="55" t="str">
        <f>IF(J12="","",J12)</f>
        <v>Vyplň údaj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23</v>
      </c>
      <c r="D114" s="32"/>
      <c r="E114" s="32"/>
      <c r="F114" s="25" t="str">
        <f>E15</f>
        <v xml:space="preserve"> </v>
      </c>
      <c r="G114" s="32"/>
      <c r="H114" s="32"/>
      <c r="I114" s="27" t="s">
        <v>28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26</v>
      </c>
      <c r="D115" s="32"/>
      <c r="E115" s="32"/>
      <c r="F115" s="25" t="str">
        <f>IF(E18="","",E18)</f>
        <v>Vyplň údaj</v>
      </c>
      <c r="G115" s="32"/>
      <c r="H115" s="32"/>
      <c r="I115" s="27" t="s">
        <v>30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0"/>
      <c r="B117" s="121"/>
      <c r="C117" s="122" t="s">
        <v>167</v>
      </c>
      <c r="D117" s="123" t="s">
        <v>57</v>
      </c>
      <c r="E117" s="123" t="s">
        <v>53</v>
      </c>
      <c r="F117" s="123" t="s">
        <v>54</v>
      </c>
      <c r="G117" s="123" t="s">
        <v>168</v>
      </c>
      <c r="H117" s="123" t="s">
        <v>169</v>
      </c>
      <c r="I117" s="123" t="s">
        <v>170</v>
      </c>
      <c r="J117" s="124" t="s">
        <v>160</v>
      </c>
      <c r="K117" s="125" t="s">
        <v>171</v>
      </c>
      <c r="L117" s="126"/>
      <c r="M117" s="62" t="s">
        <v>1</v>
      </c>
      <c r="N117" s="63" t="s">
        <v>36</v>
      </c>
      <c r="O117" s="63" t="s">
        <v>172</v>
      </c>
      <c r="P117" s="63" t="s">
        <v>173</v>
      </c>
      <c r="Q117" s="63" t="s">
        <v>174</v>
      </c>
      <c r="R117" s="63" t="s">
        <v>175</v>
      </c>
      <c r="S117" s="63" t="s">
        <v>176</v>
      </c>
      <c r="T117" s="64" t="s">
        <v>177</v>
      </c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</row>
    <row r="118" spans="1:65" s="2" customFormat="1" ht="22.9" customHeight="1">
      <c r="A118" s="32"/>
      <c r="B118" s="33"/>
      <c r="C118" s="69" t="s">
        <v>178</v>
      </c>
      <c r="D118" s="32"/>
      <c r="E118" s="32"/>
      <c r="F118" s="32"/>
      <c r="G118" s="32"/>
      <c r="H118" s="32"/>
      <c r="I118" s="32"/>
      <c r="J118" s="127">
        <f>BK118</f>
        <v>0</v>
      </c>
      <c r="K118" s="32"/>
      <c r="L118" s="33"/>
      <c r="M118" s="65"/>
      <c r="N118" s="56"/>
      <c r="O118" s="66"/>
      <c r="P118" s="128">
        <f>P119+P123</f>
        <v>0</v>
      </c>
      <c r="Q118" s="66"/>
      <c r="R118" s="128">
        <f>R119+R123</f>
        <v>0</v>
      </c>
      <c r="S118" s="66"/>
      <c r="T118" s="129">
        <f>T119+T123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71</v>
      </c>
      <c r="AU118" s="17" t="s">
        <v>162</v>
      </c>
      <c r="BK118" s="130">
        <f>BK119+BK123</f>
        <v>0</v>
      </c>
    </row>
    <row r="119" spans="1:65" s="12" customFormat="1" ht="25.9" customHeight="1">
      <c r="B119" s="131"/>
      <c r="D119" s="132" t="s">
        <v>71</v>
      </c>
      <c r="E119" s="133" t="s">
        <v>639</v>
      </c>
      <c r="F119" s="133" t="s">
        <v>640</v>
      </c>
      <c r="I119" s="134"/>
      <c r="J119" s="135">
        <f>BK119</f>
        <v>0</v>
      </c>
      <c r="L119" s="131"/>
      <c r="M119" s="136"/>
      <c r="N119" s="137"/>
      <c r="O119" s="137"/>
      <c r="P119" s="138">
        <f>SUM(P120:P122)</f>
        <v>0</v>
      </c>
      <c r="Q119" s="137"/>
      <c r="R119" s="138">
        <f>SUM(R120:R122)</f>
        <v>0</v>
      </c>
      <c r="S119" s="137"/>
      <c r="T119" s="139">
        <f>SUM(T120:T122)</f>
        <v>0</v>
      </c>
      <c r="AR119" s="132" t="s">
        <v>188</v>
      </c>
      <c r="AT119" s="140" t="s">
        <v>71</v>
      </c>
      <c r="AU119" s="140" t="s">
        <v>72</v>
      </c>
      <c r="AY119" s="132" t="s">
        <v>181</v>
      </c>
      <c r="BK119" s="141">
        <f>SUM(BK120:BK122)</f>
        <v>0</v>
      </c>
    </row>
    <row r="120" spans="1:65" s="2" customFormat="1" ht="24.2" customHeight="1">
      <c r="A120" s="32"/>
      <c r="B120" s="144"/>
      <c r="C120" s="188" t="s">
        <v>265</v>
      </c>
      <c r="D120" s="188" t="s">
        <v>266</v>
      </c>
      <c r="E120" s="189" t="s">
        <v>1518</v>
      </c>
      <c r="F120" s="190" t="s">
        <v>1519</v>
      </c>
      <c r="G120" s="191" t="s">
        <v>577</v>
      </c>
      <c r="H120" s="192">
        <v>8</v>
      </c>
      <c r="I120" s="193"/>
      <c r="J120" s="194">
        <f>ROUND(I120*H120,2)</f>
        <v>0</v>
      </c>
      <c r="K120" s="195"/>
      <c r="L120" s="33"/>
      <c r="M120" s="196" t="s">
        <v>1</v>
      </c>
      <c r="N120" s="197" t="s">
        <v>37</v>
      </c>
      <c r="O120" s="58"/>
      <c r="P120" s="156">
        <f>O120*H120</f>
        <v>0</v>
      </c>
      <c r="Q120" s="156">
        <v>0</v>
      </c>
      <c r="R120" s="156">
        <f>Q120*H120</f>
        <v>0</v>
      </c>
      <c r="S120" s="156">
        <v>0</v>
      </c>
      <c r="T120" s="157">
        <f>S120*H120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R120" s="158" t="s">
        <v>644</v>
      </c>
      <c r="AT120" s="158" t="s">
        <v>266</v>
      </c>
      <c r="AU120" s="158" t="s">
        <v>80</v>
      </c>
      <c r="AY120" s="17" t="s">
        <v>181</v>
      </c>
      <c r="BE120" s="159">
        <f>IF(N120="základní",J120,0)</f>
        <v>0</v>
      </c>
      <c r="BF120" s="159">
        <f>IF(N120="snížená",J120,0)</f>
        <v>0</v>
      </c>
      <c r="BG120" s="159">
        <f>IF(N120="zákl. přenesená",J120,0)</f>
        <v>0</v>
      </c>
      <c r="BH120" s="159">
        <f>IF(N120="sníž. přenesená",J120,0)</f>
        <v>0</v>
      </c>
      <c r="BI120" s="159">
        <f>IF(N120="nulová",J120,0)</f>
        <v>0</v>
      </c>
      <c r="BJ120" s="17" t="s">
        <v>80</v>
      </c>
      <c r="BK120" s="159">
        <f>ROUND(I120*H120,2)</f>
        <v>0</v>
      </c>
      <c r="BL120" s="17" t="s">
        <v>644</v>
      </c>
      <c r="BM120" s="158" t="s">
        <v>1520</v>
      </c>
    </row>
    <row r="121" spans="1:65" s="2" customFormat="1" ht="48.75">
      <c r="A121" s="32"/>
      <c r="B121" s="33"/>
      <c r="C121" s="32"/>
      <c r="D121" s="160" t="s">
        <v>190</v>
      </c>
      <c r="E121" s="32"/>
      <c r="F121" s="161" t="s">
        <v>1521</v>
      </c>
      <c r="G121" s="32"/>
      <c r="H121" s="32"/>
      <c r="I121" s="162"/>
      <c r="J121" s="32"/>
      <c r="K121" s="32"/>
      <c r="L121" s="33"/>
      <c r="M121" s="163"/>
      <c r="N121" s="164"/>
      <c r="O121" s="58"/>
      <c r="P121" s="58"/>
      <c r="Q121" s="58"/>
      <c r="R121" s="58"/>
      <c r="S121" s="58"/>
      <c r="T121" s="59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7" t="s">
        <v>190</v>
      </c>
      <c r="AU121" s="17" t="s">
        <v>80</v>
      </c>
    </row>
    <row r="122" spans="1:65" s="13" customFormat="1" ht="11.25">
      <c r="B122" s="165"/>
      <c r="D122" s="160" t="s">
        <v>191</v>
      </c>
      <c r="E122" s="166" t="s">
        <v>1</v>
      </c>
      <c r="F122" s="167" t="s">
        <v>1522</v>
      </c>
      <c r="H122" s="168">
        <v>8</v>
      </c>
      <c r="I122" s="169"/>
      <c r="L122" s="165"/>
      <c r="M122" s="170"/>
      <c r="N122" s="171"/>
      <c r="O122" s="171"/>
      <c r="P122" s="171"/>
      <c r="Q122" s="171"/>
      <c r="R122" s="171"/>
      <c r="S122" s="171"/>
      <c r="T122" s="172"/>
      <c r="AT122" s="166" t="s">
        <v>191</v>
      </c>
      <c r="AU122" s="166" t="s">
        <v>80</v>
      </c>
      <c r="AV122" s="13" t="s">
        <v>82</v>
      </c>
      <c r="AW122" s="13" t="s">
        <v>29</v>
      </c>
      <c r="AX122" s="13" t="s">
        <v>80</v>
      </c>
      <c r="AY122" s="166" t="s">
        <v>181</v>
      </c>
    </row>
    <row r="123" spans="1:65" s="12" customFormat="1" ht="25.9" customHeight="1">
      <c r="B123" s="131"/>
      <c r="D123" s="132" t="s">
        <v>71</v>
      </c>
      <c r="E123" s="133" t="s">
        <v>664</v>
      </c>
      <c r="F123" s="133" t="s">
        <v>665</v>
      </c>
      <c r="I123" s="134"/>
      <c r="J123" s="135">
        <f>BK123</f>
        <v>0</v>
      </c>
      <c r="L123" s="131"/>
      <c r="M123" s="136"/>
      <c r="N123" s="137"/>
      <c r="O123" s="137"/>
      <c r="P123" s="138">
        <f>SUM(P124:P141)</f>
        <v>0</v>
      </c>
      <c r="Q123" s="137"/>
      <c r="R123" s="138">
        <f>SUM(R124:R141)</f>
        <v>0</v>
      </c>
      <c r="S123" s="137"/>
      <c r="T123" s="139">
        <f>SUM(T124:T141)</f>
        <v>0</v>
      </c>
      <c r="AR123" s="132" t="s">
        <v>231</v>
      </c>
      <c r="AT123" s="140" t="s">
        <v>71</v>
      </c>
      <c r="AU123" s="140" t="s">
        <v>72</v>
      </c>
      <c r="AY123" s="132" t="s">
        <v>181</v>
      </c>
      <c r="BK123" s="141">
        <f>SUM(BK124:BK141)</f>
        <v>0</v>
      </c>
    </row>
    <row r="124" spans="1:65" s="2" customFormat="1" ht="33" customHeight="1">
      <c r="A124" s="32"/>
      <c r="B124" s="144"/>
      <c r="C124" s="188" t="s">
        <v>80</v>
      </c>
      <c r="D124" s="188" t="s">
        <v>266</v>
      </c>
      <c r="E124" s="189" t="s">
        <v>1523</v>
      </c>
      <c r="F124" s="190" t="s">
        <v>1524</v>
      </c>
      <c r="G124" s="191" t="s">
        <v>577</v>
      </c>
      <c r="H124" s="192">
        <v>5</v>
      </c>
      <c r="I124" s="193"/>
      <c r="J124" s="194">
        <f>ROUND(I124*H124,2)</f>
        <v>0</v>
      </c>
      <c r="K124" s="195"/>
      <c r="L124" s="33"/>
      <c r="M124" s="196" t="s">
        <v>1</v>
      </c>
      <c r="N124" s="197" t="s">
        <v>37</v>
      </c>
      <c r="O124" s="58"/>
      <c r="P124" s="156">
        <f>O124*H124</f>
        <v>0</v>
      </c>
      <c r="Q124" s="156">
        <v>0</v>
      </c>
      <c r="R124" s="156">
        <f>Q124*H124</f>
        <v>0</v>
      </c>
      <c r="S124" s="156">
        <v>0</v>
      </c>
      <c r="T124" s="157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8" t="s">
        <v>188</v>
      </c>
      <c r="AT124" s="158" t="s">
        <v>266</v>
      </c>
      <c r="AU124" s="158" t="s">
        <v>80</v>
      </c>
      <c r="AY124" s="17" t="s">
        <v>181</v>
      </c>
      <c r="BE124" s="159">
        <f>IF(N124="základní",J124,0)</f>
        <v>0</v>
      </c>
      <c r="BF124" s="159">
        <f>IF(N124="snížená",J124,0)</f>
        <v>0</v>
      </c>
      <c r="BG124" s="159">
        <f>IF(N124="zákl. přenesená",J124,0)</f>
        <v>0</v>
      </c>
      <c r="BH124" s="159">
        <f>IF(N124="sníž. přenesená",J124,0)</f>
        <v>0</v>
      </c>
      <c r="BI124" s="159">
        <f>IF(N124="nulová",J124,0)</f>
        <v>0</v>
      </c>
      <c r="BJ124" s="17" t="s">
        <v>80</v>
      </c>
      <c r="BK124" s="159">
        <f>ROUND(I124*H124,2)</f>
        <v>0</v>
      </c>
      <c r="BL124" s="17" t="s">
        <v>188</v>
      </c>
      <c r="BM124" s="158" t="s">
        <v>1525</v>
      </c>
    </row>
    <row r="125" spans="1:65" s="2" customFormat="1" ht="48.75">
      <c r="A125" s="32"/>
      <c r="B125" s="33"/>
      <c r="C125" s="32"/>
      <c r="D125" s="160" t="s">
        <v>190</v>
      </c>
      <c r="E125" s="32"/>
      <c r="F125" s="161" t="s">
        <v>1526</v>
      </c>
      <c r="G125" s="32"/>
      <c r="H125" s="32"/>
      <c r="I125" s="162"/>
      <c r="J125" s="32"/>
      <c r="K125" s="32"/>
      <c r="L125" s="33"/>
      <c r="M125" s="163"/>
      <c r="N125" s="164"/>
      <c r="O125" s="58"/>
      <c r="P125" s="58"/>
      <c r="Q125" s="58"/>
      <c r="R125" s="58"/>
      <c r="S125" s="58"/>
      <c r="T125" s="59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190</v>
      </c>
      <c r="AU125" s="17" t="s">
        <v>80</v>
      </c>
    </row>
    <row r="126" spans="1:65" s="2" customFormat="1" ht="21.75" customHeight="1">
      <c r="A126" s="32"/>
      <c r="B126" s="144"/>
      <c r="C126" s="188" t="s">
        <v>82</v>
      </c>
      <c r="D126" s="188" t="s">
        <v>266</v>
      </c>
      <c r="E126" s="189" t="s">
        <v>1527</v>
      </c>
      <c r="F126" s="190" t="s">
        <v>1528</v>
      </c>
      <c r="G126" s="191" t="s">
        <v>1529</v>
      </c>
      <c r="H126" s="205"/>
      <c r="I126" s="193"/>
      <c r="J126" s="194">
        <f>ROUND(I126*H126,2)</f>
        <v>0</v>
      </c>
      <c r="K126" s="195"/>
      <c r="L126" s="33"/>
      <c r="M126" s="196" t="s">
        <v>1</v>
      </c>
      <c r="N126" s="197" t="s">
        <v>37</v>
      </c>
      <c r="O126" s="58"/>
      <c r="P126" s="156">
        <f>O126*H126</f>
        <v>0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8" t="s">
        <v>188</v>
      </c>
      <c r="AT126" s="158" t="s">
        <v>266</v>
      </c>
      <c r="AU126" s="158" t="s">
        <v>80</v>
      </c>
      <c r="AY126" s="17" t="s">
        <v>181</v>
      </c>
      <c r="BE126" s="159">
        <f>IF(N126="základní",J126,0)</f>
        <v>0</v>
      </c>
      <c r="BF126" s="159">
        <f>IF(N126="snížená",J126,0)</f>
        <v>0</v>
      </c>
      <c r="BG126" s="159">
        <f>IF(N126="zákl. přenesená",J126,0)</f>
        <v>0</v>
      </c>
      <c r="BH126" s="159">
        <f>IF(N126="sníž. přenesená",J126,0)</f>
        <v>0</v>
      </c>
      <c r="BI126" s="159">
        <f>IF(N126="nulová",J126,0)</f>
        <v>0</v>
      </c>
      <c r="BJ126" s="17" t="s">
        <v>80</v>
      </c>
      <c r="BK126" s="159">
        <f>ROUND(I126*H126,2)</f>
        <v>0</v>
      </c>
      <c r="BL126" s="17" t="s">
        <v>188</v>
      </c>
      <c r="BM126" s="158" t="s">
        <v>1530</v>
      </c>
    </row>
    <row r="127" spans="1:65" s="2" customFormat="1" ht="11.25">
      <c r="A127" s="32"/>
      <c r="B127" s="33"/>
      <c r="C127" s="32"/>
      <c r="D127" s="160" t="s">
        <v>190</v>
      </c>
      <c r="E127" s="32"/>
      <c r="F127" s="161" t="s">
        <v>1528</v>
      </c>
      <c r="G127" s="32"/>
      <c r="H127" s="32"/>
      <c r="I127" s="162"/>
      <c r="J127" s="32"/>
      <c r="K127" s="32"/>
      <c r="L127" s="33"/>
      <c r="M127" s="163"/>
      <c r="N127" s="164"/>
      <c r="O127" s="58"/>
      <c r="P127" s="58"/>
      <c r="Q127" s="58"/>
      <c r="R127" s="58"/>
      <c r="S127" s="58"/>
      <c r="T127" s="59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190</v>
      </c>
      <c r="AU127" s="17" t="s">
        <v>80</v>
      </c>
    </row>
    <row r="128" spans="1:65" s="2" customFormat="1" ht="24.2" customHeight="1">
      <c r="A128" s="32"/>
      <c r="B128" s="144"/>
      <c r="C128" s="188" t="s">
        <v>212</v>
      </c>
      <c r="D128" s="188" t="s">
        <v>266</v>
      </c>
      <c r="E128" s="189" t="s">
        <v>1531</v>
      </c>
      <c r="F128" s="190" t="s">
        <v>1532</v>
      </c>
      <c r="G128" s="191" t="s">
        <v>678</v>
      </c>
      <c r="H128" s="192">
        <v>8.3000000000000007</v>
      </c>
      <c r="I128" s="193"/>
      <c r="J128" s="194">
        <f>ROUND(I128*H128,2)</f>
        <v>0</v>
      </c>
      <c r="K128" s="195"/>
      <c r="L128" s="33"/>
      <c r="M128" s="196" t="s">
        <v>1</v>
      </c>
      <c r="N128" s="197" t="s">
        <v>37</v>
      </c>
      <c r="O128" s="58"/>
      <c r="P128" s="156">
        <f>O128*H128</f>
        <v>0</v>
      </c>
      <c r="Q128" s="156">
        <v>0</v>
      </c>
      <c r="R128" s="156">
        <f>Q128*H128</f>
        <v>0</v>
      </c>
      <c r="S128" s="156">
        <v>0</v>
      </c>
      <c r="T128" s="15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8" t="s">
        <v>188</v>
      </c>
      <c r="AT128" s="158" t="s">
        <v>266</v>
      </c>
      <c r="AU128" s="158" t="s">
        <v>80</v>
      </c>
      <c r="AY128" s="17" t="s">
        <v>181</v>
      </c>
      <c r="BE128" s="159">
        <f>IF(N128="základní",J128,0)</f>
        <v>0</v>
      </c>
      <c r="BF128" s="159">
        <f>IF(N128="snížená",J128,0)</f>
        <v>0</v>
      </c>
      <c r="BG128" s="159">
        <f>IF(N128="zákl. přenesená",J128,0)</f>
        <v>0</v>
      </c>
      <c r="BH128" s="159">
        <f>IF(N128="sníž. přenesená",J128,0)</f>
        <v>0</v>
      </c>
      <c r="BI128" s="159">
        <f>IF(N128="nulová",J128,0)</f>
        <v>0</v>
      </c>
      <c r="BJ128" s="17" t="s">
        <v>80</v>
      </c>
      <c r="BK128" s="159">
        <f>ROUND(I128*H128,2)</f>
        <v>0</v>
      </c>
      <c r="BL128" s="17" t="s">
        <v>188</v>
      </c>
      <c r="BM128" s="158" t="s">
        <v>1533</v>
      </c>
    </row>
    <row r="129" spans="1:65" s="2" customFormat="1" ht="68.25">
      <c r="A129" s="32"/>
      <c r="B129" s="33"/>
      <c r="C129" s="32"/>
      <c r="D129" s="160" t="s">
        <v>190</v>
      </c>
      <c r="E129" s="32"/>
      <c r="F129" s="161" t="s">
        <v>1534</v>
      </c>
      <c r="G129" s="32"/>
      <c r="H129" s="32"/>
      <c r="I129" s="162"/>
      <c r="J129" s="32"/>
      <c r="K129" s="32"/>
      <c r="L129" s="33"/>
      <c r="M129" s="163"/>
      <c r="N129" s="164"/>
      <c r="O129" s="58"/>
      <c r="P129" s="58"/>
      <c r="Q129" s="58"/>
      <c r="R129" s="58"/>
      <c r="S129" s="58"/>
      <c r="T129" s="59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190</v>
      </c>
      <c r="AU129" s="17" t="s">
        <v>80</v>
      </c>
    </row>
    <row r="130" spans="1:65" s="14" customFormat="1" ht="11.25">
      <c r="B130" s="173"/>
      <c r="D130" s="160" t="s">
        <v>191</v>
      </c>
      <c r="E130" s="174" t="s">
        <v>1</v>
      </c>
      <c r="F130" s="175" t="s">
        <v>1535</v>
      </c>
      <c r="H130" s="174" t="s">
        <v>1</v>
      </c>
      <c r="I130" s="176"/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191</v>
      </c>
      <c r="AU130" s="174" t="s">
        <v>80</v>
      </c>
      <c r="AV130" s="14" t="s">
        <v>80</v>
      </c>
      <c r="AW130" s="14" t="s">
        <v>29</v>
      </c>
      <c r="AX130" s="14" t="s">
        <v>72</v>
      </c>
      <c r="AY130" s="174" t="s">
        <v>181</v>
      </c>
    </row>
    <row r="131" spans="1:65" s="13" customFormat="1" ht="11.25">
      <c r="B131" s="165"/>
      <c r="D131" s="160" t="s">
        <v>191</v>
      </c>
      <c r="E131" s="166" t="s">
        <v>1</v>
      </c>
      <c r="F131" s="167" t="s">
        <v>1536</v>
      </c>
      <c r="H131" s="168">
        <v>8.3000000000000007</v>
      </c>
      <c r="I131" s="169"/>
      <c r="L131" s="165"/>
      <c r="M131" s="170"/>
      <c r="N131" s="171"/>
      <c r="O131" s="171"/>
      <c r="P131" s="171"/>
      <c r="Q131" s="171"/>
      <c r="R131" s="171"/>
      <c r="S131" s="171"/>
      <c r="T131" s="172"/>
      <c r="AT131" s="166" t="s">
        <v>191</v>
      </c>
      <c r="AU131" s="166" t="s">
        <v>80</v>
      </c>
      <c r="AV131" s="13" t="s">
        <v>82</v>
      </c>
      <c r="AW131" s="13" t="s">
        <v>29</v>
      </c>
      <c r="AX131" s="13" t="s">
        <v>80</v>
      </c>
      <c r="AY131" s="166" t="s">
        <v>181</v>
      </c>
    </row>
    <row r="132" spans="1:65" s="2" customFormat="1" ht="24.2" customHeight="1">
      <c r="A132" s="32"/>
      <c r="B132" s="144"/>
      <c r="C132" s="188" t="s">
        <v>188</v>
      </c>
      <c r="D132" s="188" t="s">
        <v>266</v>
      </c>
      <c r="E132" s="189" t="s">
        <v>1537</v>
      </c>
      <c r="F132" s="190" t="s">
        <v>1538</v>
      </c>
      <c r="G132" s="191" t="s">
        <v>1529</v>
      </c>
      <c r="H132" s="205"/>
      <c r="I132" s="193"/>
      <c r="J132" s="194">
        <f>ROUND(I132*H132,2)</f>
        <v>0</v>
      </c>
      <c r="K132" s="195"/>
      <c r="L132" s="33"/>
      <c r="M132" s="196" t="s">
        <v>1</v>
      </c>
      <c r="N132" s="197" t="s">
        <v>37</v>
      </c>
      <c r="O132" s="58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188</v>
      </c>
      <c r="AT132" s="158" t="s">
        <v>266</v>
      </c>
      <c r="AU132" s="158" t="s">
        <v>80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1539</v>
      </c>
    </row>
    <row r="133" spans="1:65" s="2" customFormat="1" ht="48.75">
      <c r="A133" s="32"/>
      <c r="B133" s="33"/>
      <c r="C133" s="32"/>
      <c r="D133" s="160" t="s">
        <v>190</v>
      </c>
      <c r="E133" s="32"/>
      <c r="F133" s="161" t="s">
        <v>1540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80</v>
      </c>
    </row>
    <row r="134" spans="1:65" s="2" customFormat="1" ht="21.75" customHeight="1">
      <c r="A134" s="32"/>
      <c r="B134" s="144"/>
      <c r="C134" s="188" t="s">
        <v>231</v>
      </c>
      <c r="D134" s="188" t="s">
        <v>266</v>
      </c>
      <c r="E134" s="189" t="s">
        <v>1541</v>
      </c>
      <c r="F134" s="190" t="s">
        <v>1542</v>
      </c>
      <c r="G134" s="191" t="s">
        <v>678</v>
      </c>
      <c r="H134" s="192">
        <v>4.1500000000000004</v>
      </c>
      <c r="I134" s="193"/>
      <c r="J134" s="194">
        <f>ROUND(I134*H134,2)</f>
        <v>0</v>
      </c>
      <c r="K134" s="195"/>
      <c r="L134" s="33"/>
      <c r="M134" s="196" t="s">
        <v>1</v>
      </c>
      <c r="N134" s="197" t="s">
        <v>37</v>
      </c>
      <c r="O134" s="58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8" t="s">
        <v>188</v>
      </c>
      <c r="AT134" s="158" t="s">
        <v>266</v>
      </c>
      <c r="AU134" s="158" t="s">
        <v>80</v>
      </c>
      <c r="AY134" s="17" t="s">
        <v>181</v>
      </c>
      <c r="BE134" s="159">
        <f>IF(N134="základní",J134,0)</f>
        <v>0</v>
      </c>
      <c r="BF134" s="159">
        <f>IF(N134="snížená",J134,0)</f>
        <v>0</v>
      </c>
      <c r="BG134" s="159">
        <f>IF(N134="zákl. přenesená",J134,0)</f>
        <v>0</v>
      </c>
      <c r="BH134" s="159">
        <f>IF(N134="sníž. přenesená",J134,0)</f>
        <v>0</v>
      </c>
      <c r="BI134" s="159">
        <f>IF(N134="nulová",J134,0)</f>
        <v>0</v>
      </c>
      <c r="BJ134" s="17" t="s">
        <v>80</v>
      </c>
      <c r="BK134" s="159">
        <f>ROUND(I134*H134,2)</f>
        <v>0</v>
      </c>
      <c r="BL134" s="17" t="s">
        <v>188</v>
      </c>
      <c r="BM134" s="158" t="s">
        <v>1543</v>
      </c>
    </row>
    <row r="135" spans="1:65" s="2" customFormat="1" ht="39">
      <c r="A135" s="32"/>
      <c r="B135" s="33"/>
      <c r="C135" s="32"/>
      <c r="D135" s="160" t="s">
        <v>190</v>
      </c>
      <c r="E135" s="32"/>
      <c r="F135" s="161" t="s">
        <v>1544</v>
      </c>
      <c r="G135" s="32"/>
      <c r="H135" s="32"/>
      <c r="I135" s="162"/>
      <c r="J135" s="32"/>
      <c r="K135" s="32"/>
      <c r="L135" s="33"/>
      <c r="M135" s="163"/>
      <c r="N135" s="164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190</v>
      </c>
      <c r="AU135" s="17" t="s">
        <v>80</v>
      </c>
    </row>
    <row r="136" spans="1:65" s="2" customFormat="1" ht="24.2" customHeight="1">
      <c r="A136" s="32"/>
      <c r="B136" s="144"/>
      <c r="C136" s="188" t="s">
        <v>237</v>
      </c>
      <c r="D136" s="188" t="s">
        <v>266</v>
      </c>
      <c r="E136" s="189" t="s">
        <v>1545</v>
      </c>
      <c r="F136" s="190" t="s">
        <v>1546</v>
      </c>
      <c r="G136" s="191" t="s">
        <v>1529</v>
      </c>
      <c r="H136" s="205"/>
      <c r="I136" s="193"/>
      <c r="J136" s="194">
        <f>ROUND(I136*H136,2)</f>
        <v>0</v>
      </c>
      <c r="K136" s="195"/>
      <c r="L136" s="33"/>
      <c r="M136" s="196" t="s">
        <v>1</v>
      </c>
      <c r="N136" s="197" t="s">
        <v>37</v>
      </c>
      <c r="O136" s="58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188</v>
      </c>
      <c r="AT136" s="158" t="s">
        <v>266</v>
      </c>
      <c r="AU136" s="158" t="s">
        <v>80</v>
      </c>
      <c r="AY136" s="17" t="s">
        <v>181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7" t="s">
        <v>80</v>
      </c>
      <c r="BK136" s="159">
        <f>ROUND(I136*H136,2)</f>
        <v>0</v>
      </c>
      <c r="BL136" s="17" t="s">
        <v>188</v>
      </c>
      <c r="BM136" s="158" t="s">
        <v>1547</v>
      </c>
    </row>
    <row r="137" spans="1:65" s="2" customFormat="1" ht="58.5">
      <c r="A137" s="32"/>
      <c r="B137" s="33"/>
      <c r="C137" s="32"/>
      <c r="D137" s="160" t="s">
        <v>190</v>
      </c>
      <c r="E137" s="32"/>
      <c r="F137" s="161" t="s">
        <v>1548</v>
      </c>
      <c r="G137" s="32"/>
      <c r="H137" s="32"/>
      <c r="I137" s="162"/>
      <c r="J137" s="32"/>
      <c r="K137" s="32"/>
      <c r="L137" s="33"/>
      <c r="M137" s="163"/>
      <c r="N137" s="16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190</v>
      </c>
      <c r="AU137" s="17" t="s">
        <v>80</v>
      </c>
    </row>
    <row r="138" spans="1:65" s="2" customFormat="1" ht="55.5" customHeight="1">
      <c r="A138" s="32"/>
      <c r="B138" s="144"/>
      <c r="C138" s="188" t="s">
        <v>250</v>
      </c>
      <c r="D138" s="188" t="s">
        <v>266</v>
      </c>
      <c r="E138" s="189" t="s">
        <v>1549</v>
      </c>
      <c r="F138" s="190" t="s">
        <v>1550</v>
      </c>
      <c r="G138" s="191" t="s">
        <v>1529</v>
      </c>
      <c r="H138" s="205"/>
      <c r="I138" s="193"/>
      <c r="J138" s="194">
        <f>ROUND(I138*H138,2)</f>
        <v>0</v>
      </c>
      <c r="K138" s="195"/>
      <c r="L138" s="33"/>
      <c r="M138" s="196" t="s">
        <v>1</v>
      </c>
      <c r="N138" s="197" t="s">
        <v>37</v>
      </c>
      <c r="O138" s="58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188</v>
      </c>
      <c r="AT138" s="158" t="s">
        <v>266</v>
      </c>
      <c r="AU138" s="158" t="s">
        <v>80</v>
      </c>
      <c r="AY138" s="17" t="s">
        <v>181</v>
      </c>
      <c r="BE138" s="159">
        <f>IF(N138="základní",J138,0)</f>
        <v>0</v>
      </c>
      <c r="BF138" s="159">
        <f>IF(N138="snížená",J138,0)</f>
        <v>0</v>
      </c>
      <c r="BG138" s="159">
        <f>IF(N138="zákl. přenesená",J138,0)</f>
        <v>0</v>
      </c>
      <c r="BH138" s="159">
        <f>IF(N138="sníž. přenesená",J138,0)</f>
        <v>0</v>
      </c>
      <c r="BI138" s="159">
        <f>IF(N138="nulová",J138,0)</f>
        <v>0</v>
      </c>
      <c r="BJ138" s="17" t="s">
        <v>80</v>
      </c>
      <c r="BK138" s="159">
        <f>ROUND(I138*H138,2)</f>
        <v>0</v>
      </c>
      <c r="BL138" s="17" t="s">
        <v>188</v>
      </c>
      <c r="BM138" s="158" t="s">
        <v>1551</v>
      </c>
    </row>
    <row r="139" spans="1:65" s="2" customFormat="1" ht="39">
      <c r="A139" s="32"/>
      <c r="B139" s="33"/>
      <c r="C139" s="32"/>
      <c r="D139" s="160" t="s">
        <v>190</v>
      </c>
      <c r="E139" s="32"/>
      <c r="F139" s="161" t="s">
        <v>1550</v>
      </c>
      <c r="G139" s="32"/>
      <c r="H139" s="32"/>
      <c r="I139" s="162"/>
      <c r="J139" s="32"/>
      <c r="K139" s="32"/>
      <c r="L139" s="33"/>
      <c r="M139" s="163"/>
      <c r="N139" s="164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190</v>
      </c>
      <c r="AU139" s="17" t="s">
        <v>80</v>
      </c>
    </row>
    <row r="140" spans="1:65" s="2" customFormat="1" ht="24.2" customHeight="1">
      <c r="A140" s="32"/>
      <c r="B140" s="144"/>
      <c r="C140" s="188" t="s">
        <v>187</v>
      </c>
      <c r="D140" s="188" t="s">
        <v>266</v>
      </c>
      <c r="E140" s="189" t="s">
        <v>1552</v>
      </c>
      <c r="F140" s="190" t="s">
        <v>1553</v>
      </c>
      <c r="G140" s="191" t="s">
        <v>622</v>
      </c>
      <c r="H140" s="192">
        <v>4150</v>
      </c>
      <c r="I140" s="193"/>
      <c r="J140" s="194">
        <f>ROUND(I140*H140,2)</f>
        <v>0</v>
      </c>
      <c r="K140" s="195"/>
      <c r="L140" s="33"/>
      <c r="M140" s="196" t="s">
        <v>1</v>
      </c>
      <c r="N140" s="197" t="s">
        <v>37</v>
      </c>
      <c r="O140" s="58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8" t="s">
        <v>188</v>
      </c>
      <c r="AT140" s="158" t="s">
        <v>266</v>
      </c>
      <c r="AU140" s="158" t="s">
        <v>80</v>
      </c>
      <c r="AY140" s="17" t="s">
        <v>181</v>
      </c>
      <c r="BE140" s="159">
        <f>IF(N140="základní",J140,0)</f>
        <v>0</v>
      </c>
      <c r="BF140" s="159">
        <f>IF(N140="snížená",J140,0)</f>
        <v>0</v>
      </c>
      <c r="BG140" s="159">
        <f>IF(N140="zákl. přenesená",J140,0)</f>
        <v>0</v>
      </c>
      <c r="BH140" s="159">
        <f>IF(N140="sníž. přenesená",J140,0)</f>
        <v>0</v>
      </c>
      <c r="BI140" s="159">
        <f>IF(N140="nulová",J140,0)</f>
        <v>0</v>
      </c>
      <c r="BJ140" s="17" t="s">
        <v>80</v>
      </c>
      <c r="BK140" s="159">
        <f>ROUND(I140*H140,2)</f>
        <v>0</v>
      </c>
      <c r="BL140" s="17" t="s">
        <v>188</v>
      </c>
      <c r="BM140" s="158" t="s">
        <v>1554</v>
      </c>
    </row>
    <row r="141" spans="1:65" s="2" customFormat="1" ht="58.5">
      <c r="A141" s="32"/>
      <c r="B141" s="33"/>
      <c r="C141" s="32"/>
      <c r="D141" s="160" t="s">
        <v>190</v>
      </c>
      <c r="E141" s="32"/>
      <c r="F141" s="161" t="s">
        <v>1555</v>
      </c>
      <c r="G141" s="32"/>
      <c r="H141" s="32"/>
      <c r="I141" s="162"/>
      <c r="J141" s="32"/>
      <c r="K141" s="32"/>
      <c r="L141" s="33"/>
      <c r="M141" s="198"/>
      <c r="N141" s="199"/>
      <c r="O141" s="200"/>
      <c r="P141" s="200"/>
      <c r="Q141" s="200"/>
      <c r="R141" s="200"/>
      <c r="S141" s="200"/>
      <c r="T141" s="201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190</v>
      </c>
      <c r="AU141" s="17" t="s">
        <v>80</v>
      </c>
    </row>
    <row r="142" spans="1:65" s="2" customFormat="1" ht="6.95" customHeight="1">
      <c r="A142" s="32"/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33"/>
      <c r="M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</sheetData>
  <autoFilter ref="C117:K141" xr:uid="{00000000-0009-0000-0000-00000B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352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115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1556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ROUND(J127,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ROUND((SUM(BE127:BE351)),  2)</f>
        <v>0</v>
      </c>
      <c r="G33" s="32"/>
      <c r="H33" s="32"/>
      <c r="I33" s="100">
        <v>0.21</v>
      </c>
      <c r="J33" s="99">
        <f>ROUND(((SUM(BE127:BE351))*I33),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ROUND((SUM(BF127:BF351)),  2)</f>
        <v>0</v>
      </c>
      <c r="G34" s="32"/>
      <c r="H34" s="32"/>
      <c r="I34" s="100">
        <v>0.12</v>
      </c>
      <c r="J34" s="99">
        <f>ROUND(((SUM(BF127:BF351))*I34),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ROUND((SUM(BG127:BG351)),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ROUND((SUM(BH127:BH351)),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ROUND((SUM(BI127:BI351)),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01-20-02.2 - Železniční most v km 191,516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J127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J128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J129</f>
        <v>0</v>
      </c>
      <c r="L98" s="116"/>
    </row>
    <row r="99" spans="1:31" s="10" customFormat="1" ht="19.899999999999999" customHeight="1">
      <c r="B99" s="116"/>
      <c r="D99" s="117" t="s">
        <v>1558</v>
      </c>
      <c r="E99" s="118"/>
      <c r="F99" s="118"/>
      <c r="G99" s="118"/>
      <c r="H99" s="118"/>
      <c r="I99" s="118"/>
      <c r="J99" s="119">
        <f>J181</f>
        <v>0</v>
      </c>
      <c r="L99" s="116"/>
    </row>
    <row r="100" spans="1:31" s="10" customFormat="1" ht="19.899999999999999" customHeight="1">
      <c r="B100" s="116"/>
      <c r="D100" s="117" t="s">
        <v>1559</v>
      </c>
      <c r="E100" s="118"/>
      <c r="F100" s="118"/>
      <c r="G100" s="118"/>
      <c r="H100" s="118"/>
      <c r="I100" s="118"/>
      <c r="J100" s="119">
        <f>J188</f>
        <v>0</v>
      </c>
      <c r="L100" s="116"/>
    </row>
    <row r="101" spans="1:31" s="10" customFormat="1" ht="19.899999999999999" customHeight="1">
      <c r="B101" s="116"/>
      <c r="D101" s="117" t="s">
        <v>1560</v>
      </c>
      <c r="E101" s="118"/>
      <c r="F101" s="118"/>
      <c r="G101" s="118"/>
      <c r="H101" s="118"/>
      <c r="I101" s="118"/>
      <c r="J101" s="119">
        <f>J218</f>
        <v>0</v>
      </c>
      <c r="L101" s="116"/>
    </row>
    <row r="102" spans="1:31" s="10" customFormat="1" ht="19.899999999999999" customHeight="1">
      <c r="B102" s="116"/>
      <c r="D102" s="117" t="s">
        <v>1561</v>
      </c>
      <c r="E102" s="118"/>
      <c r="F102" s="118"/>
      <c r="G102" s="118"/>
      <c r="H102" s="118"/>
      <c r="I102" s="118"/>
      <c r="J102" s="119">
        <f>J254</f>
        <v>0</v>
      </c>
      <c r="L102" s="116"/>
    </row>
    <row r="103" spans="1:31" s="10" customFormat="1" ht="19.899999999999999" customHeight="1">
      <c r="B103" s="116"/>
      <c r="D103" s="117" t="s">
        <v>1562</v>
      </c>
      <c r="E103" s="118"/>
      <c r="F103" s="118"/>
      <c r="G103" s="118"/>
      <c r="H103" s="118"/>
      <c r="I103" s="118"/>
      <c r="J103" s="119">
        <f>J259</f>
        <v>0</v>
      </c>
      <c r="L103" s="116"/>
    </row>
    <row r="104" spans="1:31" s="10" customFormat="1" ht="19.899999999999999" customHeight="1">
      <c r="B104" s="116"/>
      <c r="D104" s="117" t="s">
        <v>1563</v>
      </c>
      <c r="E104" s="118"/>
      <c r="F104" s="118"/>
      <c r="G104" s="118"/>
      <c r="H104" s="118"/>
      <c r="I104" s="118"/>
      <c r="J104" s="119">
        <f>J300</f>
        <v>0</v>
      </c>
      <c r="L104" s="116"/>
    </row>
    <row r="105" spans="1:31" s="10" customFormat="1" ht="19.899999999999999" customHeight="1">
      <c r="B105" s="116"/>
      <c r="D105" s="117" t="s">
        <v>1564</v>
      </c>
      <c r="E105" s="118"/>
      <c r="F105" s="118"/>
      <c r="G105" s="118"/>
      <c r="H105" s="118"/>
      <c r="I105" s="118"/>
      <c r="J105" s="119">
        <f>J319</f>
        <v>0</v>
      </c>
      <c r="L105" s="116"/>
    </row>
    <row r="106" spans="1:31" s="9" customFormat="1" ht="24.95" customHeight="1">
      <c r="B106" s="112"/>
      <c r="D106" s="113" t="s">
        <v>1565</v>
      </c>
      <c r="E106" s="114"/>
      <c r="F106" s="114"/>
      <c r="G106" s="114"/>
      <c r="H106" s="114"/>
      <c r="I106" s="114"/>
      <c r="J106" s="115">
        <f>J322</f>
        <v>0</v>
      </c>
      <c r="L106" s="112"/>
    </row>
    <row r="107" spans="1:31" s="10" customFormat="1" ht="19.899999999999999" customHeight="1">
      <c r="B107" s="116"/>
      <c r="D107" s="117" t="s">
        <v>1566</v>
      </c>
      <c r="E107" s="118"/>
      <c r="F107" s="118"/>
      <c r="G107" s="118"/>
      <c r="H107" s="118"/>
      <c r="I107" s="118"/>
      <c r="J107" s="119">
        <f>J323</f>
        <v>0</v>
      </c>
      <c r="L107" s="116"/>
    </row>
    <row r="108" spans="1:31" s="2" customFormat="1" ht="21.7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3" spans="1:63" s="2" customFormat="1" ht="6.95" customHeight="1">
      <c r="A113" s="32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24.95" customHeight="1">
      <c r="A114" s="32"/>
      <c r="B114" s="33"/>
      <c r="C114" s="21" t="s">
        <v>166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2" customHeight="1">
      <c r="A116" s="32"/>
      <c r="B116" s="33"/>
      <c r="C116" s="27" t="s">
        <v>16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6.5" customHeight="1">
      <c r="A117" s="32"/>
      <c r="B117" s="33"/>
      <c r="C117" s="32"/>
      <c r="D117" s="32"/>
      <c r="E117" s="248" t="str">
        <f>E7</f>
        <v>Oprava trati v úseku Luka nad Jihlavou-Jihlava-III. a IV. etapa BM</v>
      </c>
      <c r="F117" s="249"/>
      <c r="G117" s="249"/>
      <c r="H117" s="249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2" customHeight="1">
      <c r="A118" s="32"/>
      <c r="B118" s="33"/>
      <c r="C118" s="27" t="s">
        <v>156</v>
      </c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16.5" customHeight="1">
      <c r="A119" s="32"/>
      <c r="B119" s="33"/>
      <c r="C119" s="32"/>
      <c r="D119" s="32"/>
      <c r="E119" s="245" t="str">
        <f>E9</f>
        <v>SO 01-20-02.2 - Železniční most v km 191,516</v>
      </c>
      <c r="F119" s="250"/>
      <c r="G119" s="250"/>
      <c r="H119" s="250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12" customHeight="1">
      <c r="A121" s="32"/>
      <c r="B121" s="33"/>
      <c r="C121" s="27" t="s">
        <v>20</v>
      </c>
      <c r="D121" s="32"/>
      <c r="E121" s="32"/>
      <c r="F121" s="25" t="str">
        <f>F12</f>
        <v xml:space="preserve"> </v>
      </c>
      <c r="G121" s="32"/>
      <c r="H121" s="32"/>
      <c r="I121" s="27" t="s">
        <v>22</v>
      </c>
      <c r="J121" s="55" t="str">
        <f>IF(J12="","",J12)</f>
        <v>Vyplň údaj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15.2" customHeight="1">
      <c r="A123" s="32"/>
      <c r="B123" s="33"/>
      <c r="C123" s="27" t="s">
        <v>23</v>
      </c>
      <c r="D123" s="32"/>
      <c r="E123" s="32"/>
      <c r="F123" s="25" t="str">
        <f>E15</f>
        <v xml:space="preserve"> </v>
      </c>
      <c r="G123" s="32"/>
      <c r="H123" s="32"/>
      <c r="I123" s="27" t="s">
        <v>28</v>
      </c>
      <c r="J123" s="30" t="str">
        <f>E21</f>
        <v xml:space="preserve"> 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5.2" customHeight="1">
      <c r="A124" s="32"/>
      <c r="B124" s="33"/>
      <c r="C124" s="27" t="s">
        <v>26</v>
      </c>
      <c r="D124" s="32"/>
      <c r="E124" s="32"/>
      <c r="F124" s="25" t="str">
        <f>IF(E18="","",E18)</f>
        <v>Vyplň údaj</v>
      </c>
      <c r="G124" s="32"/>
      <c r="H124" s="32"/>
      <c r="I124" s="27" t="s">
        <v>30</v>
      </c>
      <c r="J124" s="30" t="str">
        <f>E24</f>
        <v xml:space="preserve"> </v>
      </c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2" customFormat="1" ht="10.35" customHeight="1">
      <c r="A125" s="32"/>
      <c r="B125" s="33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63" s="11" customFormat="1" ht="29.25" customHeight="1">
      <c r="A126" s="120"/>
      <c r="B126" s="121"/>
      <c r="C126" s="122" t="s">
        <v>167</v>
      </c>
      <c r="D126" s="123" t="s">
        <v>57</v>
      </c>
      <c r="E126" s="123" t="s">
        <v>53</v>
      </c>
      <c r="F126" s="123" t="s">
        <v>54</v>
      </c>
      <c r="G126" s="123" t="s">
        <v>168</v>
      </c>
      <c r="H126" s="123" t="s">
        <v>169</v>
      </c>
      <c r="I126" s="123" t="s">
        <v>170</v>
      </c>
      <c r="J126" s="124" t="s">
        <v>160</v>
      </c>
      <c r="K126" s="125" t="s">
        <v>171</v>
      </c>
      <c r="L126" s="126"/>
      <c r="M126" s="62" t="s">
        <v>1</v>
      </c>
      <c r="N126" s="63" t="s">
        <v>36</v>
      </c>
      <c r="O126" s="63" t="s">
        <v>172</v>
      </c>
      <c r="P126" s="63" t="s">
        <v>173</v>
      </c>
      <c r="Q126" s="63" t="s">
        <v>174</v>
      </c>
      <c r="R126" s="63" t="s">
        <v>175</v>
      </c>
      <c r="S126" s="63" t="s">
        <v>176</v>
      </c>
      <c r="T126" s="64" t="s">
        <v>177</v>
      </c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</row>
    <row r="127" spans="1:63" s="2" customFormat="1" ht="22.9" customHeight="1">
      <c r="A127" s="32"/>
      <c r="B127" s="33"/>
      <c r="C127" s="69" t="s">
        <v>178</v>
      </c>
      <c r="D127" s="32"/>
      <c r="E127" s="32"/>
      <c r="F127" s="32"/>
      <c r="G127" s="32"/>
      <c r="H127" s="32"/>
      <c r="I127" s="32"/>
      <c r="J127" s="127">
        <f>BK127</f>
        <v>0</v>
      </c>
      <c r="K127" s="32"/>
      <c r="L127" s="33"/>
      <c r="M127" s="65"/>
      <c r="N127" s="56"/>
      <c r="O127" s="66"/>
      <c r="P127" s="128">
        <f>P128+P322</f>
        <v>0</v>
      </c>
      <c r="Q127" s="66"/>
      <c r="R127" s="128">
        <f>R128+R322</f>
        <v>395.75656235569994</v>
      </c>
      <c r="S127" s="66"/>
      <c r="T127" s="129">
        <f>T128+T322</f>
        <v>12.853399999999999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71</v>
      </c>
      <c r="AU127" s="17" t="s">
        <v>162</v>
      </c>
      <c r="BK127" s="130">
        <f>BK128+BK322</f>
        <v>0</v>
      </c>
    </row>
    <row r="128" spans="1:63" s="12" customFormat="1" ht="25.9" customHeight="1">
      <c r="B128" s="131"/>
      <c r="D128" s="132" t="s">
        <v>71</v>
      </c>
      <c r="E128" s="133" t="s">
        <v>179</v>
      </c>
      <c r="F128" s="133" t="s">
        <v>180</v>
      </c>
      <c r="I128" s="134"/>
      <c r="J128" s="135">
        <f>BK128</f>
        <v>0</v>
      </c>
      <c r="L128" s="131"/>
      <c r="M128" s="136"/>
      <c r="N128" s="137"/>
      <c r="O128" s="137"/>
      <c r="P128" s="138">
        <f>P129+P181+P188+P218+P254+P259+P300+P319</f>
        <v>0</v>
      </c>
      <c r="Q128" s="137"/>
      <c r="R128" s="138">
        <f>R129+R181+R188+R218+R254+R259+R300+R319</f>
        <v>394.66190890569993</v>
      </c>
      <c r="S128" s="137"/>
      <c r="T128" s="139">
        <f>T129+T181+T188+T218+T254+T259+T300+T319</f>
        <v>12.853399999999999</v>
      </c>
      <c r="AR128" s="132" t="s">
        <v>80</v>
      </c>
      <c r="AT128" s="140" t="s">
        <v>71</v>
      </c>
      <c r="AU128" s="140" t="s">
        <v>72</v>
      </c>
      <c r="AY128" s="132" t="s">
        <v>181</v>
      </c>
      <c r="BK128" s="141">
        <f>BK129+BK181+BK188+BK218+BK254+BK259+BK300+BK319</f>
        <v>0</v>
      </c>
    </row>
    <row r="129" spans="1:65" s="12" customFormat="1" ht="22.9" customHeight="1">
      <c r="B129" s="131"/>
      <c r="D129" s="132" t="s">
        <v>71</v>
      </c>
      <c r="E129" s="142" t="s">
        <v>80</v>
      </c>
      <c r="F129" s="142" t="s">
        <v>1567</v>
      </c>
      <c r="I129" s="134"/>
      <c r="J129" s="143">
        <f>BK129</f>
        <v>0</v>
      </c>
      <c r="L129" s="131"/>
      <c r="M129" s="136"/>
      <c r="N129" s="137"/>
      <c r="O129" s="137"/>
      <c r="P129" s="138">
        <f>SUM(P130:P180)</f>
        <v>0</v>
      </c>
      <c r="Q129" s="137"/>
      <c r="R129" s="138">
        <f>SUM(R130:R180)</f>
        <v>155.25228960000001</v>
      </c>
      <c r="S129" s="137"/>
      <c r="T129" s="139">
        <f>SUM(T130:T180)</f>
        <v>0</v>
      </c>
      <c r="AR129" s="132" t="s">
        <v>80</v>
      </c>
      <c r="AT129" s="140" t="s">
        <v>71</v>
      </c>
      <c r="AU129" s="140" t="s">
        <v>80</v>
      </c>
      <c r="AY129" s="132" t="s">
        <v>181</v>
      </c>
      <c r="BK129" s="141">
        <f>SUM(BK130:BK180)</f>
        <v>0</v>
      </c>
    </row>
    <row r="130" spans="1:65" s="2" customFormat="1" ht="37.9" customHeight="1">
      <c r="A130" s="32"/>
      <c r="B130" s="144"/>
      <c r="C130" s="188" t="s">
        <v>80</v>
      </c>
      <c r="D130" s="188" t="s">
        <v>266</v>
      </c>
      <c r="E130" s="189" t="s">
        <v>1568</v>
      </c>
      <c r="F130" s="190" t="s">
        <v>1569</v>
      </c>
      <c r="G130" s="191" t="s">
        <v>690</v>
      </c>
      <c r="H130" s="192">
        <v>161.37</v>
      </c>
      <c r="I130" s="193"/>
      <c r="J130" s="194">
        <f>ROUND(I130*H130,2)</f>
        <v>0</v>
      </c>
      <c r="K130" s="195"/>
      <c r="L130" s="33"/>
      <c r="M130" s="196" t="s">
        <v>1</v>
      </c>
      <c r="N130" s="197" t="s">
        <v>37</v>
      </c>
      <c r="O130" s="58"/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8" t="s">
        <v>188</v>
      </c>
      <c r="AT130" s="158" t="s">
        <v>266</v>
      </c>
      <c r="AU130" s="158" t="s">
        <v>82</v>
      </c>
      <c r="AY130" s="17" t="s">
        <v>181</v>
      </c>
      <c r="BE130" s="159">
        <f>IF(N130="základní",J130,0)</f>
        <v>0</v>
      </c>
      <c r="BF130" s="159">
        <f>IF(N130="snížená",J130,0)</f>
        <v>0</v>
      </c>
      <c r="BG130" s="159">
        <f>IF(N130="zákl. přenesená",J130,0)</f>
        <v>0</v>
      </c>
      <c r="BH130" s="159">
        <f>IF(N130="sníž. přenesená",J130,0)</f>
        <v>0</v>
      </c>
      <c r="BI130" s="159">
        <f>IF(N130="nulová",J130,0)</f>
        <v>0</v>
      </c>
      <c r="BJ130" s="17" t="s">
        <v>80</v>
      </c>
      <c r="BK130" s="159">
        <f>ROUND(I130*H130,2)</f>
        <v>0</v>
      </c>
      <c r="BL130" s="17" t="s">
        <v>188</v>
      </c>
      <c r="BM130" s="158" t="s">
        <v>1570</v>
      </c>
    </row>
    <row r="131" spans="1:65" s="2" customFormat="1" ht="29.25">
      <c r="A131" s="32"/>
      <c r="B131" s="33"/>
      <c r="C131" s="32"/>
      <c r="D131" s="160" t="s">
        <v>190</v>
      </c>
      <c r="E131" s="32"/>
      <c r="F131" s="161" t="s">
        <v>1569</v>
      </c>
      <c r="G131" s="32"/>
      <c r="H131" s="32"/>
      <c r="I131" s="162"/>
      <c r="J131" s="32"/>
      <c r="K131" s="32"/>
      <c r="L131" s="33"/>
      <c r="M131" s="163"/>
      <c r="N131" s="164"/>
      <c r="O131" s="58"/>
      <c r="P131" s="58"/>
      <c r="Q131" s="58"/>
      <c r="R131" s="58"/>
      <c r="S131" s="58"/>
      <c r="T131" s="59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190</v>
      </c>
      <c r="AU131" s="17" t="s">
        <v>82</v>
      </c>
    </row>
    <row r="132" spans="1:65" s="13" customFormat="1" ht="11.25">
      <c r="B132" s="165"/>
      <c r="D132" s="160" t="s">
        <v>191</v>
      </c>
      <c r="E132" s="166" t="s">
        <v>1</v>
      </c>
      <c r="F132" s="167" t="s">
        <v>1571</v>
      </c>
      <c r="H132" s="168">
        <v>161.37</v>
      </c>
      <c r="I132" s="169"/>
      <c r="L132" s="165"/>
      <c r="M132" s="170"/>
      <c r="N132" s="171"/>
      <c r="O132" s="171"/>
      <c r="P132" s="171"/>
      <c r="Q132" s="171"/>
      <c r="R132" s="171"/>
      <c r="S132" s="171"/>
      <c r="T132" s="172"/>
      <c r="AT132" s="166" t="s">
        <v>191</v>
      </c>
      <c r="AU132" s="166" t="s">
        <v>82</v>
      </c>
      <c r="AV132" s="13" t="s">
        <v>82</v>
      </c>
      <c r="AW132" s="13" t="s">
        <v>29</v>
      </c>
      <c r="AX132" s="13" t="s">
        <v>72</v>
      </c>
      <c r="AY132" s="166" t="s">
        <v>181</v>
      </c>
    </row>
    <row r="133" spans="1:65" s="15" customFormat="1" ht="11.25">
      <c r="B133" s="180"/>
      <c r="D133" s="160" t="s">
        <v>191</v>
      </c>
      <c r="E133" s="181" t="s">
        <v>1</v>
      </c>
      <c r="F133" s="182" t="s">
        <v>223</v>
      </c>
      <c r="H133" s="183">
        <v>161.37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191</v>
      </c>
      <c r="AU133" s="181" t="s">
        <v>82</v>
      </c>
      <c r="AV133" s="15" t="s">
        <v>188</v>
      </c>
      <c r="AW133" s="15" t="s">
        <v>29</v>
      </c>
      <c r="AX133" s="15" t="s">
        <v>80</v>
      </c>
      <c r="AY133" s="181" t="s">
        <v>181</v>
      </c>
    </row>
    <row r="134" spans="1:65" s="2" customFormat="1" ht="49.15" customHeight="1">
      <c r="A134" s="32"/>
      <c r="B134" s="144"/>
      <c r="C134" s="188" t="s">
        <v>82</v>
      </c>
      <c r="D134" s="188" t="s">
        <v>266</v>
      </c>
      <c r="E134" s="189" t="s">
        <v>1572</v>
      </c>
      <c r="F134" s="190" t="s">
        <v>1573</v>
      </c>
      <c r="G134" s="191" t="s">
        <v>690</v>
      </c>
      <c r="H134" s="192">
        <v>161.37</v>
      </c>
      <c r="I134" s="193"/>
      <c r="J134" s="194">
        <f>ROUND(I134*H134,2)</f>
        <v>0</v>
      </c>
      <c r="K134" s="195"/>
      <c r="L134" s="33"/>
      <c r="M134" s="196" t="s">
        <v>1</v>
      </c>
      <c r="N134" s="197" t="s">
        <v>37</v>
      </c>
      <c r="O134" s="58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8" t="s">
        <v>188</v>
      </c>
      <c r="AT134" s="158" t="s">
        <v>266</v>
      </c>
      <c r="AU134" s="158" t="s">
        <v>82</v>
      </c>
      <c r="AY134" s="17" t="s">
        <v>181</v>
      </c>
      <c r="BE134" s="159">
        <f>IF(N134="základní",J134,0)</f>
        <v>0</v>
      </c>
      <c r="BF134" s="159">
        <f>IF(N134="snížená",J134,0)</f>
        <v>0</v>
      </c>
      <c r="BG134" s="159">
        <f>IF(N134="zákl. přenesená",J134,0)</f>
        <v>0</v>
      </c>
      <c r="BH134" s="159">
        <f>IF(N134="sníž. přenesená",J134,0)</f>
        <v>0</v>
      </c>
      <c r="BI134" s="159">
        <f>IF(N134="nulová",J134,0)</f>
        <v>0</v>
      </c>
      <c r="BJ134" s="17" t="s">
        <v>80</v>
      </c>
      <c r="BK134" s="159">
        <f>ROUND(I134*H134,2)</f>
        <v>0</v>
      </c>
      <c r="BL134" s="17" t="s">
        <v>188</v>
      </c>
      <c r="BM134" s="158" t="s">
        <v>1574</v>
      </c>
    </row>
    <row r="135" spans="1:65" s="2" customFormat="1" ht="29.25">
      <c r="A135" s="32"/>
      <c r="B135" s="33"/>
      <c r="C135" s="32"/>
      <c r="D135" s="160" t="s">
        <v>190</v>
      </c>
      <c r="E135" s="32"/>
      <c r="F135" s="161" t="s">
        <v>1573</v>
      </c>
      <c r="G135" s="32"/>
      <c r="H135" s="32"/>
      <c r="I135" s="162"/>
      <c r="J135" s="32"/>
      <c r="K135" s="32"/>
      <c r="L135" s="33"/>
      <c r="M135" s="163"/>
      <c r="N135" s="164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190</v>
      </c>
      <c r="AU135" s="17" t="s">
        <v>82</v>
      </c>
    </row>
    <row r="136" spans="1:65" s="13" customFormat="1" ht="11.25">
      <c r="B136" s="165"/>
      <c r="D136" s="160" t="s">
        <v>191</v>
      </c>
      <c r="E136" s="166" t="s">
        <v>1</v>
      </c>
      <c r="F136" s="167" t="s">
        <v>1571</v>
      </c>
      <c r="H136" s="168">
        <v>161.37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6" t="s">
        <v>191</v>
      </c>
      <c r="AU136" s="166" t="s">
        <v>82</v>
      </c>
      <c r="AV136" s="13" t="s">
        <v>82</v>
      </c>
      <c r="AW136" s="13" t="s">
        <v>29</v>
      </c>
      <c r="AX136" s="13" t="s">
        <v>72</v>
      </c>
      <c r="AY136" s="166" t="s">
        <v>181</v>
      </c>
    </row>
    <row r="137" spans="1:65" s="15" customFormat="1" ht="11.25">
      <c r="B137" s="180"/>
      <c r="D137" s="160" t="s">
        <v>191</v>
      </c>
      <c r="E137" s="181" t="s">
        <v>1</v>
      </c>
      <c r="F137" s="182" t="s">
        <v>223</v>
      </c>
      <c r="H137" s="183">
        <v>161.37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191</v>
      </c>
      <c r="AU137" s="181" t="s">
        <v>82</v>
      </c>
      <c r="AV137" s="15" t="s">
        <v>188</v>
      </c>
      <c r="AW137" s="15" t="s">
        <v>29</v>
      </c>
      <c r="AX137" s="15" t="s">
        <v>80</v>
      </c>
      <c r="AY137" s="181" t="s">
        <v>181</v>
      </c>
    </row>
    <row r="138" spans="1:65" s="2" customFormat="1" ht="62.65" customHeight="1">
      <c r="A138" s="32"/>
      <c r="B138" s="144"/>
      <c r="C138" s="188" t="s">
        <v>212</v>
      </c>
      <c r="D138" s="188" t="s">
        <v>266</v>
      </c>
      <c r="E138" s="189" t="s">
        <v>1575</v>
      </c>
      <c r="F138" s="190" t="s">
        <v>1576</v>
      </c>
      <c r="G138" s="191" t="s">
        <v>690</v>
      </c>
      <c r="H138" s="192">
        <v>161.37</v>
      </c>
      <c r="I138" s="193"/>
      <c r="J138" s="194">
        <f>ROUND(I138*H138,2)</f>
        <v>0</v>
      </c>
      <c r="K138" s="195"/>
      <c r="L138" s="33"/>
      <c r="M138" s="196" t="s">
        <v>1</v>
      </c>
      <c r="N138" s="197" t="s">
        <v>37</v>
      </c>
      <c r="O138" s="58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188</v>
      </c>
      <c r="AT138" s="158" t="s">
        <v>266</v>
      </c>
      <c r="AU138" s="158" t="s">
        <v>82</v>
      </c>
      <c r="AY138" s="17" t="s">
        <v>181</v>
      </c>
      <c r="BE138" s="159">
        <f>IF(N138="základní",J138,0)</f>
        <v>0</v>
      </c>
      <c r="BF138" s="159">
        <f>IF(N138="snížená",J138,0)</f>
        <v>0</v>
      </c>
      <c r="BG138" s="159">
        <f>IF(N138="zákl. přenesená",J138,0)</f>
        <v>0</v>
      </c>
      <c r="BH138" s="159">
        <f>IF(N138="sníž. přenesená",J138,0)</f>
        <v>0</v>
      </c>
      <c r="BI138" s="159">
        <f>IF(N138="nulová",J138,0)</f>
        <v>0</v>
      </c>
      <c r="BJ138" s="17" t="s">
        <v>80</v>
      </c>
      <c r="BK138" s="159">
        <f>ROUND(I138*H138,2)</f>
        <v>0</v>
      </c>
      <c r="BL138" s="17" t="s">
        <v>188</v>
      </c>
      <c r="BM138" s="158" t="s">
        <v>1577</v>
      </c>
    </row>
    <row r="139" spans="1:65" s="2" customFormat="1" ht="39">
      <c r="A139" s="32"/>
      <c r="B139" s="33"/>
      <c r="C139" s="32"/>
      <c r="D139" s="160" t="s">
        <v>190</v>
      </c>
      <c r="E139" s="32"/>
      <c r="F139" s="161" t="s">
        <v>1576</v>
      </c>
      <c r="G139" s="32"/>
      <c r="H139" s="32"/>
      <c r="I139" s="162"/>
      <c r="J139" s="32"/>
      <c r="K139" s="32"/>
      <c r="L139" s="33"/>
      <c r="M139" s="163"/>
      <c r="N139" s="164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190</v>
      </c>
      <c r="AU139" s="17" t="s">
        <v>82</v>
      </c>
    </row>
    <row r="140" spans="1:65" s="13" customFormat="1" ht="11.25">
      <c r="B140" s="165"/>
      <c r="D140" s="160" t="s">
        <v>191</v>
      </c>
      <c r="E140" s="166" t="s">
        <v>1</v>
      </c>
      <c r="F140" s="167" t="s">
        <v>1571</v>
      </c>
      <c r="H140" s="168">
        <v>161.37</v>
      </c>
      <c r="I140" s="169"/>
      <c r="L140" s="165"/>
      <c r="M140" s="170"/>
      <c r="N140" s="171"/>
      <c r="O140" s="171"/>
      <c r="P140" s="171"/>
      <c r="Q140" s="171"/>
      <c r="R140" s="171"/>
      <c r="S140" s="171"/>
      <c r="T140" s="172"/>
      <c r="AT140" s="166" t="s">
        <v>191</v>
      </c>
      <c r="AU140" s="166" t="s">
        <v>82</v>
      </c>
      <c r="AV140" s="13" t="s">
        <v>82</v>
      </c>
      <c r="AW140" s="13" t="s">
        <v>29</v>
      </c>
      <c r="AX140" s="13" t="s">
        <v>72</v>
      </c>
      <c r="AY140" s="166" t="s">
        <v>181</v>
      </c>
    </row>
    <row r="141" spans="1:65" s="15" customFormat="1" ht="11.25">
      <c r="B141" s="180"/>
      <c r="D141" s="160" t="s">
        <v>191</v>
      </c>
      <c r="E141" s="181" t="s">
        <v>1</v>
      </c>
      <c r="F141" s="182" t="s">
        <v>223</v>
      </c>
      <c r="H141" s="183">
        <v>161.37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191</v>
      </c>
      <c r="AU141" s="181" t="s">
        <v>82</v>
      </c>
      <c r="AV141" s="15" t="s">
        <v>188</v>
      </c>
      <c r="AW141" s="15" t="s">
        <v>29</v>
      </c>
      <c r="AX141" s="15" t="s">
        <v>80</v>
      </c>
      <c r="AY141" s="181" t="s">
        <v>181</v>
      </c>
    </row>
    <row r="142" spans="1:65" s="2" customFormat="1" ht="66.75" customHeight="1">
      <c r="A142" s="32"/>
      <c r="B142" s="144"/>
      <c r="C142" s="188" t="s">
        <v>188</v>
      </c>
      <c r="D142" s="188" t="s">
        <v>266</v>
      </c>
      <c r="E142" s="189" t="s">
        <v>1578</v>
      </c>
      <c r="F142" s="190" t="s">
        <v>1579</v>
      </c>
      <c r="G142" s="191" t="s">
        <v>690</v>
      </c>
      <c r="H142" s="192">
        <v>806.85</v>
      </c>
      <c r="I142" s="193"/>
      <c r="J142" s="194">
        <f>ROUND(I142*H142,2)</f>
        <v>0</v>
      </c>
      <c r="K142" s="195"/>
      <c r="L142" s="33"/>
      <c r="M142" s="196" t="s">
        <v>1</v>
      </c>
      <c r="N142" s="197" t="s">
        <v>37</v>
      </c>
      <c r="O142" s="58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8" t="s">
        <v>188</v>
      </c>
      <c r="AT142" s="158" t="s">
        <v>266</v>
      </c>
      <c r="AU142" s="158" t="s">
        <v>82</v>
      </c>
      <c r="AY142" s="17" t="s">
        <v>181</v>
      </c>
      <c r="BE142" s="159">
        <f>IF(N142="základní",J142,0)</f>
        <v>0</v>
      </c>
      <c r="BF142" s="159">
        <f>IF(N142="snížená",J142,0)</f>
        <v>0</v>
      </c>
      <c r="BG142" s="159">
        <f>IF(N142="zákl. přenesená",J142,0)</f>
        <v>0</v>
      </c>
      <c r="BH142" s="159">
        <f>IF(N142="sníž. přenesená",J142,0)</f>
        <v>0</v>
      </c>
      <c r="BI142" s="159">
        <f>IF(N142="nulová",J142,0)</f>
        <v>0</v>
      </c>
      <c r="BJ142" s="17" t="s">
        <v>80</v>
      </c>
      <c r="BK142" s="159">
        <f>ROUND(I142*H142,2)</f>
        <v>0</v>
      </c>
      <c r="BL142" s="17" t="s">
        <v>188</v>
      </c>
      <c r="BM142" s="158" t="s">
        <v>1580</v>
      </c>
    </row>
    <row r="143" spans="1:65" s="2" customFormat="1" ht="48.75">
      <c r="A143" s="32"/>
      <c r="B143" s="33"/>
      <c r="C143" s="32"/>
      <c r="D143" s="160" t="s">
        <v>190</v>
      </c>
      <c r="E143" s="32"/>
      <c r="F143" s="161" t="s">
        <v>1581</v>
      </c>
      <c r="G143" s="32"/>
      <c r="H143" s="32"/>
      <c r="I143" s="162"/>
      <c r="J143" s="32"/>
      <c r="K143" s="32"/>
      <c r="L143" s="33"/>
      <c r="M143" s="163"/>
      <c r="N143" s="164"/>
      <c r="O143" s="58"/>
      <c r="P143" s="58"/>
      <c r="Q143" s="58"/>
      <c r="R143" s="58"/>
      <c r="S143" s="58"/>
      <c r="T143" s="59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7" t="s">
        <v>190</v>
      </c>
      <c r="AU143" s="17" t="s">
        <v>82</v>
      </c>
    </row>
    <row r="144" spans="1:65" s="13" customFormat="1" ht="11.25">
      <c r="B144" s="165"/>
      <c r="D144" s="160" t="s">
        <v>191</v>
      </c>
      <c r="E144" s="166" t="s">
        <v>1</v>
      </c>
      <c r="F144" s="167" t="s">
        <v>1582</v>
      </c>
      <c r="H144" s="168">
        <v>806.85</v>
      </c>
      <c r="I144" s="169"/>
      <c r="L144" s="165"/>
      <c r="M144" s="170"/>
      <c r="N144" s="171"/>
      <c r="O144" s="171"/>
      <c r="P144" s="171"/>
      <c r="Q144" s="171"/>
      <c r="R144" s="171"/>
      <c r="S144" s="171"/>
      <c r="T144" s="172"/>
      <c r="AT144" s="166" t="s">
        <v>191</v>
      </c>
      <c r="AU144" s="166" t="s">
        <v>82</v>
      </c>
      <c r="AV144" s="13" t="s">
        <v>82</v>
      </c>
      <c r="AW144" s="13" t="s">
        <v>29</v>
      </c>
      <c r="AX144" s="13" t="s">
        <v>72</v>
      </c>
      <c r="AY144" s="166" t="s">
        <v>181</v>
      </c>
    </row>
    <row r="145" spans="1:65" s="15" customFormat="1" ht="11.25">
      <c r="B145" s="180"/>
      <c r="D145" s="160" t="s">
        <v>191</v>
      </c>
      <c r="E145" s="181" t="s">
        <v>1</v>
      </c>
      <c r="F145" s="182" t="s">
        <v>223</v>
      </c>
      <c r="H145" s="183">
        <v>806.85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191</v>
      </c>
      <c r="AU145" s="181" t="s">
        <v>82</v>
      </c>
      <c r="AV145" s="15" t="s">
        <v>188</v>
      </c>
      <c r="AW145" s="15" t="s">
        <v>29</v>
      </c>
      <c r="AX145" s="15" t="s">
        <v>80</v>
      </c>
      <c r="AY145" s="181" t="s">
        <v>181</v>
      </c>
    </row>
    <row r="146" spans="1:65" s="2" customFormat="1" ht="44.25" customHeight="1">
      <c r="A146" s="32"/>
      <c r="B146" s="144"/>
      <c r="C146" s="188" t="s">
        <v>231</v>
      </c>
      <c r="D146" s="188" t="s">
        <v>266</v>
      </c>
      <c r="E146" s="189" t="s">
        <v>1583</v>
      </c>
      <c r="F146" s="190" t="s">
        <v>1584</v>
      </c>
      <c r="G146" s="191" t="s">
        <v>643</v>
      </c>
      <c r="H146" s="192">
        <v>306.60300000000001</v>
      </c>
      <c r="I146" s="193"/>
      <c r="J146" s="194">
        <f>ROUND(I146*H146,2)</f>
        <v>0</v>
      </c>
      <c r="K146" s="195"/>
      <c r="L146" s="33"/>
      <c r="M146" s="196" t="s">
        <v>1</v>
      </c>
      <c r="N146" s="197" t="s">
        <v>37</v>
      </c>
      <c r="O146" s="58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8" t="s">
        <v>188</v>
      </c>
      <c r="AT146" s="158" t="s">
        <v>266</v>
      </c>
      <c r="AU146" s="158" t="s">
        <v>82</v>
      </c>
      <c r="AY146" s="17" t="s">
        <v>181</v>
      </c>
      <c r="BE146" s="159">
        <f>IF(N146="základní",J146,0)</f>
        <v>0</v>
      </c>
      <c r="BF146" s="159">
        <f>IF(N146="snížená",J146,0)</f>
        <v>0</v>
      </c>
      <c r="BG146" s="159">
        <f>IF(N146="zákl. přenesená",J146,0)</f>
        <v>0</v>
      </c>
      <c r="BH146" s="159">
        <f>IF(N146="sníž. přenesená",J146,0)</f>
        <v>0</v>
      </c>
      <c r="BI146" s="159">
        <f>IF(N146="nulová",J146,0)</f>
        <v>0</v>
      </c>
      <c r="BJ146" s="17" t="s">
        <v>80</v>
      </c>
      <c r="BK146" s="159">
        <f>ROUND(I146*H146,2)</f>
        <v>0</v>
      </c>
      <c r="BL146" s="17" t="s">
        <v>188</v>
      </c>
      <c r="BM146" s="158" t="s">
        <v>1585</v>
      </c>
    </row>
    <row r="147" spans="1:65" s="2" customFormat="1" ht="29.25">
      <c r="A147" s="32"/>
      <c r="B147" s="33"/>
      <c r="C147" s="32"/>
      <c r="D147" s="160" t="s">
        <v>190</v>
      </c>
      <c r="E147" s="32"/>
      <c r="F147" s="161" t="s">
        <v>1584</v>
      </c>
      <c r="G147" s="32"/>
      <c r="H147" s="32"/>
      <c r="I147" s="162"/>
      <c r="J147" s="32"/>
      <c r="K147" s="32"/>
      <c r="L147" s="33"/>
      <c r="M147" s="163"/>
      <c r="N147" s="164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190</v>
      </c>
      <c r="AU147" s="17" t="s">
        <v>82</v>
      </c>
    </row>
    <row r="148" spans="1:65" s="13" customFormat="1" ht="11.25">
      <c r="B148" s="165"/>
      <c r="D148" s="160" t="s">
        <v>191</v>
      </c>
      <c r="E148" s="166" t="s">
        <v>1</v>
      </c>
      <c r="F148" s="167" t="s">
        <v>1586</v>
      </c>
      <c r="H148" s="168">
        <v>306.60300000000001</v>
      </c>
      <c r="I148" s="169"/>
      <c r="L148" s="165"/>
      <c r="M148" s="170"/>
      <c r="N148" s="171"/>
      <c r="O148" s="171"/>
      <c r="P148" s="171"/>
      <c r="Q148" s="171"/>
      <c r="R148" s="171"/>
      <c r="S148" s="171"/>
      <c r="T148" s="172"/>
      <c r="AT148" s="166" t="s">
        <v>191</v>
      </c>
      <c r="AU148" s="166" t="s">
        <v>82</v>
      </c>
      <c r="AV148" s="13" t="s">
        <v>82</v>
      </c>
      <c r="AW148" s="13" t="s">
        <v>29</v>
      </c>
      <c r="AX148" s="13" t="s">
        <v>72</v>
      </c>
      <c r="AY148" s="166" t="s">
        <v>181</v>
      </c>
    </row>
    <row r="149" spans="1:65" s="15" customFormat="1" ht="11.25">
      <c r="B149" s="180"/>
      <c r="D149" s="160" t="s">
        <v>191</v>
      </c>
      <c r="E149" s="181" t="s">
        <v>1</v>
      </c>
      <c r="F149" s="182" t="s">
        <v>223</v>
      </c>
      <c r="H149" s="183">
        <v>306.60300000000001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191</v>
      </c>
      <c r="AU149" s="181" t="s">
        <v>82</v>
      </c>
      <c r="AV149" s="15" t="s">
        <v>188</v>
      </c>
      <c r="AW149" s="15" t="s">
        <v>29</v>
      </c>
      <c r="AX149" s="15" t="s">
        <v>80</v>
      </c>
      <c r="AY149" s="181" t="s">
        <v>181</v>
      </c>
    </row>
    <row r="150" spans="1:65" s="2" customFormat="1" ht="37.9" customHeight="1">
      <c r="A150" s="32"/>
      <c r="B150" s="144"/>
      <c r="C150" s="188" t="s">
        <v>237</v>
      </c>
      <c r="D150" s="188" t="s">
        <v>266</v>
      </c>
      <c r="E150" s="189" t="s">
        <v>1587</v>
      </c>
      <c r="F150" s="190" t="s">
        <v>1588</v>
      </c>
      <c r="G150" s="191" t="s">
        <v>690</v>
      </c>
      <c r="H150" s="192">
        <v>161.37</v>
      </c>
      <c r="I150" s="193"/>
      <c r="J150" s="194">
        <f>ROUND(I150*H150,2)</f>
        <v>0</v>
      </c>
      <c r="K150" s="195"/>
      <c r="L150" s="33"/>
      <c r="M150" s="196" t="s">
        <v>1</v>
      </c>
      <c r="N150" s="197" t="s">
        <v>37</v>
      </c>
      <c r="O150" s="58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8" t="s">
        <v>188</v>
      </c>
      <c r="AT150" s="158" t="s">
        <v>266</v>
      </c>
      <c r="AU150" s="158" t="s">
        <v>82</v>
      </c>
      <c r="AY150" s="17" t="s">
        <v>181</v>
      </c>
      <c r="BE150" s="159">
        <f>IF(N150="základní",J150,0)</f>
        <v>0</v>
      </c>
      <c r="BF150" s="159">
        <f>IF(N150="snížená",J150,0)</f>
        <v>0</v>
      </c>
      <c r="BG150" s="159">
        <f>IF(N150="zákl. přenesená",J150,0)</f>
        <v>0</v>
      </c>
      <c r="BH150" s="159">
        <f>IF(N150="sníž. přenesená",J150,0)</f>
        <v>0</v>
      </c>
      <c r="BI150" s="159">
        <f>IF(N150="nulová",J150,0)</f>
        <v>0</v>
      </c>
      <c r="BJ150" s="17" t="s">
        <v>80</v>
      </c>
      <c r="BK150" s="159">
        <f>ROUND(I150*H150,2)</f>
        <v>0</v>
      </c>
      <c r="BL150" s="17" t="s">
        <v>188</v>
      </c>
      <c r="BM150" s="158" t="s">
        <v>1589</v>
      </c>
    </row>
    <row r="151" spans="1:65" s="2" customFormat="1" ht="19.5">
      <c r="A151" s="32"/>
      <c r="B151" s="33"/>
      <c r="C151" s="32"/>
      <c r="D151" s="160" t="s">
        <v>190</v>
      </c>
      <c r="E151" s="32"/>
      <c r="F151" s="161" t="s">
        <v>1588</v>
      </c>
      <c r="G151" s="32"/>
      <c r="H151" s="32"/>
      <c r="I151" s="162"/>
      <c r="J151" s="32"/>
      <c r="K151" s="32"/>
      <c r="L151" s="33"/>
      <c r="M151" s="163"/>
      <c r="N151" s="164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190</v>
      </c>
      <c r="AU151" s="17" t="s">
        <v>82</v>
      </c>
    </row>
    <row r="152" spans="1:65" s="13" customFormat="1" ht="11.25">
      <c r="B152" s="165"/>
      <c r="D152" s="160" t="s">
        <v>191</v>
      </c>
      <c r="E152" s="166" t="s">
        <v>1</v>
      </c>
      <c r="F152" s="167" t="s">
        <v>1590</v>
      </c>
      <c r="H152" s="168">
        <v>161.37</v>
      </c>
      <c r="I152" s="169"/>
      <c r="L152" s="165"/>
      <c r="M152" s="170"/>
      <c r="N152" s="171"/>
      <c r="O152" s="171"/>
      <c r="P152" s="171"/>
      <c r="Q152" s="171"/>
      <c r="R152" s="171"/>
      <c r="S152" s="171"/>
      <c r="T152" s="172"/>
      <c r="AT152" s="166" t="s">
        <v>191</v>
      </c>
      <c r="AU152" s="166" t="s">
        <v>82</v>
      </c>
      <c r="AV152" s="13" t="s">
        <v>82</v>
      </c>
      <c r="AW152" s="13" t="s">
        <v>29</v>
      </c>
      <c r="AX152" s="13" t="s">
        <v>72</v>
      </c>
      <c r="AY152" s="166" t="s">
        <v>181</v>
      </c>
    </row>
    <row r="153" spans="1:65" s="15" customFormat="1" ht="11.25">
      <c r="B153" s="180"/>
      <c r="D153" s="160" t="s">
        <v>191</v>
      </c>
      <c r="E153" s="181" t="s">
        <v>1</v>
      </c>
      <c r="F153" s="182" t="s">
        <v>223</v>
      </c>
      <c r="H153" s="183">
        <v>161.37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191</v>
      </c>
      <c r="AU153" s="181" t="s">
        <v>82</v>
      </c>
      <c r="AV153" s="15" t="s">
        <v>188</v>
      </c>
      <c r="AW153" s="15" t="s">
        <v>29</v>
      </c>
      <c r="AX153" s="15" t="s">
        <v>80</v>
      </c>
      <c r="AY153" s="181" t="s">
        <v>181</v>
      </c>
    </row>
    <row r="154" spans="1:65" s="2" customFormat="1" ht="66.75" customHeight="1">
      <c r="A154" s="32"/>
      <c r="B154" s="144"/>
      <c r="C154" s="188" t="s">
        <v>250</v>
      </c>
      <c r="D154" s="188" t="s">
        <v>266</v>
      </c>
      <c r="E154" s="189" t="s">
        <v>1591</v>
      </c>
      <c r="F154" s="190" t="s">
        <v>1592</v>
      </c>
      <c r="G154" s="191" t="s">
        <v>690</v>
      </c>
      <c r="H154" s="192">
        <v>73.900000000000006</v>
      </c>
      <c r="I154" s="193"/>
      <c r="J154" s="194">
        <f>ROUND(I154*H154,2)</f>
        <v>0</v>
      </c>
      <c r="K154" s="195"/>
      <c r="L154" s="33"/>
      <c r="M154" s="196" t="s">
        <v>1</v>
      </c>
      <c r="N154" s="197" t="s">
        <v>37</v>
      </c>
      <c r="O154" s="58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8" t="s">
        <v>188</v>
      </c>
      <c r="AT154" s="158" t="s">
        <v>266</v>
      </c>
      <c r="AU154" s="158" t="s">
        <v>82</v>
      </c>
      <c r="AY154" s="17" t="s">
        <v>181</v>
      </c>
      <c r="BE154" s="159">
        <f>IF(N154="základní",J154,0)</f>
        <v>0</v>
      </c>
      <c r="BF154" s="159">
        <f>IF(N154="snížená",J154,0)</f>
        <v>0</v>
      </c>
      <c r="BG154" s="159">
        <f>IF(N154="zákl. přenesená",J154,0)</f>
        <v>0</v>
      </c>
      <c r="BH154" s="159">
        <f>IF(N154="sníž. přenesená",J154,0)</f>
        <v>0</v>
      </c>
      <c r="BI154" s="159">
        <f>IF(N154="nulová",J154,0)</f>
        <v>0</v>
      </c>
      <c r="BJ154" s="17" t="s">
        <v>80</v>
      </c>
      <c r="BK154" s="159">
        <f>ROUND(I154*H154,2)</f>
        <v>0</v>
      </c>
      <c r="BL154" s="17" t="s">
        <v>188</v>
      </c>
      <c r="BM154" s="158" t="s">
        <v>1593</v>
      </c>
    </row>
    <row r="155" spans="1:65" s="2" customFormat="1" ht="39">
      <c r="A155" s="32"/>
      <c r="B155" s="33"/>
      <c r="C155" s="32"/>
      <c r="D155" s="160" t="s">
        <v>190</v>
      </c>
      <c r="E155" s="32"/>
      <c r="F155" s="161" t="s">
        <v>1592</v>
      </c>
      <c r="G155" s="32"/>
      <c r="H155" s="32"/>
      <c r="I155" s="162"/>
      <c r="J155" s="32"/>
      <c r="K155" s="32"/>
      <c r="L155" s="33"/>
      <c r="M155" s="163"/>
      <c r="N155" s="164"/>
      <c r="O155" s="58"/>
      <c r="P155" s="58"/>
      <c r="Q155" s="58"/>
      <c r="R155" s="58"/>
      <c r="S155" s="58"/>
      <c r="T155" s="59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T155" s="17" t="s">
        <v>190</v>
      </c>
      <c r="AU155" s="17" t="s">
        <v>82</v>
      </c>
    </row>
    <row r="156" spans="1:65" s="13" customFormat="1" ht="11.25">
      <c r="B156" s="165"/>
      <c r="D156" s="160" t="s">
        <v>191</v>
      </c>
      <c r="E156" s="166" t="s">
        <v>1</v>
      </c>
      <c r="F156" s="167" t="s">
        <v>1594</v>
      </c>
      <c r="H156" s="168">
        <v>3.9</v>
      </c>
      <c r="I156" s="169"/>
      <c r="L156" s="165"/>
      <c r="M156" s="170"/>
      <c r="N156" s="171"/>
      <c r="O156" s="171"/>
      <c r="P156" s="171"/>
      <c r="Q156" s="171"/>
      <c r="R156" s="171"/>
      <c r="S156" s="171"/>
      <c r="T156" s="172"/>
      <c r="AT156" s="166" t="s">
        <v>191</v>
      </c>
      <c r="AU156" s="166" t="s">
        <v>82</v>
      </c>
      <c r="AV156" s="13" t="s">
        <v>82</v>
      </c>
      <c r="AW156" s="13" t="s">
        <v>29</v>
      </c>
      <c r="AX156" s="13" t="s">
        <v>72</v>
      </c>
      <c r="AY156" s="166" t="s">
        <v>181</v>
      </c>
    </row>
    <row r="157" spans="1:65" s="13" customFormat="1" ht="11.25">
      <c r="B157" s="165"/>
      <c r="D157" s="160" t="s">
        <v>191</v>
      </c>
      <c r="E157" s="166" t="s">
        <v>1</v>
      </c>
      <c r="F157" s="167" t="s">
        <v>1595</v>
      </c>
      <c r="H157" s="168">
        <v>70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6" t="s">
        <v>191</v>
      </c>
      <c r="AU157" s="166" t="s">
        <v>82</v>
      </c>
      <c r="AV157" s="13" t="s">
        <v>82</v>
      </c>
      <c r="AW157" s="13" t="s">
        <v>29</v>
      </c>
      <c r="AX157" s="13" t="s">
        <v>72</v>
      </c>
      <c r="AY157" s="166" t="s">
        <v>181</v>
      </c>
    </row>
    <row r="158" spans="1:65" s="15" customFormat="1" ht="11.25">
      <c r="B158" s="180"/>
      <c r="D158" s="160" t="s">
        <v>191</v>
      </c>
      <c r="E158" s="181" t="s">
        <v>1</v>
      </c>
      <c r="F158" s="182" t="s">
        <v>223</v>
      </c>
      <c r="H158" s="183">
        <v>73.900000000000006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191</v>
      </c>
      <c r="AU158" s="181" t="s">
        <v>82</v>
      </c>
      <c r="AV158" s="15" t="s">
        <v>188</v>
      </c>
      <c r="AW158" s="15" t="s">
        <v>29</v>
      </c>
      <c r="AX158" s="15" t="s">
        <v>80</v>
      </c>
      <c r="AY158" s="181" t="s">
        <v>181</v>
      </c>
    </row>
    <row r="159" spans="1:65" s="2" customFormat="1" ht="16.5" customHeight="1">
      <c r="A159" s="32"/>
      <c r="B159" s="144"/>
      <c r="C159" s="145" t="s">
        <v>187</v>
      </c>
      <c r="D159" s="145" t="s">
        <v>183</v>
      </c>
      <c r="E159" s="146" t="s">
        <v>1596</v>
      </c>
      <c r="F159" s="147" t="s">
        <v>1597</v>
      </c>
      <c r="G159" s="148" t="s">
        <v>643</v>
      </c>
      <c r="H159" s="149">
        <v>155.19</v>
      </c>
      <c r="I159" s="150"/>
      <c r="J159" s="151">
        <f>ROUND(I159*H159,2)</f>
        <v>0</v>
      </c>
      <c r="K159" s="152"/>
      <c r="L159" s="153"/>
      <c r="M159" s="154" t="s">
        <v>1</v>
      </c>
      <c r="N159" s="155" t="s">
        <v>37</v>
      </c>
      <c r="O159" s="58"/>
      <c r="P159" s="156">
        <f>O159*H159</f>
        <v>0</v>
      </c>
      <c r="Q159" s="156">
        <v>1</v>
      </c>
      <c r="R159" s="156">
        <f>Q159*H159</f>
        <v>155.19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187</v>
      </c>
      <c r="AT159" s="158" t="s">
        <v>183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188</v>
      </c>
      <c r="BM159" s="158" t="s">
        <v>1598</v>
      </c>
    </row>
    <row r="160" spans="1:65" s="2" customFormat="1" ht="11.25">
      <c r="A160" s="32"/>
      <c r="B160" s="33"/>
      <c r="C160" s="32"/>
      <c r="D160" s="160" t="s">
        <v>190</v>
      </c>
      <c r="E160" s="32"/>
      <c r="F160" s="161" t="s">
        <v>1597</v>
      </c>
      <c r="G160" s="32"/>
      <c r="H160" s="32"/>
      <c r="I160" s="162"/>
      <c r="J160" s="32"/>
      <c r="K160" s="32"/>
      <c r="L160" s="33"/>
      <c r="M160" s="163"/>
      <c r="N160" s="164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65" s="2" customFormat="1" ht="16.5" customHeight="1">
      <c r="A161" s="32"/>
      <c r="B161" s="144"/>
      <c r="C161" s="188" t="s">
        <v>277</v>
      </c>
      <c r="D161" s="188" t="s">
        <v>266</v>
      </c>
      <c r="E161" s="189" t="s">
        <v>1599</v>
      </c>
      <c r="F161" s="190" t="s">
        <v>1600</v>
      </c>
      <c r="G161" s="191" t="s">
        <v>881</v>
      </c>
      <c r="H161" s="192">
        <v>48</v>
      </c>
      <c r="I161" s="193"/>
      <c r="J161" s="194">
        <f>ROUND(I161*H161,2)</f>
        <v>0</v>
      </c>
      <c r="K161" s="195"/>
      <c r="L161" s="33"/>
      <c r="M161" s="196" t="s">
        <v>1</v>
      </c>
      <c r="N161" s="197" t="s">
        <v>37</v>
      </c>
      <c r="O161" s="58"/>
      <c r="P161" s="156">
        <f>O161*H161</f>
        <v>0</v>
      </c>
      <c r="Q161" s="156">
        <v>1.2727000000000001E-3</v>
      </c>
      <c r="R161" s="156">
        <f>Q161*H161</f>
        <v>6.1089600000000008E-2</v>
      </c>
      <c r="S161" s="156">
        <v>0</v>
      </c>
      <c r="T161" s="15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8" t="s">
        <v>188</v>
      </c>
      <c r="AT161" s="158" t="s">
        <v>266</v>
      </c>
      <c r="AU161" s="158" t="s">
        <v>82</v>
      </c>
      <c r="AY161" s="17" t="s">
        <v>181</v>
      </c>
      <c r="BE161" s="159">
        <f>IF(N161="základní",J161,0)</f>
        <v>0</v>
      </c>
      <c r="BF161" s="159">
        <f>IF(N161="snížená",J161,0)</f>
        <v>0</v>
      </c>
      <c r="BG161" s="159">
        <f>IF(N161="zákl. přenesená",J161,0)</f>
        <v>0</v>
      </c>
      <c r="BH161" s="159">
        <f>IF(N161="sníž. přenesená",J161,0)</f>
        <v>0</v>
      </c>
      <c r="BI161" s="159">
        <f>IF(N161="nulová",J161,0)</f>
        <v>0</v>
      </c>
      <c r="BJ161" s="17" t="s">
        <v>80</v>
      </c>
      <c r="BK161" s="159">
        <f>ROUND(I161*H161,2)</f>
        <v>0</v>
      </c>
      <c r="BL161" s="17" t="s">
        <v>188</v>
      </c>
      <c r="BM161" s="158" t="s">
        <v>1601</v>
      </c>
    </row>
    <row r="162" spans="1:65" s="2" customFormat="1" ht="11.25">
      <c r="A162" s="32"/>
      <c r="B162" s="33"/>
      <c r="C162" s="32"/>
      <c r="D162" s="160" t="s">
        <v>190</v>
      </c>
      <c r="E162" s="32"/>
      <c r="F162" s="161" t="s">
        <v>1600</v>
      </c>
      <c r="G162" s="32"/>
      <c r="H162" s="32"/>
      <c r="I162" s="162"/>
      <c r="J162" s="32"/>
      <c r="K162" s="32"/>
      <c r="L162" s="33"/>
      <c r="M162" s="163"/>
      <c r="N162" s="164"/>
      <c r="O162" s="58"/>
      <c r="P162" s="58"/>
      <c r="Q162" s="58"/>
      <c r="R162" s="58"/>
      <c r="S162" s="58"/>
      <c r="T162" s="59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7" t="s">
        <v>190</v>
      </c>
      <c r="AU162" s="17" t="s">
        <v>82</v>
      </c>
    </row>
    <row r="163" spans="1:65" s="13" customFormat="1" ht="11.25">
      <c r="B163" s="165"/>
      <c r="D163" s="160" t="s">
        <v>191</v>
      </c>
      <c r="E163" s="166" t="s">
        <v>1</v>
      </c>
      <c r="F163" s="167" t="s">
        <v>1602</v>
      </c>
      <c r="H163" s="168">
        <v>48</v>
      </c>
      <c r="I163" s="169"/>
      <c r="L163" s="165"/>
      <c r="M163" s="170"/>
      <c r="N163" s="171"/>
      <c r="O163" s="171"/>
      <c r="P163" s="171"/>
      <c r="Q163" s="171"/>
      <c r="R163" s="171"/>
      <c r="S163" s="171"/>
      <c r="T163" s="172"/>
      <c r="AT163" s="166" t="s">
        <v>191</v>
      </c>
      <c r="AU163" s="166" t="s">
        <v>82</v>
      </c>
      <c r="AV163" s="13" t="s">
        <v>82</v>
      </c>
      <c r="AW163" s="13" t="s">
        <v>29</v>
      </c>
      <c r="AX163" s="13" t="s">
        <v>72</v>
      </c>
      <c r="AY163" s="166" t="s">
        <v>181</v>
      </c>
    </row>
    <row r="164" spans="1:65" s="15" customFormat="1" ht="11.25">
      <c r="B164" s="180"/>
      <c r="D164" s="160" t="s">
        <v>191</v>
      </c>
      <c r="E164" s="181" t="s">
        <v>1</v>
      </c>
      <c r="F164" s="182" t="s">
        <v>223</v>
      </c>
      <c r="H164" s="183">
        <v>48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191</v>
      </c>
      <c r="AU164" s="181" t="s">
        <v>82</v>
      </c>
      <c r="AV164" s="15" t="s">
        <v>188</v>
      </c>
      <c r="AW164" s="15" t="s">
        <v>29</v>
      </c>
      <c r="AX164" s="15" t="s">
        <v>80</v>
      </c>
      <c r="AY164" s="181" t="s">
        <v>181</v>
      </c>
    </row>
    <row r="165" spans="1:65" s="2" customFormat="1" ht="16.5" customHeight="1">
      <c r="A165" s="32"/>
      <c r="B165" s="144"/>
      <c r="C165" s="145" t="s">
        <v>289</v>
      </c>
      <c r="D165" s="145" t="s">
        <v>183</v>
      </c>
      <c r="E165" s="146" t="s">
        <v>1603</v>
      </c>
      <c r="F165" s="147" t="s">
        <v>1604</v>
      </c>
      <c r="G165" s="148" t="s">
        <v>1605</v>
      </c>
      <c r="H165" s="149">
        <v>1.2</v>
      </c>
      <c r="I165" s="150"/>
      <c r="J165" s="151">
        <f>ROUND(I165*H165,2)</f>
        <v>0</v>
      </c>
      <c r="K165" s="152"/>
      <c r="L165" s="153"/>
      <c r="M165" s="154" t="s">
        <v>1</v>
      </c>
      <c r="N165" s="155" t="s">
        <v>37</v>
      </c>
      <c r="O165" s="58"/>
      <c r="P165" s="156">
        <f>O165*H165</f>
        <v>0</v>
      </c>
      <c r="Q165" s="156">
        <v>1E-3</v>
      </c>
      <c r="R165" s="156">
        <f>Q165*H165</f>
        <v>1.1999999999999999E-3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187</v>
      </c>
      <c r="AT165" s="158" t="s">
        <v>183</v>
      </c>
      <c r="AU165" s="158" t="s">
        <v>82</v>
      </c>
      <c r="AY165" s="17" t="s">
        <v>181</v>
      </c>
      <c r="BE165" s="159">
        <f>IF(N165="základní",J165,0)</f>
        <v>0</v>
      </c>
      <c r="BF165" s="159">
        <f>IF(N165="snížená",J165,0)</f>
        <v>0</v>
      </c>
      <c r="BG165" s="159">
        <f>IF(N165="zákl. přenesená",J165,0)</f>
        <v>0</v>
      </c>
      <c r="BH165" s="159">
        <f>IF(N165="sníž. přenesená",J165,0)</f>
        <v>0</v>
      </c>
      <c r="BI165" s="159">
        <f>IF(N165="nulová",J165,0)</f>
        <v>0</v>
      </c>
      <c r="BJ165" s="17" t="s">
        <v>80</v>
      </c>
      <c r="BK165" s="159">
        <f>ROUND(I165*H165,2)</f>
        <v>0</v>
      </c>
      <c r="BL165" s="17" t="s">
        <v>188</v>
      </c>
      <c r="BM165" s="158" t="s">
        <v>1606</v>
      </c>
    </row>
    <row r="166" spans="1:65" s="2" customFormat="1" ht="11.25">
      <c r="A166" s="32"/>
      <c r="B166" s="33"/>
      <c r="C166" s="32"/>
      <c r="D166" s="160" t="s">
        <v>190</v>
      </c>
      <c r="E166" s="32"/>
      <c r="F166" s="161" t="s">
        <v>1604</v>
      </c>
      <c r="G166" s="32"/>
      <c r="H166" s="32"/>
      <c r="I166" s="162"/>
      <c r="J166" s="32"/>
      <c r="K166" s="32"/>
      <c r="L166" s="33"/>
      <c r="M166" s="163"/>
      <c r="N166" s="164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190</v>
      </c>
      <c r="AU166" s="17" t="s">
        <v>82</v>
      </c>
    </row>
    <row r="167" spans="1:65" s="13" customFormat="1" ht="11.25">
      <c r="B167" s="165"/>
      <c r="D167" s="160" t="s">
        <v>191</v>
      </c>
      <c r="E167" s="166" t="s">
        <v>1</v>
      </c>
      <c r="F167" s="167" t="s">
        <v>1607</v>
      </c>
      <c r="H167" s="168">
        <v>1.2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6" t="s">
        <v>191</v>
      </c>
      <c r="AU167" s="166" t="s">
        <v>82</v>
      </c>
      <c r="AV167" s="13" t="s">
        <v>82</v>
      </c>
      <c r="AW167" s="13" t="s">
        <v>29</v>
      </c>
      <c r="AX167" s="13" t="s">
        <v>72</v>
      </c>
      <c r="AY167" s="166" t="s">
        <v>181</v>
      </c>
    </row>
    <row r="168" spans="1:65" s="15" customFormat="1" ht="11.25">
      <c r="B168" s="180"/>
      <c r="D168" s="160" t="s">
        <v>191</v>
      </c>
      <c r="E168" s="181" t="s">
        <v>1</v>
      </c>
      <c r="F168" s="182" t="s">
        <v>223</v>
      </c>
      <c r="H168" s="183">
        <v>1.2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191</v>
      </c>
      <c r="AU168" s="181" t="s">
        <v>82</v>
      </c>
      <c r="AV168" s="15" t="s">
        <v>188</v>
      </c>
      <c r="AW168" s="15" t="s">
        <v>29</v>
      </c>
      <c r="AX168" s="15" t="s">
        <v>80</v>
      </c>
      <c r="AY168" s="181" t="s">
        <v>181</v>
      </c>
    </row>
    <row r="169" spans="1:65" s="2" customFormat="1" ht="24.2" customHeight="1">
      <c r="A169" s="32"/>
      <c r="B169" s="144"/>
      <c r="C169" s="188" t="s">
        <v>8</v>
      </c>
      <c r="D169" s="188" t="s">
        <v>266</v>
      </c>
      <c r="E169" s="189" t="s">
        <v>1608</v>
      </c>
      <c r="F169" s="190" t="s">
        <v>1609</v>
      </c>
      <c r="G169" s="191" t="s">
        <v>881</v>
      </c>
      <c r="H169" s="192">
        <v>48</v>
      </c>
      <c r="I169" s="193"/>
      <c r="J169" s="194">
        <f>ROUND(I169*H169,2)</f>
        <v>0</v>
      </c>
      <c r="K169" s="195"/>
      <c r="L169" s="33"/>
      <c r="M169" s="196" t="s">
        <v>1</v>
      </c>
      <c r="N169" s="197" t="s">
        <v>37</v>
      </c>
      <c r="O169" s="58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188</v>
      </c>
      <c r="AT169" s="158" t="s">
        <v>266</v>
      </c>
      <c r="AU169" s="158" t="s">
        <v>82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188</v>
      </c>
      <c r="BM169" s="158" t="s">
        <v>1610</v>
      </c>
    </row>
    <row r="170" spans="1:65" s="2" customFormat="1" ht="11.25">
      <c r="A170" s="32"/>
      <c r="B170" s="33"/>
      <c r="C170" s="32"/>
      <c r="D170" s="160" t="s">
        <v>190</v>
      </c>
      <c r="E170" s="32"/>
      <c r="F170" s="161" t="s">
        <v>1609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82</v>
      </c>
    </row>
    <row r="171" spans="1:65" s="13" customFormat="1" ht="11.25">
      <c r="B171" s="165"/>
      <c r="D171" s="160" t="s">
        <v>191</v>
      </c>
      <c r="E171" s="166" t="s">
        <v>1</v>
      </c>
      <c r="F171" s="167" t="s">
        <v>1602</v>
      </c>
      <c r="H171" s="168">
        <v>48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6" t="s">
        <v>191</v>
      </c>
      <c r="AU171" s="166" t="s">
        <v>82</v>
      </c>
      <c r="AV171" s="13" t="s">
        <v>82</v>
      </c>
      <c r="AW171" s="13" t="s">
        <v>29</v>
      </c>
      <c r="AX171" s="13" t="s">
        <v>72</v>
      </c>
      <c r="AY171" s="166" t="s">
        <v>181</v>
      </c>
    </row>
    <row r="172" spans="1:65" s="15" customFormat="1" ht="11.25">
      <c r="B172" s="180"/>
      <c r="D172" s="160" t="s">
        <v>191</v>
      </c>
      <c r="E172" s="181" t="s">
        <v>1</v>
      </c>
      <c r="F172" s="182" t="s">
        <v>223</v>
      </c>
      <c r="H172" s="183">
        <v>48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191</v>
      </c>
      <c r="AU172" s="181" t="s">
        <v>82</v>
      </c>
      <c r="AV172" s="15" t="s">
        <v>188</v>
      </c>
      <c r="AW172" s="15" t="s">
        <v>29</v>
      </c>
      <c r="AX172" s="15" t="s">
        <v>80</v>
      </c>
      <c r="AY172" s="181" t="s">
        <v>181</v>
      </c>
    </row>
    <row r="173" spans="1:65" s="2" customFormat="1" ht="21.75" customHeight="1">
      <c r="A173" s="32"/>
      <c r="B173" s="144"/>
      <c r="C173" s="188" t="s">
        <v>304</v>
      </c>
      <c r="D173" s="188" t="s">
        <v>266</v>
      </c>
      <c r="E173" s="189" t="s">
        <v>1611</v>
      </c>
      <c r="F173" s="190" t="s">
        <v>1612</v>
      </c>
      <c r="G173" s="191" t="s">
        <v>690</v>
      </c>
      <c r="H173" s="192">
        <v>4.8</v>
      </c>
      <c r="I173" s="193"/>
      <c r="J173" s="194">
        <f>ROUND(I173*H173,2)</f>
        <v>0</v>
      </c>
      <c r="K173" s="195"/>
      <c r="L173" s="33"/>
      <c r="M173" s="196" t="s">
        <v>1</v>
      </c>
      <c r="N173" s="197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188</v>
      </c>
      <c r="AT173" s="158" t="s">
        <v>266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1613</v>
      </c>
    </row>
    <row r="174" spans="1:65" s="2" customFormat="1" ht="11.25">
      <c r="A174" s="32"/>
      <c r="B174" s="33"/>
      <c r="C174" s="32"/>
      <c r="D174" s="160" t="s">
        <v>190</v>
      </c>
      <c r="E174" s="32"/>
      <c r="F174" s="161" t="s">
        <v>1612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13" customFormat="1" ht="11.25">
      <c r="B175" s="165"/>
      <c r="D175" s="160" t="s">
        <v>191</v>
      </c>
      <c r="E175" s="166" t="s">
        <v>1</v>
      </c>
      <c r="F175" s="167" t="s">
        <v>1614</v>
      </c>
      <c r="H175" s="168">
        <v>4.8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6" t="s">
        <v>191</v>
      </c>
      <c r="AU175" s="166" t="s">
        <v>82</v>
      </c>
      <c r="AV175" s="13" t="s">
        <v>82</v>
      </c>
      <c r="AW175" s="13" t="s">
        <v>29</v>
      </c>
      <c r="AX175" s="13" t="s">
        <v>72</v>
      </c>
      <c r="AY175" s="166" t="s">
        <v>181</v>
      </c>
    </row>
    <row r="176" spans="1:65" s="15" customFormat="1" ht="11.25">
      <c r="B176" s="180"/>
      <c r="D176" s="160" t="s">
        <v>191</v>
      </c>
      <c r="E176" s="181" t="s">
        <v>1</v>
      </c>
      <c r="F176" s="182" t="s">
        <v>223</v>
      </c>
      <c r="H176" s="183">
        <v>4.8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191</v>
      </c>
      <c r="AU176" s="181" t="s">
        <v>82</v>
      </c>
      <c r="AV176" s="15" t="s">
        <v>188</v>
      </c>
      <c r="AW176" s="15" t="s">
        <v>29</v>
      </c>
      <c r="AX176" s="15" t="s">
        <v>80</v>
      </c>
      <c r="AY176" s="181" t="s">
        <v>181</v>
      </c>
    </row>
    <row r="177" spans="1:65" s="2" customFormat="1" ht="37.9" customHeight="1">
      <c r="A177" s="32"/>
      <c r="B177" s="144"/>
      <c r="C177" s="188" t="s">
        <v>265</v>
      </c>
      <c r="D177" s="188" t="s">
        <v>266</v>
      </c>
      <c r="E177" s="189" t="s">
        <v>1615</v>
      </c>
      <c r="F177" s="190" t="s">
        <v>1616</v>
      </c>
      <c r="G177" s="191" t="s">
        <v>881</v>
      </c>
      <c r="H177" s="192">
        <v>48</v>
      </c>
      <c r="I177" s="193"/>
      <c r="J177" s="194">
        <f>ROUND(I177*H177,2)</f>
        <v>0</v>
      </c>
      <c r="K177" s="195"/>
      <c r="L177" s="33"/>
      <c r="M177" s="196" t="s">
        <v>1</v>
      </c>
      <c r="N177" s="197" t="s">
        <v>37</v>
      </c>
      <c r="O177" s="58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188</v>
      </c>
      <c r="AT177" s="158" t="s">
        <v>266</v>
      </c>
      <c r="AU177" s="158" t="s">
        <v>82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1617</v>
      </c>
    </row>
    <row r="178" spans="1:65" s="2" customFormat="1" ht="19.5">
      <c r="A178" s="32"/>
      <c r="B178" s="33"/>
      <c r="C178" s="32"/>
      <c r="D178" s="160" t="s">
        <v>190</v>
      </c>
      <c r="E178" s="32"/>
      <c r="F178" s="161" t="s">
        <v>1616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82</v>
      </c>
    </row>
    <row r="179" spans="1:65" s="13" customFormat="1" ht="11.25">
      <c r="B179" s="165"/>
      <c r="D179" s="160" t="s">
        <v>191</v>
      </c>
      <c r="E179" s="166" t="s">
        <v>1</v>
      </c>
      <c r="F179" s="167" t="s">
        <v>1602</v>
      </c>
      <c r="H179" s="168">
        <v>48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6" t="s">
        <v>191</v>
      </c>
      <c r="AU179" s="166" t="s">
        <v>82</v>
      </c>
      <c r="AV179" s="13" t="s">
        <v>82</v>
      </c>
      <c r="AW179" s="13" t="s">
        <v>29</v>
      </c>
      <c r="AX179" s="13" t="s">
        <v>72</v>
      </c>
      <c r="AY179" s="166" t="s">
        <v>181</v>
      </c>
    </row>
    <row r="180" spans="1:65" s="15" customFormat="1" ht="11.25">
      <c r="B180" s="180"/>
      <c r="D180" s="160" t="s">
        <v>191</v>
      </c>
      <c r="E180" s="181" t="s">
        <v>1</v>
      </c>
      <c r="F180" s="182" t="s">
        <v>223</v>
      </c>
      <c r="H180" s="183">
        <v>48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191</v>
      </c>
      <c r="AU180" s="181" t="s">
        <v>82</v>
      </c>
      <c r="AV180" s="15" t="s">
        <v>188</v>
      </c>
      <c r="AW180" s="15" t="s">
        <v>29</v>
      </c>
      <c r="AX180" s="15" t="s">
        <v>80</v>
      </c>
      <c r="AY180" s="181" t="s">
        <v>181</v>
      </c>
    </row>
    <row r="181" spans="1:65" s="12" customFormat="1" ht="22.9" customHeight="1">
      <c r="B181" s="131"/>
      <c r="D181" s="132" t="s">
        <v>71</v>
      </c>
      <c r="E181" s="142" t="s">
        <v>82</v>
      </c>
      <c r="F181" s="142" t="s">
        <v>1618</v>
      </c>
      <c r="I181" s="134"/>
      <c r="J181" s="143">
        <f>BK181</f>
        <v>0</v>
      </c>
      <c r="L181" s="131"/>
      <c r="M181" s="136"/>
      <c r="N181" s="137"/>
      <c r="O181" s="137"/>
      <c r="P181" s="138">
        <f>SUM(P182:P187)</f>
        <v>0</v>
      </c>
      <c r="Q181" s="137"/>
      <c r="R181" s="138">
        <f>SUM(R182:R187)</f>
        <v>6.196892265599999</v>
      </c>
      <c r="S181" s="137"/>
      <c r="T181" s="139">
        <f>SUM(T182:T187)</f>
        <v>0</v>
      </c>
      <c r="AR181" s="132" t="s">
        <v>80</v>
      </c>
      <c r="AT181" s="140" t="s">
        <v>71</v>
      </c>
      <c r="AU181" s="140" t="s">
        <v>80</v>
      </c>
      <c r="AY181" s="132" t="s">
        <v>181</v>
      </c>
      <c r="BK181" s="141">
        <f>SUM(BK182:BK187)</f>
        <v>0</v>
      </c>
    </row>
    <row r="182" spans="1:65" s="2" customFormat="1" ht="24.2" customHeight="1">
      <c r="A182" s="32"/>
      <c r="B182" s="144"/>
      <c r="C182" s="188" t="s">
        <v>312</v>
      </c>
      <c r="D182" s="188" t="s">
        <v>266</v>
      </c>
      <c r="E182" s="189" t="s">
        <v>1619</v>
      </c>
      <c r="F182" s="190" t="s">
        <v>1620</v>
      </c>
      <c r="G182" s="191" t="s">
        <v>577</v>
      </c>
      <c r="H182" s="192">
        <v>4</v>
      </c>
      <c r="I182" s="193"/>
      <c r="J182" s="194">
        <f>ROUND(I182*H182,2)</f>
        <v>0</v>
      </c>
      <c r="K182" s="195"/>
      <c r="L182" s="33"/>
      <c r="M182" s="196" t="s">
        <v>1</v>
      </c>
      <c r="N182" s="197" t="s">
        <v>37</v>
      </c>
      <c r="O182" s="58"/>
      <c r="P182" s="156">
        <f>O182*H182</f>
        <v>0</v>
      </c>
      <c r="Q182" s="156">
        <v>0.15704106640000001</v>
      </c>
      <c r="R182" s="156">
        <f>Q182*H182</f>
        <v>0.62816426560000005</v>
      </c>
      <c r="S182" s="156">
        <v>0</v>
      </c>
      <c r="T182" s="15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188</v>
      </c>
      <c r="AT182" s="158" t="s">
        <v>266</v>
      </c>
      <c r="AU182" s="158" t="s">
        <v>82</v>
      </c>
      <c r="AY182" s="17" t="s">
        <v>181</v>
      </c>
      <c r="BE182" s="159">
        <f>IF(N182="základní",J182,0)</f>
        <v>0</v>
      </c>
      <c r="BF182" s="159">
        <f>IF(N182="snížená",J182,0)</f>
        <v>0</v>
      </c>
      <c r="BG182" s="159">
        <f>IF(N182="zákl. přenesená",J182,0)</f>
        <v>0</v>
      </c>
      <c r="BH182" s="159">
        <f>IF(N182="sníž. přenesená",J182,0)</f>
        <v>0</v>
      </c>
      <c r="BI182" s="159">
        <f>IF(N182="nulová",J182,0)</f>
        <v>0</v>
      </c>
      <c r="BJ182" s="17" t="s">
        <v>80</v>
      </c>
      <c r="BK182" s="159">
        <f>ROUND(I182*H182,2)</f>
        <v>0</v>
      </c>
      <c r="BL182" s="17" t="s">
        <v>188</v>
      </c>
      <c r="BM182" s="158" t="s">
        <v>1621</v>
      </c>
    </row>
    <row r="183" spans="1:65" s="2" customFormat="1" ht="11.25">
      <c r="A183" s="32"/>
      <c r="B183" s="33"/>
      <c r="C183" s="32"/>
      <c r="D183" s="160" t="s">
        <v>190</v>
      </c>
      <c r="E183" s="32"/>
      <c r="F183" s="161" t="s">
        <v>1620</v>
      </c>
      <c r="G183" s="32"/>
      <c r="H183" s="32"/>
      <c r="I183" s="162"/>
      <c r="J183" s="32"/>
      <c r="K183" s="32"/>
      <c r="L183" s="33"/>
      <c r="M183" s="163"/>
      <c r="N183" s="164"/>
      <c r="O183" s="58"/>
      <c r="P183" s="58"/>
      <c r="Q183" s="58"/>
      <c r="R183" s="58"/>
      <c r="S183" s="58"/>
      <c r="T183" s="59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7" t="s">
        <v>190</v>
      </c>
      <c r="AU183" s="17" t="s">
        <v>82</v>
      </c>
    </row>
    <row r="184" spans="1:65" s="2" customFormat="1" ht="55.5" customHeight="1">
      <c r="A184" s="32"/>
      <c r="B184" s="144"/>
      <c r="C184" s="188" t="s">
        <v>319</v>
      </c>
      <c r="D184" s="188" t="s">
        <v>266</v>
      </c>
      <c r="E184" s="189" t="s">
        <v>1622</v>
      </c>
      <c r="F184" s="190" t="s">
        <v>1623</v>
      </c>
      <c r="G184" s="191" t="s">
        <v>622</v>
      </c>
      <c r="H184" s="192">
        <v>20</v>
      </c>
      <c r="I184" s="193"/>
      <c r="J184" s="194">
        <f>ROUND(I184*H184,2)</f>
        <v>0</v>
      </c>
      <c r="K184" s="195"/>
      <c r="L184" s="33"/>
      <c r="M184" s="196" t="s">
        <v>1</v>
      </c>
      <c r="N184" s="197" t="s">
        <v>37</v>
      </c>
      <c r="O184" s="58"/>
      <c r="P184" s="156">
        <f>O184*H184</f>
        <v>0</v>
      </c>
      <c r="Q184" s="156">
        <v>0.27843639999999997</v>
      </c>
      <c r="R184" s="156">
        <f>Q184*H184</f>
        <v>5.5687279999999992</v>
      </c>
      <c r="S184" s="156">
        <v>0</v>
      </c>
      <c r="T184" s="157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8" t="s">
        <v>188</v>
      </c>
      <c r="AT184" s="158" t="s">
        <v>266</v>
      </c>
      <c r="AU184" s="158" t="s">
        <v>82</v>
      </c>
      <c r="AY184" s="17" t="s">
        <v>181</v>
      </c>
      <c r="BE184" s="159">
        <f>IF(N184="základní",J184,0)</f>
        <v>0</v>
      </c>
      <c r="BF184" s="159">
        <f>IF(N184="snížená",J184,0)</f>
        <v>0</v>
      </c>
      <c r="BG184" s="159">
        <f>IF(N184="zákl. přenesená",J184,0)</f>
        <v>0</v>
      </c>
      <c r="BH184" s="159">
        <f>IF(N184="sníž. přenesená",J184,0)</f>
        <v>0</v>
      </c>
      <c r="BI184" s="159">
        <f>IF(N184="nulová",J184,0)</f>
        <v>0</v>
      </c>
      <c r="BJ184" s="17" t="s">
        <v>80</v>
      </c>
      <c r="BK184" s="159">
        <f>ROUND(I184*H184,2)</f>
        <v>0</v>
      </c>
      <c r="BL184" s="17" t="s">
        <v>188</v>
      </c>
      <c r="BM184" s="158" t="s">
        <v>1624</v>
      </c>
    </row>
    <row r="185" spans="1:65" s="2" customFormat="1" ht="39">
      <c r="A185" s="32"/>
      <c r="B185" s="33"/>
      <c r="C185" s="32"/>
      <c r="D185" s="160" t="s">
        <v>190</v>
      </c>
      <c r="E185" s="32"/>
      <c r="F185" s="161" t="s">
        <v>1623</v>
      </c>
      <c r="G185" s="32"/>
      <c r="H185" s="32"/>
      <c r="I185" s="162"/>
      <c r="J185" s="32"/>
      <c r="K185" s="32"/>
      <c r="L185" s="33"/>
      <c r="M185" s="163"/>
      <c r="N185" s="164"/>
      <c r="O185" s="58"/>
      <c r="P185" s="58"/>
      <c r="Q185" s="58"/>
      <c r="R185" s="58"/>
      <c r="S185" s="58"/>
      <c r="T185" s="59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T185" s="17" t="s">
        <v>190</v>
      </c>
      <c r="AU185" s="17" t="s">
        <v>82</v>
      </c>
    </row>
    <row r="186" spans="1:65" s="13" customFormat="1" ht="11.25">
      <c r="B186" s="165"/>
      <c r="D186" s="160" t="s">
        <v>191</v>
      </c>
      <c r="E186" s="166" t="s">
        <v>1</v>
      </c>
      <c r="F186" s="167" t="s">
        <v>1625</v>
      </c>
      <c r="H186" s="168">
        <v>20</v>
      </c>
      <c r="I186" s="169"/>
      <c r="L186" s="165"/>
      <c r="M186" s="170"/>
      <c r="N186" s="171"/>
      <c r="O186" s="171"/>
      <c r="P186" s="171"/>
      <c r="Q186" s="171"/>
      <c r="R186" s="171"/>
      <c r="S186" s="171"/>
      <c r="T186" s="172"/>
      <c r="AT186" s="166" t="s">
        <v>191</v>
      </c>
      <c r="AU186" s="166" t="s">
        <v>82</v>
      </c>
      <c r="AV186" s="13" t="s">
        <v>82</v>
      </c>
      <c r="AW186" s="13" t="s">
        <v>29</v>
      </c>
      <c r="AX186" s="13" t="s">
        <v>72</v>
      </c>
      <c r="AY186" s="166" t="s">
        <v>181</v>
      </c>
    </row>
    <row r="187" spans="1:65" s="15" customFormat="1" ht="11.25">
      <c r="B187" s="180"/>
      <c r="D187" s="160" t="s">
        <v>191</v>
      </c>
      <c r="E187" s="181" t="s">
        <v>1</v>
      </c>
      <c r="F187" s="182" t="s">
        <v>223</v>
      </c>
      <c r="H187" s="183">
        <v>20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191</v>
      </c>
      <c r="AU187" s="181" t="s">
        <v>82</v>
      </c>
      <c r="AV187" s="15" t="s">
        <v>188</v>
      </c>
      <c r="AW187" s="15" t="s">
        <v>29</v>
      </c>
      <c r="AX187" s="15" t="s">
        <v>80</v>
      </c>
      <c r="AY187" s="181" t="s">
        <v>181</v>
      </c>
    </row>
    <row r="188" spans="1:65" s="12" customFormat="1" ht="22.9" customHeight="1">
      <c r="B188" s="131"/>
      <c r="D188" s="132" t="s">
        <v>71</v>
      </c>
      <c r="E188" s="142" t="s">
        <v>212</v>
      </c>
      <c r="F188" s="142" t="s">
        <v>1626</v>
      </c>
      <c r="I188" s="134"/>
      <c r="J188" s="143">
        <f>BK188</f>
        <v>0</v>
      </c>
      <c r="L188" s="131"/>
      <c r="M188" s="136"/>
      <c r="N188" s="137"/>
      <c r="O188" s="137"/>
      <c r="P188" s="138">
        <f>SUM(P189:P217)</f>
        <v>0</v>
      </c>
      <c r="Q188" s="137"/>
      <c r="R188" s="138">
        <f>SUM(R189:R217)</f>
        <v>27.051788127599995</v>
      </c>
      <c r="S188" s="137"/>
      <c r="T188" s="139">
        <f>SUM(T189:T217)</f>
        <v>0</v>
      </c>
      <c r="AR188" s="132" t="s">
        <v>80</v>
      </c>
      <c r="AT188" s="140" t="s">
        <v>71</v>
      </c>
      <c r="AU188" s="140" t="s">
        <v>80</v>
      </c>
      <c r="AY188" s="132" t="s">
        <v>181</v>
      </c>
      <c r="BK188" s="141">
        <f>SUM(BK189:BK217)</f>
        <v>0</v>
      </c>
    </row>
    <row r="189" spans="1:65" s="2" customFormat="1" ht="16.5" customHeight="1">
      <c r="A189" s="32"/>
      <c r="B189" s="144"/>
      <c r="C189" s="188" t="s">
        <v>325</v>
      </c>
      <c r="D189" s="188" t="s">
        <v>266</v>
      </c>
      <c r="E189" s="189" t="s">
        <v>1627</v>
      </c>
      <c r="F189" s="190" t="s">
        <v>1628</v>
      </c>
      <c r="G189" s="191" t="s">
        <v>690</v>
      </c>
      <c r="H189" s="192">
        <v>9.44</v>
      </c>
      <c r="I189" s="193"/>
      <c r="J189" s="194">
        <f>ROUND(I189*H189,2)</f>
        <v>0</v>
      </c>
      <c r="K189" s="195"/>
      <c r="L189" s="33"/>
      <c r="M189" s="196" t="s">
        <v>1</v>
      </c>
      <c r="N189" s="197" t="s">
        <v>37</v>
      </c>
      <c r="O189" s="58"/>
      <c r="P189" s="156">
        <f>O189*H189</f>
        <v>0</v>
      </c>
      <c r="Q189" s="156">
        <v>2.5021499999999999</v>
      </c>
      <c r="R189" s="156">
        <f>Q189*H189</f>
        <v>23.620295999999996</v>
      </c>
      <c r="S189" s="156">
        <v>0</v>
      </c>
      <c r="T189" s="15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8" t="s">
        <v>188</v>
      </c>
      <c r="AT189" s="158" t="s">
        <v>266</v>
      </c>
      <c r="AU189" s="158" t="s">
        <v>82</v>
      </c>
      <c r="AY189" s="17" t="s">
        <v>181</v>
      </c>
      <c r="BE189" s="159">
        <f>IF(N189="základní",J189,0)</f>
        <v>0</v>
      </c>
      <c r="BF189" s="159">
        <f>IF(N189="snížená",J189,0)</f>
        <v>0</v>
      </c>
      <c r="BG189" s="159">
        <f>IF(N189="zákl. přenesená",J189,0)</f>
        <v>0</v>
      </c>
      <c r="BH189" s="159">
        <f>IF(N189="sníž. přenesená",J189,0)</f>
        <v>0</v>
      </c>
      <c r="BI189" s="159">
        <f>IF(N189="nulová",J189,0)</f>
        <v>0</v>
      </c>
      <c r="BJ189" s="17" t="s">
        <v>80</v>
      </c>
      <c r="BK189" s="159">
        <f>ROUND(I189*H189,2)</f>
        <v>0</v>
      </c>
      <c r="BL189" s="17" t="s">
        <v>188</v>
      </c>
      <c r="BM189" s="158" t="s">
        <v>1629</v>
      </c>
    </row>
    <row r="190" spans="1:65" s="2" customFormat="1" ht="11.25">
      <c r="A190" s="32"/>
      <c r="B190" s="33"/>
      <c r="C190" s="32"/>
      <c r="D190" s="160" t="s">
        <v>190</v>
      </c>
      <c r="E190" s="32"/>
      <c r="F190" s="161" t="s">
        <v>1628</v>
      </c>
      <c r="G190" s="32"/>
      <c r="H190" s="32"/>
      <c r="I190" s="162"/>
      <c r="J190" s="32"/>
      <c r="K190" s="32"/>
      <c r="L190" s="33"/>
      <c r="M190" s="163"/>
      <c r="N190" s="164"/>
      <c r="O190" s="58"/>
      <c r="P190" s="58"/>
      <c r="Q190" s="58"/>
      <c r="R190" s="58"/>
      <c r="S190" s="58"/>
      <c r="T190" s="59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190</v>
      </c>
      <c r="AU190" s="17" t="s">
        <v>82</v>
      </c>
    </row>
    <row r="191" spans="1:65" s="13" customFormat="1" ht="11.25">
      <c r="B191" s="165"/>
      <c r="D191" s="160" t="s">
        <v>191</v>
      </c>
      <c r="E191" s="166" t="s">
        <v>1</v>
      </c>
      <c r="F191" s="167" t="s">
        <v>1630</v>
      </c>
      <c r="H191" s="168">
        <v>9.44</v>
      </c>
      <c r="I191" s="169"/>
      <c r="L191" s="165"/>
      <c r="M191" s="170"/>
      <c r="N191" s="171"/>
      <c r="O191" s="171"/>
      <c r="P191" s="171"/>
      <c r="Q191" s="171"/>
      <c r="R191" s="171"/>
      <c r="S191" s="171"/>
      <c r="T191" s="172"/>
      <c r="AT191" s="166" t="s">
        <v>191</v>
      </c>
      <c r="AU191" s="166" t="s">
        <v>82</v>
      </c>
      <c r="AV191" s="13" t="s">
        <v>82</v>
      </c>
      <c r="AW191" s="13" t="s">
        <v>29</v>
      </c>
      <c r="AX191" s="13" t="s">
        <v>72</v>
      </c>
      <c r="AY191" s="166" t="s">
        <v>181</v>
      </c>
    </row>
    <row r="192" spans="1:65" s="15" customFormat="1" ht="11.25">
      <c r="B192" s="180"/>
      <c r="D192" s="160" t="s">
        <v>191</v>
      </c>
      <c r="E192" s="181" t="s">
        <v>1</v>
      </c>
      <c r="F192" s="182" t="s">
        <v>223</v>
      </c>
      <c r="H192" s="183">
        <v>9.44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191</v>
      </c>
      <c r="AU192" s="181" t="s">
        <v>82</v>
      </c>
      <c r="AV192" s="15" t="s">
        <v>188</v>
      </c>
      <c r="AW192" s="15" t="s">
        <v>29</v>
      </c>
      <c r="AX192" s="15" t="s">
        <v>80</v>
      </c>
      <c r="AY192" s="181" t="s">
        <v>181</v>
      </c>
    </row>
    <row r="193" spans="1:65" s="2" customFormat="1" ht="24.2" customHeight="1">
      <c r="A193" s="32"/>
      <c r="B193" s="144"/>
      <c r="C193" s="188" t="s">
        <v>329</v>
      </c>
      <c r="D193" s="188" t="s">
        <v>266</v>
      </c>
      <c r="E193" s="189" t="s">
        <v>1631</v>
      </c>
      <c r="F193" s="190" t="s">
        <v>1632</v>
      </c>
      <c r="G193" s="191" t="s">
        <v>690</v>
      </c>
      <c r="H193" s="192">
        <v>9.44</v>
      </c>
      <c r="I193" s="193"/>
      <c r="J193" s="194">
        <f>ROUND(I193*H193,2)</f>
        <v>0</v>
      </c>
      <c r="K193" s="195"/>
      <c r="L193" s="33"/>
      <c r="M193" s="196" t="s">
        <v>1</v>
      </c>
      <c r="N193" s="197" t="s">
        <v>37</v>
      </c>
      <c r="O193" s="58"/>
      <c r="P193" s="156">
        <f>O193*H193</f>
        <v>0</v>
      </c>
      <c r="Q193" s="156">
        <v>4.8579999999999998E-2</v>
      </c>
      <c r="R193" s="156">
        <f>Q193*H193</f>
        <v>0.45859519999999998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188</v>
      </c>
      <c r="AT193" s="158" t="s">
        <v>266</v>
      </c>
      <c r="AU193" s="158" t="s">
        <v>82</v>
      </c>
      <c r="AY193" s="17" t="s">
        <v>181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80</v>
      </c>
      <c r="BK193" s="159">
        <f>ROUND(I193*H193,2)</f>
        <v>0</v>
      </c>
      <c r="BL193" s="17" t="s">
        <v>188</v>
      </c>
      <c r="BM193" s="158" t="s">
        <v>1633</v>
      </c>
    </row>
    <row r="194" spans="1:65" s="2" customFormat="1" ht="19.5">
      <c r="A194" s="32"/>
      <c r="B194" s="33"/>
      <c r="C194" s="32"/>
      <c r="D194" s="160" t="s">
        <v>190</v>
      </c>
      <c r="E194" s="32"/>
      <c r="F194" s="161" t="s">
        <v>1632</v>
      </c>
      <c r="G194" s="32"/>
      <c r="H194" s="32"/>
      <c r="I194" s="162"/>
      <c r="J194" s="32"/>
      <c r="K194" s="32"/>
      <c r="L194" s="33"/>
      <c r="M194" s="163"/>
      <c r="N194" s="164"/>
      <c r="O194" s="58"/>
      <c r="P194" s="58"/>
      <c r="Q194" s="58"/>
      <c r="R194" s="58"/>
      <c r="S194" s="58"/>
      <c r="T194" s="59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7" t="s">
        <v>190</v>
      </c>
      <c r="AU194" s="17" t="s">
        <v>82</v>
      </c>
    </row>
    <row r="195" spans="1:65" s="13" customFormat="1" ht="11.25">
      <c r="B195" s="165"/>
      <c r="D195" s="160" t="s">
        <v>191</v>
      </c>
      <c r="E195" s="166" t="s">
        <v>1</v>
      </c>
      <c r="F195" s="167" t="s">
        <v>1630</v>
      </c>
      <c r="H195" s="168">
        <v>9.44</v>
      </c>
      <c r="I195" s="169"/>
      <c r="L195" s="165"/>
      <c r="M195" s="170"/>
      <c r="N195" s="171"/>
      <c r="O195" s="171"/>
      <c r="P195" s="171"/>
      <c r="Q195" s="171"/>
      <c r="R195" s="171"/>
      <c r="S195" s="171"/>
      <c r="T195" s="172"/>
      <c r="AT195" s="166" t="s">
        <v>191</v>
      </c>
      <c r="AU195" s="166" t="s">
        <v>82</v>
      </c>
      <c r="AV195" s="13" t="s">
        <v>82</v>
      </c>
      <c r="AW195" s="13" t="s">
        <v>29</v>
      </c>
      <c r="AX195" s="13" t="s">
        <v>72</v>
      </c>
      <c r="AY195" s="166" t="s">
        <v>181</v>
      </c>
    </row>
    <row r="196" spans="1:65" s="15" customFormat="1" ht="11.25">
      <c r="B196" s="180"/>
      <c r="D196" s="160" t="s">
        <v>191</v>
      </c>
      <c r="E196" s="181" t="s">
        <v>1</v>
      </c>
      <c r="F196" s="182" t="s">
        <v>223</v>
      </c>
      <c r="H196" s="183">
        <v>9.44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191</v>
      </c>
      <c r="AU196" s="181" t="s">
        <v>82</v>
      </c>
      <c r="AV196" s="15" t="s">
        <v>188</v>
      </c>
      <c r="AW196" s="15" t="s">
        <v>29</v>
      </c>
      <c r="AX196" s="15" t="s">
        <v>80</v>
      </c>
      <c r="AY196" s="181" t="s">
        <v>181</v>
      </c>
    </row>
    <row r="197" spans="1:65" s="2" customFormat="1" ht="16.5" customHeight="1">
      <c r="A197" s="32"/>
      <c r="B197" s="144"/>
      <c r="C197" s="188" t="s">
        <v>333</v>
      </c>
      <c r="D197" s="188" t="s">
        <v>266</v>
      </c>
      <c r="E197" s="189" t="s">
        <v>1634</v>
      </c>
      <c r="F197" s="190" t="s">
        <v>1635</v>
      </c>
      <c r="G197" s="191" t="s">
        <v>881</v>
      </c>
      <c r="H197" s="192">
        <v>45.68</v>
      </c>
      <c r="I197" s="193"/>
      <c r="J197" s="194">
        <f>ROUND(I197*H197,2)</f>
        <v>0</v>
      </c>
      <c r="K197" s="195"/>
      <c r="L197" s="33"/>
      <c r="M197" s="196" t="s">
        <v>1</v>
      </c>
      <c r="N197" s="197" t="s">
        <v>37</v>
      </c>
      <c r="O197" s="58"/>
      <c r="P197" s="156">
        <f>O197*H197</f>
        <v>0</v>
      </c>
      <c r="Q197" s="156">
        <v>4.1258200000000002E-2</v>
      </c>
      <c r="R197" s="156">
        <f>Q197*H197</f>
        <v>1.8846745760000001</v>
      </c>
      <c r="S197" s="156">
        <v>0</v>
      </c>
      <c r="T197" s="15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8" t="s">
        <v>188</v>
      </c>
      <c r="AT197" s="158" t="s">
        <v>266</v>
      </c>
      <c r="AU197" s="158" t="s">
        <v>82</v>
      </c>
      <c r="AY197" s="17" t="s">
        <v>181</v>
      </c>
      <c r="BE197" s="159">
        <f>IF(N197="základní",J197,0)</f>
        <v>0</v>
      </c>
      <c r="BF197" s="159">
        <f>IF(N197="snížená",J197,0)</f>
        <v>0</v>
      </c>
      <c r="BG197" s="159">
        <f>IF(N197="zákl. přenesená",J197,0)</f>
        <v>0</v>
      </c>
      <c r="BH197" s="159">
        <f>IF(N197="sníž. přenesená",J197,0)</f>
        <v>0</v>
      </c>
      <c r="BI197" s="159">
        <f>IF(N197="nulová",J197,0)</f>
        <v>0</v>
      </c>
      <c r="BJ197" s="17" t="s">
        <v>80</v>
      </c>
      <c r="BK197" s="159">
        <f>ROUND(I197*H197,2)</f>
        <v>0</v>
      </c>
      <c r="BL197" s="17" t="s">
        <v>188</v>
      </c>
      <c r="BM197" s="158" t="s">
        <v>1636</v>
      </c>
    </row>
    <row r="198" spans="1:65" s="2" customFormat="1" ht="11.25">
      <c r="A198" s="32"/>
      <c r="B198" s="33"/>
      <c r="C198" s="32"/>
      <c r="D198" s="160" t="s">
        <v>190</v>
      </c>
      <c r="E198" s="32"/>
      <c r="F198" s="161" t="s">
        <v>1635</v>
      </c>
      <c r="G198" s="32"/>
      <c r="H198" s="32"/>
      <c r="I198" s="162"/>
      <c r="J198" s="32"/>
      <c r="K198" s="32"/>
      <c r="L198" s="33"/>
      <c r="M198" s="163"/>
      <c r="N198" s="164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190</v>
      </c>
      <c r="AU198" s="17" t="s">
        <v>82</v>
      </c>
    </row>
    <row r="199" spans="1:65" s="13" customFormat="1" ht="11.25">
      <c r="B199" s="165"/>
      <c r="D199" s="160" t="s">
        <v>191</v>
      </c>
      <c r="E199" s="166" t="s">
        <v>1</v>
      </c>
      <c r="F199" s="167" t="s">
        <v>1637</v>
      </c>
      <c r="H199" s="168">
        <v>45.68</v>
      </c>
      <c r="I199" s="169"/>
      <c r="L199" s="165"/>
      <c r="M199" s="170"/>
      <c r="N199" s="171"/>
      <c r="O199" s="171"/>
      <c r="P199" s="171"/>
      <c r="Q199" s="171"/>
      <c r="R199" s="171"/>
      <c r="S199" s="171"/>
      <c r="T199" s="172"/>
      <c r="AT199" s="166" t="s">
        <v>191</v>
      </c>
      <c r="AU199" s="166" t="s">
        <v>82</v>
      </c>
      <c r="AV199" s="13" t="s">
        <v>82</v>
      </c>
      <c r="AW199" s="13" t="s">
        <v>29</v>
      </c>
      <c r="AX199" s="13" t="s">
        <v>72</v>
      </c>
      <c r="AY199" s="166" t="s">
        <v>181</v>
      </c>
    </row>
    <row r="200" spans="1:65" s="15" customFormat="1" ht="11.25">
      <c r="B200" s="180"/>
      <c r="D200" s="160" t="s">
        <v>191</v>
      </c>
      <c r="E200" s="181" t="s">
        <v>1</v>
      </c>
      <c r="F200" s="182" t="s">
        <v>223</v>
      </c>
      <c r="H200" s="183">
        <v>45.68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191</v>
      </c>
      <c r="AU200" s="181" t="s">
        <v>82</v>
      </c>
      <c r="AV200" s="15" t="s">
        <v>188</v>
      </c>
      <c r="AW200" s="15" t="s">
        <v>29</v>
      </c>
      <c r="AX200" s="15" t="s">
        <v>80</v>
      </c>
      <c r="AY200" s="181" t="s">
        <v>181</v>
      </c>
    </row>
    <row r="201" spans="1:65" s="2" customFormat="1" ht="16.5" customHeight="1">
      <c r="A201" s="32"/>
      <c r="B201" s="144"/>
      <c r="C201" s="188" t="s">
        <v>338</v>
      </c>
      <c r="D201" s="188" t="s">
        <v>266</v>
      </c>
      <c r="E201" s="189" t="s">
        <v>1638</v>
      </c>
      <c r="F201" s="190" t="s">
        <v>1639</v>
      </c>
      <c r="G201" s="191" t="s">
        <v>881</v>
      </c>
      <c r="H201" s="192">
        <v>45.68</v>
      </c>
      <c r="I201" s="193"/>
      <c r="J201" s="194">
        <f>ROUND(I201*H201,2)</f>
        <v>0</v>
      </c>
      <c r="K201" s="195"/>
      <c r="L201" s="33"/>
      <c r="M201" s="196" t="s">
        <v>1</v>
      </c>
      <c r="N201" s="197" t="s">
        <v>37</v>
      </c>
      <c r="O201" s="58"/>
      <c r="P201" s="156">
        <f>O201*H201</f>
        <v>0</v>
      </c>
      <c r="Q201" s="156">
        <v>1.5E-5</v>
      </c>
      <c r="R201" s="156">
        <f>Q201*H201</f>
        <v>6.8520000000000007E-4</v>
      </c>
      <c r="S201" s="156">
        <v>0</v>
      </c>
      <c r="T201" s="15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8" t="s">
        <v>188</v>
      </c>
      <c r="AT201" s="158" t="s">
        <v>266</v>
      </c>
      <c r="AU201" s="158" t="s">
        <v>82</v>
      </c>
      <c r="AY201" s="17" t="s">
        <v>181</v>
      </c>
      <c r="BE201" s="159">
        <f>IF(N201="základní",J201,0)</f>
        <v>0</v>
      </c>
      <c r="BF201" s="159">
        <f>IF(N201="snížená",J201,0)</f>
        <v>0</v>
      </c>
      <c r="BG201" s="159">
        <f>IF(N201="zákl. přenesená",J201,0)</f>
        <v>0</v>
      </c>
      <c r="BH201" s="159">
        <f>IF(N201="sníž. přenesená",J201,0)</f>
        <v>0</v>
      </c>
      <c r="BI201" s="159">
        <f>IF(N201="nulová",J201,0)</f>
        <v>0</v>
      </c>
      <c r="BJ201" s="17" t="s">
        <v>80</v>
      </c>
      <c r="BK201" s="159">
        <f>ROUND(I201*H201,2)</f>
        <v>0</v>
      </c>
      <c r="BL201" s="17" t="s">
        <v>188</v>
      </c>
      <c r="BM201" s="158" t="s">
        <v>1640</v>
      </c>
    </row>
    <row r="202" spans="1:65" s="2" customFormat="1" ht="11.25">
      <c r="A202" s="32"/>
      <c r="B202" s="33"/>
      <c r="C202" s="32"/>
      <c r="D202" s="160" t="s">
        <v>190</v>
      </c>
      <c r="E202" s="32"/>
      <c r="F202" s="161" t="s">
        <v>1639</v>
      </c>
      <c r="G202" s="32"/>
      <c r="H202" s="32"/>
      <c r="I202" s="162"/>
      <c r="J202" s="32"/>
      <c r="K202" s="32"/>
      <c r="L202" s="33"/>
      <c r="M202" s="163"/>
      <c r="N202" s="164"/>
      <c r="O202" s="58"/>
      <c r="P202" s="58"/>
      <c r="Q202" s="58"/>
      <c r="R202" s="58"/>
      <c r="S202" s="58"/>
      <c r="T202" s="59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T202" s="17" t="s">
        <v>190</v>
      </c>
      <c r="AU202" s="17" t="s">
        <v>82</v>
      </c>
    </row>
    <row r="203" spans="1:65" s="13" customFormat="1" ht="11.25">
      <c r="B203" s="165"/>
      <c r="D203" s="160" t="s">
        <v>191</v>
      </c>
      <c r="E203" s="166" t="s">
        <v>1</v>
      </c>
      <c r="F203" s="167" t="s">
        <v>1637</v>
      </c>
      <c r="H203" s="168">
        <v>45.68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6" t="s">
        <v>191</v>
      </c>
      <c r="AU203" s="166" t="s">
        <v>82</v>
      </c>
      <c r="AV203" s="13" t="s">
        <v>82</v>
      </c>
      <c r="AW203" s="13" t="s">
        <v>29</v>
      </c>
      <c r="AX203" s="13" t="s">
        <v>72</v>
      </c>
      <c r="AY203" s="166" t="s">
        <v>181</v>
      </c>
    </row>
    <row r="204" spans="1:65" s="15" customFormat="1" ht="11.25">
      <c r="B204" s="180"/>
      <c r="D204" s="160" t="s">
        <v>191</v>
      </c>
      <c r="E204" s="181" t="s">
        <v>1</v>
      </c>
      <c r="F204" s="182" t="s">
        <v>223</v>
      </c>
      <c r="H204" s="183">
        <v>45.68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191</v>
      </c>
      <c r="AU204" s="181" t="s">
        <v>82</v>
      </c>
      <c r="AV204" s="15" t="s">
        <v>188</v>
      </c>
      <c r="AW204" s="15" t="s">
        <v>29</v>
      </c>
      <c r="AX204" s="15" t="s">
        <v>80</v>
      </c>
      <c r="AY204" s="181" t="s">
        <v>181</v>
      </c>
    </row>
    <row r="205" spans="1:65" s="2" customFormat="1" ht="24.2" customHeight="1">
      <c r="A205" s="32"/>
      <c r="B205" s="144"/>
      <c r="C205" s="188" t="s">
        <v>363</v>
      </c>
      <c r="D205" s="188" t="s">
        <v>266</v>
      </c>
      <c r="E205" s="189" t="s">
        <v>1641</v>
      </c>
      <c r="F205" s="190" t="s">
        <v>1642</v>
      </c>
      <c r="G205" s="191" t="s">
        <v>643</v>
      </c>
      <c r="H205" s="192">
        <v>1.0329999999999999</v>
      </c>
      <c r="I205" s="193"/>
      <c r="J205" s="194">
        <f>ROUND(I205*H205,2)</f>
        <v>0</v>
      </c>
      <c r="K205" s="195"/>
      <c r="L205" s="33"/>
      <c r="M205" s="196" t="s">
        <v>1</v>
      </c>
      <c r="N205" s="197" t="s">
        <v>37</v>
      </c>
      <c r="O205" s="58"/>
      <c r="P205" s="156">
        <f>O205*H205</f>
        <v>0</v>
      </c>
      <c r="Q205" s="156">
        <v>1.0487652000000001</v>
      </c>
      <c r="R205" s="156">
        <f>Q205*H205</f>
        <v>1.0833744515999999</v>
      </c>
      <c r="S205" s="156">
        <v>0</v>
      </c>
      <c r="T205" s="157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8" t="s">
        <v>188</v>
      </c>
      <c r="AT205" s="158" t="s">
        <v>266</v>
      </c>
      <c r="AU205" s="158" t="s">
        <v>82</v>
      </c>
      <c r="AY205" s="17" t="s">
        <v>181</v>
      </c>
      <c r="BE205" s="159">
        <f>IF(N205="základní",J205,0)</f>
        <v>0</v>
      </c>
      <c r="BF205" s="159">
        <f>IF(N205="snížená",J205,0)</f>
        <v>0</v>
      </c>
      <c r="BG205" s="159">
        <f>IF(N205="zákl. přenesená",J205,0)</f>
        <v>0</v>
      </c>
      <c r="BH205" s="159">
        <f>IF(N205="sníž. přenesená",J205,0)</f>
        <v>0</v>
      </c>
      <c r="BI205" s="159">
        <f>IF(N205="nulová",J205,0)</f>
        <v>0</v>
      </c>
      <c r="BJ205" s="17" t="s">
        <v>80</v>
      </c>
      <c r="BK205" s="159">
        <f>ROUND(I205*H205,2)</f>
        <v>0</v>
      </c>
      <c r="BL205" s="17" t="s">
        <v>188</v>
      </c>
      <c r="BM205" s="158" t="s">
        <v>1643</v>
      </c>
    </row>
    <row r="206" spans="1:65" s="2" customFormat="1" ht="19.5">
      <c r="A206" s="32"/>
      <c r="B206" s="33"/>
      <c r="C206" s="32"/>
      <c r="D206" s="160" t="s">
        <v>190</v>
      </c>
      <c r="E206" s="32"/>
      <c r="F206" s="161" t="s">
        <v>1642</v>
      </c>
      <c r="G206" s="32"/>
      <c r="H206" s="32"/>
      <c r="I206" s="162"/>
      <c r="J206" s="32"/>
      <c r="K206" s="32"/>
      <c r="L206" s="33"/>
      <c r="M206" s="163"/>
      <c r="N206" s="164"/>
      <c r="O206" s="58"/>
      <c r="P206" s="58"/>
      <c r="Q206" s="58"/>
      <c r="R206" s="58"/>
      <c r="S206" s="58"/>
      <c r="T206" s="59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T206" s="17" t="s">
        <v>190</v>
      </c>
      <c r="AU206" s="17" t="s">
        <v>82</v>
      </c>
    </row>
    <row r="207" spans="1:65" s="14" customFormat="1" ht="11.25">
      <c r="B207" s="173"/>
      <c r="D207" s="160" t="s">
        <v>191</v>
      </c>
      <c r="E207" s="174" t="s">
        <v>1</v>
      </c>
      <c r="F207" s="175" t="s">
        <v>1644</v>
      </c>
      <c r="H207" s="174" t="s">
        <v>1</v>
      </c>
      <c r="I207" s="176"/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191</v>
      </c>
      <c r="AU207" s="174" t="s">
        <v>82</v>
      </c>
      <c r="AV207" s="14" t="s">
        <v>80</v>
      </c>
      <c r="AW207" s="14" t="s">
        <v>29</v>
      </c>
      <c r="AX207" s="14" t="s">
        <v>72</v>
      </c>
      <c r="AY207" s="174" t="s">
        <v>181</v>
      </c>
    </row>
    <row r="208" spans="1:65" s="13" customFormat="1" ht="11.25">
      <c r="B208" s="165"/>
      <c r="D208" s="160" t="s">
        <v>191</v>
      </c>
      <c r="E208" s="166" t="s">
        <v>1</v>
      </c>
      <c r="F208" s="167" t="s">
        <v>1645</v>
      </c>
      <c r="H208" s="168">
        <v>1.0329999999999999</v>
      </c>
      <c r="I208" s="169"/>
      <c r="L208" s="165"/>
      <c r="M208" s="170"/>
      <c r="N208" s="171"/>
      <c r="O208" s="171"/>
      <c r="P208" s="171"/>
      <c r="Q208" s="171"/>
      <c r="R208" s="171"/>
      <c r="S208" s="171"/>
      <c r="T208" s="172"/>
      <c r="AT208" s="166" t="s">
        <v>191</v>
      </c>
      <c r="AU208" s="166" t="s">
        <v>82</v>
      </c>
      <c r="AV208" s="13" t="s">
        <v>82</v>
      </c>
      <c r="AW208" s="13" t="s">
        <v>29</v>
      </c>
      <c r="AX208" s="13" t="s">
        <v>72</v>
      </c>
      <c r="AY208" s="166" t="s">
        <v>181</v>
      </c>
    </row>
    <row r="209" spans="1:65" s="15" customFormat="1" ht="11.25">
      <c r="B209" s="180"/>
      <c r="D209" s="160" t="s">
        <v>191</v>
      </c>
      <c r="E209" s="181" t="s">
        <v>1</v>
      </c>
      <c r="F209" s="182" t="s">
        <v>223</v>
      </c>
      <c r="H209" s="183">
        <v>1.0329999999999999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191</v>
      </c>
      <c r="AU209" s="181" t="s">
        <v>82</v>
      </c>
      <c r="AV209" s="15" t="s">
        <v>188</v>
      </c>
      <c r="AW209" s="15" t="s">
        <v>29</v>
      </c>
      <c r="AX209" s="15" t="s">
        <v>80</v>
      </c>
      <c r="AY209" s="181" t="s">
        <v>181</v>
      </c>
    </row>
    <row r="210" spans="1:65" s="2" customFormat="1" ht="24.2" customHeight="1">
      <c r="A210" s="32"/>
      <c r="B210" s="144"/>
      <c r="C210" s="188" t="s">
        <v>7</v>
      </c>
      <c r="D210" s="188" t="s">
        <v>266</v>
      </c>
      <c r="E210" s="189" t="s">
        <v>1646</v>
      </c>
      <c r="F210" s="190" t="s">
        <v>1647</v>
      </c>
      <c r="G210" s="191" t="s">
        <v>622</v>
      </c>
      <c r="H210" s="192">
        <v>10</v>
      </c>
      <c r="I210" s="193"/>
      <c r="J210" s="194">
        <f>ROUND(I210*H210,2)</f>
        <v>0</v>
      </c>
      <c r="K210" s="195"/>
      <c r="L210" s="33"/>
      <c r="M210" s="196" t="s">
        <v>1</v>
      </c>
      <c r="N210" s="197" t="s">
        <v>37</v>
      </c>
      <c r="O210" s="58"/>
      <c r="P210" s="156">
        <f>O210*H210</f>
        <v>0</v>
      </c>
      <c r="Q210" s="156">
        <v>4.1627E-4</v>
      </c>
      <c r="R210" s="156">
        <f>Q210*H210</f>
        <v>4.1627000000000001E-3</v>
      </c>
      <c r="S210" s="156">
        <v>0</v>
      </c>
      <c r="T210" s="15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8" t="s">
        <v>188</v>
      </c>
      <c r="AT210" s="158" t="s">
        <v>266</v>
      </c>
      <c r="AU210" s="158" t="s">
        <v>82</v>
      </c>
      <c r="AY210" s="17" t="s">
        <v>181</v>
      </c>
      <c r="BE210" s="159">
        <f>IF(N210="základní",J210,0)</f>
        <v>0</v>
      </c>
      <c r="BF210" s="159">
        <f>IF(N210="snížená",J210,0)</f>
        <v>0</v>
      </c>
      <c r="BG210" s="159">
        <f>IF(N210="zákl. přenesená",J210,0)</f>
        <v>0</v>
      </c>
      <c r="BH210" s="159">
        <f>IF(N210="sníž. přenesená",J210,0)</f>
        <v>0</v>
      </c>
      <c r="BI210" s="159">
        <f>IF(N210="nulová",J210,0)</f>
        <v>0</v>
      </c>
      <c r="BJ210" s="17" t="s">
        <v>80</v>
      </c>
      <c r="BK210" s="159">
        <f>ROUND(I210*H210,2)</f>
        <v>0</v>
      </c>
      <c r="BL210" s="17" t="s">
        <v>188</v>
      </c>
      <c r="BM210" s="158" t="s">
        <v>1648</v>
      </c>
    </row>
    <row r="211" spans="1:65" s="2" customFormat="1" ht="19.5">
      <c r="A211" s="32"/>
      <c r="B211" s="33"/>
      <c r="C211" s="32"/>
      <c r="D211" s="160" t="s">
        <v>190</v>
      </c>
      <c r="E211" s="32"/>
      <c r="F211" s="161" t="s">
        <v>1647</v>
      </c>
      <c r="G211" s="32"/>
      <c r="H211" s="32"/>
      <c r="I211" s="162"/>
      <c r="J211" s="32"/>
      <c r="K211" s="32"/>
      <c r="L211" s="33"/>
      <c r="M211" s="163"/>
      <c r="N211" s="164"/>
      <c r="O211" s="58"/>
      <c r="P211" s="58"/>
      <c r="Q211" s="58"/>
      <c r="R211" s="58"/>
      <c r="S211" s="58"/>
      <c r="T211" s="59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7" t="s">
        <v>190</v>
      </c>
      <c r="AU211" s="17" t="s">
        <v>82</v>
      </c>
    </row>
    <row r="212" spans="1:65" s="13" customFormat="1" ht="11.25">
      <c r="B212" s="165"/>
      <c r="D212" s="160" t="s">
        <v>191</v>
      </c>
      <c r="E212" s="166" t="s">
        <v>1</v>
      </c>
      <c r="F212" s="167" t="s">
        <v>1649</v>
      </c>
      <c r="H212" s="168">
        <v>10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6" t="s">
        <v>191</v>
      </c>
      <c r="AU212" s="166" t="s">
        <v>82</v>
      </c>
      <c r="AV212" s="13" t="s">
        <v>82</v>
      </c>
      <c r="AW212" s="13" t="s">
        <v>29</v>
      </c>
      <c r="AX212" s="13" t="s">
        <v>72</v>
      </c>
      <c r="AY212" s="166" t="s">
        <v>181</v>
      </c>
    </row>
    <row r="213" spans="1:65" s="15" customFormat="1" ht="11.25">
      <c r="B213" s="180"/>
      <c r="D213" s="160" t="s">
        <v>191</v>
      </c>
      <c r="E213" s="181" t="s">
        <v>1</v>
      </c>
      <c r="F213" s="182" t="s">
        <v>223</v>
      </c>
      <c r="H213" s="183">
        <v>10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191</v>
      </c>
      <c r="AU213" s="181" t="s">
        <v>82</v>
      </c>
      <c r="AV213" s="15" t="s">
        <v>188</v>
      </c>
      <c r="AW213" s="15" t="s">
        <v>29</v>
      </c>
      <c r="AX213" s="15" t="s">
        <v>80</v>
      </c>
      <c r="AY213" s="181" t="s">
        <v>181</v>
      </c>
    </row>
    <row r="214" spans="1:65" s="2" customFormat="1" ht="16.5" customHeight="1">
      <c r="A214" s="32"/>
      <c r="B214" s="144"/>
      <c r="C214" s="188" t="s">
        <v>388</v>
      </c>
      <c r="D214" s="188" t="s">
        <v>266</v>
      </c>
      <c r="E214" s="189" t="s">
        <v>1650</v>
      </c>
      <c r="F214" s="190" t="s">
        <v>1651</v>
      </c>
      <c r="G214" s="191" t="s">
        <v>622</v>
      </c>
      <c r="H214" s="192">
        <v>23.6</v>
      </c>
      <c r="I214" s="193"/>
      <c r="J214" s="194">
        <f>ROUND(I214*H214,2)</f>
        <v>0</v>
      </c>
      <c r="K214" s="195"/>
      <c r="L214" s="33"/>
      <c r="M214" s="196" t="s">
        <v>1</v>
      </c>
      <c r="N214" s="197" t="s">
        <v>37</v>
      </c>
      <c r="O214" s="58"/>
      <c r="P214" s="156">
        <f>O214*H214</f>
        <v>0</v>
      </c>
      <c r="Q214" s="156">
        <v>0</v>
      </c>
      <c r="R214" s="156">
        <f>Q214*H214</f>
        <v>0</v>
      </c>
      <c r="S214" s="156">
        <v>0</v>
      </c>
      <c r="T214" s="157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8" t="s">
        <v>188</v>
      </c>
      <c r="AT214" s="158" t="s">
        <v>266</v>
      </c>
      <c r="AU214" s="158" t="s">
        <v>82</v>
      </c>
      <c r="AY214" s="17" t="s">
        <v>181</v>
      </c>
      <c r="BE214" s="159">
        <f>IF(N214="základní",J214,0)</f>
        <v>0</v>
      </c>
      <c r="BF214" s="159">
        <f>IF(N214="snížená",J214,0)</f>
        <v>0</v>
      </c>
      <c r="BG214" s="159">
        <f>IF(N214="zákl. přenesená",J214,0)</f>
        <v>0</v>
      </c>
      <c r="BH214" s="159">
        <f>IF(N214="sníž. přenesená",J214,0)</f>
        <v>0</v>
      </c>
      <c r="BI214" s="159">
        <f>IF(N214="nulová",J214,0)</f>
        <v>0</v>
      </c>
      <c r="BJ214" s="17" t="s">
        <v>80</v>
      </c>
      <c r="BK214" s="159">
        <f>ROUND(I214*H214,2)</f>
        <v>0</v>
      </c>
      <c r="BL214" s="17" t="s">
        <v>188</v>
      </c>
      <c r="BM214" s="158" t="s">
        <v>1652</v>
      </c>
    </row>
    <row r="215" spans="1:65" s="2" customFormat="1" ht="11.25">
      <c r="A215" s="32"/>
      <c r="B215" s="33"/>
      <c r="C215" s="32"/>
      <c r="D215" s="160" t="s">
        <v>190</v>
      </c>
      <c r="E215" s="32"/>
      <c r="F215" s="161" t="s">
        <v>1651</v>
      </c>
      <c r="G215" s="32"/>
      <c r="H215" s="32"/>
      <c r="I215" s="162"/>
      <c r="J215" s="32"/>
      <c r="K215" s="32"/>
      <c r="L215" s="33"/>
      <c r="M215" s="163"/>
      <c r="N215" s="164"/>
      <c r="O215" s="58"/>
      <c r="P215" s="58"/>
      <c r="Q215" s="58"/>
      <c r="R215" s="58"/>
      <c r="S215" s="58"/>
      <c r="T215" s="59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7" t="s">
        <v>190</v>
      </c>
      <c r="AU215" s="17" t="s">
        <v>82</v>
      </c>
    </row>
    <row r="216" spans="1:65" s="13" customFormat="1" ht="11.25">
      <c r="B216" s="165"/>
      <c r="D216" s="160" t="s">
        <v>191</v>
      </c>
      <c r="E216" s="166" t="s">
        <v>1</v>
      </c>
      <c r="F216" s="167" t="s">
        <v>1653</v>
      </c>
      <c r="H216" s="168">
        <v>23.6</v>
      </c>
      <c r="I216" s="169"/>
      <c r="L216" s="165"/>
      <c r="M216" s="170"/>
      <c r="N216" s="171"/>
      <c r="O216" s="171"/>
      <c r="P216" s="171"/>
      <c r="Q216" s="171"/>
      <c r="R216" s="171"/>
      <c r="S216" s="171"/>
      <c r="T216" s="172"/>
      <c r="AT216" s="166" t="s">
        <v>191</v>
      </c>
      <c r="AU216" s="166" t="s">
        <v>82</v>
      </c>
      <c r="AV216" s="13" t="s">
        <v>82</v>
      </c>
      <c r="AW216" s="13" t="s">
        <v>29</v>
      </c>
      <c r="AX216" s="13" t="s">
        <v>72</v>
      </c>
      <c r="AY216" s="166" t="s">
        <v>181</v>
      </c>
    </row>
    <row r="217" spans="1:65" s="15" customFormat="1" ht="11.25">
      <c r="B217" s="180"/>
      <c r="D217" s="160" t="s">
        <v>191</v>
      </c>
      <c r="E217" s="181" t="s">
        <v>1</v>
      </c>
      <c r="F217" s="182" t="s">
        <v>223</v>
      </c>
      <c r="H217" s="183">
        <v>23.6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191</v>
      </c>
      <c r="AU217" s="181" t="s">
        <v>82</v>
      </c>
      <c r="AV217" s="15" t="s">
        <v>188</v>
      </c>
      <c r="AW217" s="15" t="s">
        <v>29</v>
      </c>
      <c r="AX217" s="15" t="s">
        <v>80</v>
      </c>
      <c r="AY217" s="181" t="s">
        <v>181</v>
      </c>
    </row>
    <row r="218" spans="1:65" s="12" customFormat="1" ht="22.9" customHeight="1">
      <c r="B218" s="131"/>
      <c r="D218" s="132" t="s">
        <v>71</v>
      </c>
      <c r="E218" s="142" t="s">
        <v>188</v>
      </c>
      <c r="F218" s="142" t="s">
        <v>1654</v>
      </c>
      <c r="I218" s="134"/>
      <c r="J218" s="143">
        <f>BK218</f>
        <v>0</v>
      </c>
      <c r="L218" s="131"/>
      <c r="M218" s="136"/>
      <c r="N218" s="137"/>
      <c r="O218" s="137"/>
      <c r="P218" s="138">
        <f>SUM(P219:P253)</f>
        <v>0</v>
      </c>
      <c r="Q218" s="137"/>
      <c r="R218" s="138">
        <f>SUM(R219:R253)</f>
        <v>192.73756080050001</v>
      </c>
      <c r="S218" s="137"/>
      <c r="T218" s="139">
        <f>SUM(T219:T253)</f>
        <v>0</v>
      </c>
      <c r="AR218" s="132" t="s">
        <v>80</v>
      </c>
      <c r="AT218" s="140" t="s">
        <v>71</v>
      </c>
      <c r="AU218" s="140" t="s">
        <v>80</v>
      </c>
      <c r="AY218" s="132" t="s">
        <v>181</v>
      </c>
      <c r="BK218" s="141">
        <f>SUM(BK219:BK253)</f>
        <v>0</v>
      </c>
    </row>
    <row r="219" spans="1:65" s="2" customFormat="1" ht="24.2" customHeight="1">
      <c r="A219" s="32"/>
      <c r="B219" s="144"/>
      <c r="C219" s="188" t="s">
        <v>394</v>
      </c>
      <c r="D219" s="188" t="s">
        <v>266</v>
      </c>
      <c r="E219" s="189" t="s">
        <v>1655</v>
      </c>
      <c r="F219" s="190" t="s">
        <v>1656</v>
      </c>
      <c r="G219" s="191" t="s">
        <v>690</v>
      </c>
      <c r="H219" s="192">
        <v>38.700000000000003</v>
      </c>
      <c r="I219" s="193"/>
      <c r="J219" s="194">
        <f>ROUND(I219*H219,2)</f>
        <v>0</v>
      </c>
      <c r="K219" s="195"/>
      <c r="L219" s="33"/>
      <c r="M219" s="196" t="s">
        <v>1</v>
      </c>
      <c r="N219" s="197" t="s">
        <v>37</v>
      </c>
      <c r="O219" s="58"/>
      <c r="P219" s="156">
        <f>O219*H219</f>
        <v>0</v>
      </c>
      <c r="Q219" s="156">
        <v>2.502202</v>
      </c>
      <c r="R219" s="156">
        <f>Q219*H219</f>
        <v>96.835217400000005</v>
      </c>
      <c r="S219" s="156">
        <v>0</v>
      </c>
      <c r="T219" s="157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8" t="s">
        <v>188</v>
      </c>
      <c r="AT219" s="158" t="s">
        <v>266</v>
      </c>
      <c r="AU219" s="158" t="s">
        <v>82</v>
      </c>
      <c r="AY219" s="17" t="s">
        <v>181</v>
      </c>
      <c r="BE219" s="159">
        <f>IF(N219="základní",J219,0)</f>
        <v>0</v>
      </c>
      <c r="BF219" s="159">
        <f>IF(N219="snížená",J219,0)</f>
        <v>0</v>
      </c>
      <c r="BG219" s="159">
        <f>IF(N219="zákl. přenesená",J219,0)</f>
        <v>0</v>
      </c>
      <c r="BH219" s="159">
        <f>IF(N219="sníž. přenesená",J219,0)</f>
        <v>0</v>
      </c>
      <c r="BI219" s="159">
        <f>IF(N219="nulová",J219,0)</f>
        <v>0</v>
      </c>
      <c r="BJ219" s="17" t="s">
        <v>80</v>
      </c>
      <c r="BK219" s="159">
        <f>ROUND(I219*H219,2)</f>
        <v>0</v>
      </c>
      <c r="BL219" s="17" t="s">
        <v>188</v>
      </c>
      <c r="BM219" s="158" t="s">
        <v>1657</v>
      </c>
    </row>
    <row r="220" spans="1:65" s="2" customFormat="1" ht="19.5">
      <c r="A220" s="32"/>
      <c r="B220" s="33"/>
      <c r="C220" s="32"/>
      <c r="D220" s="160" t="s">
        <v>190</v>
      </c>
      <c r="E220" s="32"/>
      <c r="F220" s="161" t="s">
        <v>1656</v>
      </c>
      <c r="G220" s="32"/>
      <c r="H220" s="32"/>
      <c r="I220" s="162"/>
      <c r="J220" s="32"/>
      <c r="K220" s="32"/>
      <c r="L220" s="33"/>
      <c r="M220" s="163"/>
      <c r="N220" s="164"/>
      <c r="O220" s="58"/>
      <c r="P220" s="58"/>
      <c r="Q220" s="58"/>
      <c r="R220" s="58"/>
      <c r="S220" s="58"/>
      <c r="T220" s="59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T220" s="17" t="s">
        <v>190</v>
      </c>
      <c r="AU220" s="17" t="s">
        <v>82</v>
      </c>
    </row>
    <row r="221" spans="1:65" s="13" customFormat="1" ht="11.25">
      <c r="B221" s="165"/>
      <c r="D221" s="160" t="s">
        <v>191</v>
      </c>
      <c r="E221" s="166" t="s">
        <v>1</v>
      </c>
      <c r="F221" s="167" t="s">
        <v>1658</v>
      </c>
      <c r="H221" s="168">
        <v>38.700000000000003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6" t="s">
        <v>191</v>
      </c>
      <c r="AU221" s="166" t="s">
        <v>82</v>
      </c>
      <c r="AV221" s="13" t="s">
        <v>82</v>
      </c>
      <c r="AW221" s="13" t="s">
        <v>29</v>
      </c>
      <c r="AX221" s="13" t="s">
        <v>72</v>
      </c>
      <c r="AY221" s="166" t="s">
        <v>181</v>
      </c>
    </row>
    <row r="222" spans="1:65" s="15" customFormat="1" ht="11.25">
      <c r="B222" s="180"/>
      <c r="D222" s="160" t="s">
        <v>191</v>
      </c>
      <c r="E222" s="181" t="s">
        <v>1</v>
      </c>
      <c r="F222" s="182" t="s">
        <v>223</v>
      </c>
      <c r="H222" s="183">
        <v>38.700000000000003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191</v>
      </c>
      <c r="AU222" s="181" t="s">
        <v>82</v>
      </c>
      <c r="AV222" s="15" t="s">
        <v>188</v>
      </c>
      <c r="AW222" s="15" t="s">
        <v>29</v>
      </c>
      <c r="AX222" s="15" t="s">
        <v>80</v>
      </c>
      <c r="AY222" s="181" t="s">
        <v>181</v>
      </c>
    </row>
    <row r="223" spans="1:65" s="2" customFormat="1" ht="37.9" customHeight="1">
      <c r="A223" s="32"/>
      <c r="B223" s="144"/>
      <c r="C223" s="188" t="s">
        <v>400</v>
      </c>
      <c r="D223" s="188" t="s">
        <v>266</v>
      </c>
      <c r="E223" s="189" t="s">
        <v>1659</v>
      </c>
      <c r="F223" s="190" t="s">
        <v>1660</v>
      </c>
      <c r="G223" s="191" t="s">
        <v>881</v>
      </c>
      <c r="H223" s="192">
        <v>13.75</v>
      </c>
      <c r="I223" s="193"/>
      <c r="J223" s="194">
        <f>ROUND(I223*H223,2)</f>
        <v>0</v>
      </c>
      <c r="K223" s="195"/>
      <c r="L223" s="33"/>
      <c r="M223" s="196" t="s">
        <v>1</v>
      </c>
      <c r="N223" s="197" t="s">
        <v>37</v>
      </c>
      <c r="O223" s="58"/>
      <c r="P223" s="156">
        <f>O223*H223</f>
        <v>0</v>
      </c>
      <c r="Q223" s="156">
        <v>1.764346E-2</v>
      </c>
      <c r="R223" s="156">
        <f>Q223*H223</f>
        <v>0.24259757500000001</v>
      </c>
      <c r="S223" s="156">
        <v>0</v>
      </c>
      <c r="T223" s="157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8" t="s">
        <v>188</v>
      </c>
      <c r="AT223" s="158" t="s">
        <v>266</v>
      </c>
      <c r="AU223" s="158" t="s">
        <v>82</v>
      </c>
      <c r="AY223" s="17" t="s">
        <v>181</v>
      </c>
      <c r="BE223" s="159">
        <f>IF(N223="základní",J223,0)</f>
        <v>0</v>
      </c>
      <c r="BF223" s="159">
        <f>IF(N223="snížená",J223,0)</f>
        <v>0</v>
      </c>
      <c r="BG223" s="159">
        <f>IF(N223="zákl. přenesená",J223,0)</f>
        <v>0</v>
      </c>
      <c r="BH223" s="159">
        <f>IF(N223="sníž. přenesená",J223,0)</f>
        <v>0</v>
      </c>
      <c r="BI223" s="159">
        <f>IF(N223="nulová",J223,0)</f>
        <v>0</v>
      </c>
      <c r="BJ223" s="17" t="s">
        <v>80</v>
      </c>
      <c r="BK223" s="159">
        <f>ROUND(I223*H223,2)</f>
        <v>0</v>
      </c>
      <c r="BL223" s="17" t="s">
        <v>188</v>
      </c>
      <c r="BM223" s="158" t="s">
        <v>1661</v>
      </c>
    </row>
    <row r="224" spans="1:65" s="2" customFormat="1" ht="19.5">
      <c r="A224" s="32"/>
      <c r="B224" s="33"/>
      <c r="C224" s="32"/>
      <c r="D224" s="160" t="s">
        <v>190</v>
      </c>
      <c r="E224" s="32"/>
      <c r="F224" s="161" t="s">
        <v>1660</v>
      </c>
      <c r="G224" s="32"/>
      <c r="H224" s="32"/>
      <c r="I224" s="162"/>
      <c r="J224" s="32"/>
      <c r="K224" s="32"/>
      <c r="L224" s="33"/>
      <c r="M224" s="163"/>
      <c r="N224" s="164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190</v>
      </c>
      <c r="AU224" s="17" t="s">
        <v>82</v>
      </c>
    </row>
    <row r="225" spans="1:65" s="13" customFormat="1" ht="11.25">
      <c r="B225" s="165"/>
      <c r="D225" s="160" t="s">
        <v>191</v>
      </c>
      <c r="E225" s="166" t="s">
        <v>1</v>
      </c>
      <c r="F225" s="167" t="s">
        <v>1662</v>
      </c>
      <c r="H225" s="168">
        <v>13.75</v>
      </c>
      <c r="I225" s="169"/>
      <c r="L225" s="165"/>
      <c r="M225" s="170"/>
      <c r="N225" s="171"/>
      <c r="O225" s="171"/>
      <c r="P225" s="171"/>
      <c r="Q225" s="171"/>
      <c r="R225" s="171"/>
      <c r="S225" s="171"/>
      <c r="T225" s="172"/>
      <c r="AT225" s="166" t="s">
        <v>191</v>
      </c>
      <c r="AU225" s="166" t="s">
        <v>82</v>
      </c>
      <c r="AV225" s="13" t="s">
        <v>82</v>
      </c>
      <c r="AW225" s="13" t="s">
        <v>29</v>
      </c>
      <c r="AX225" s="13" t="s">
        <v>72</v>
      </c>
      <c r="AY225" s="166" t="s">
        <v>181</v>
      </c>
    </row>
    <row r="226" spans="1:65" s="15" customFormat="1" ht="11.25">
      <c r="B226" s="180"/>
      <c r="D226" s="160" t="s">
        <v>191</v>
      </c>
      <c r="E226" s="181" t="s">
        <v>1</v>
      </c>
      <c r="F226" s="182" t="s">
        <v>223</v>
      </c>
      <c r="H226" s="183">
        <v>13.75</v>
      </c>
      <c r="I226" s="184"/>
      <c r="L226" s="180"/>
      <c r="M226" s="185"/>
      <c r="N226" s="186"/>
      <c r="O226" s="186"/>
      <c r="P226" s="186"/>
      <c r="Q226" s="186"/>
      <c r="R226" s="186"/>
      <c r="S226" s="186"/>
      <c r="T226" s="187"/>
      <c r="AT226" s="181" t="s">
        <v>191</v>
      </c>
      <c r="AU226" s="181" t="s">
        <v>82</v>
      </c>
      <c r="AV226" s="15" t="s">
        <v>188</v>
      </c>
      <c r="AW226" s="15" t="s">
        <v>29</v>
      </c>
      <c r="AX226" s="15" t="s">
        <v>80</v>
      </c>
      <c r="AY226" s="181" t="s">
        <v>181</v>
      </c>
    </row>
    <row r="227" spans="1:65" s="2" customFormat="1" ht="37.9" customHeight="1">
      <c r="A227" s="32"/>
      <c r="B227" s="144"/>
      <c r="C227" s="188" t="s">
        <v>404</v>
      </c>
      <c r="D227" s="188" t="s">
        <v>266</v>
      </c>
      <c r="E227" s="189" t="s">
        <v>1663</v>
      </c>
      <c r="F227" s="190" t="s">
        <v>1664</v>
      </c>
      <c r="G227" s="191" t="s">
        <v>881</v>
      </c>
      <c r="H227" s="192">
        <v>13.75</v>
      </c>
      <c r="I227" s="193"/>
      <c r="J227" s="194">
        <f>ROUND(I227*H227,2)</f>
        <v>0</v>
      </c>
      <c r="K227" s="195"/>
      <c r="L227" s="33"/>
      <c r="M227" s="196" t="s">
        <v>1</v>
      </c>
      <c r="N227" s="197" t="s">
        <v>37</v>
      </c>
      <c r="O227" s="58"/>
      <c r="P227" s="156">
        <f>O227*H227</f>
        <v>0</v>
      </c>
      <c r="Q227" s="156">
        <v>0</v>
      </c>
      <c r="R227" s="156">
        <f>Q227*H227</f>
        <v>0</v>
      </c>
      <c r="S227" s="156">
        <v>0</v>
      </c>
      <c r="T227" s="157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8" t="s">
        <v>188</v>
      </c>
      <c r="AT227" s="158" t="s">
        <v>266</v>
      </c>
      <c r="AU227" s="158" t="s">
        <v>82</v>
      </c>
      <c r="AY227" s="17" t="s">
        <v>181</v>
      </c>
      <c r="BE227" s="159">
        <f>IF(N227="základní",J227,0)</f>
        <v>0</v>
      </c>
      <c r="BF227" s="159">
        <f>IF(N227="snížená",J227,0)</f>
        <v>0</v>
      </c>
      <c r="BG227" s="159">
        <f>IF(N227="zákl. přenesená",J227,0)</f>
        <v>0</v>
      </c>
      <c r="BH227" s="159">
        <f>IF(N227="sníž. přenesená",J227,0)</f>
        <v>0</v>
      </c>
      <c r="BI227" s="159">
        <f>IF(N227="nulová",J227,0)</f>
        <v>0</v>
      </c>
      <c r="BJ227" s="17" t="s">
        <v>80</v>
      </c>
      <c r="BK227" s="159">
        <f>ROUND(I227*H227,2)</f>
        <v>0</v>
      </c>
      <c r="BL227" s="17" t="s">
        <v>188</v>
      </c>
      <c r="BM227" s="158" t="s">
        <v>1665</v>
      </c>
    </row>
    <row r="228" spans="1:65" s="2" customFormat="1" ht="19.5">
      <c r="A228" s="32"/>
      <c r="B228" s="33"/>
      <c r="C228" s="32"/>
      <c r="D228" s="160" t="s">
        <v>190</v>
      </c>
      <c r="E228" s="32"/>
      <c r="F228" s="161" t="s">
        <v>1664</v>
      </c>
      <c r="G228" s="32"/>
      <c r="H228" s="32"/>
      <c r="I228" s="162"/>
      <c r="J228" s="32"/>
      <c r="K228" s="32"/>
      <c r="L228" s="33"/>
      <c r="M228" s="163"/>
      <c r="N228" s="164"/>
      <c r="O228" s="58"/>
      <c r="P228" s="58"/>
      <c r="Q228" s="58"/>
      <c r="R228" s="58"/>
      <c r="S228" s="58"/>
      <c r="T228" s="59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7" t="s">
        <v>190</v>
      </c>
      <c r="AU228" s="17" t="s">
        <v>82</v>
      </c>
    </row>
    <row r="229" spans="1:65" s="13" customFormat="1" ht="11.25">
      <c r="B229" s="165"/>
      <c r="D229" s="160" t="s">
        <v>191</v>
      </c>
      <c r="E229" s="166" t="s">
        <v>1</v>
      </c>
      <c r="F229" s="167" t="s">
        <v>1662</v>
      </c>
      <c r="H229" s="168">
        <v>13.75</v>
      </c>
      <c r="I229" s="169"/>
      <c r="L229" s="165"/>
      <c r="M229" s="170"/>
      <c r="N229" s="171"/>
      <c r="O229" s="171"/>
      <c r="P229" s="171"/>
      <c r="Q229" s="171"/>
      <c r="R229" s="171"/>
      <c r="S229" s="171"/>
      <c r="T229" s="172"/>
      <c r="AT229" s="166" t="s">
        <v>191</v>
      </c>
      <c r="AU229" s="166" t="s">
        <v>82</v>
      </c>
      <c r="AV229" s="13" t="s">
        <v>82</v>
      </c>
      <c r="AW229" s="13" t="s">
        <v>29</v>
      </c>
      <c r="AX229" s="13" t="s">
        <v>72</v>
      </c>
      <c r="AY229" s="166" t="s">
        <v>181</v>
      </c>
    </row>
    <row r="230" spans="1:65" s="15" customFormat="1" ht="11.25">
      <c r="B230" s="180"/>
      <c r="D230" s="160" t="s">
        <v>191</v>
      </c>
      <c r="E230" s="181" t="s">
        <v>1</v>
      </c>
      <c r="F230" s="182" t="s">
        <v>223</v>
      </c>
      <c r="H230" s="183">
        <v>13.75</v>
      </c>
      <c r="I230" s="184"/>
      <c r="L230" s="180"/>
      <c r="M230" s="185"/>
      <c r="N230" s="186"/>
      <c r="O230" s="186"/>
      <c r="P230" s="186"/>
      <c r="Q230" s="186"/>
      <c r="R230" s="186"/>
      <c r="S230" s="186"/>
      <c r="T230" s="187"/>
      <c r="AT230" s="181" t="s">
        <v>191</v>
      </c>
      <c r="AU230" s="181" t="s">
        <v>82</v>
      </c>
      <c r="AV230" s="15" t="s">
        <v>188</v>
      </c>
      <c r="AW230" s="15" t="s">
        <v>29</v>
      </c>
      <c r="AX230" s="15" t="s">
        <v>80</v>
      </c>
      <c r="AY230" s="181" t="s">
        <v>181</v>
      </c>
    </row>
    <row r="231" spans="1:65" s="2" customFormat="1" ht="24.2" customHeight="1">
      <c r="A231" s="32"/>
      <c r="B231" s="144"/>
      <c r="C231" s="188" t="s">
        <v>408</v>
      </c>
      <c r="D231" s="188" t="s">
        <v>266</v>
      </c>
      <c r="E231" s="189" t="s">
        <v>1666</v>
      </c>
      <c r="F231" s="190" t="s">
        <v>1667</v>
      </c>
      <c r="G231" s="191" t="s">
        <v>643</v>
      </c>
      <c r="H231" s="192">
        <v>4.2359999999999998</v>
      </c>
      <c r="I231" s="193"/>
      <c r="J231" s="194">
        <f>ROUND(I231*H231,2)</f>
        <v>0</v>
      </c>
      <c r="K231" s="195"/>
      <c r="L231" s="33"/>
      <c r="M231" s="196" t="s">
        <v>1</v>
      </c>
      <c r="N231" s="197" t="s">
        <v>37</v>
      </c>
      <c r="O231" s="58"/>
      <c r="P231" s="156">
        <f>O231*H231</f>
        <v>0</v>
      </c>
      <c r="Q231" s="156">
        <v>1.0492655</v>
      </c>
      <c r="R231" s="156">
        <f>Q231*H231</f>
        <v>4.4446886579999996</v>
      </c>
      <c r="S231" s="156">
        <v>0</v>
      </c>
      <c r="T231" s="15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8" t="s">
        <v>188</v>
      </c>
      <c r="AT231" s="158" t="s">
        <v>266</v>
      </c>
      <c r="AU231" s="158" t="s">
        <v>82</v>
      </c>
      <c r="AY231" s="17" t="s">
        <v>181</v>
      </c>
      <c r="BE231" s="159">
        <f>IF(N231="základní",J231,0)</f>
        <v>0</v>
      </c>
      <c r="BF231" s="159">
        <f>IF(N231="snížená",J231,0)</f>
        <v>0</v>
      </c>
      <c r="BG231" s="159">
        <f>IF(N231="zákl. přenesená",J231,0)</f>
        <v>0</v>
      </c>
      <c r="BH231" s="159">
        <f>IF(N231="sníž. přenesená",J231,0)</f>
        <v>0</v>
      </c>
      <c r="BI231" s="159">
        <f>IF(N231="nulová",J231,0)</f>
        <v>0</v>
      </c>
      <c r="BJ231" s="17" t="s">
        <v>80</v>
      </c>
      <c r="BK231" s="159">
        <f>ROUND(I231*H231,2)</f>
        <v>0</v>
      </c>
      <c r="BL231" s="17" t="s">
        <v>188</v>
      </c>
      <c r="BM231" s="158" t="s">
        <v>1668</v>
      </c>
    </row>
    <row r="232" spans="1:65" s="2" customFormat="1" ht="19.5">
      <c r="A232" s="32"/>
      <c r="B232" s="33"/>
      <c r="C232" s="32"/>
      <c r="D232" s="160" t="s">
        <v>190</v>
      </c>
      <c r="E232" s="32"/>
      <c r="F232" s="161" t="s">
        <v>1667</v>
      </c>
      <c r="G232" s="32"/>
      <c r="H232" s="32"/>
      <c r="I232" s="162"/>
      <c r="J232" s="32"/>
      <c r="K232" s="32"/>
      <c r="L232" s="33"/>
      <c r="M232" s="163"/>
      <c r="N232" s="164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190</v>
      </c>
      <c r="AU232" s="17" t="s">
        <v>82</v>
      </c>
    </row>
    <row r="233" spans="1:65" s="14" customFormat="1" ht="11.25">
      <c r="B233" s="173"/>
      <c r="D233" s="160" t="s">
        <v>191</v>
      </c>
      <c r="E233" s="174" t="s">
        <v>1</v>
      </c>
      <c r="F233" s="175" t="s">
        <v>1644</v>
      </c>
      <c r="H233" s="174" t="s">
        <v>1</v>
      </c>
      <c r="I233" s="176"/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191</v>
      </c>
      <c r="AU233" s="174" t="s">
        <v>82</v>
      </c>
      <c r="AV233" s="14" t="s">
        <v>80</v>
      </c>
      <c r="AW233" s="14" t="s">
        <v>29</v>
      </c>
      <c r="AX233" s="14" t="s">
        <v>72</v>
      </c>
      <c r="AY233" s="174" t="s">
        <v>181</v>
      </c>
    </row>
    <row r="234" spans="1:65" s="13" customFormat="1" ht="11.25">
      <c r="B234" s="165"/>
      <c r="D234" s="160" t="s">
        <v>191</v>
      </c>
      <c r="E234" s="166" t="s">
        <v>1</v>
      </c>
      <c r="F234" s="167" t="s">
        <v>1669</v>
      </c>
      <c r="H234" s="168">
        <v>4.2359999999999998</v>
      </c>
      <c r="I234" s="169"/>
      <c r="L234" s="165"/>
      <c r="M234" s="170"/>
      <c r="N234" s="171"/>
      <c r="O234" s="171"/>
      <c r="P234" s="171"/>
      <c r="Q234" s="171"/>
      <c r="R234" s="171"/>
      <c r="S234" s="171"/>
      <c r="T234" s="172"/>
      <c r="AT234" s="166" t="s">
        <v>191</v>
      </c>
      <c r="AU234" s="166" t="s">
        <v>82</v>
      </c>
      <c r="AV234" s="13" t="s">
        <v>82</v>
      </c>
      <c r="AW234" s="13" t="s">
        <v>29</v>
      </c>
      <c r="AX234" s="13" t="s">
        <v>72</v>
      </c>
      <c r="AY234" s="166" t="s">
        <v>181</v>
      </c>
    </row>
    <row r="235" spans="1:65" s="15" customFormat="1" ht="11.25">
      <c r="B235" s="180"/>
      <c r="D235" s="160" t="s">
        <v>191</v>
      </c>
      <c r="E235" s="181" t="s">
        <v>1</v>
      </c>
      <c r="F235" s="182" t="s">
        <v>223</v>
      </c>
      <c r="H235" s="183">
        <v>4.2359999999999998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191</v>
      </c>
      <c r="AU235" s="181" t="s">
        <v>82</v>
      </c>
      <c r="AV235" s="15" t="s">
        <v>188</v>
      </c>
      <c r="AW235" s="15" t="s">
        <v>29</v>
      </c>
      <c r="AX235" s="15" t="s">
        <v>80</v>
      </c>
      <c r="AY235" s="181" t="s">
        <v>181</v>
      </c>
    </row>
    <row r="236" spans="1:65" s="2" customFormat="1" ht="24.2" customHeight="1">
      <c r="A236" s="32"/>
      <c r="B236" s="144"/>
      <c r="C236" s="188" t="s">
        <v>532</v>
      </c>
      <c r="D236" s="188" t="s">
        <v>266</v>
      </c>
      <c r="E236" s="189" t="s">
        <v>1670</v>
      </c>
      <c r="F236" s="190" t="s">
        <v>1671</v>
      </c>
      <c r="G236" s="191" t="s">
        <v>881</v>
      </c>
      <c r="H236" s="192">
        <v>129</v>
      </c>
      <c r="I236" s="193"/>
      <c r="J236" s="194">
        <f>ROUND(I236*H236,2)</f>
        <v>0</v>
      </c>
      <c r="K236" s="195"/>
      <c r="L236" s="33"/>
      <c r="M236" s="196" t="s">
        <v>1</v>
      </c>
      <c r="N236" s="197" t="s">
        <v>37</v>
      </c>
      <c r="O236" s="58"/>
      <c r="P236" s="156">
        <f>O236*H236</f>
        <v>0</v>
      </c>
      <c r="Q236" s="156">
        <v>0.4</v>
      </c>
      <c r="R236" s="156">
        <f>Q236*H236</f>
        <v>51.6</v>
      </c>
      <c r="S236" s="156">
        <v>0</v>
      </c>
      <c r="T236" s="157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58" t="s">
        <v>188</v>
      </c>
      <c r="AT236" s="158" t="s">
        <v>266</v>
      </c>
      <c r="AU236" s="158" t="s">
        <v>82</v>
      </c>
      <c r="AY236" s="17" t="s">
        <v>181</v>
      </c>
      <c r="BE236" s="159">
        <f>IF(N236="základní",J236,0)</f>
        <v>0</v>
      </c>
      <c r="BF236" s="159">
        <f>IF(N236="snížená",J236,0)</f>
        <v>0</v>
      </c>
      <c r="BG236" s="159">
        <f>IF(N236="zákl. přenesená",J236,0)</f>
        <v>0</v>
      </c>
      <c r="BH236" s="159">
        <f>IF(N236="sníž. přenesená",J236,0)</f>
        <v>0</v>
      </c>
      <c r="BI236" s="159">
        <f>IF(N236="nulová",J236,0)</f>
        <v>0</v>
      </c>
      <c r="BJ236" s="17" t="s">
        <v>80</v>
      </c>
      <c r="BK236" s="159">
        <f>ROUND(I236*H236,2)</f>
        <v>0</v>
      </c>
      <c r="BL236" s="17" t="s">
        <v>188</v>
      </c>
      <c r="BM236" s="158" t="s">
        <v>1672</v>
      </c>
    </row>
    <row r="237" spans="1:65" s="2" customFormat="1" ht="19.5">
      <c r="A237" s="32"/>
      <c r="B237" s="33"/>
      <c r="C237" s="32"/>
      <c r="D237" s="160" t="s">
        <v>190</v>
      </c>
      <c r="E237" s="32"/>
      <c r="F237" s="161" t="s">
        <v>1671</v>
      </c>
      <c r="G237" s="32"/>
      <c r="H237" s="32"/>
      <c r="I237" s="162"/>
      <c r="J237" s="32"/>
      <c r="K237" s="32"/>
      <c r="L237" s="33"/>
      <c r="M237" s="163"/>
      <c r="N237" s="164"/>
      <c r="O237" s="58"/>
      <c r="P237" s="58"/>
      <c r="Q237" s="58"/>
      <c r="R237" s="58"/>
      <c r="S237" s="58"/>
      <c r="T237" s="59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T237" s="17" t="s">
        <v>190</v>
      </c>
      <c r="AU237" s="17" t="s">
        <v>82</v>
      </c>
    </row>
    <row r="238" spans="1:65" s="2" customFormat="1" ht="24.2" customHeight="1">
      <c r="A238" s="32"/>
      <c r="B238" s="144"/>
      <c r="C238" s="188" t="s">
        <v>537</v>
      </c>
      <c r="D238" s="188" t="s">
        <v>266</v>
      </c>
      <c r="E238" s="189" t="s">
        <v>1673</v>
      </c>
      <c r="F238" s="190" t="s">
        <v>1674</v>
      </c>
      <c r="G238" s="191" t="s">
        <v>690</v>
      </c>
      <c r="H238" s="192">
        <v>1.25</v>
      </c>
      <c r="I238" s="193"/>
      <c r="J238" s="194">
        <f>ROUND(I238*H238,2)</f>
        <v>0</v>
      </c>
      <c r="K238" s="195"/>
      <c r="L238" s="33"/>
      <c r="M238" s="196" t="s">
        <v>1</v>
      </c>
      <c r="N238" s="197" t="s">
        <v>37</v>
      </c>
      <c r="O238" s="58"/>
      <c r="P238" s="156">
        <f>O238*H238</f>
        <v>0</v>
      </c>
      <c r="Q238" s="156">
        <v>2.5058699999999998</v>
      </c>
      <c r="R238" s="156">
        <f>Q238*H238</f>
        <v>3.1323374999999998</v>
      </c>
      <c r="S238" s="156">
        <v>0</v>
      </c>
      <c r="T238" s="157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8" t="s">
        <v>188</v>
      </c>
      <c r="AT238" s="158" t="s">
        <v>266</v>
      </c>
      <c r="AU238" s="158" t="s">
        <v>82</v>
      </c>
      <c r="AY238" s="17" t="s">
        <v>181</v>
      </c>
      <c r="BE238" s="159">
        <f>IF(N238="základní",J238,0)</f>
        <v>0</v>
      </c>
      <c r="BF238" s="159">
        <f>IF(N238="snížená",J238,0)</f>
        <v>0</v>
      </c>
      <c r="BG238" s="159">
        <f>IF(N238="zákl. přenesená",J238,0)</f>
        <v>0</v>
      </c>
      <c r="BH238" s="159">
        <f>IF(N238="sníž. přenesená",J238,0)</f>
        <v>0</v>
      </c>
      <c r="BI238" s="159">
        <f>IF(N238="nulová",J238,0)</f>
        <v>0</v>
      </c>
      <c r="BJ238" s="17" t="s">
        <v>80</v>
      </c>
      <c r="BK238" s="159">
        <f>ROUND(I238*H238,2)</f>
        <v>0</v>
      </c>
      <c r="BL238" s="17" t="s">
        <v>188</v>
      </c>
      <c r="BM238" s="158" t="s">
        <v>1675</v>
      </c>
    </row>
    <row r="239" spans="1:65" s="2" customFormat="1" ht="11.25">
      <c r="A239" s="32"/>
      <c r="B239" s="33"/>
      <c r="C239" s="32"/>
      <c r="D239" s="160" t="s">
        <v>190</v>
      </c>
      <c r="E239" s="32"/>
      <c r="F239" s="161" t="s">
        <v>1674</v>
      </c>
      <c r="G239" s="32"/>
      <c r="H239" s="32"/>
      <c r="I239" s="162"/>
      <c r="J239" s="32"/>
      <c r="K239" s="32"/>
      <c r="L239" s="33"/>
      <c r="M239" s="163"/>
      <c r="N239" s="164"/>
      <c r="O239" s="58"/>
      <c r="P239" s="58"/>
      <c r="Q239" s="58"/>
      <c r="R239" s="58"/>
      <c r="S239" s="58"/>
      <c r="T239" s="59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T239" s="17" t="s">
        <v>190</v>
      </c>
      <c r="AU239" s="17" t="s">
        <v>82</v>
      </c>
    </row>
    <row r="240" spans="1:65" s="13" customFormat="1" ht="11.25">
      <c r="B240" s="165"/>
      <c r="D240" s="160" t="s">
        <v>191</v>
      </c>
      <c r="E240" s="166" t="s">
        <v>1</v>
      </c>
      <c r="F240" s="167" t="s">
        <v>1676</v>
      </c>
      <c r="H240" s="168">
        <v>1.25</v>
      </c>
      <c r="I240" s="169"/>
      <c r="L240" s="165"/>
      <c r="M240" s="170"/>
      <c r="N240" s="171"/>
      <c r="O240" s="171"/>
      <c r="P240" s="171"/>
      <c r="Q240" s="171"/>
      <c r="R240" s="171"/>
      <c r="S240" s="171"/>
      <c r="T240" s="172"/>
      <c r="AT240" s="166" t="s">
        <v>191</v>
      </c>
      <c r="AU240" s="166" t="s">
        <v>82</v>
      </c>
      <c r="AV240" s="13" t="s">
        <v>82</v>
      </c>
      <c r="AW240" s="13" t="s">
        <v>29</v>
      </c>
      <c r="AX240" s="13" t="s">
        <v>72</v>
      </c>
      <c r="AY240" s="166" t="s">
        <v>181</v>
      </c>
    </row>
    <row r="241" spans="1:65" s="15" customFormat="1" ht="11.25">
      <c r="B241" s="180"/>
      <c r="D241" s="160" t="s">
        <v>191</v>
      </c>
      <c r="E241" s="181" t="s">
        <v>1</v>
      </c>
      <c r="F241" s="182" t="s">
        <v>223</v>
      </c>
      <c r="H241" s="183">
        <v>1.25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191</v>
      </c>
      <c r="AU241" s="181" t="s">
        <v>82</v>
      </c>
      <c r="AV241" s="15" t="s">
        <v>188</v>
      </c>
      <c r="AW241" s="15" t="s">
        <v>29</v>
      </c>
      <c r="AX241" s="15" t="s">
        <v>80</v>
      </c>
      <c r="AY241" s="181" t="s">
        <v>181</v>
      </c>
    </row>
    <row r="242" spans="1:65" s="2" customFormat="1" ht="37.9" customHeight="1">
      <c r="A242" s="32"/>
      <c r="B242" s="144"/>
      <c r="C242" s="188" t="s">
        <v>540</v>
      </c>
      <c r="D242" s="188" t="s">
        <v>266</v>
      </c>
      <c r="E242" s="189" t="s">
        <v>1677</v>
      </c>
      <c r="F242" s="190" t="s">
        <v>1678</v>
      </c>
      <c r="G242" s="191" t="s">
        <v>881</v>
      </c>
      <c r="H242" s="192">
        <v>129</v>
      </c>
      <c r="I242" s="193"/>
      <c r="J242" s="194">
        <f>ROUND(I242*H242,2)</f>
        <v>0</v>
      </c>
      <c r="K242" s="195"/>
      <c r="L242" s="33"/>
      <c r="M242" s="196" t="s">
        <v>1</v>
      </c>
      <c r="N242" s="197" t="s">
        <v>37</v>
      </c>
      <c r="O242" s="58"/>
      <c r="P242" s="156">
        <f>O242*H242</f>
        <v>0</v>
      </c>
      <c r="Q242" s="156">
        <v>0.15679630750000001</v>
      </c>
      <c r="R242" s="156">
        <f>Q242*H242</f>
        <v>20.2267236675</v>
      </c>
      <c r="S242" s="156">
        <v>0</v>
      </c>
      <c r="T242" s="157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8" t="s">
        <v>188</v>
      </c>
      <c r="AT242" s="158" t="s">
        <v>266</v>
      </c>
      <c r="AU242" s="158" t="s">
        <v>82</v>
      </c>
      <c r="AY242" s="17" t="s">
        <v>181</v>
      </c>
      <c r="BE242" s="159">
        <f>IF(N242="základní",J242,0)</f>
        <v>0</v>
      </c>
      <c r="BF242" s="159">
        <f>IF(N242="snížená",J242,0)</f>
        <v>0</v>
      </c>
      <c r="BG242" s="159">
        <f>IF(N242="zákl. přenesená",J242,0)</f>
        <v>0</v>
      </c>
      <c r="BH242" s="159">
        <f>IF(N242="sníž. přenesená",J242,0)</f>
        <v>0</v>
      </c>
      <c r="BI242" s="159">
        <f>IF(N242="nulová",J242,0)</f>
        <v>0</v>
      </c>
      <c r="BJ242" s="17" t="s">
        <v>80</v>
      </c>
      <c r="BK242" s="159">
        <f>ROUND(I242*H242,2)</f>
        <v>0</v>
      </c>
      <c r="BL242" s="17" t="s">
        <v>188</v>
      </c>
      <c r="BM242" s="158" t="s">
        <v>1679</v>
      </c>
    </row>
    <row r="243" spans="1:65" s="2" customFormat="1" ht="19.5">
      <c r="A243" s="32"/>
      <c r="B243" s="33"/>
      <c r="C243" s="32"/>
      <c r="D243" s="160" t="s">
        <v>190</v>
      </c>
      <c r="E243" s="32"/>
      <c r="F243" s="161" t="s">
        <v>1678</v>
      </c>
      <c r="G243" s="32"/>
      <c r="H243" s="32"/>
      <c r="I243" s="162"/>
      <c r="J243" s="32"/>
      <c r="K243" s="32"/>
      <c r="L243" s="33"/>
      <c r="M243" s="163"/>
      <c r="N243" s="164"/>
      <c r="O243" s="58"/>
      <c r="P243" s="58"/>
      <c r="Q243" s="58"/>
      <c r="R243" s="58"/>
      <c r="S243" s="58"/>
      <c r="T243" s="59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T243" s="17" t="s">
        <v>190</v>
      </c>
      <c r="AU243" s="17" t="s">
        <v>82</v>
      </c>
    </row>
    <row r="244" spans="1:65" s="2" customFormat="1" ht="16.5" customHeight="1">
      <c r="A244" s="32"/>
      <c r="B244" s="144"/>
      <c r="C244" s="188" t="s">
        <v>542</v>
      </c>
      <c r="D244" s="188" t="s">
        <v>266</v>
      </c>
      <c r="E244" s="189" t="s">
        <v>1680</v>
      </c>
      <c r="F244" s="190" t="s">
        <v>1681</v>
      </c>
      <c r="G244" s="191" t="s">
        <v>690</v>
      </c>
      <c r="H244" s="192">
        <v>2.4500000000000002</v>
      </c>
      <c r="I244" s="193"/>
      <c r="J244" s="194">
        <f>ROUND(I244*H244,2)</f>
        <v>0</v>
      </c>
      <c r="K244" s="195"/>
      <c r="L244" s="33"/>
      <c r="M244" s="196" t="s">
        <v>1</v>
      </c>
      <c r="N244" s="197" t="s">
        <v>37</v>
      </c>
      <c r="O244" s="58"/>
      <c r="P244" s="156">
        <f>O244*H244</f>
        <v>0</v>
      </c>
      <c r="Q244" s="156">
        <v>2.4300000000000002</v>
      </c>
      <c r="R244" s="156">
        <f>Q244*H244</f>
        <v>5.9535000000000009</v>
      </c>
      <c r="S244" s="156">
        <v>0</v>
      </c>
      <c r="T244" s="157">
        <f>S244*H244</f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8" t="s">
        <v>188</v>
      </c>
      <c r="AT244" s="158" t="s">
        <v>266</v>
      </c>
      <c r="AU244" s="158" t="s">
        <v>82</v>
      </c>
      <c r="AY244" s="17" t="s">
        <v>181</v>
      </c>
      <c r="BE244" s="159">
        <f>IF(N244="základní",J244,0)</f>
        <v>0</v>
      </c>
      <c r="BF244" s="159">
        <f>IF(N244="snížená",J244,0)</f>
        <v>0</v>
      </c>
      <c r="BG244" s="159">
        <f>IF(N244="zákl. přenesená",J244,0)</f>
        <v>0</v>
      </c>
      <c r="BH244" s="159">
        <f>IF(N244="sníž. přenesená",J244,0)</f>
        <v>0</v>
      </c>
      <c r="BI244" s="159">
        <f>IF(N244="nulová",J244,0)</f>
        <v>0</v>
      </c>
      <c r="BJ244" s="17" t="s">
        <v>80</v>
      </c>
      <c r="BK244" s="159">
        <f>ROUND(I244*H244,2)</f>
        <v>0</v>
      </c>
      <c r="BL244" s="17" t="s">
        <v>188</v>
      </c>
      <c r="BM244" s="158" t="s">
        <v>1682</v>
      </c>
    </row>
    <row r="245" spans="1:65" s="2" customFormat="1" ht="11.25">
      <c r="A245" s="32"/>
      <c r="B245" s="33"/>
      <c r="C245" s="32"/>
      <c r="D245" s="160" t="s">
        <v>190</v>
      </c>
      <c r="E245" s="32"/>
      <c r="F245" s="161" t="s">
        <v>1681</v>
      </c>
      <c r="G245" s="32"/>
      <c r="H245" s="32"/>
      <c r="I245" s="162"/>
      <c r="J245" s="32"/>
      <c r="K245" s="32"/>
      <c r="L245" s="33"/>
      <c r="M245" s="163"/>
      <c r="N245" s="164"/>
      <c r="O245" s="58"/>
      <c r="P245" s="58"/>
      <c r="Q245" s="58"/>
      <c r="R245" s="58"/>
      <c r="S245" s="58"/>
      <c r="T245" s="59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T245" s="17" t="s">
        <v>190</v>
      </c>
      <c r="AU245" s="17" t="s">
        <v>82</v>
      </c>
    </row>
    <row r="246" spans="1:65" s="14" customFormat="1" ht="11.25">
      <c r="B246" s="173"/>
      <c r="D246" s="160" t="s">
        <v>191</v>
      </c>
      <c r="E246" s="174" t="s">
        <v>1</v>
      </c>
      <c r="F246" s="175" t="s">
        <v>1683</v>
      </c>
      <c r="H246" s="174" t="s">
        <v>1</v>
      </c>
      <c r="I246" s="176"/>
      <c r="L246" s="173"/>
      <c r="M246" s="177"/>
      <c r="N246" s="178"/>
      <c r="O246" s="178"/>
      <c r="P246" s="178"/>
      <c r="Q246" s="178"/>
      <c r="R246" s="178"/>
      <c r="S246" s="178"/>
      <c r="T246" s="179"/>
      <c r="AT246" s="174" t="s">
        <v>191</v>
      </c>
      <c r="AU246" s="174" t="s">
        <v>82</v>
      </c>
      <c r="AV246" s="14" t="s">
        <v>80</v>
      </c>
      <c r="AW246" s="14" t="s">
        <v>29</v>
      </c>
      <c r="AX246" s="14" t="s">
        <v>72</v>
      </c>
      <c r="AY246" s="174" t="s">
        <v>181</v>
      </c>
    </row>
    <row r="247" spans="1:65" s="14" customFormat="1" ht="11.25">
      <c r="B247" s="173"/>
      <c r="D247" s="160" t="s">
        <v>191</v>
      </c>
      <c r="E247" s="174" t="s">
        <v>1</v>
      </c>
      <c r="F247" s="175" t="s">
        <v>1684</v>
      </c>
      <c r="H247" s="174" t="s">
        <v>1</v>
      </c>
      <c r="I247" s="176"/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191</v>
      </c>
      <c r="AU247" s="174" t="s">
        <v>82</v>
      </c>
      <c r="AV247" s="14" t="s">
        <v>80</v>
      </c>
      <c r="AW247" s="14" t="s">
        <v>29</v>
      </c>
      <c r="AX247" s="14" t="s">
        <v>72</v>
      </c>
      <c r="AY247" s="174" t="s">
        <v>181</v>
      </c>
    </row>
    <row r="248" spans="1:65" s="13" customFormat="1" ht="11.25">
      <c r="B248" s="165"/>
      <c r="D248" s="160" t="s">
        <v>191</v>
      </c>
      <c r="E248" s="166" t="s">
        <v>1</v>
      </c>
      <c r="F248" s="167" t="s">
        <v>1685</v>
      </c>
      <c r="H248" s="168">
        <v>2.4500000000000002</v>
      </c>
      <c r="I248" s="169"/>
      <c r="L248" s="165"/>
      <c r="M248" s="170"/>
      <c r="N248" s="171"/>
      <c r="O248" s="171"/>
      <c r="P248" s="171"/>
      <c r="Q248" s="171"/>
      <c r="R248" s="171"/>
      <c r="S248" s="171"/>
      <c r="T248" s="172"/>
      <c r="AT248" s="166" t="s">
        <v>191</v>
      </c>
      <c r="AU248" s="166" t="s">
        <v>82</v>
      </c>
      <c r="AV248" s="13" t="s">
        <v>82</v>
      </c>
      <c r="AW248" s="13" t="s">
        <v>29</v>
      </c>
      <c r="AX248" s="13" t="s">
        <v>72</v>
      </c>
      <c r="AY248" s="166" t="s">
        <v>181</v>
      </c>
    </row>
    <row r="249" spans="1:65" s="15" customFormat="1" ht="11.25">
      <c r="B249" s="180"/>
      <c r="D249" s="160" t="s">
        <v>191</v>
      </c>
      <c r="E249" s="181" t="s">
        <v>1</v>
      </c>
      <c r="F249" s="182" t="s">
        <v>223</v>
      </c>
      <c r="H249" s="183">
        <v>2.4500000000000002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191</v>
      </c>
      <c r="AU249" s="181" t="s">
        <v>82</v>
      </c>
      <c r="AV249" s="15" t="s">
        <v>188</v>
      </c>
      <c r="AW249" s="15" t="s">
        <v>29</v>
      </c>
      <c r="AX249" s="15" t="s">
        <v>80</v>
      </c>
      <c r="AY249" s="181" t="s">
        <v>181</v>
      </c>
    </row>
    <row r="250" spans="1:65" s="2" customFormat="1" ht="55.5" customHeight="1">
      <c r="A250" s="32"/>
      <c r="B250" s="144"/>
      <c r="C250" s="188" t="s">
        <v>544</v>
      </c>
      <c r="D250" s="188" t="s">
        <v>266</v>
      </c>
      <c r="E250" s="189" t="s">
        <v>1686</v>
      </c>
      <c r="F250" s="190" t="s">
        <v>1687</v>
      </c>
      <c r="G250" s="191" t="s">
        <v>881</v>
      </c>
      <c r="H250" s="192">
        <v>8</v>
      </c>
      <c r="I250" s="193"/>
      <c r="J250" s="194">
        <f>ROUND(I250*H250,2)</f>
        <v>0</v>
      </c>
      <c r="K250" s="195"/>
      <c r="L250" s="33"/>
      <c r="M250" s="196" t="s">
        <v>1</v>
      </c>
      <c r="N250" s="197" t="s">
        <v>37</v>
      </c>
      <c r="O250" s="58"/>
      <c r="P250" s="156">
        <f>O250*H250</f>
        <v>0</v>
      </c>
      <c r="Q250" s="156">
        <v>1.287812</v>
      </c>
      <c r="R250" s="156">
        <f>Q250*H250</f>
        <v>10.302496</v>
      </c>
      <c r="S250" s="156">
        <v>0</v>
      </c>
      <c r="T250" s="157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58" t="s">
        <v>188</v>
      </c>
      <c r="AT250" s="158" t="s">
        <v>266</v>
      </c>
      <c r="AU250" s="158" t="s">
        <v>82</v>
      </c>
      <c r="AY250" s="17" t="s">
        <v>181</v>
      </c>
      <c r="BE250" s="159">
        <f>IF(N250="základní",J250,0)</f>
        <v>0</v>
      </c>
      <c r="BF250" s="159">
        <f>IF(N250="snížená",J250,0)</f>
        <v>0</v>
      </c>
      <c r="BG250" s="159">
        <f>IF(N250="zákl. přenesená",J250,0)</f>
        <v>0</v>
      </c>
      <c r="BH250" s="159">
        <f>IF(N250="sníž. přenesená",J250,0)</f>
        <v>0</v>
      </c>
      <c r="BI250" s="159">
        <f>IF(N250="nulová",J250,0)</f>
        <v>0</v>
      </c>
      <c r="BJ250" s="17" t="s">
        <v>80</v>
      </c>
      <c r="BK250" s="159">
        <f>ROUND(I250*H250,2)</f>
        <v>0</v>
      </c>
      <c r="BL250" s="17" t="s">
        <v>188</v>
      </c>
      <c r="BM250" s="158" t="s">
        <v>1688</v>
      </c>
    </row>
    <row r="251" spans="1:65" s="2" customFormat="1" ht="29.25">
      <c r="A251" s="32"/>
      <c r="B251" s="33"/>
      <c r="C251" s="32"/>
      <c r="D251" s="160" t="s">
        <v>190</v>
      </c>
      <c r="E251" s="32"/>
      <c r="F251" s="161" t="s">
        <v>1687</v>
      </c>
      <c r="G251" s="32"/>
      <c r="H251" s="32"/>
      <c r="I251" s="162"/>
      <c r="J251" s="32"/>
      <c r="K251" s="32"/>
      <c r="L251" s="33"/>
      <c r="M251" s="163"/>
      <c r="N251" s="164"/>
      <c r="O251" s="58"/>
      <c r="P251" s="58"/>
      <c r="Q251" s="58"/>
      <c r="R251" s="58"/>
      <c r="S251" s="58"/>
      <c r="T251" s="59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7" t="s">
        <v>190</v>
      </c>
      <c r="AU251" s="17" t="s">
        <v>82</v>
      </c>
    </row>
    <row r="252" spans="1:65" s="13" customFormat="1" ht="11.25">
      <c r="B252" s="165"/>
      <c r="D252" s="160" t="s">
        <v>191</v>
      </c>
      <c r="E252" s="166" t="s">
        <v>1</v>
      </c>
      <c r="F252" s="167" t="s">
        <v>1689</v>
      </c>
      <c r="H252" s="168">
        <v>8</v>
      </c>
      <c r="I252" s="169"/>
      <c r="L252" s="165"/>
      <c r="M252" s="170"/>
      <c r="N252" s="171"/>
      <c r="O252" s="171"/>
      <c r="P252" s="171"/>
      <c r="Q252" s="171"/>
      <c r="R252" s="171"/>
      <c r="S252" s="171"/>
      <c r="T252" s="172"/>
      <c r="AT252" s="166" t="s">
        <v>191</v>
      </c>
      <c r="AU252" s="166" t="s">
        <v>82</v>
      </c>
      <c r="AV252" s="13" t="s">
        <v>82</v>
      </c>
      <c r="AW252" s="13" t="s">
        <v>29</v>
      </c>
      <c r="AX252" s="13" t="s">
        <v>72</v>
      </c>
      <c r="AY252" s="166" t="s">
        <v>181</v>
      </c>
    </row>
    <row r="253" spans="1:65" s="15" customFormat="1" ht="11.25">
      <c r="B253" s="180"/>
      <c r="D253" s="160" t="s">
        <v>191</v>
      </c>
      <c r="E253" s="181" t="s">
        <v>1</v>
      </c>
      <c r="F253" s="182" t="s">
        <v>223</v>
      </c>
      <c r="H253" s="183">
        <v>8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191</v>
      </c>
      <c r="AU253" s="181" t="s">
        <v>82</v>
      </c>
      <c r="AV253" s="15" t="s">
        <v>188</v>
      </c>
      <c r="AW253" s="15" t="s">
        <v>29</v>
      </c>
      <c r="AX253" s="15" t="s">
        <v>80</v>
      </c>
      <c r="AY253" s="181" t="s">
        <v>181</v>
      </c>
    </row>
    <row r="254" spans="1:65" s="12" customFormat="1" ht="22.9" customHeight="1">
      <c r="B254" s="131"/>
      <c r="D254" s="132" t="s">
        <v>71</v>
      </c>
      <c r="E254" s="142" t="s">
        <v>237</v>
      </c>
      <c r="F254" s="142" t="s">
        <v>1690</v>
      </c>
      <c r="I254" s="134"/>
      <c r="J254" s="143">
        <f>BK254</f>
        <v>0</v>
      </c>
      <c r="L254" s="131"/>
      <c r="M254" s="136"/>
      <c r="N254" s="137"/>
      <c r="O254" s="137"/>
      <c r="P254" s="138">
        <f>SUM(P255:P258)</f>
        <v>0</v>
      </c>
      <c r="Q254" s="137"/>
      <c r="R254" s="138">
        <f>SUM(R255:R258)</f>
        <v>1.4745273000000001</v>
      </c>
      <c r="S254" s="137"/>
      <c r="T254" s="139">
        <f>SUM(T255:T258)</f>
        <v>1.6320000000000001</v>
      </c>
      <c r="AR254" s="132" t="s">
        <v>80</v>
      </c>
      <c r="AT254" s="140" t="s">
        <v>71</v>
      </c>
      <c r="AU254" s="140" t="s">
        <v>80</v>
      </c>
      <c r="AY254" s="132" t="s">
        <v>181</v>
      </c>
      <c r="BK254" s="141">
        <f>SUM(BK255:BK258)</f>
        <v>0</v>
      </c>
    </row>
    <row r="255" spans="1:65" s="2" customFormat="1" ht="49.15" customHeight="1">
      <c r="A255" s="32"/>
      <c r="B255" s="144"/>
      <c r="C255" s="188" t="s">
        <v>548</v>
      </c>
      <c r="D255" s="188" t="s">
        <v>266</v>
      </c>
      <c r="E255" s="189" t="s">
        <v>1691</v>
      </c>
      <c r="F255" s="190" t="s">
        <v>1692</v>
      </c>
      <c r="G255" s="191" t="s">
        <v>881</v>
      </c>
      <c r="H255" s="192">
        <v>17</v>
      </c>
      <c r="I255" s="193"/>
      <c r="J255" s="194">
        <f>ROUND(I255*H255,2)</f>
        <v>0</v>
      </c>
      <c r="K255" s="195"/>
      <c r="L255" s="33"/>
      <c r="M255" s="196" t="s">
        <v>1</v>
      </c>
      <c r="N255" s="197" t="s">
        <v>37</v>
      </c>
      <c r="O255" s="58"/>
      <c r="P255" s="156">
        <f>O255*H255</f>
        <v>0</v>
      </c>
      <c r="Q255" s="156">
        <v>8.6736900000000006E-2</v>
      </c>
      <c r="R255" s="156">
        <f>Q255*H255</f>
        <v>1.4745273000000001</v>
      </c>
      <c r="S255" s="156">
        <v>9.6000000000000002E-2</v>
      </c>
      <c r="T255" s="157">
        <f>S255*H255</f>
        <v>1.6320000000000001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8" t="s">
        <v>188</v>
      </c>
      <c r="AT255" s="158" t="s">
        <v>266</v>
      </c>
      <c r="AU255" s="158" t="s">
        <v>82</v>
      </c>
      <c r="AY255" s="17" t="s">
        <v>181</v>
      </c>
      <c r="BE255" s="159">
        <f>IF(N255="základní",J255,0)</f>
        <v>0</v>
      </c>
      <c r="BF255" s="159">
        <f>IF(N255="snížená",J255,0)</f>
        <v>0</v>
      </c>
      <c r="BG255" s="159">
        <f>IF(N255="zákl. přenesená",J255,0)</f>
        <v>0</v>
      </c>
      <c r="BH255" s="159">
        <f>IF(N255="sníž. přenesená",J255,0)</f>
        <v>0</v>
      </c>
      <c r="BI255" s="159">
        <f>IF(N255="nulová",J255,0)</f>
        <v>0</v>
      </c>
      <c r="BJ255" s="17" t="s">
        <v>80</v>
      </c>
      <c r="BK255" s="159">
        <f>ROUND(I255*H255,2)</f>
        <v>0</v>
      </c>
      <c r="BL255" s="17" t="s">
        <v>188</v>
      </c>
      <c r="BM255" s="158" t="s">
        <v>1693</v>
      </c>
    </row>
    <row r="256" spans="1:65" s="2" customFormat="1" ht="29.25">
      <c r="A256" s="32"/>
      <c r="B256" s="33"/>
      <c r="C256" s="32"/>
      <c r="D256" s="160" t="s">
        <v>190</v>
      </c>
      <c r="E256" s="32"/>
      <c r="F256" s="161" t="s">
        <v>1692</v>
      </c>
      <c r="G256" s="32"/>
      <c r="H256" s="32"/>
      <c r="I256" s="162"/>
      <c r="J256" s="32"/>
      <c r="K256" s="32"/>
      <c r="L256" s="33"/>
      <c r="M256" s="163"/>
      <c r="N256" s="164"/>
      <c r="O256" s="58"/>
      <c r="P256" s="58"/>
      <c r="Q256" s="58"/>
      <c r="R256" s="58"/>
      <c r="S256" s="58"/>
      <c r="T256" s="59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T256" s="17" t="s">
        <v>190</v>
      </c>
      <c r="AU256" s="17" t="s">
        <v>82</v>
      </c>
    </row>
    <row r="257" spans="1:65" s="13" customFormat="1" ht="11.25">
      <c r="B257" s="165"/>
      <c r="D257" s="160" t="s">
        <v>191</v>
      </c>
      <c r="E257" s="166" t="s">
        <v>1</v>
      </c>
      <c r="F257" s="167" t="s">
        <v>1694</v>
      </c>
      <c r="H257" s="168">
        <v>17</v>
      </c>
      <c r="I257" s="169"/>
      <c r="L257" s="165"/>
      <c r="M257" s="170"/>
      <c r="N257" s="171"/>
      <c r="O257" s="171"/>
      <c r="P257" s="171"/>
      <c r="Q257" s="171"/>
      <c r="R257" s="171"/>
      <c r="S257" s="171"/>
      <c r="T257" s="172"/>
      <c r="AT257" s="166" t="s">
        <v>191</v>
      </c>
      <c r="AU257" s="166" t="s">
        <v>82</v>
      </c>
      <c r="AV257" s="13" t="s">
        <v>82</v>
      </c>
      <c r="AW257" s="13" t="s">
        <v>29</v>
      </c>
      <c r="AX257" s="13" t="s">
        <v>72</v>
      </c>
      <c r="AY257" s="166" t="s">
        <v>181</v>
      </c>
    </row>
    <row r="258" spans="1:65" s="15" customFormat="1" ht="11.25">
      <c r="B258" s="180"/>
      <c r="D258" s="160" t="s">
        <v>191</v>
      </c>
      <c r="E258" s="181" t="s">
        <v>1</v>
      </c>
      <c r="F258" s="182" t="s">
        <v>223</v>
      </c>
      <c r="H258" s="183">
        <v>17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191</v>
      </c>
      <c r="AU258" s="181" t="s">
        <v>82</v>
      </c>
      <c r="AV258" s="15" t="s">
        <v>188</v>
      </c>
      <c r="AW258" s="15" t="s">
        <v>29</v>
      </c>
      <c r="AX258" s="15" t="s">
        <v>80</v>
      </c>
      <c r="AY258" s="181" t="s">
        <v>181</v>
      </c>
    </row>
    <row r="259" spans="1:65" s="12" customFormat="1" ht="22.9" customHeight="1">
      <c r="B259" s="131"/>
      <c r="D259" s="132" t="s">
        <v>71</v>
      </c>
      <c r="E259" s="142" t="s">
        <v>265</v>
      </c>
      <c r="F259" s="142" t="s">
        <v>1695</v>
      </c>
      <c r="I259" s="134"/>
      <c r="J259" s="143">
        <f>BK259</f>
        <v>0</v>
      </c>
      <c r="L259" s="131"/>
      <c r="M259" s="136"/>
      <c r="N259" s="137"/>
      <c r="O259" s="137"/>
      <c r="P259" s="138">
        <f>SUM(P260:P299)</f>
        <v>0</v>
      </c>
      <c r="Q259" s="137"/>
      <c r="R259" s="138">
        <f>SUM(R260:R299)</f>
        <v>11.948850811999998</v>
      </c>
      <c r="S259" s="137"/>
      <c r="T259" s="139">
        <f>SUM(T260:T299)</f>
        <v>11.221399999999999</v>
      </c>
      <c r="AR259" s="132" t="s">
        <v>80</v>
      </c>
      <c r="AT259" s="140" t="s">
        <v>71</v>
      </c>
      <c r="AU259" s="140" t="s">
        <v>80</v>
      </c>
      <c r="AY259" s="132" t="s">
        <v>181</v>
      </c>
      <c r="BK259" s="141">
        <f>SUM(BK260:BK299)</f>
        <v>0</v>
      </c>
    </row>
    <row r="260" spans="1:65" s="2" customFormat="1" ht="24.2" customHeight="1">
      <c r="A260" s="32"/>
      <c r="B260" s="144"/>
      <c r="C260" s="188" t="s">
        <v>1008</v>
      </c>
      <c r="D260" s="188" t="s">
        <v>266</v>
      </c>
      <c r="E260" s="189" t="s">
        <v>1696</v>
      </c>
      <c r="F260" s="190" t="s">
        <v>1697</v>
      </c>
      <c r="G260" s="191" t="s">
        <v>577</v>
      </c>
      <c r="H260" s="192">
        <v>1</v>
      </c>
      <c r="I260" s="193"/>
      <c r="J260" s="194">
        <f>ROUND(I260*H260,2)</f>
        <v>0</v>
      </c>
      <c r="K260" s="195"/>
      <c r="L260" s="33"/>
      <c r="M260" s="196" t="s">
        <v>1</v>
      </c>
      <c r="N260" s="197" t="s">
        <v>37</v>
      </c>
      <c r="O260" s="58"/>
      <c r="P260" s="156">
        <f>O260*H260</f>
        <v>0</v>
      </c>
      <c r="Q260" s="156">
        <v>6.4850000000000003E-3</v>
      </c>
      <c r="R260" s="156">
        <f>Q260*H260</f>
        <v>6.4850000000000003E-3</v>
      </c>
      <c r="S260" s="156">
        <v>0</v>
      </c>
      <c r="T260" s="157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58" t="s">
        <v>188</v>
      </c>
      <c r="AT260" s="158" t="s">
        <v>266</v>
      </c>
      <c r="AU260" s="158" t="s">
        <v>82</v>
      </c>
      <c r="AY260" s="17" t="s">
        <v>181</v>
      </c>
      <c r="BE260" s="159">
        <f>IF(N260="základní",J260,0)</f>
        <v>0</v>
      </c>
      <c r="BF260" s="159">
        <f>IF(N260="snížená",J260,0)</f>
        <v>0</v>
      </c>
      <c r="BG260" s="159">
        <f>IF(N260="zákl. přenesená",J260,0)</f>
        <v>0</v>
      </c>
      <c r="BH260" s="159">
        <f>IF(N260="sníž. přenesená",J260,0)</f>
        <v>0</v>
      </c>
      <c r="BI260" s="159">
        <f>IF(N260="nulová",J260,0)</f>
        <v>0</v>
      </c>
      <c r="BJ260" s="17" t="s">
        <v>80</v>
      </c>
      <c r="BK260" s="159">
        <f>ROUND(I260*H260,2)</f>
        <v>0</v>
      </c>
      <c r="BL260" s="17" t="s">
        <v>188</v>
      </c>
      <c r="BM260" s="158" t="s">
        <v>1698</v>
      </c>
    </row>
    <row r="261" spans="1:65" s="2" customFormat="1" ht="19.5">
      <c r="A261" s="32"/>
      <c r="B261" s="33"/>
      <c r="C261" s="32"/>
      <c r="D261" s="160" t="s">
        <v>190</v>
      </c>
      <c r="E261" s="32"/>
      <c r="F261" s="161" t="s">
        <v>1697</v>
      </c>
      <c r="G261" s="32"/>
      <c r="H261" s="32"/>
      <c r="I261" s="162"/>
      <c r="J261" s="32"/>
      <c r="K261" s="32"/>
      <c r="L261" s="33"/>
      <c r="M261" s="163"/>
      <c r="N261" s="164"/>
      <c r="O261" s="58"/>
      <c r="P261" s="58"/>
      <c r="Q261" s="58"/>
      <c r="R261" s="58"/>
      <c r="S261" s="58"/>
      <c r="T261" s="59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T261" s="17" t="s">
        <v>190</v>
      </c>
      <c r="AU261" s="17" t="s">
        <v>82</v>
      </c>
    </row>
    <row r="262" spans="1:65" s="2" customFormat="1" ht="24.2" customHeight="1">
      <c r="A262" s="32"/>
      <c r="B262" s="144"/>
      <c r="C262" s="188" t="s">
        <v>552</v>
      </c>
      <c r="D262" s="188" t="s">
        <v>266</v>
      </c>
      <c r="E262" s="189" t="s">
        <v>1699</v>
      </c>
      <c r="F262" s="190" t="s">
        <v>1700</v>
      </c>
      <c r="G262" s="191" t="s">
        <v>881</v>
      </c>
      <c r="H262" s="192">
        <v>98</v>
      </c>
      <c r="I262" s="193"/>
      <c r="J262" s="194">
        <f>ROUND(I262*H262,2)</f>
        <v>0</v>
      </c>
      <c r="K262" s="195"/>
      <c r="L262" s="33"/>
      <c r="M262" s="196" t="s">
        <v>1</v>
      </c>
      <c r="N262" s="197" t="s">
        <v>37</v>
      </c>
      <c r="O262" s="58"/>
      <c r="P262" s="156">
        <f>O262*H262</f>
        <v>0</v>
      </c>
      <c r="Q262" s="156">
        <v>0</v>
      </c>
      <c r="R262" s="156">
        <f>Q262*H262</f>
        <v>0</v>
      </c>
      <c r="S262" s="156">
        <v>2.9999999999999997E-4</v>
      </c>
      <c r="T262" s="157">
        <f>S262*H262</f>
        <v>2.9399999999999999E-2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58" t="s">
        <v>188</v>
      </c>
      <c r="AT262" s="158" t="s">
        <v>266</v>
      </c>
      <c r="AU262" s="158" t="s">
        <v>82</v>
      </c>
      <c r="AY262" s="17" t="s">
        <v>181</v>
      </c>
      <c r="BE262" s="159">
        <f>IF(N262="základní",J262,0)</f>
        <v>0</v>
      </c>
      <c r="BF262" s="159">
        <f>IF(N262="snížená",J262,0)</f>
        <v>0</v>
      </c>
      <c r="BG262" s="159">
        <f>IF(N262="zákl. přenesená",J262,0)</f>
        <v>0</v>
      </c>
      <c r="BH262" s="159">
        <f>IF(N262="sníž. přenesená",J262,0)</f>
        <v>0</v>
      </c>
      <c r="BI262" s="159">
        <f>IF(N262="nulová",J262,0)</f>
        <v>0</v>
      </c>
      <c r="BJ262" s="17" t="s">
        <v>80</v>
      </c>
      <c r="BK262" s="159">
        <f>ROUND(I262*H262,2)</f>
        <v>0</v>
      </c>
      <c r="BL262" s="17" t="s">
        <v>188</v>
      </c>
      <c r="BM262" s="158" t="s">
        <v>1701</v>
      </c>
    </row>
    <row r="263" spans="1:65" s="2" customFormat="1" ht="11.25">
      <c r="A263" s="32"/>
      <c r="B263" s="33"/>
      <c r="C263" s="32"/>
      <c r="D263" s="160" t="s">
        <v>190</v>
      </c>
      <c r="E263" s="32"/>
      <c r="F263" s="161" t="s">
        <v>1700</v>
      </c>
      <c r="G263" s="32"/>
      <c r="H263" s="32"/>
      <c r="I263" s="162"/>
      <c r="J263" s="32"/>
      <c r="K263" s="32"/>
      <c r="L263" s="33"/>
      <c r="M263" s="163"/>
      <c r="N263" s="164"/>
      <c r="O263" s="58"/>
      <c r="P263" s="58"/>
      <c r="Q263" s="58"/>
      <c r="R263" s="58"/>
      <c r="S263" s="58"/>
      <c r="T263" s="59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T263" s="17" t="s">
        <v>190</v>
      </c>
      <c r="AU263" s="17" t="s">
        <v>82</v>
      </c>
    </row>
    <row r="264" spans="1:65" s="13" customFormat="1" ht="11.25">
      <c r="B264" s="165"/>
      <c r="D264" s="160" t="s">
        <v>191</v>
      </c>
      <c r="E264" s="166" t="s">
        <v>1</v>
      </c>
      <c r="F264" s="167" t="s">
        <v>1702</v>
      </c>
      <c r="H264" s="168">
        <v>98</v>
      </c>
      <c r="I264" s="169"/>
      <c r="L264" s="165"/>
      <c r="M264" s="170"/>
      <c r="N264" s="171"/>
      <c r="O264" s="171"/>
      <c r="P264" s="171"/>
      <c r="Q264" s="171"/>
      <c r="R264" s="171"/>
      <c r="S264" s="171"/>
      <c r="T264" s="172"/>
      <c r="AT264" s="166" t="s">
        <v>191</v>
      </c>
      <c r="AU264" s="166" t="s">
        <v>82</v>
      </c>
      <c r="AV264" s="13" t="s">
        <v>82</v>
      </c>
      <c r="AW264" s="13" t="s">
        <v>29</v>
      </c>
      <c r="AX264" s="13" t="s">
        <v>72</v>
      </c>
      <c r="AY264" s="166" t="s">
        <v>181</v>
      </c>
    </row>
    <row r="265" spans="1:65" s="15" customFormat="1" ht="11.25">
      <c r="B265" s="180"/>
      <c r="D265" s="160" t="s">
        <v>191</v>
      </c>
      <c r="E265" s="181" t="s">
        <v>1</v>
      </c>
      <c r="F265" s="182" t="s">
        <v>223</v>
      </c>
      <c r="H265" s="183">
        <v>98</v>
      </c>
      <c r="I265" s="184"/>
      <c r="L265" s="180"/>
      <c r="M265" s="185"/>
      <c r="N265" s="186"/>
      <c r="O265" s="186"/>
      <c r="P265" s="186"/>
      <c r="Q265" s="186"/>
      <c r="R265" s="186"/>
      <c r="S265" s="186"/>
      <c r="T265" s="187"/>
      <c r="AT265" s="181" t="s">
        <v>191</v>
      </c>
      <c r="AU265" s="181" t="s">
        <v>82</v>
      </c>
      <c r="AV265" s="15" t="s">
        <v>188</v>
      </c>
      <c r="AW265" s="15" t="s">
        <v>29</v>
      </c>
      <c r="AX265" s="15" t="s">
        <v>80</v>
      </c>
      <c r="AY265" s="181" t="s">
        <v>181</v>
      </c>
    </row>
    <row r="266" spans="1:65" s="2" customFormat="1" ht="24.2" customHeight="1">
      <c r="A266" s="32"/>
      <c r="B266" s="144"/>
      <c r="C266" s="188" t="s">
        <v>556</v>
      </c>
      <c r="D266" s="188" t="s">
        <v>266</v>
      </c>
      <c r="E266" s="189" t="s">
        <v>1703</v>
      </c>
      <c r="F266" s="190" t="s">
        <v>1704</v>
      </c>
      <c r="G266" s="191" t="s">
        <v>881</v>
      </c>
      <c r="H266" s="192">
        <v>48.4</v>
      </c>
      <c r="I266" s="193"/>
      <c r="J266" s="194">
        <f>ROUND(I266*H266,2)</f>
        <v>0</v>
      </c>
      <c r="K266" s="195"/>
      <c r="L266" s="33"/>
      <c r="M266" s="196" t="s">
        <v>1</v>
      </c>
      <c r="N266" s="197" t="s">
        <v>37</v>
      </c>
      <c r="O266" s="58"/>
      <c r="P266" s="156">
        <f>O266*H266</f>
        <v>0</v>
      </c>
      <c r="Q266" s="156">
        <v>6.5000000000000002E-2</v>
      </c>
      <c r="R266" s="156">
        <f>Q266*H266</f>
        <v>3.1459999999999999</v>
      </c>
      <c r="S266" s="156">
        <v>0.13</v>
      </c>
      <c r="T266" s="157">
        <f>S266*H266</f>
        <v>6.2919999999999998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58" t="s">
        <v>188</v>
      </c>
      <c r="AT266" s="158" t="s">
        <v>266</v>
      </c>
      <c r="AU266" s="158" t="s">
        <v>82</v>
      </c>
      <c r="AY266" s="17" t="s">
        <v>181</v>
      </c>
      <c r="BE266" s="159">
        <f>IF(N266="základní",J266,0)</f>
        <v>0</v>
      </c>
      <c r="BF266" s="159">
        <f>IF(N266="snížená",J266,0)</f>
        <v>0</v>
      </c>
      <c r="BG266" s="159">
        <f>IF(N266="zákl. přenesená",J266,0)</f>
        <v>0</v>
      </c>
      <c r="BH266" s="159">
        <f>IF(N266="sníž. přenesená",J266,0)</f>
        <v>0</v>
      </c>
      <c r="BI266" s="159">
        <f>IF(N266="nulová",J266,0)</f>
        <v>0</v>
      </c>
      <c r="BJ266" s="17" t="s">
        <v>80</v>
      </c>
      <c r="BK266" s="159">
        <f>ROUND(I266*H266,2)</f>
        <v>0</v>
      </c>
      <c r="BL266" s="17" t="s">
        <v>188</v>
      </c>
      <c r="BM266" s="158" t="s">
        <v>1705</v>
      </c>
    </row>
    <row r="267" spans="1:65" s="2" customFormat="1" ht="19.5">
      <c r="A267" s="32"/>
      <c r="B267" s="33"/>
      <c r="C267" s="32"/>
      <c r="D267" s="160" t="s">
        <v>190</v>
      </c>
      <c r="E267" s="32"/>
      <c r="F267" s="161" t="s">
        <v>1704</v>
      </c>
      <c r="G267" s="32"/>
      <c r="H267" s="32"/>
      <c r="I267" s="162"/>
      <c r="J267" s="32"/>
      <c r="K267" s="32"/>
      <c r="L267" s="33"/>
      <c r="M267" s="163"/>
      <c r="N267" s="164"/>
      <c r="O267" s="58"/>
      <c r="P267" s="58"/>
      <c r="Q267" s="58"/>
      <c r="R267" s="58"/>
      <c r="S267" s="58"/>
      <c r="T267" s="59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T267" s="17" t="s">
        <v>190</v>
      </c>
      <c r="AU267" s="17" t="s">
        <v>82</v>
      </c>
    </row>
    <row r="268" spans="1:65" s="13" customFormat="1" ht="11.25">
      <c r="B268" s="165"/>
      <c r="D268" s="160" t="s">
        <v>191</v>
      </c>
      <c r="E268" s="166" t="s">
        <v>1</v>
      </c>
      <c r="F268" s="167" t="s">
        <v>1706</v>
      </c>
      <c r="H268" s="168">
        <v>48.4</v>
      </c>
      <c r="I268" s="169"/>
      <c r="L268" s="165"/>
      <c r="M268" s="170"/>
      <c r="N268" s="171"/>
      <c r="O268" s="171"/>
      <c r="P268" s="171"/>
      <c r="Q268" s="171"/>
      <c r="R268" s="171"/>
      <c r="S268" s="171"/>
      <c r="T268" s="172"/>
      <c r="AT268" s="166" t="s">
        <v>191</v>
      </c>
      <c r="AU268" s="166" t="s">
        <v>82</v>
      </c>
      <c r="AV268" s="13" t="s">
        <v>82</v>
      </c>
      <c r="AW268" s="13" t="s">
        <v>29</v>
      </c>
      <c r="AX268" s="13" t="s">
        <v>72</v>
      </c>
      <c r="AY268" s="166" t="s">
        <v>181</v>
      </c>
    </row>
    <row r="269" spans="1:65" s="15" customFormat="1" ht="11.25">
      <c r="B269" s="180"/>
      <c r="D269" s="160" t="s">
        <v>191</v>
      </c>
      <c r="E269" s="181" t="s">
        <v>1</v>
      </c>
      <c r="F269" s="182" t="s">
        <v>223</v>
      </c>
      <c r="H269" s="183">
        <v>48.4</v>
      </c>
      <c r="I269" s="184"/>
      <c r="L269" s="180"/>
      <c r="M269" s="185"/>
      <c r="N269" s="186"/>
      <c r="O269" s="186"/>
      <c r="P269" s="186"/>
      <c r="Q269" s="186"/>
      <c r="R269" s="186"/>
      <c r="S269" s="186"/>
      <c r="T269" s="187"/>
      <c r="AT269" s="181" t="s">
        <v>191</v>
      </c>
      <c r="AU269" s="181" t="s">
        <v>82</v>
      </c>
      <c r="AV269" s="15" t="s">
        <v>188</v>
      </c>
      <c r="AW269" s="15" t="s">
        <v>29</v>
      </c>
      <c r="AX269" s="15" t="s">
        <v>80</v>
      </c>
      <c r="AY269" s="181" t="s">
        <v>181</v>
      </c>
    </row>
    <row r="270" spans="1:65" s="2" customFormat="1" ht="24.2" customHeight="1">
      <c r="A270" s="32"/>
      <c r="B270" s="144"/>
      <c r="C270" s="188" t="s">
        <v>560</v>
      </c>
      <c r="D270" s="188" t="s">
        <v>266</v>
      </c>
      <c r="E270" s="189" t="s">
        <v>1707</v>
      </c>
      <c r="F270" s="190" t="s">
        <v>1708</v>
      </c>
      <c r="G270" s="191" t="s">
        <v>690</v>
      </c>
      <c r="H270" s="192">
        <v>1.96</v>
      </c>
      <c r="I270" s="193"/>
      <c r="J270" s="194">
        <f>ROUND(I270*H270,2)</f>
        <v>0</v>
      </c>
      <c r="K270" s="195"/>
      <c r="L270" s="33"/>
      <c r="M270" s="196" t="s">
        <v>1</v>
      </c>
      <c r="N270" s="197" t="s">
        <v>37</v>
      </c>
      <c r="O270" s="58"/>
      <c r="P270" s="156">
        <f>O270*H270</f>
        <v>0</v>
      </c>
      <c r="Q270" s="156">
        <v>0.50375000000000003</v>
      </c>
      <c r="R270" s="156">
        <f>Q270*H270</f>
        <v>0.98735000000000006</v>
      </c>
      <c r="S270" s="156">
        <v>2.5</v>
      </c>
      <c r="T270" s="157">
        <f>S270*H270</f>
        <v>4.9000000000000004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58" t="s">
        <v>188</v>
      </c>
      <c r="AT270" s="158" t="s">
        <v>266</v>
      </c>
      <c r="AU270" s="158" t="s">
        <v>82</v>
      </c>
      <c r="AY270" s="17" t="s">
        <v>181</v>
      </c>
      <c r="BE270" s="159">
        <f>IF(N270="základní",J270,0)</f>
        <v>0</v>
      </c>
      <c r="BF270" s="159">
        <f>IF(N270="snížená",J270,0)</f>
        <v>0</v>
      </c>
      <c r="BG270" s="159">
        <f>IF(N270="zákl. přenesená",J270,0)</f>
        <v>0</v>
      </c>
      <c r="BH270" s="159">
        <f>IF(N270="sníž. přenesená",J270,0)</f>
        <v>0</v>
      </c>
      <c r="BI270" s="159">
        <f>IF(N270="nulová",J270,0)</f>
        <v>0</v>
      </c>
      <c r="BJ270" s="17" t="s">
        <v>80</v>
      </c>
      <c r="BK270" s="159">
        <f>ROUND(I270*H270,2)</f>
        <v>0</v>
      </c>
      <c r="BL270" s="17" t="s">
        <v>188</v>
      </c>
      <c r="BM270" s="158" t="s">
        <v>1709</v>
      </c>
    </row>
    <row r="271" spans="1:65" s="2" customFormat="1" ht="19.5">
      <c r="A271" s="32"/>
      <c r="B271" s="33"/>
      <c r="C271" s="32"/>
      <c r="D271" s="160" t="s">
        <v>190</v>
      </c>
      <c r="E271" s="32"/>
      <c r="F271" s="161" t="s">
        <v>1708</v>
      </c>
      <c r="G271" s="32"/>
      <c r="H271" s="32"/>
      <c r="I271" s="162"/>
      <c r="J271" s="32"/>
      <c r="K271" s="32"/>
      <c r="L271" s="33"/>
      <c r="M271" s="163"/>
      <c r="N271" s="164"/>
      <c r="O271" s="58"/>
      <c r="P271" s="58"/>
      <c r="Q271" s="58"/>
      <c r="R271" s="58"/>
      <c r="S271" s="58"/>
      <c r="T271" s="59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7" t="s">
        <v>190</v>
      </c>
      <c r="AU271" s="17" t="s">
        <v>82</v>
      </c>
    </row>
    <row r="272" spans="1:65" s="13" customFormat="1" ht="11.25">
      <c r="B272" s="165"/>
      <c r="D272" s="160" t="s">
        <v>191</v>
      </c>
      <c r="E272" s="166" t="s">
        <v>1</v>
      </c>
      <c r="F272" s="167" t="s">
        <v>1710</v>
      </c>
      <c r="H272" s="168">
        <v>1.96</v>
      </c>
      <c r="I272" s="169"/>
      <c r="L272" s="165"/>
      <c r="M272" s="170"/>
      <c r="N272" s="171"/>
      <c r="O272" s="171"/>
      <c r="P272" s="171"/>
      <c r="Q272" s="171"/>
      <c r="R272" s="171"/>
      <c r="S272" s="171"/>
      <c r="T272" s="172"/>
      <c r="AT272" s="166" t="s">
        <v>191</v>
      </c>
      <c r="AU272" s="166" t="s">
        <v>82</v>
      </c>
      <c r="AV272" s="13" t="s">
        <v>82</v>
      </c>
      <c r="AW272" s="13" t="s">
        <v>29</v>
      </c>
      <c r="AX272" s="13" t="s">
        <v>72</v>
      </c>
      <c r="AY272" s="166" t="s">
        <v>181</v>
      </c>
    </row>
    <row r="273" spans="1:65" s="15" customFormat="1" ht="11.25">
      <c r="B273" s="180"/>
      <c r="D273" s="160" t="s">
        <v>191</v>
      </c>
      <c r="E273" s="181" t="s">
        <v>1</v>
      </c>
      <c r="F273" s="182" t="s">
        <v>223</v>
      </c>
      <c r="H273" s="183">
        <v>1.96</v>
      </c>
      <c r="I273" s="184"/>
      <c r="L273" s="180"/>
      <c r="M273" s="185"/>
      <c r="N273" s="186"/>
      <c r="O273" s="186"/>
      <c r="P273" s="186"/>
      <c r="Q273" s="186"/>
      <c r="R273" s="186"/>
      <c r="S273" s="186"/>
      <c r="T273" s="187"/>
      <c r="AT273" s="181" t="s">
        <v>191</v>
      </c>
      <c r="AU273" s="181" t="s">
        <v>82</v>
      </c>
      <c r="AV273" s="15" t="s">
        <v>188</v>
      </c>
      <c r="AW273" s="15" t="s">
        <v>29</v>
      </c>
      <c r="AX273" s="15" t="s">
        <v>80</v>
      </c>
      <c r="AY273" s="181" t="s">
        <v>181</v>
      </c>
    </row>
    <row r="274" spans="1:65" s="2" customFormat="1" ht="16.5" customHeight="1">
      <c r="A274" s="32"/>
      <c r="B274" s="144"/>
      <c r="C274" s="145" t="s">
        <v>564</v>
      </c>
      <c r="D274" s="145" t="s">
        <v>183</v>
      </c>
      <c r="E274" s="146" t="s">
        <v>1711</v>
      </c>
      <c r="F274" s="147" t="s">
        <v>1712</v>
      </c>
      <c r="G274" s="148" t="s">
        <v>643</v>
      </c>
      <c r="H274" s="149">
        <v>4.1159999999999997</v>
      </c>
      <c r="I274" s="150"/>
      <c r="J274" s="151">
        <f>ROUND(I274*H274,2)</f>
        <v>0</v>
      </c>
      <c r="K274" s="152"/>
      <c r="L274" s="153"/>
      <c r="M274" s="154" t="s">
        <v>1</v>
      </c>
      <c r="N274" s="155" t="s">
        <v>37</v>
      </c>
      <c r="O274" s="58"/>
      <c r="P274" s="156">
        <f>O274*H274</f>
        <v>0</v>
      </c>
      <c r="Q274" s="156">
        <v>1</v>
      </c>
      <c r="R274" s="156">
        <f>Q274*H274</f>
        <v>4.1159999999999997</v>
      </c>
      <c r="S274" s="156">
        <v>0</v>
      </c>
      <c r="T274" s="157">
        <f>S274*H274</f>
        <v>0</v>
      </c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R274" s="158" t="s">
        <v>187</v>
      </c>
      <c r="AT274" s="158" t="s">
        <v>183</v>
      </c>
      <c r="AU274" s="158" t="s">
        <v>82</v>
      </c>
      <c r="AY274" s="17" t="s">
        <v>181</v>
      </c>
      <c r="BE274" s="159">
        <f>IF(N274="základní",J274,0)</f>
        <v>0</v>
      </c>
      <c r="BF274" s="159">
        <f>IF(N274="snížená",J274,0)</f>
        <v>0</v>
      </c>
      <c r="BG274" s="159">
        <f>IF(N274="zákl. přenesená",J274,0)</f>
        <v>0</v>
      </c>
      <c r="BH274" s="159">
        <f>IF(N274="sníž. přenesená",J274,0)</f>
        <v>0</v>
      </c>
      <c r="BI274" s="159">
        <f>IF(N274="nulová",J274,0)</f>
        <v>0</v>
      </c>
      <c r="BJ274" s="17" t="s">
        <v>80</v>
      </c>
      <c r="BK274" s="159">
        <f>ROUND(I274*H274,2)</f>
        <v>0</v>
      </c>
      <c r="BL274" s="17" t="s">
        <v>188</v>
      </c>
      <c r="BM274" s="158" t="s">
        <v>1713</v>
      </c>
    </row>
    <row r="275" spans="1:65" s="2" customFormat="1" ht="11.25">
      <c r="A275" s="32"/>
      <c r="B275" s="33"/>
      <c r="C275" s="32"/>
      <c r="D275" s="160" t="s">
        <v>190</v>
      </c>
      <c r="E275" s="32"/>
      <c r="F275" s="161" t="s">
        <v>1712</v>
      </c>
      <c r="G275" s="32"/>
      <c r="H275" s="32"/>
      <c r="I275" s="162"/>
      <c r="J275" s="32"/>
      <c r="K275" s="32"/>
      <c r="L275" s="33"/>
      <c r="M275" s="163"/>
      <c r="N275" s="164"/>
      <c r="O275" s="58"/>
      <c r="P275" s="58"/>
      <c r="Q275" s="58"/>
      <c r="R275" s="58"/>
      <c r="S275" s="58"/>
      <c r="T275" s="59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T275" s="17" t="s">
        <v>190</v>
      </c>
      <c r="AU275" s="17" t="s">
        <v>82</v>
      </c>
    </row>
    <row r="276" spans="1:65" s="13" customFormat="1" ht="11.25">
      <c r="B276" s="165"/>
      <c r="D276" s="160" t="s">
        <v>191</v>
      </c>
      <c r="E276" s="166" t="s">
        <v>1</v>
      </c>
      <c r="F276" s="167" t="s">
        <v>1714</v>
      </c>
      <c r="H276" s="168">
        <v>4.1159999999999997</v>
      </c>
      <c r="I276" s="169"/>
      <c r="L276" s="165"/>
      <c r="M276" s="170"/>
      <c r="N276" s="171"/>
      <c r="O276" s="171"/>
      <c r="P276" s="171"/>
      <c r="Q276" s="171"/>
      <c r="R276" s="171"/>
      <c r="S276" s="171"/>
      <c r="T276" s="172"/>
      <c r="AT276" s="166" t="s">
        <v>191</v>
      </c>
      <c r="AU276" s="166" t="s">
        <v>82</v>
      </c>
      <c r="AV276" s="13" t="s">
        <v>82</v>
      </c>
      <c r="AW276" s="13" t="s">
        <v>29</v>
      </c>
      <c r="AX276" s="13" t="s">
        <v>72</v>
      </c>
      <c r="AY276" s="166" t="s">
        <v>181</v>
      </c>
    </row>
    <row r="277" spans="1:65" s="15" customFormat="1" ht="11.25">
      <c r="B277" s="180"/>
      <c r="D277" s="160" t="s">
        <v>191</v>
      </c>
      <c r="E277" s="181" t="s">
        <v>1</v>
      </c>
      <c r="F277" s="182" t="s">
        <v>223</v>
      </c>
      <c r="H277" s="183">
        <v>4.1159999999999997</v>
      </c>
      <c r="I277" s="184"/>
      <c r="L277" s="180"/>
      <c r="M277" s="185"/>
      <c r="N277" s="186"/>
      <c r="O277" s="186"/>
      <c r="P277" s="186"/>
      <c r="Q277" s="186"/>
      <c r="R277" s="186"/>
      <c r="S277" s="186"/>
      <c r="T277" s="187"/>
      <c r="AT277" s="181" t="s">
        <v>191</v>
      </c>
      <c r="AU277" s="181" t="s">
        <v>82</v>
      </c>
      <c r="AV277" s="15" t="s">
        <v>188</v>
      </c>
      <c r="AW277" s="15" t="s">
        <v>29</v>
      </c>
      <c r="AX277" s="15" t="s">
        <v>80</v>
      </c>
      <c r="AY277" s="181" t="s">
        <v>181</v>
      </c>
    </row>
    <row r="278" spans="1:65" s="2" customFormat="1" ht="33" customHeight="1">
      <c r="A278" s="32"/>
      <c r="B278" s="144"/>
      <c r="C278" s="188" t="s">
        <v>568</v>
      </c>
      <c r="D278" s="188" t="s">
        <v>266</v>
      </c>
      <c r="E278" s="189" t="s">
        <v>1715</v>
      </c>
      <c r="F278" s="190" t="s">
        <v>1716</v>
      </c>
      <c r="G278" s="191" t="s">
        <v>881</v>
      </c>
      <c r="H278" s="192">
        <v>98</v>
      </c>
      <c r="I278" s="193"/>
      <c r="J278" s="194">
        <f>ROUND(I278*H278,2)</f>
        <v>0</v>
      </c>
      <c r="K278" s="195"/>
      <c r="L278" s="33"/>
      <c r="M278" s="196" t="s">
        <v>1</v>
      </c>
      <c r="N278" s="197" t="s">
        <v>37</v>
      </c>
      <c r="O278" s="58"/>
      <c r="P278" s="156">
        <f>O278*H278</f>
        <v>0</v>
      </c>
      <c r="Q278" s="156">
        <v>1.1622199999999999E-2</v>
      </c>
      <c r="R278" s="156">
        <f>Q278*H278</f>
        <v>1.1389756</v>
      </c>
      <c r="S278" s="156">
        <v>0</v>
      </c>
      <c r="T278" s="157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58" t="s">
        <v>188</v>
      </c>
      <c r="AT278" s="158" t="s">
        <v>266</v>
      </c>
      <c r="AU278" s="158" t="s">
        <v>82</v>
      </c>
      <c r="AY278" s="17" t="s">
        <v>181</v>
      </c>
      <c r="BE278" s="159">
        <f>IF(N278="základní",J278,0)</f>
        <v>0</v>
      </c>
      <c r="BF278" s="159">
        <f>IF(N278="snížená",J278,0)</f>
        <v>0</v>
      </c>
      <c r="BG278" s="159">
        <f>IF(N278="zákl. přenesená",J278,0)</f>
        <v>0</v>
      </c>
      <c r="BH278" s="159">
        <f>IF(N278="sníž. přenesená",J278,0)</f>
        <v>0</v>
      </c>
      <c r="BI278" s="159">
        <f>IF(N278="nulová",J278,0)</f>
        <v>0</v>
      </c>
      <c r="BJ278" s="17" t="s">
        <v>80</v>
      </c>
      <c r="BK278" s="159">
        <f>ROUND(I278*H278,2)</f>
        <v>0</v>
      </c>
      <c r="BL278" s="17" t="s">
        <v>188</v>
      </c>
      <c r="BM278" s="158" t="s">
        <v>1717</v>
      </c>
    </row>
    <row r="279" spans="1:65" s="2" customFormat="1" ht="19.5">
      <c r="A279" s="32"/>
      <c r="B279" s="33"/>
      <c r="C279" s="32"/>
      <c r="D279" s="160" t="s">
        <v>190</v>
      </c>
      <c r="E279" s="32"/>
      <c r="F279" s="161" t="s">
        <v>1716</v>
      </c>
      <c r="G279" s="32"/>
      <c r="H279" s="32"/>
      <c r="I279" s="162"/>
      <c r="J279" s="32"/>
      <c r="K279" s="32"/>
      <c r="L279" s="33"/>
      <c r="M279" s="163"/>
      <c r="N279" s="164"/>
      <c r="O279" s="58"/>
      <c r="P279" s="58"/>
      <c r="Q279" s="58"/>
      <c r="R279" s="58"/>
      <c r="S279" s="58"/>
      <c r="T279" s="59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T279" s="17" t="s">
        <v>190</v>
      </c>
      <c r="AU279" s="17" t="s">
        <v>82</v>
      </c>
    </row>
    <row r="280" spans="1:65" s="13" customFormat="1" ht="11.25">
      <c r="B280" s="165"/>
      <c r="D280" s="160" t="s">
        <v>191</v>
      </c>
      <c r="E280" s="166" t="s">
        <v>1</v>
      </c>
      <c r="F280" s="167" t="s">
        <v>1702</v>
      </c>
      <c r="H280" s="168">
        <v>98</v>
      </c>
      <c r="I280" s="169"/>
      <c r="L280" s="165"/>
      <c r="M280" s="170"/>
      <c r="N280" s="171"/>
      <c r="O280" s="171"/>
      <c r="P280" s="171"/>
      <c r="Q280" s="171"/>
      <c r="R280" s="171"/>
      <c r="S280" s="171"/>
      <c r="T280" s="172"/>
      <c r="AT280" s="166" t="s">
        <v>191</v>
      </c>
      <c r="AU280" s="166" t="s">
        <v>82</v>
      </c>
      <c r="AV280" s="13" t="s">
        <v>82</v>
      </c>
      <c r="AW280" s="13" t="s">
        <v>29</v>
      </c>
      <c r="AX280" s="13" t="s">
        <v>72</v>
      </c>
      <c r="AY280" s="166" t="s">
        <v>181</v>
      </c>
    </row>
    <row r="281" spans="1:65" s="15" customFormat="1" ht="11.25">
      <c r="B281" s="180"/>
      <c r="D281" s="160" t="s">
        <v>191</v>
      </c>
      <c r="E281" s="181" t="s">
        <v>1</v>
      </c>
      <c r="F281" s="182" t="s">
        <v>223</v>
      </c>
      <c r="H281" s="183">
        <v>98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191</v>
      </c>
      <c r="AU281" s="181" t="s">
        <v>82</v>
      </c>
      <c r="AV281" s="15" t="s">
        <v>188</v>
      </c>
      <c r="AW281" s="15" t="s">
        <v>29</v>
      </c>
      <c r="AX281" s="15" t="s">
        <v>80</v>
      </c>
      <c r="AY281" s="181" t="s">
        <v>181</v>
      </c>
    </row>
    <row r="282" spans="1:65" s="2" customFormat="1" ht="33" customHeight="1">
      <c r="A282" s="32"/>
      <c r="B282" s="144"/>
      <c r="C282" s="188" t="s">
        <v>990</v>
      </c>
      <c r="D282" s="188" t="s">
        <v>266</v>
      </c>
      <c r="E282" s="189" t="s">
        <v>1718</v>
      </c>
      <c r="F282" s="190" t="s">
        <v>1719</v>
      </c>
      <c r="G282" s="191" t="s">
        <v>881</v>
      </c>
      <c r="H282" s="192">
        <v>48.4</v>
      </c>
      <c r="I282" s="193"/>
      <c r="J282" s="194">
        <f>ROUND(I282*H282,2)</f>
        <v>0</v>
      </c>
      <c r="K282" s="195"/>
      <c r="L282" s="33"/>
      <c r="M282" s="196" t="s">
        <v>1</v>
      </c>
      <c r="N282" s="197" t="s">
        <v>37</v>
      </c>
      <c r="O282" s="58"/>
      <c r="P282" s="156">
        <f>O282*H282</f>
        <v>0</v>
      </c>
      <c r="Q282" s="156">
        <v>3.8850000000000003E-2</v>
      </c>
      <c r="R282" s="156">
        <f>Q282*H282</f>
        <v>1.8803400000000001</v>
      </c>
      <c r="S282" s="156">
        <v>0</v>
      </c>
      <c r="T282" s="157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58" t="s">
        <v>188</v>
      </c>
      <c r="AT282" s="158" t="s">
        <v>266</v>
      </c>
      <c r="AU282" s="158" t="s">
        <v>82</v>
      </c>
      <c r="AY282" s="17" t="s">
        <v>181</v>
      </c>
      <c r="BE282" s="159">
        <f>IF(N282="základní",J282,0)</f>
        <v>0</v>
      </c>
      <c r="BF282" s="159">
        <f>IF(N282="snížená",J282,0)</f>
        <v>0</v>
      </c>
      <c r="BG282" s="159">
        <f>IF(N282="zákl. přenesená",J282,0)</f>
        <v>0</v>
      </c>
      <c r="BH282" s="159">
        <f>IF(N282="sníž. přenesená",J282,0)</f>
        <v>0</v>
      </c>
      <c r="BI282" s="159">
        <f>IF(N282="nulová",J282,0)</f>
        <v>0</v>
      </c>
      <c r="BJ282" s="17" t="s">
        <v>80</v>
      </c>
      <c r="BK282" s="159">
        <f>ROUND(I282*H282,2)</f>
        <v>0</v>
      </c>
      <c r="BL282" s="17" t="s">
        <v>188</v>
      </c>
      <c r="BM282" s="158" t="s">
        <v>1720</v>
      </c>
    </row>
    <row r="283" spans="1:65" s="2" customFormat="1" ht="19.5">
      <c r="A283" s="32"/>
      <c r="B283" s="33"/>
      <c r="C283" s="32"/>
      <c r="D283" s="160" t="s">
        <v>190</v>
      </c>
      <c r="E283" s="32"/>
      <c r="F283" s="161" t="s">
        <v>1719</v>
      </c>
      <c r="G283" s="32"/>
      <c r="H283" s="32"/>
      <c r="I283" s="162"/>
      <c r="J283" s="32"/>
      <c r="K283" s="32"/>
      <c r="L283" s="33"/>
      <c r="M283" s="163"/>
      <c r="N283" s="164"/>
      <c r="O283" s="58"/>
      <c r="P283" s="58"/>
      <c r="Q283" s="58"/>
      <c r="R283" s="58"/>
      <c r="S283" s="58"/>
      <c r="T283" s="59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T283" s="17" t="s">
        <v>190</v>
      </c>
      <c r="AU283" s="17" t="s">
        <v>82</v>
      </c>
    </row>
    <row r="284" spans="1:65" s="13" customFormat="1" ht="11.25">
      <c r="B284" s="165"/>
      <c r="D284" s="160" t="s">
        <v>191</v>
      </c>
      <c r="E284" s="166" t="s">
        <v>1</v>
      </c>
      <c r="F284" s="167" t="s">
        <v>1706</v>
      </c>
      <c r="H284" s="168">
        <v>48.4</v>
      </c>
      <c r="I284" s="169"/>
      <c r="L284" s="165"/>
      <c r="M284" s="170"/>
      <c r="N284" s="171"/>
      <c r="O284" s="171"/>
      <c r="P284" s="171"/>
      <c r="Q284" s="171"/>
      <c r="R284" s="171"/>
      <c r="S284" s="171"/>
      <c r="T284" s="172"/>
      <c r="AT284" s="166" t="s">
        <v>191</v>
      </c>
      <c r="AU284" s="166" t="s">
        <v>82</v>
      </c>
      <c r="AV284" s="13" t="s">
        <v>82</v>
      </c>
      <c r="AW284" s="13" t="s">
        <v>29</v>
      </c>
      <c r="AX284" s="13" t="s">
        <v>72</v>
      </c>
      <c r="AY284" s="166" t="s">
        <v>181</v>
      </c>
    </row>
    <row r="285" spans="1:65" s="15" customFormat="1" ht="11.25">
      <c r="B285" s="180"/>
      <c r="D285" s="160" t="s">
        <v>191</v>
      </c>
      <c r="E285" s="181" t="s">
        <v>1</v>
      </c>
      <c r="F285" s="182" t="s">
        <v>223</v>
      </c>
      <c r="H285" s="183">
        <v>48.4</v>
      </c>
      <c r="I285" s="184"/>
      <c r="L285" s="180"/>
      <c r="M285" s="185"/>
      <c r="N285" s="186"/>
      <c r="O285" s="186"/>
      <c r="P285" s="186"/>
      <c r="Q285" s="186"/>
      <c r="R285" s="186"/>
      <c r="S285" s="186"/>
      <c r="T285" s="187"/>
      <c r="AT285" s="181" t="s">
        <v>191</v>
      </c>
      <c r="AU285" s="181" t="s">
        <v>82</v>
      </c>
      <c r="AV285" s="15" t="s">
        <v>188</v>
      </c>
      <c r="AW285" s="15" t="s">
        <v>29</v>
      </c>
      <c r="AX285" s="15" t="s">
        <v>80</v>
      </c>
      <c r="AY285" s="181" t="s">
        <v>181</v>
      </c>
    </row>
    <row r="286" spans="1:65" s="2" customFormat="1" ht="24.2" customHeight="1">
      <c r="A286" s="32"/>
      <c r="B286" s="144"/>
      <c r="C286" s="188" t="s">
        <v>994</v>
      </c>
      <c r="D286" s="188" t="s">
        <v>266</v>
      </c>
      <c r="E286" s="189" t="s">
        <v>1721</v>
      </c>
      <c r="F286" s="190" t="s">
        <v>1722</v>
      </c>
      <c r="G286" s="191" t="s">
        <v>881</v>
      </c>
      <c r="H286" s="192">
        <v>48.4</v>
      </c>
      <c r="I286" s="193"/>
      <c r="J286" s="194">
        <f>ROUND(I286*H286,2)</f>
        <v>0</v>
      </c>
      <c r="K286" s="195"/>
      <c r="L286" s="33"/>
      <c r="M286" s="196" t="s">
        <v>1</v>
      </c>
      <c r="N286" s="197" t="s">
        <v>37</v>
      </c>
      <c r="O286" s="58"/>
      <c r="P286" s="156">
        <f>O286*H286</f>
        <v>0</v>
      </c>
      <c r="Q286" s="156">
        <v>3.9699999999999996E-3</v>
      </c>
      <c r="R286" s="156">
        <f>Q286*H286</f>
        <v>0.19214799999999999</v>
      </c>
      <c r="S286" s="156">
        <v>0</v>
      </c>
      <c r="T286" s="157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58" t="s">
        <v>188</v>
      </c>
      <c r="AT286" s="158" t="s">
        <v>266</v>
      </c>
      <c r="AU286" s="158" t="s">
        <v>82</v>
      </c>
      <c r="AY286" s="17" t="s">
        <v>181</v>
      </c>
      <c r="BE286" s="159">
        <f>IF(N286="základní",J286,0)</f>
        <v>0</v>
      </c>
      <c r="BF286" s="159">
        <f>IF(N286="snížená",J286,0)</f>
        <v>0</v>
      </c>
      <c r="BG286" s="159">
        <f>IF(N286="zákl. přenesená",J286,0)</f>
        <v>0</v>
      </c>
      <c r="BH286" s="159">
        <f>IF(N286="sníž. přenesená",J286,0)</f>
        <v>0</v>
      </c>
      <c r="BI286" s="159">
        <f>IF(N286="nulová",J286,0)</f>
        <v>0</v>
      </c>
      <c r="BJ286" s="17" t="s">
        <v>80</v>
      </c>
      <c r="BK286" s="159">
        <f>ROUND(I286*H286,2)</f>
        <v>0</v>
      </c>
      <c r="BL286" s="17" t="s">
        <v>188</v>
      </c>
      <c r="BM286" s="158" t="s">
        <v>1723</v>
      </c>
    </row>
    <row r="287" spans="1:65" s="2" customFormat="1" ht="19.5">
      <c r="A287" s="32"/>
      <c r="B287" s="33"/>
      <c r="C287" s="32"/>
      <c r="D287" s="160" t="s">
        <v>190</v>
      </c>
      <c r="E287" s="32"/>
      <c r="F287" s="161" t="s">
        <v>1722</v>
      </c>
      <c r="G287" s="32"/>
      <c r="H287" s="32"/>
      <c r="I287" s="162"/>
      <c r="J287" s="32"/>
      <c r="K287" s="32"/>
      <c r="L287" s="33"/>
      <c r="M287" s="163"/>
      <c r="N287" s="164"/>
      <c r="O287" s="58"/>
      <c r="P287" s="58"/>
      <c r="Q287" s="58"/>
      <c r="R287" s="58"/>
      <c r="S287" s="58"/>
      <c r="T287" s="59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T287" s="17" t="s">
        <v>190</v>
      </c>
      <c r="AU287" s="17" t="s">
        <v>82</v>
      </c>
    </row>
    <row r="288" spans="1:65" s="13" customFormat="1" ht="11.25">
      <c r="B288" s="165"/>
      <c r="D288" s="160" t="s">
        <v>191</v>
      </c>
      <c r="E288" s="166" t="s">
        <v>1</v>
      </c>
      <c r="F288" s="167" t="s">
        <v>1706</v>
      </c>
      <c r="H288" s="168">
        <v>48.4</v>
      </c>
      <c r="I288" s="169"/>
      <c r="L288" s="165"/>
      <c r="M288" s="170"/>
      <c r="N288" s="171"/>
      <c r="O288" s="171"/>
      <c r="P288" s="171"/>
      <c r="Q288" s="171"/>
      <c r="R288" s="171"/>
      <c r="S288" s="171"/>
      <c r="T288" s="172"/>
      <c r="AT288" s="166" t="s">
        <v>191</v>
      </c>
      <c r="AU288" s="166" t="s">
        <v>82</v>
      </c>
      <c r="AV288" s="13" t="s">
        <v>82</v>
      </c>
      <c r="AW288" s="13" t="s">
        <v>29</v>
      </c>
      <c r="AX288" s="13" t="s">
        <v>72</v>
      </c>
      <c r="AY288" s="166" t="s">
        <v>181</v>
      </c>
    </row>
    <row r="289" spans="1:65" s="15" customFormat="1" ht="11.25">
      <c r="B289" s="180"/>
      <c r="D289" s="160" t="s">
        <v>191</v>
      </c>
      <c r="E289" s="181" t="s">
        <v>1</v>
      </c>
      <c r="F289" s="182" t="s">
        <v>223</v>
      </c>
      <c r="H289" s="183">
        <v>48.4</v>
      </c>
      <c r="I289" s="184"/>
      <c r="L289" s="180"/>
      <c r="M289" s="185"/>
      <c r="N289" s="186"/>
      <c r="O289" s="186"/>
      <c r="P289" s="186"/>
      <c r="Q289" s="186"/>
      <c r="R289" s="186"/>
      <c r="S289" s="186"/>
      <c r="T289" s="187"/>
      <c r="AT289" s="181" t="s">
        <v>191</v>
      </c>
      <c r="AU289" s="181" t="s">
        <v>82</v>
      </c>
      <c r="AV289" s="15" t="s">
        <v>188</v>
      </c>
      <c r="AW289" s="15" t="s">
        <v>29</v>
      </c>
      <c r="AX289" s="15" t="s">
        <v>80</v>
      </c>
      <c r="AY289" s="181" t="s">
        <v>181</v>
      </c>
    </row>
    <row r="290" spans="1:65" s="2" customFormat="1" ht="24.2" customHeight="1">
      <c r="A290" s="32"/>
      <c r="B290" s="144"/>
      <c r="C290" s="188" t="s">
        <v>998</v>
      </c>
      <c r="D290" s="188" t="s">
        <v>266</v>
      </c>
      <c r="E290" s="189" t="s">
        <v>1724</v>
      </c>
      <c r="F290" s="190" t="s">
        <v>1725</v>
      </c>
      <c r="G290" s="191" t="s">
        <v>881</v>
      </c>
      <c r="H290" s="192">
        <v>48.4</v>
      </c>
      <c r="I290" s="193"/>
      <c r="J290" s="194">
        <f>ROUND(I290*H290,2)</f>
        <v>0</v>
      </c>
      <c r="K290" s="195"/>
      <c r="L290" s="33"/>
      <c r="M290" s="196" t="s">
        <v>1</v>
      </c>
      <c r="N290" s="197" t="s">
        <v>37</v>
      </c>
      <c r="O290" s="58"/>
      <c r="P290" s="156">
        <f>O290*H290</f>
        <v>0</v>
      </c>
      <c r="Q290" s="156">
        <v>3.0339299999999998E-3</v>
      </c>
      <c r="R290" s="156">
        <f>Q290*H290</f>
        <v>0.14684221199999997</v>
      </c>
      <c r="S290" s="156">
        <v>0</v>
      </c>
      <c r="T290" s="157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58" t="s">
        <v>188</v>
      </c>
      <c r="AT290" s="158" t="s">
        <v>266</v>
      </c>
      <c r="AU290" s="158" t="s">
        <v>82</v>
      </c>
      <c r="AY290" s="17" t="s">
        <v>181</v>
      </c>
      <c r="BE290" s="159">
        <f>IF(N290="základní",J290,0)</f>
        <v>0</v>
      </c>
      <c r="BF290" s="159">
        <f>IF(N290="snížená",J290,0)</f>
        <v>0</v>
      </c>
      <c r="BG290" s="159">
        <f>IF(N290="zákl. přenesená",J290,0)</f>
        <v>0</v>
      </c>
      <c r="BH290" s="159">
        <f>IF(N290="sníž. přenesená",J290,0)</f>
        <v>0</v>
      </c>
      <c r="BI290" s="159">
        <f>IF(N290="nulová",J290,0)</f>
        <v>0</v>
      </c>
      <c r="BJ290" s="17" t="s">
        <v>80</v>
      </c>
      <c r="BK290" s="159">
        <f>ROUND(I290*H290,2)</f>
        <v>0</v>
      </c>
      <c r="BL290" s="17" t="s">
        <v>188</v>
      </c>
      <c r="BM290" s="158" t="s">
        <v>1726</v>
      </c>
    </row>
    <row r="291" spans="1:65" s="2" customFormat="1" ht="19.5">
      <c r="A291" s="32"/>
      <c r="B291" s="33"/>
      <c r="C291" s="32"/>
      <c r="D291" s="160" t="s">
        <v>190</v>
      </c>
      <c r="E291" s="32"/>
      <c r="F291" s="161" t="s">
        <v>1725</v>
      </c>
      <c r="G291" s="32"/>
      <c r="H291" s="32"/>
      <c r="I291" s="162"/>
      <c r="J291" s="32"/>
      <c r="K291" s="32"/>
      <c r="L291" s="33"/>
      <c r="M291" s="163"/>
      <c r="N291" s="164"/>
      <c r="O291" s="58"/>
      <c r="P291" s="58"/>
      <c r="Q291" s="58"/>
      <c r="R291" s="58"/>
      <c r="S291" s="58"/>
      <c r="T291" s="59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T291" s="17" t="s">
        <v>190</v>
      </c>
      <c r="AU291" s="17" t="s">
        <v>82</v>
      </c>
    </row>
    <row r="292" spans="1:65" s="13" customFormat="1" ht="11.25">
      <c r="B292" s="165"/>
      <c r="D292" s="160" t="s">
        <v>191</v>
      </c>
      <c r="E292" s="166" t="s">
        <v>1</v>
      </c>
      <c r="F292" s="167" t="s">
        <v>1706</v>
      </c>
      <c r="H292" s="168">
        <v>48.4</v>
      </c>
      <c r="I292" s="169"/>
      <c r="L292" s="165"/>
      <c r="M292" s="170"/>
      <c r="N292" s="171"/>
      <c r="O292" s="171"/>
      <c r="P292" s="171"/>
      <c r="Q292" s="171"/>
      <c r="R292" s="171"/>
      <c r="S292" s="171"/>
      <c r="T292" s="172"/>
      <c r="AT292" s="166" t="s">
        <v>191</v>
      </c>
      <c r="AU292" s="166" t="s">
        <v>82</v>
      </c>
      <c r="AV292" s="13" t="s">
        <v>82</v>
      </c>
      <c r="AW292" s="13" t="s">
        <v>29</v>
      </c>
      <c r="AX292" s="13" t="s">
        <v>72</v>
      </c>
      <c r="AY292" s="166" t="s">
        <v>181</v>
      </c>
    </row>
    <row r="293" spans="1:65" s="15" customFormat="1" ht="11.25">
      <c r="B293" s="180"/>
      <c r="D293" s="160" t="s">
        <v>191</v>
      </c>
      <c r="E293" s="181" t="s">
        <v>1</v>
      </c>
      <c r="F293" s="182" t="s">
        <v>223</v>
      </c>
      <c r="H293" s="183">
        <v>48.4</v>
      </c>
      <c r="I293" s="184"/>
      <c r="L293" s="180"/>
      <c r="M293" s="185"/>
      <c r="N293" s="186"/>
      <c r="O293" s="186"/>
      <c r="P293" s="186"/>
      <c r="Q293" s="186"/>
      <c r="R293" s="186"/>
      <c r="S293" s="186"/>
      <c r="T293" s="187"/>
      <c r="AT293" s="181" t="s">
        <v>191</v>
      </c>
      <c r="AU293" s="181" t="s">
        <v>82</v>
      </c>
      <c r="AV293" s="15" t="s">
        <v>188</v>
      </c>
      <c r="AW293" s="15" t="s">
        <v>29</v>
      </c>
      <c r="AX293" s="15" t="s">
        <v>80</v>
      </c>
      <c r="AY293" s="181" t="s">
        <v>181</v>
      </c>
    </row>
    <row r="294" spans="1:65" s="2" customFormat="1" ht="55.5" customHeight="1">
      <c r="A294" s="32"/>
      <c r="B294" s="144"/>
      <c r="C294" s="188" t="s">
        <v>1001</v>
      </c>
      <c r="D294" s="188" t="s">
        <v>266</v>
      </c>
      <c r="E294" s="189" t="s">
        <v>1727</v>
      </c>
      <c r="F294" s="190" t="s">
        <v>1728</v>
      </c>
      <c r="G294" s="191" t="s">
        <v>622</v>
      </c>
      <c r="H294" s="192">
        <v>75</v>
      </c>
      <c r="I294" s="193"/>
      <c r="J294" s="194">
        <f>ROUND(I294*H294,2)</f>
        <v>0</v>
      </c>
      <c r="K294" s="195"/>
      <c r="L294" s="33"/>
      <c r="M294" s="196" t="s">
        <v>1</v>
      </c>
      <c r="N294" s="197" t="s">
        <v>37</v>
      </c>
      <c r="O294" s="58"/>
      <c r="P294" s="156">
        <f>O294*H294</f>
        <v>0</v>
      </c>
      <c r="Q294" s="156">
        <v>4.4628000000000003E-3</v>
      </c>
      <c r="R294" s="156">
        <f>Q294*H294</f>
        <v>0.33471000000000001</v>
      </c>
      <c r="S294" s="156">
        <v>0</v>
      </c>
      <c r="T294" s="157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58" t="s">
        <v>188</v>
      </c>
      <c r="AT294" s="158" t="s">
        <v>266</v>
      </c>
      <c r="AU294" s="158" t="s">
        <v>82</v>
      </c>
      <c r="AY294" s="17" t="s">
        <v>181</v>
      </c>
      <c r="BE294" s="159">
        <f>IF(N294="základní",J294,0)</f>
        <v>0</v>
      </c>
      <c r="BF294" s="159">
        <f>IF(N294="snížená",J294,0)</f>
        <v>0</v>
      </c>
      <c r="BG294" s="159">
        <f>IF(N294="zákl. přenesená",J294,0)</f>
        <v>0</v>
      </c>
      <c r="BH294" s="159">
        <f>IF(N294="sníž. přenesená",J294,0)</f>
        <v>0</v>
      </c>
      <c r="BI294" s="159">
        <f>IF(N294="nulová",J294,0)</f>
        <v>0</v>
      </c>
      <c r="BJ294" s="17" t="s">
        <v>80</v>
      </c>
      <c r="BK294" s="159">
        <f>ROUND(I294*H294,2)</f>
        <v>0</v>
      </c>
      <c r="BL294" s="17" t="s">
        <v>188</v>
      </c>
      <c r="BM294" s="158" t="s">
        <v>1729</v>
      </c>
    </row>
    <row r="295" spans="1:65" s="2" customFormat="1" ht="39">
      <c r="A295" s="32"/>
      <c r="B295" s="33"/>
      <c r="C295" s="32"/>
      <c r="D295" s="160" t="s">
        <v>190</v>
      </c>
      <c r="E295" s="32"/>
      <c r="F295" s="161" t="s">
        <v>1728</v>
      </c>
      <c r="G295" s="32"/>
      <c r="H295" s="32"/>
      <c r="I295" s="162"/>
      <c r="J295" s="32"/>
      <c r="K295" s="32"/>
      <c r="L295" s="33"/>
      <c r="M295" s="163"/>
      <c r="N295" s="164"/>
      <c r="O295" s="58"/>
      <c r="P295" s="58"/>
      <c r="Q295" s="58"/>
      <c r="R295" s="58"/>
      <c r="S295" s="58"/>
      <c r="T295" s="59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T295" s="17" t="s">
        <v>190</v>
      </c>
      <c r="AU295" s="17" t="s">
        <v>82</v>
      </c>
    </row>
    <row r="296" spans="1:65" s="13" customFormat="1" ht="11.25">
      <c r="B296" s="165"/>
      <c r="D296" s="160" t="s">
        <v>191</v>
      </c>
      <c r="E296" s="166" t="s">
        <v>1</v>
      </c>
      <c r="F296" s="167" t="s">
        <v>1730</v>
      </c>
      <c r="H296" s="168">
        <v>75</v>
      </c>
      <c r="I296" s="169"/>
      <c r="L296" s="165"/>
      <c r="M296" s="170"/>
      <c r="N296" s="171"/>
      <c r="O296" s="171"/>
      <c r="P296" s="171"/>
      <c r="Q296" s="171"/>
      <c r="R296" s="171"/>
      <c r="S296" s="171"/>
      <c r="T296" s="172"/>
      <c r="AT296" s="166" t="s">
        <v>191</v>
      </c>
      <c r="AU296" s="166" t="s">
        <v>82</v>
      </c>
      <c r="AV296" s="13" t="s">
        <v>82</v>
      </c>
      <c r="AW296" s="13" t="s">
        <v>29</v>
      </c>
      <c r="AX296" s="13" t="s">
        <v>72</v>
      </c>
      <c r="AY296" s="166" t="s">
        <v>181</v>
      </c>
    </row>
    <row r="297" spans="1:65" s="15" customFormat="1" ht="11.25">
      <c r="B297" s="180"/>
      <c r="D297" s="160" t="s">
        <v>191</v>
      </c>
      <c r="E297" s="181" t="s">
        <v>1</v>
      </c>
      <c r="F297" s="182" t="s">
        <v>223</v>
      </c>
      <c r="H297" s="183">
        <v>75</v>
      </c>
      <c r="I297" s="184"/>
      <c r="L297" s="180"/>
      <c r="M297" s="185"/>
      <c r="N297" s="186"/>
      <c r="O297" s="186"/>
      <c r="P297" s="186"/>
      <c r="Q297" s="186"/>
      <c r="R297" s="186"/>
      <c r="S297" s="186"/>
      <c r="T297" s="187"/>
      <c r="AT297" s="181" t="s">
        <v>191</v>
      </c>
      <c r="AU297" s="181" t="s">
        <v>82</v>
      </c>
      <c r="AV297" s="15" t="s">
        <v>188</v>
      </c>
      <c r="AW297" s="15" t="s">
        <v>29</v>
      </c>
      <c r="AX297" s="15" t="s">
        <v>80</v>
      </c>
      <c r="AY297" s="181" t="s">
        <v>181</v>
      </c>
    </row>
    <row r="298" spans="1:65" s="2" customFormat="1" ht="16.5" customHeight="1">
      <c r="A298" s="32"/>
      <c r="B298" s="144"/>
      <c r="C298" s="188" t="s">
        <v>1005</v>
      </c>
      <c r="D298" s="188" t="s">
        <v>266</v>
      </c>
      <c r="E298" s="189" t="s">
        <v>1731</v>
      </c>
      <c r="F298" s="190" t="s">
        <v>1732</v>
      </c>
      <c r="G298" s="191" t="s">
        <v>577</v>
      </c>
      <c r="H298" s="192">
        <v>2</v>
      </c>
      <c r="I298" s="193"/>
      <c r="J298" s="194">
        <f>ROUND(I298*H298,2)</f>
        <v>0</v>
      </c>
      <c r="K298" s="195"/>
      <c r="L298" s="33"/>
      <c r="M298" s="196" t="s">
        <v>1</v>
      </c>
      <c r="N298" s="197" t="s">
        <v>37</v>
      </c>
      <c r="O298" s="58"/>
      <c r="P298" s="156">
        <f>O298*H298</f>
        <v>0</v>
      </c>
      <c r="Q298" s="156">
        <v>0</v>
      </c>
      <c r="R298" s="156">
        <f>Q298*H298</f>
        <v>0</v>
      </c>
      <c r="S298" s="156">
        <v>0</v>
      </c>
      <c r="T298" s="157">
        <f>S298*H298</f>
        <v>0</v>
      </c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R298" s="158" t="s">
        <v>188</v>
      </c>
      <c r="AT298" s="158" t="s">
        <v>266</v>
      </c>
      <c r="AU298" s="158" t="s">
        <v>82</v>
      </c>
      <c r="AY298" s="17" t="s">
        <v>181</v>
      </c>
      <c r="BE298" s="159">
        <f>IF(N298="základní",J298,0)</f>
        <v>0</v>
      </c>
      <c r="BF298" s="159">
        <f>IF(N298="snížená",J298,0)</f>
        <v>0</v>
      </c>
      <c r="BG298" s="159">
        <f>IF(N298="zákl. přenesená",J298,0)</f>
        <v>0</v>
      </c>
      <c r="BH298" s="159">
        <f>IF(N298="sníž. přenesená",J298,0)</f>
        <v>0</v>
      </c>
      <c r="BI298" s="159">
        <f>IF(N298="nulová",J298,0)</f>
        <v>0</v>
      </c>
      <c r="BJ298" s="17" t="s">
        <v>80</v>
      </c>
      <c r="BK298" s="159">
        <f>ROUND(I298*H298,2)</f>
        <v>0</v>
      </c>
      <c r="BL298" s="17" t="s">
        <v>188</v>
      </c>
      <c r="BM298" s="158" t="s">
        <v>1733</v>
      </c>
    </row>
    <row r="299" spans="1:65" s="2" customFormat="1" ht="11.25">
      <c r="A299" s="32"/>
      <c r="B299" s="33"/>
      <c r="C299" s="32"/>
      <c r="D299" s="160" t="s">
        <v>190</v>
      </c>
      <c r="E299" s="32"/>
      <c r="F299" s="161" t="s">
        <v>1732</v>
      </c>
      <c r="G299" s="32"/>
      <c r="H299" s="32"/>
      <c r="I299" s="162"/>
      <c r="J299" s="32"/>
      <c r="K299" s="32"/>
      <c r="L299" s="33"/>
      <c r="M299" s="163"/>
      <c r="N299" s="164"/>
      <c r="O299" s="58"/>
      <c r="P299" s="58"/>
      <c r="Q299" s="58"/>
      <c r="R299" s="58"/>
      <c r="S299" s="58"/>
      <c r="T299" s="59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T299" s="17" t="s">
        <v>190</v>
      </c>
      <c r="AU299" s="17" t="s">
        <v>82</v>
      </c>
    </row>
    <row r="300" spans="1:65" s="12" customFormat="1" ht="22.9" customHeight="1">
      <c r="B300" s="131"/>
      <c r="D300" s="132" t="s">
        <v>71</v>
      </c>
      <c r="E300" s="142" t="s">
        <v>1734</v>
      </c>
      <c r="F300" s="142" t="s">
        <v>1735</v>
      </c>
      <c r="I300" s="134"/>
      <c r="J300" s="143">
        <f>BK300</f>
        <v>0</v>
      </c>
      <c r="L300" s="131"/>
      <c r="M300" s="136"/>
      <c r="N300" s="137"/>
      <c r="O300" s="137"/>
      <c r="P300" s="138">
        <f>SUM(P301:P318)</f>
        <v>0</v>
      </c>
      <c r="Q300" s="137"/>
      <c r="R300" s="138">
        <f>SUM(R301:R318)</f>
        <v>0</v>
      </c>
      <c r="S300" s="137"/>
      <c r="T300" s="139">
        <f>SUM(T301:T318)</f>
        <v>0</v>
      </c>
      <c r="AR300" s="132" t="s">
        <v>80</v>
      </c>
      <c r="AT300" s="140" t="s">
        <v>71</v>
      </c>
      <c r="AU300" s="140" t="s">
        <v>80</v>
      </c>
      <c r="AY300" s="132" t="s">
        <v>181</v>
      </c>
      <c r="BK300" s="141">
        <f>SUM(BK301:BK318)</f>
        <v>0</v>
      </c>
    </row>
    <row r="301" spans="1:65" s="2" customFormat="1" ht="44.25" customHeight="1">
      <c r="A301" s="32"/>
      <c r="B301" s="144"/>
      <c r="C301" s="188" t="s">
        <v>1012</v>
      </c>
      <c r="D301" s="188" t="s">
        <v>266</v>
      </c>
      <c r="E301" s="189" t="s">
        <v>1736</v>
      </c>
      <c r="F301" s="190" t="s">
        <v>1737</v>
      </c>
      <c r="G301" s="191" t="s">
        <v>643</v>
      </c>
      <c r="H301" s="192">
        <v>3.3879999999999999</v>
      </c>
      <c r="I301" s="193"/>
      <c r="J301" s="194">
        <f>ROUND(I301*H301,2)</f>
        <v>0</v>
      </c>
      <c r="K301" s="195"/>
      <c r="L301" s="33"/>
      <c r="M301" s="196" t="s">
        <v>1</v>
      </c>
      <c r="N301" s="197" t="s">
        <v>37</v>
      </c>
      <c r="O301" s="58"/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58" t="s">
        <v>188</v>
      </c>
      <c r="AT301" s="158" t="s">
        <v>266</v>
      </c>
      <c r="AU301" s="158" t="s">
        <v>82</v>
      </c>
      <c r="AY301" s="17" t="s">
        <v>181</v>
      </c>
      <c r="BE301" s="159">
        <f>IF(N301="základní",J301,0)</f>
        <v>0</v>
      </c>
      <c r="BF301" s="159">
        <f>IF(N301="snížená",J301,0)</f>
        <v>0</v>
      </c>
      <c r="BG301" s="159">
        <f>IF(N301="zákl. přenesená",J301,0)</f>
        <v>0</v>
      </c>
      <c r="BH301" s="159">
        <f>IF(N301="sníž. přenesená",J301,0)</f>
        <v>0</v>
      </c>
      <c r="BI301" s="159">
        <f>IF(N301="nulová",J301,0)</f>
        <v>0</v>
      </c>
      <c r="BJ301" s="17" t="s">
        <v>80</v>
      </c>
      <c r="BK301" s="159">
        <f>ROUND(I301*H301,2)</f>
        <v>0</v>
      </c>
      <c r="BL301" s="17" t="s">
        <v>188</v>
      </c>
      <c r="BM301" s="158" t="s">
        <v>1738</v>
      </c>
    </row>
    <row r="302" spans="1:65" s="2" customFormat="1" ht="29.25">
      <c r="A302" s="32"/>
      <c r="B302" s="33"/>
      <c r="C302" s="32"/>
      <c r="D302" s="160" t="s">
        <v>190</v>
      </c>
      <c r="E302" s="32"/>
      <c r="F302" s="161" t="s">
        <v>1737</v>
      </c>
      <c r="G302" s="32"/>
      <c r="H302" s="32"/>
      <c r="I302" s="162"/>
      <c r="J302" s="32"/>
      <c r="K302" s="32"/>
      <c r="L302" s="33"/>
      <c r="M302" s="163"/>
      <c r="N302" s="164"/>
      <c r="O302" s="58"/>
      <c r="P302" s="58"/>
      <c r="Q302" s="58"/>
      <c r="R302" s="58"/>
      <c r="S302" s="58"/>
      <c r="T302" s="59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T302" s="17" t="s">
        <v>190</v>
      </c>
      <c r="AU302" s="17" t="s">
        <v>82</v>
      </c>
    </row>
    <row r="303" spans="1:65" s="13" customFormat="1" ht="11.25">
      <c r="B303" s="165"/>
      <c r="D303" s="160" t="s">
        <v>191</v>
      </c>
      <c r="E303" s="166" t="s">
        <v>1</v>
      </c>
      <c r="F303" s="167" t="s">
        <v>1739</v>
      </c>
      <c r="H303" s="168">
        <v>3.3879999999999999</v>
      </c>
      <c r="I303" s="169"/>
      <c r="L303" s="165"/>
      <c r="M303" s="170"/>
      <c r="N303" s="171"/>
      <c r="O303" s="171"/>
      <c r="P303" s="171"/>
      <c r="Q303" s="171"/>
      <c r="R303" s="171"/>
      <c r="S303" s="171"/>
      <c r="T303" s="172"/>
      <c r="AT303" s="166" t="s">
        <v>191</v>
      </c>
      <c r="AU303" s="166" t="s">
        <v>82</v>
      </c>
      <c r="AV303" s="13" t="s">
        <v>82</v>
      </c>
      <c r="AW303" s="13" t="s">
        <v>29</v>
      </c>
      <c r="AX303" s="13" t="s">
        <v>72</v>
      </c>
      <c r="AY303" s="166" t="s">
        <v>181</v>
      </c>
    </row>
    <row r="304" spans="1:65" s="15" customFormat="1" ht="11.25">
      <c r="B304" s="180"/>
      <c r="D304" s="160" t="s">
        <v>191</v>
      </c>
      <c r="E304" s="181" t="s">
        <v>1</v>
      </c>
      <c r="F304" s="182" t="s">
        <v>223</v>
      </c>
      <c r="H304" s="183">
        <v>3.3879999999999999</v>
      </c>
      <c r="I304" s="184"/>
      <c r="L304" s="180"/>
      <c r="M304" s="185"/>
      <c r="N304" s="186"/>
      <c r="O304" s="186"/>
      <c r="P304" s="186"/>
      <c r="Q304" s="186"/>
      <c r="R304" s="186"/>
      <c r="S304" s="186"/>
      <c r="T304" s="187"/>
      <c r="AT304" s="181" t="s">
        <v>191</v>
      </c>
      <c r="AU304" s="181" t="s">
        <v>82</v>
      </c>
      <c r="AV304" s="15" t="s">
        <v>188</v>
      </c>
      <c r="AW304" s="15" t="s">
        <v>29</v>
      </c>
      <c r="AX304" s="15" t="s">
        <v>80</v>
      </c>
      <c r="AY304" s="181" t="s">
        <v>181</v>
      </c>
    </row>
    <row r="305" spans="1:65" s="2" customFormat="1" ht="49.15" customHeight="1">
      <c r="A305" s="32"/>
      <c r="B305" s="144"/>
      <c r="C305" s="188" t="s">
        <v>1016</v>
      </c>
      <c r="D305" s="188" t="s">
        <v>266</v>
      </c>
      <c r="E305" s="189" t="s">
        <v>1740</v>
      </c>
      <c r="F305" s="190" t="s">
        <v>1741</v>
      </c>
      <c r="G305" s="191" t="s">
        <v>643</v>
      </c>
      <c r="H305" s="192">
        <v>7.9530000000000003</v>
      </c>
      <c r="I305" s="193"/>
      <c r="J305" s="194">
        <f>ROUND(I305*H305,2)</f>
        <v>0</v>
      </c>
      <c r="K305" s="195"/>
      <c r="L305" s="33"/>
      <c r="M305" s="196" t="s">
        <v>1</v>
      </c>
      <c r="N305" s="197" t="s">
        <v>37</v>
      </c>
      <c r="O305" s="58"/>
      <c r="P305" s="156">
        <f>O305*H305</f>
        <v>0</v>
      </c>
      <c r="Q305" s="156">
        <v>0</v>
      </c>
      <c r="R305" s="156">
        <f>Q305*H305</f>
        <v>0</v>
      </c>
      <c r="S305" s="156">
        <v>0</v>
      </c>
      <c r="T305" s="157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58" t="s">
        <v>188</v>
      </c>
      <c r="AT305" s="158" t="s">
        <v>266</v>
      </c>
      <c r="AU305" s="158" t="s">
        <v>82</v>
      </c>
      <c r="AY305" s="17" t="s">
        <v>181</v>
      </c>
      <c r="BE305" s="159">
        <f>IF(N305="základní",J305,0)</f>
        <v>0</v>
      </c>
      <c r="BF305" s="159">
        <f>IF(N305="snížená",J305,0)</f>
        <v>0</v>
      </c>
      <c r="BG305" s="159">
        <f>IF(N305="zákl. přenesená",J305,0)</f>
        <v>0</v>
      </c>
      <c r="BH305" s="159">
        <f>IF(N305="sníž. přenesená",J305,0)</f>
        <v>0</v>
      </c>
      <c r="BI305" s="159">
        <f>IF(N305="nulová",J305,0)</f>
        <v>0</v>
      </c>
      <c r="BJ305" s="17" t="s">
        <v>80</v>
      </c>
      <c r="BK305" s="159">
        <f>ROUND(I305*H305,2)</f>
        <v>0</v>
      </c>
      <c r="BL305" s="17" t="s">
        <v>188</v>
      </c>
      <c r="BM305" s="158" t="s">
        <v>1742</v>
      </c>
    </row>
    <row r="306" spans="1:65" s="2" customFormat="1" ht="29.25">
      <c r="A306" s="32"/>
      <c r="B306" s="33"/>
      <c r="C306" s="32"/>
      <c r="D306" s="160" t="s">
        <v>190</v>
      </c>
      <c r="E306" s="32"/>
      <c r="F306" s="161" t="s">
        <v>1741</v>
      </c>
      <c r="G306" s="32"/>
      <c r="H306" s="32"/>
      <c r="I306" s="162"/>
      <c r="J306" s="32"/>
      <c r="K306" s="32"/>
      <c r="L306" s="33"/>
      <c r="M306" s="163"/>
      <c r="N306" s="164"/>
      <c r="O306" s="58"/>
      <c r="P306" s="58"/>
      <c r="Q306" s="58"/>
      <c r="R306" s="58"/>
      <c r="S306" s="58"/>
      <c r="T306" s="59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T306" s="17" t="s">
        <v>190</v>
      </c>
      <c r="AU306" s="17" t="s">
        <v>82</v>
      </c>
    </row>
    <row r="307" spans="1:65" s="13" customFormat="1" ht="11.25">
      <c r="B307" s="165"/>
      <c r="D307" s="160" t="s">
        <v>191</v>
      </c>
      <c r="E307" s="166" t="s">
        <v>1</v>
      </c>
      <c r="F307" s="167" t="s">
        <v>1743</v>
      </c>
      <c r="H307" s="168">
        <v>7.9530000000000003</v>
      </c>
      <c r="I307" s="169"/>
      <c r="L307" s="165"/>
      <c r="M307" s="170"/>
      <c r="N307" s="171"/>
      <c r="O307" s="171"/>
      <c r="P307" s="171"/>
      <c r="Q307" s="171"/>
      <c r="R307" s="171"/>
      <c r="S307" s="171"/>
      <c r="T307" s="172"/>
      <c r="AT307" s="166" t="s">
        <v>191</v>
      </c>
      <c r="AU307" s="166" t="s">
        <v>82</v>
      </c>
      <c r="AV307" s="13" t="s">
        <v>82</v>
      </c>
      <c r="AW307" s="13" t="s">
        <v>29</v>
      </c>
      <c r="AX307" s="13" t="s">
        <v>72</v>
      </c>
      <c r="AY307" s="166" t="s">
        <v>181</v>
      </c>
    </row>
    <row r="308" spans="1:65" s="15" customFormat="1" ht="11.25">
      <c r="B308" s="180"/>
      <c r="D308" s="160" t="s">
        <v>191</v>
      </c>
      <c r="E308" s="181" t="s">
        <v>1</v>
      </c>
      <c r="F308" s="182" t="s">
        <v>223</v>
      </c>
      <c r="H308" s="183">
        <v>7.9530000000000003</v>
      </c>
      <c r="I308" s="184"/>
      <c r="L308" s="180"/>
      <c r="M308" s="185"/>
      <c r="N308" s="186"/>
      <c r="O308" s="186"/>
      <c r="P308" s="186"/>
      <c r="Q308" s="186"/>
      <c r="R308" s="186"/>
      <c r="S308" s="186"/>
      <c r="T308" s="187"/>
      <c r="AT308" s="181" t="s">
        <v>191</v>
      </c>
      <c r="AU308" s="181" t="s">
        <v>82</v>
      </c>
      <c r="AV308" s="15" t="s">
        <v>188</v>
      </c>
      <c r="AW308" s="15" t="s">
        <v>29</v>
      </c>
      <c r="AX308" s="15" t="s">
        <v>80</v>
      </c>
      <c r="AY308" s="181" t="s">
        <v>181</v>
      </c>
    </row>
    <row r="309" spans="1:65" s="2" customFormat="1" ht="44.25" customHeight="1">
      <c r="A309" s="32"/>
      <c r="B309" s="144"/>
      <c r="C309" s="188" t="s">
        <v>1412</v>
      </c>
      <c r="D309" s="188" t="s">
        <v>266</v>
      </c>
      <c r="E309" s="189" t="s">
        <v>1744</v>
      </c>
      <c r="F309" s="190" t="s">
        <v>1745</v>
      </c>
      <c r="G309" s="191" t="s">
        <v>643</v>
      </c>
      <c r="H309" s="192">
        <v>4.9000000000000004</v>
      </c>
      <c r="I309" s="193"/>
      <c r="J309" s="194">
        <f>ROUND(I309*H309,2)</f>
        <v>0</v>
      </c>
      <c r="K309" s="195"/>
      <c r="L309" s="33"/>
      <c r="M309" s="196" t="s">
        <v>1</v>
      </c>
      <c r="N309" s="197" t="s">
        <v>37</v>
      </c>
      <c r="O309" s="58"/>
      <c r="P309" s="156">
        <f>O309*H309</f>
        <v>0</v>
      </c>
      <c r="Q309" s="156">
        <v>0</v>
      </c>
      <c r="R309" s="156">
        <f>Q309*H309</f>
        <v>0</v>
      </c>
      <c r="S309" s="156">
        <v>0</v>
      </c>
      <c r="T309" s="157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58" t="s">
        <v>188</v>
      </c>
      <c r="AT309" s="158" t="s">
        <v>266</v>
      </c>
      <c r="AU309" s="158" t="s">
        <v>82</v>
      </c>
      <c r="AY309" s="17" t="s">
        <v>181</v>
      </c>
      <c r="BE309" s="159">
        <f>IF(N309="základní",J309,0)</f>
        <v>0</v>
      </c>
      <c r="BF309" s="159">
        <f>IF(N309="snížená",J309,0)</f>
        <v>0</v>
      </c>
      <c r="BG309" s="159">
        <f>IF(N309="zákl. přenesená",J309,0)</f>
        <v>0</v>
      </c>
      <c r="BH309" s="159">
        <f>IF(N309="sníž. přenesená",J309,0)</f>
        <v>0</v>
      </c>
      <c r="BI309" s="159">
        <f>IF(N309="nulová",J309,0)</f>
        <v>0</v>
      </c>
      <c r="BJ309" s="17" t="s">
        <v>80</v>
      </c>
      <c r="BK309" s="159">
        <f>ROUND(I309*H309,2)</f>
        <v>0</v>
      </c>
      <c r="BL309" s="17" t="s">
        <v>188</v>
      </c>
      <c r="BM309" s="158" t="s">
        <v>1746</v>
      </c>
    </row>
    <row r="310" spans="1:65" s="2" customFormat="1" ht="29.25">
      <c r="A310" s="32"/>
      <c r="B310" s="33"/>
      <c r="C310" s="32"/>
      <c r="D310" s="160" t="s">
        <v>190</v>
      </c>
      <c r="E310" s="32"/>
      <c r="F310" s="161" t="s">
        <v>1745</v>
      </c>
      <c r="G310" s="32"/>
      <c r="H310" s="32"/>
      <c r="I310" s="162"/>
      <c r="J310" s="32"/>
      <c r="K310" s="32"/>
      <c r="L310" s="33"/>
      <c r="M310" s="163"/>
      <c r="N310" s="164"/>
      <c r="O310" s="58"/>
      <c r="P310" s="58"/>
      <c r="Q310" s="58"/>
      <c r="R310" s="58"/>
      <c r="S310" s="58"/>
      <c r="T310" s="59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T310" s="17" t="s">
        <v>190</v>
      </c>
      <c r="AU310" s="17" t="s">
        <v>82</v>
      </c>
    </row>
    <row r="311" spans="1:65" s="13" customFormat="1" ht="11.25">
      <c r="B311" s="165"/>
      <c r="D311" s="160" t="s">
        <v>191</v>
      </c>
      <c r="E311" s="166" t="s">
        <v>1</v>
      </c>
      <c r="F311" s="167" t="s">
        <v>1747</v>
      </c>
      <c r="H311" s="168">
        <v>4.9000000000000004</v>
      </c>
      <c r="I311" s="169"/>
      <c r="L311" s="165"/>
      <c r="M311" s="170"/>
      <c r="N311" s="171"/>
      <c r="O311" s="171"/>
      <c r="P311" s="171"/>
      <c r="Q311" s="171"/>
      <c r="R311" s="171"/>
      <c r="S311" s="171"/>
      <c r="T311" s="172"/>
      <c r="AT311" s="166" t="s">
        <v>191</v>
      </c>
      <c r="AU311" s="166" t="s">
        <v>82</v>
      </c>
      <c r="AV311" s="13" t="s">
        <v>82</v>
      </c>
      <c r="AW311" s="13" t="s">
        <v>29</v>
      </c>
      <c r="AX311" s="13" t="s">
        <v>72</v>
      </c>
      <c r="AY311" s="166" t="s">
        <v>181</v>
      </c>
    </row>
    <row r="312" spans="1:65" s="15" customFormat="1" ht="11.25">
      <c r="B312" s="180"/>
      <c r="D312" s="160" t="s">
        <v>191</v>
      </c>
      <c r="E312" s="181" t="s">
        <v>1</v>
      </c>
      <c r="F312" s="182" t="s">
        <v>223</v>
      </c>
      <c r="H312" s="183">
        <v>4.9000000000000004</v>
      </c>
      <c r="I312" s="184"/>
      <c r="L312" s="180"/>
      <c r="M312" s="185"/>
      <c r="N312" s="186"/>
      <c r="O312" s="186"/>
      <c r="P312" s="186"/>
      <c r="Q312" s="186"/>
      <c r="R312" s="186"/>
      <c r="S312" s="186"/>
      <c r="T312" s="187"/>
      <c r="AT312" s="181" t="s">
        <v>191</v>
      </c>
      <c r="AU312" s="181" t="s">
        <v>82</v>
      </c>
      <c r="AV312" s="15" t="s">
        <v>188</v>
      </c>
      <c r="AW312" s="15" t="s">
        <v>29</v>
      </c>
      <c r="AX312" s="15" t="s">
        <v>80</v>
      </c>
      <c r="AY312" s="181" t="s">
        <v>181</v>
      </c>
    </row>
    <row r="313" spans="1:65" s="2" customFormat="1" ht="33" customHeight="1">
      <c r="A313" s="32"/>
      <c r="B313" s="144"/>
      <c r="C313" s="188" t="s">
        <v>1415</v>
      </c>
      <c r="D313" s="188" t="s">
        <v>266</v>
      </c>
      <c r="E313" s="189" t="s">
        <v>1748</v>
      </c>
      <c r="F313" s="190" t="s">
        <v>1749</v>
      </c>
      <c r="G313" s="191" t="s">
        <v>643</v>
      </c>
      <c r="H313" s="192">
        <v>12.853</v>
      </c>
      <c r="I313" s="193"/>
      <c r="J313" s="194">
        <f>ROUND(I313*H313,2)</f>
        <v>0</v>
      </c>
      <c r="K313" s="195"/>
      <c r="L313" s="33"/>
      <c r="M313" s="196" t="s">
        <v>1</v>
      </c>
      <c r="N313" s="197" t="s">
        <v>37</v>
      </c>
      <c r="O313" s="58"/>
      <c r="P313" s="156">
        <f>O313*H313</f>
        <v>0</v>
      </c>
      <c r="Q313" s="156">
        <v>0</v>
      </c>
      <c r="R313" s="156">
        <f>Q313*H313</f>
        <v>0</v>
      </c>
      <c r="S313" s="156">
        <v>0</v>
      </c>
      <c r="T313" s="157">
        <f>S313*H313</f>
        <v>0</v>
      </c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R313" s="158" t="s">
        <v>188</v>
      </c>
      <c r="AT313" s="158" t="s">
        <v>266</v>
      </c>
      <c r="AU313" s="158" t="s">
        <v>82</v>
      </c>
      <c r="AY313" s="17" t="s">
        <v>181</v>
      </c>
      <c r="BE313" s="159">
        <f>IF(N313="základní",J313,0)</f>
        <v>0</v>
      </c>
      <c r="BF313" s="159">
        <f>IF(N313="snížená",J313,0)</f>
        <v>0</v>
      </c>
      <c r="BG313" s="159">
        <f>IF(N313="zákl. přenesená",J313,0)</f>
        <v>0</v>
      </c>
      <c r="BH313" s="159">
        <f>IF(N313="sníž. přenesená",J313,0)</f>
        <v>0</v>
      </c>
      <c r="BI313" s="159">
        <f>IF(N313="nulová",J313,0)</f>
        <v>0</v>
      </c>
      <c r="BJ313" s="17" t="s">
        <v>80</v>
      </c>
      <c r="BK313" s="159">
        <f>ROUND(I313*H313,2)</f>
        <v>0</v>
      </c>
      <c r="BL313" s="17" t="s">
        <v>188</v>
      </c>
      <c r="BM313" s="158" t="s">
        <v>1750</v>
      </c>
    </row>
    <row r="314" spans="1:65" s="2" customFormat="1" ht="19.5">
      <c r="A314" s="32"/>
      <c r="B314" s="33"/>
      <c r="C314" s="32"/>
      <c r="D314" s="160" t="s">
        <v>190</v>
      </c>
      <c r="E314" s="32"/>
      <c r="F314" s="161" t="s">
        <v>1749</v>
      </c>
      <c r="G314" s="32"/>
      <c r="H314" s="32"/>
      <c r="I314" s="162"/>
      <c r="J314" s="32"/>
      <c r="K314" s="32"/>
      <c r="L314" s="33"/>
      <c r="M314" s="163"/>
      <c r="N314" s="164"/>
      <c r="O314" s="58"/>
      <c r="P314" s="58"/>
      <c r="Q314" s="58"/>
      <c r="R314" s="58"/>
      <c r="S314" s="58"/>
      <c r="T314" s="59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T314" s="17" t="s">
        <v>190</v>
      </c>
      <c r="AU314" s="17" t="s">
        <v>82</v>
      </c>
    </row>
    <row r="315" spans="1:65" s="2" customFormat="1" ht="44.25" customHeight="1">
      <c r="A315" s="32"/>
      <c r="B315" s="144"/>
      <c r="C315" s="188" t="s">
        <v>1418</v>
      </c>
      <c r="D315" s="188" t="s">
        <v>266</v>
      </c>
      <c r="E315" s="189" t="s">
        <v>1751</v>
      </c>
      <c r="F315" s="190" t="s">
        <v>1752</v>
      </c>
      <c r="G315" s="191" t="s">
        <v>643</v>
      </c>
      <c r="H315" s="192">
        <v>189.03100000000001</v>
      </c>
      <c r="I315" s="193"/>
      <c r="J315" s="194">
        <f>ROUND(I315*H315,2)</f>
        <v>0</v>
      </c>
      <c r="K315" s="195"/>
      <c r="L315" s="33"/>
      <c r="M315" s="196" t="s">
        <v>1</v>
      </c>
      <c r="N315" s="197" t="s">
        <v>37</v>
      </c>
      <c r="O315" s="58"/>
      <c r="P315" s="156">
        <f>O315*H315</f>
        <v>0</v>
      </c>
      <c r="Q315" s="156">
        <v>0</v>
      </c>
      <c r="R315" s="156">
        <f>Q315*H315</f>
        <v>0</v>
      </c>
      <c r="S315" s="156">
        <v>0</v>
      </c>
      <c r="T315" s="157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58" t="s">
        <v>188</v>
      </c>
      <c r="AT315" s="158" t="s">
        <v>266</v>
      </c>
      <c r="AU315" s="158" t="s">
        <v>82</v>
      </c>
      <c r="AY315" s="17" t="s">
        <v>181</v>
      </c>
      <c r="BE315" s="159">
        <f>IF(N315="základní",J315,0)</f>
        <v>0</v>
      </c>
      <c r="BF315" s="159">
        <f>IF(N315="snížená",J315,0)</f>
        <v>0</v>
      </c>
      <c r="BG315" s="159">
        <f>IF(N315="zákl. přenesená",J315,0)</f>
        <v>0</v>
      </c>
      <c r="BH315" s="159">
        <f>IF(N315="sníž. přenesená",J315,0)</f>
        <v>0</v>
      </c>
      <c r="BI315" s="159">
        <f>IF(N315="nulová",J315,0)</f>
        <v>0</v>
      </c>
      <c r="BJ315" s="17" t="s">
        <v>80</v>
      </c>
      <c r="BK315" s="159">
        <f>ROUND(I315*H315,2)</f>
        <v>0</v>
      </c>
      <c r="BL315" s="17" t="s">
        <v>188</v>
      </c>
      <c r="BM315" s="158" t="s">
        <v>1753</v>
      </c>
    </row>
    <row r="316" spans="1:65" s="2" customFormat="1" ht="29.25">
      <c r="A316" s="32"/>
      <c r="B316" s="33"/>
      <c r="C316" s="32"/>
      <c r="D316" s="160" t="s">
        <v>190</v>
      </c>
      <c r="E316" s="32"/>
      <c r="F316" s="161" t="s">
        <v>1752</v>
      </c>
      <c r="G316" s="32"/>
      <c r="H316" s="32"/>
      <c r="I316" s="162"/>
      <c r="J316" s="32"/>
      <c r="K316" s="32"/>
      <c r="L316" s="33"/>
      <c r="M316" s="163"/>
      <c r="N316" s="164"/>
      <c r="O316" s="58"/>
      <c r="P316" s="58"/>
      <c r="Q316" s="58"/>
      <c r="R316" s="58"/>
      <c r="S316" s="58"/>
      <c r="T316" s="59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T316" s="17" t="s">
        <v>190</v>
      </c>
      <c r="AU316" s="17" t="s">
        <v>82</v>
      </c>
    </row>
    <row r="317" spans="1:65" s="13" customFormat="1" ht="11.25">
      <c r="B317" s="165"/>
      <c r="D317" s="160" t="s">
        <v>191</v>
      </c>
      <c r="E317" s="166" t="s">
        <v>1</v>
      </c>
      <c r="F317" s="167" t="s">
        <v>1754</v>
      </c>
      <c r="H317" s="168">
        <v>189.03100000000001</v>
      </c>
      <c r="I317" s="169"/>
      <c r="L317" s="165"/>
      <c r="M317" s="170"/>
      <c r="N317" s="171"/>
      <c r="O317" s="171"/>
      <c r="P317" s="171"/>
      <c r="Q317" s="171"/>
      <c r="R317" s="171"/>
      <c r="S317" s="171"/>
      <c r="T317" s="172"/>
      <c r="AT317" s="166" t="s">
        <v>191</v>
      </c>
      <c r="AU317" s="166" t="s">
        <v>82</v>
      </c>
      <c r="AV317" s="13" t="s">
        <v>82</v>
      </c>
      <c r="AW317" s="13" t="s">
        <v>29</v>
      </c>
      <c r="AX317" s="13" t="s">
        <v>72</v>
      </c>
      <c r="AY317" s="166" t="s">
        <v>181</v>
      </c>
    </row>
    <row r="318" spans="1:65" s="15" customFormat="1" ht="11.25">
      <c r="B318" s="180"/>
      <c r="D318" s="160" t="s">
        <v>191</v>
      </c>
      <c r="E318" s="181" t="s">
        <v>1</v>
      </c>
      <c r="F318" s="182" t="s">
        <v>223</v>
      </c>
      <c r="H318" s="183">
        <v>189.03100000000001</v>
      </c>
      <c r="I318" s="184"/>
      <c r="L318" s="180"/>
      <c r="M318" s="185"/>
      <c r="N318" s="186"/>
      <c r="O318" s="186"/>
      <c r="P318" s="186"/>
      <c r="Q318" s="186"/>
      <c r="R318" s="186"/>
      <c r="S318" s="186"/>
      <c r="T318" s="187"/>
      <c r="AT318" s="181" t="s">
        <v>191</v>
      </c>
      <c r="AU318" s="181" t="s">
        <v>82</v>
      </c>
      <c r="AV318" s="15" t="s">
        <v>188</v>
      </c>
      <c r="AW318" s="15" t="s">
        <v>29</v>
      </c>
      <c r="AX318" s="15" t="s">
        <v>80</v>
      </c>
      <c r="AY318" s="181" t="s">
        <v>181</v>
      </c>
    </row>
    <row r="319" spans="1:65" s="12" customFormat="1" ht="22.9" customHeight="1">
      <c r="B319" s="131"/>
      <c r="D319" s="132" t="s">
        <v>71</v>
      </c>
      <c r="E319" s="142" t="s">
        <v>1755</v>
      </c>
      <c r="F319" s="142" t="s">
        <v>1756</v>
      </c>
      <c r="I319" s="134"/>
      <c r="J319" s="143">
        <f>BK319</f>
        <v>0</v>
      </c>
      <c r="L319" s="131"/>
      <c r="M319" s="136"/>
      <c r="N319" s="137"/>
      <c r="O319" s="137"/>
      <c r="P319" s="138">
        <f>SUM(P320:P321)</f>
        <v>0</v>
      </c>
      <c r="Q319" s="137"/>
      <c r="R319" s="138">
        <f>SUM(R320:R321)</f>
        <v>0</v>
      </c>
      <c r="S319" s="137"/>
      <c r="T319" s="139">
        <f>SUM(T320:T321)</f>
        <v>0</v>
      </c>
      <c r="AR319" s="132" t="s">
        <v>80</v>
      </c>
      <c r="AT319" s="140" t="s">
        <v>71</v>
      </c>
      <c r="AU319" s="140" t="s">
        <v>80</v>
      </c>
      <c r="AY319" s="132" t="s">
        <v>181</v>
      </c>
      <c r="BK319" s="141">
        <f>SUM(BK320:BK321)</f>
        <v>0</v>
      </c>
    </row>
    <row r="320" spans="1:65" s="2" customFormat="1" ht="44.25" customHeight="1">
      <c r="A320" s="32"/>
      <c r="B320" s="144"/>
      <c r="C320" s="188" t="s">
        <v>1422</v>
      </c>
      <c r="D320" s="188" t="s">
        <v>266</v>
      </c>
      <c r="E320" s="189" t="s">
        <v>1757</v>
      </c>
      <c r="F320" s="190" t="s">
        <v>1758</v>
      </c>
      <c r="G320" s="191" t="s">
        <v>643</v>
      </c>
      <c r="H320" s="192">
        <v>392.62400000000002</v>
      </c>
      <c r="I320" s="193"/>
      <c r="J320" s="194">
        <f>ROUND(I320*H320,2)</f>
        <v>0</v>
      </c>
      <c r="K320" s="195"/>
      <c r="L320" s="33"/>
      <c r="M320" s="196" t="s">
        <v>1</v>
      </c>
      <c r="N320" s="197" t="s">
        <v>37</v>
      </c>
      <c r="O320" s="58"/>
      <c r="P320" s="156">
        <f>O320*H320</f>
        <v>0</v>
      </c>
      <c r="Q320" s="156">
        <v>0</v>
      </c>
      <c r="R320" s="156">
        <f>Q320*H320</f>
        <v>0</v>
      </c>
      <c r="S320" s="156">
        <v>0</v>
      </c>
      <c r="T320" s="157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58" t="s">
        <v>188</v>
      </c>
      <c r="AT320" s="158" t="s">
        <v>266</v>
      </c>
      <c r="AU320" s="158" t="s">
        <v>82</v>
      </c>
      <c r="AY320" s="17" t="s">
        <v>181</v>
      </c>
      <c r="BE320" s="159">
        <f>IF(N320="základní",J320,0)</f>
        <v>0</v>
      </c>
      <c r="BF320" s="159">
        <f>IF(N320="snížená",J320,0)</f>
        <v>0</v>
      </c>
      <c r="BG320" s="159">
        <f>IF(N320="zákl. přenesená",J320,0)</f>
        <v>0</v>
      </c>
      <c r="BH320" s="159">
        <f>IF(N320="sníž. přenesená",J320,0)</f>
        <v>0</v>
      </c>
      <c r="BI320" s="159">
        <f>IF(N320="nulová",J320,0)</f>
        <v>0</v>
      </c>
      <c r="BJ320" s="17" t="s">
        <v>80</v>
      </c>
      <c r="BK320" s="159">
        <f>ROUND(I320*H320,2)</f>
        <v>0</v>
      </c>
      <c r="BL320" s="17" t="s">
        <v>188</v>
      </c>
      <c r="BM320" s="158" t="s">
        <v>1759</v>
      </c>
    </row>
    <row r="321" spans="1:65" s="2" customFormat="1" ht="29.25">
      <c r="A321" s="32"/>
      <c r="B321" s="33"/>
      <c r="C321" s="32"/>
      <c r="D321" s="160" t="s">
        <v>190</v>
      </c>
      <c r="E321" s="32"/>
      <c r="F321" s="161" t="s">
        <v>1758</v>
      </c>
      <c r="G321" s="32"/>
      <c r="H321" s="32"/>
      <c r="I321" s="162"/>
      <c r="J321" s="32"/>
      <c r="K321" s="32"/>
      <c r="L321" s="33"/>
      <c r="M321" s="163"/>
      <c r="N321" s="164"/>
      <c r="O321" s="58"/>
      <c r="P321" s="58"/>
      <c r="Q321" s="58"/>
      <c r="R321" s="58"/>
      <c r="S321" s="58"/>
      <c r="T321" s="59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T321" s="17" t="s">
        <v>190</v>
      </c>
      <c r="AU321" s="17" t="s">
        <v>82</v>
      </c>
    </row>
    <row r="322" spans="1:65" s="12" customFormat="1" ht="25.9" customHeight="1">
      <c r="B322" s="131"/>
      <c r="D322" s="132" t="s">
        <v>71</v>
      </c>
      <c r="E322" s="133" t="s">
        <v>1760</v>
      </c>
      <c r="F322" s="133" t="s">
        <v>1761</v>
      </c>
      <c r="I322" s="134"/>
      <c r="J322" s="135">
        <f>BK322</f>
        <v>0</v>
      </c>
      <c r="L322" s="131"/>
      <c r="M322" s="136"/>
      <c r="N322" s="137"/>
      <c r="O322" s="137"/>
      <c r="P322" s="138">
        <f>P323</f>
        <v>0</v>
      </c>
      <c r="Q322" s="137"/>
      <c r="R322" s="138">
        <f>R323</f>
        <v>1.0946534499999998</v>
      </c>
      <c r="S322" s="137"/>
      <c r="T322" s="139">
        <f>T323</f>
        <v>0</v>
      </c>
      <c r="AR322" s="132" t="s">
        <v>82</v>
      </c>
      <c r="AT322" s="140" t="s">
        <v>71</v>
      </c>
      <c r="AU322" s="140" t="s">
        <v>72</v>
      </c>
      <c r="AY322" s="132" t="s">
        <v>181</v>
      </c>
      <c r="BK322" s="141">
        <f>BK323</f>
        <v>0</v>
      </c>
    </row>
    <row r="323" spans="1:65" s="12" customFormat="1" ht="22.9" customHeight="1">
      <c r="B323" s="131"/>
      <c r="D323" s="132" t="s">
        <v>71</v>
      </c>
      <c r="E323" s="142" t="s">
        <v>1762</v>
      </c>
      <c r="F323" s="142" t="s">
        <v>1763</v>
      </c>
      <c r="I323" s="134"/>
      <c r="J323" s="143">
        <f>BK323</f>
        <v>0</v>
      </c>
      <c r="L323" s="131"/>
      <c r="M323" s="136"/>
      <c r="N323" s="137"/>
      <c r="O323" s="137"/>
      <c r="P323" s="138">
        <f>SUM(P324:P351)</f>
        <v>0</v>
      </c>
      <c r="Q323" s="137"/>
      <c r="R323" s="138">
        <f>SUM(R324:R351)</f>
        <v>1.0946534499999998</v>
      </c>
      <c r="S323" s="137"/>
      <c r="T323" s="139">
        <f>SUM(T324:T351)</f>
        <v>0</v>
      </c>
      <c r="AR323" s="132" t="s">
        <v>82</v>
      </c>
      <c r="AT323" s="140" t="s">
        <v>71</v>
      </c>
      <c r="AU323" s="140" t="s">
        <v>80</v>
      </c>
      <c r="AY323" s="132" t="s">
        <v>181</v>
      </c>
      <c r="BK323" s="141">
        <f>SUM(BK324:BK351)</f>
        <v>0</v>
      </c>
    </row>
    <row r="324" spans="1:65" s="2" customFormat="1" ht="33" customHeight="1">
      <c r="A324" s="32"/>
      <c r="B324" s="144"/>
      <c r="C324" s="188" t="s">
        <v>1421</v>
      </c>
      <c r="D324" s="188" t="s">
        <v>266</v>
      </c>
      <c r="E324" s="189" t="s">
        <v>1764</v>
      </c>
      <c r="F324" s="190" t="s">
        <v>1765</v>
      </c>
      <c r="G324" s="191" t="s">
        <v>881</v>
      </c>
      <c r="H324" s="192">
        <v>32.799999999999997</v>
      </c>
      <c r="I324" s="193"/>
      <c r="J324" s="194">
        <f>ROUND(I324*H324,2)</f>
        <v>0</v>
      </c>
      <c r="K324" s="195"/>
      <c r="L324" s="33"/>
      <c r="M324" s="196" t="s">
        <v>1</v>
      </c>
      <c r="N324" s="197" t="s">
        <v>37</v>
      </c>
      <c r="O324" s="58"/>
      <c r="P324" s="156">
        <f>O324*H324</f>
        <v>0</v>
      </c>
      <c r="Q324" s="156">
        <v>0</v>
      </c>
      <c r="R324" s="156">
        <f>Q324*H324</f>
        <v>0</v>
      </c>
      <c r="S324" s="156">
        <v>0</v>
      </c>
      <c r="T324" s="157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58" t="s">
        <v>325</v>
      </c>
      <c r="AT324" s="158" t="s">
        <v>266</v>
      </c>
      <c r="AU324" s="158" t="s">
        <v>82</v>
      </c>
      <c r="AY324" s="17" t="s">
        <v>181</v>
      </c>
      <c r="BE324" s="159">
        <f>IF(N324="základní",J324,0)</f>
        <v>0</v>
      </c>
      <c r="BF324" s="159">
        <f>IF(N324="snížená",J324,0)</f>
        <v>0</v>
      </c>
      <c r="BG324" s="159">
        <f>IF(N324="zákl. přenesená",J324,0)</f>
        <v>0</v>
      </c>
      <c r="BH324" s="159">
        <f>IF(N324="sníž. přenesená",J324,0)</f>
        <v>0</v>
      </c>
      <c r="BI324" s="159">
        <f>IF(N324="nulová",J324,0)</f>
        <v>0</v>
      </c>
      <c r="BJ324" s="17" t="s">
        <v>80</v>
      </c>
      <c r="BK324" s="159">
        <f>ROUND(I324*H324,2)</f>
        <v>0</v>
      </c>
      <c r="BL324" s="17" t="s">
        <v>325</v>
      </c>
      <c r="BM324" s="158" t="s">
        <v>1766</v>
      </c>
    </row>
    <row r="325" spans="1:65" s="2" customFormat="1" ht="19.5">
      <c r="A325" s="32"/>
      <c r="B325" s="33"/>
      <c r="C325" s="32"/>
      <c r="D325" s="160" t="s">
        <v>190</v>
      </c>
      <c r="E325" s="32"/>
      <c r="F325" s="161" t="s">
        <v>1765</v>
      </c>
      <c r="G325" s="32"/>
      <c r="H325" s="32"/>
      <c r="I325" s="162"/>
      <c r="J325" s="32"/>
      <c r="K325" s="32"/>
      <c r="L325" s="33"/>
      <c r="M325" s="163"/>
      <c r="N325" s="164"/>
      <c r="O325" s="58"/>
      <c r="P325" s="58"/>
      <c r="Q325" s="58"/>
      <c r="R325" s="58"/>
      <c r="S325" s="58"/>
      <c r="T325" s="59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T325" s="17" t="s">
        <v>190</v>
      </c>
      <c r="AU325" s="17" t="s">
        <v>82</v>
      </c>
    </row>
    <row r="326" spans="1:65" s="13" customFormat="1" ht="11.25">
      <c r="B326" s="165"/>
      <c r="D326" s="160" t="s">
        <v>191</v>
      </c>
      <c r="E326" s="166" t="s">
        <v>1</v>
      </c>
      <c r="F326" s="167" t="s">
        <v>1767</v>
      </c>
      <c r="H326" s="168">
        <v>32.799999999999997</v>
      </c>
      <c r="I326" s="169"/>
      <c r="L326" s="165"/>
      <c r="M326" s="170"/>
      <c r="N326" s="171"/>
      <c r="O326" s="171"/>
      <c r="P326" s="171"/>
      <c r="Q326" s="171"/>
      <c r="R326" s="171"/>
      <c r="S326" s="171"/>
      <c r="T326" s="172"/>
      <c r="AT326" s="166" t="s">
        <v>191</v>
      </c>
      <c r="AU326" s="166" t="s">
        <v>82</v>
      </c>
      <c r="AV326" s="13" t="s">
        <v>82</v>
      </c>
      <c r="AW326" s="13" t="s">
        <v>29</v>
      </c>
      <c r="AX326" s="13" t="s">
        <v>72</v>
      </c>
      <c r="AY326" s="166" t="s">
        <v>181</v>
      </c>
    </row>
    <row r="327" spans="1:65" s="15" customFormat="1" ht="11.25">
      <c r="B327" s="180"/>
      <c r="D327" s="160" t="s">
        <v>191</v>
      </c>
      <c r="E327" s="181" t="s">
        <v>1</v>
      </c>
      <c r="F327" s="182" t="s">
        <v>223</v>
      </c>
      <c r="H327" s="183">
        <v>32.799999999999997</v>
      </c>
      <c r="I327" s="184"/>
      <c r="L327" s="180"/>
      <c r="M327" s="185"/>
      <c r="N327" s="186"/>
      <c r="O327" s="186"/>
      <c r="P327" s="186"/>
      <c r="Q327" s="186"/>
      <c r="R327" s="186"/>
      <c r="S327" s="186"/>
      <c r="T327" s="187"/>
      <c r="AT327" s="181" t="s">
        <v>191</v>
      </c>
      <c r="AU327" s="181" t="s">
        <v>82</v>
      </c>
      <c r="AV327" s="15" t="s">
        <v>188</v>
      </c>
      <c r="AW327" s="15" t="s">
        <v>29</v>
      </c>
      <c r="AX327" s="15" t="s">
        <v>80</v>
      </c>
      <c r="AY327" s="181" t="s">
        <v>181</v>
      </c>
    </row>
    <row r="328" spans="1:65" s="2" customFormat="1" ht="24.2" customHeight="1">
      <c r="A328" s="32"/>
      <c r="B328" s="144"/>
      <c r="C328" s="188" t="s">
        <v>1429</v>
      </c>
      <c r="D328" s="188" t="s">
        <v>266</v>
      </c>
      <c r="E328" s="189" t="s">
        <v>1768</v>
      </c>
      <c r="F328" s="190" t="s">
        <v>1769</v>
      </c>
      <c r="G328" s="191" t="s">
        <v>881</v>
      </c>
      <c r="H328" s="192">
        <v>129</v>
      </c>
      <c r="I328" s="193"/>
      <c r="J328" s="194">
        <f>ROUND(I328*H328,2)</f>
        <v>0</v>
      </c>
      <c r="K328" s="195"/>
      <c r="L328" s="33"/>
      <c r="M328" s="196" t="s">
        <v>1</v>
      </c>
      <c r="N328" s="197" t="s">
        <v>37</v>
      </c>
      <c r="O328" s="58"/>
      <c r="P328" s="156">
        <f>O328*H328</f>
        <v>0</v>
      </c>
      <c r="Q328" s="156">
        <v>3.9825E-4</v>
      </c>
      <c r="R328" s="156">
        <f>Q328*H328</f>
        <v>5.1374250000000003E-2</v>
      </c>
      <c r="S328" s="156">
        <v>0</v>
      </c>
      <c r="T328" s="157">
        <f>S328*H328</f>
        <v>0</v>
      </c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R328" s="158" t="s">
        <v>325</v>
      </c>
      <c r="AT328" s="158" t="s">
        <v>266</v>
      </c>
      <c r="AU328" s="158" t="s">
        <v>82</v>
      </c>
      <c r="AY328" s="17" t="s">
        <v>181</v>
      </c>
      <c r="BE328" s="159">
        <f>IF(N328="základní",J328,0)</f>
        <v>0</v>
      </c>
      <c r="BF328" s="159">
        <f>IF(N328="snížená",J328,0)</f>
        <v>0</v>
      </c>
      <c r="BG328" s="159">
        <f>IF(N328="zákl. přenesená",J328,0)</f>
        <v>0</v>
      </c>
      <c r="BH328" s="159">
        <f>IF(N328="sníž. přenesená",J328,0)</f>
        <v>0</v>
      </c>
      <c r="BI328" s="159">
        <f>IF(N328="nulová",J328,0)</f>
        <v>0</v>
      </c>
      <c r="BJ328" s="17" t="s">
        <v>80</v>
      </c>
      <c r="BK328" s="159">
        <f>ROUND(I328*H328,2)</f>
        <v>0</v>
      </c>
      <c r="BL328" s="17" t="s">
        <v>325</v>
      </c>
      <c r="BM328" s="158" t="s">
        <v>1770</v>
      </c>
    </row>
    <row r="329" spans="1:65" s="2" customFormat="1" ht="19.5">
      <c r="A329" s="32"/>
      <c r="B329" s="33"/>
      <c r="C329" s="32"/>
      <c r="D329" s="160" t="s">
        <v>190</v>
      </c>
      <c r="E329" s="32"/>
      <c r="F329" s="161" t="s">
        <v>1769</v>
      </c>
      <c r="G329" s="32"/>
      <c r="H329" s="32"/>
      <c r="I329" s="162"/>
      <c r="J329" s="32"/>
      <c r="K329" s="32"/>
      <c r="L329" s="33"/>
      <c r="M329" s="163"/>
      <c r="N329" s="164"/>
      <c r="O329" s="58"/>
      <c r="P329" s="58"/>
      <c r="Q329" s="58"/>
      <c r="R329" s="58"/>
      <c r="S329" s="58"/>
      <c r="T329" s="59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T329" s="17" t="s">
        <v>190</v>
      </c>
      <c r="AU329" s="17" t="s">
        <v>82</v>
      </c>
    </row>
    <row r="330" spans="1:65" s="2" customFormat="1" ht="49.15" customHeight="1">
      <c r="A330" s="32"/>
      <c r="B330" s="144"/>
      <c r="C330" s="145" t="s">
        <v>1433</v>
      </c>
      <c r="D330" s="145" t="s">
        <v>183</v>
      </c>
      <c r="E330" s="146" t="s">
        <v>1771</v>
      </c>
      <c r="F330" s="147" t="s">
        <v>1772</v>
      </c>
      <c r="G330" s="148" t="s">
        <v>881</v>
      </c>
      <c r="H330" s="149">
        <v>188.578</v>
      </c>
      <c r="I330" s="150"/>
      <c r="J330" s="151">
        <f>ROUND(I330*H330,2)</f>
        <v>0</v>
      </c>
      <c r="K330" s="152"/>
      <c r="L330" s="153"/>
      <c r="M330" s="154" t="s">
        <v>1</v>
      </c>
      <c r="N330" s="155" t="s">
        <v>37</v>
      </c>
      <c r="O330" s="58"/>
      <c r="P330" s="156">
        <f>O330*H330</f>
        <v>0</v>
      </c>
      <c r="Q330" s="156">
        <v>5.4000000000000003E-3</v>
      </c>
      <c r="R330" s="156">
        <f>Q330*H330</f>
        <v>1.0183212000000001</v>
      </c>
      <c r="S330" s="156">
        <v>0</v>
      </c>
      <c r="T330" s="157">
        <f>S330*H330</f>
        <v>0</v>
      </c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R330" s="158" t="s">
        <v>548</v>
      </c>
      <c r="AT330" s="158" t="s">
        <v>183</v>
      </c>
      <c r="AU330" s="158" t="s">
        <v>82</v>
      </c>
      <c r="AY330" s="17" t="s">
        <v>181</v>
      </c>
      <c r="BE330" s="159">
        <f>IF(N330="základní",J330,0)</f>
        <v>0</v>
      </c>
      <c r="BF330" s="159">
        <f>IF(N330="snížená",J330,0)</f>
        <v>0</v>
      </c>
      <c r="BG330" s="159">
        <f>IF(N330="zákl. přenesená",J330,0)</f>
        <v>0</v>
      </c>
      <c r="BH330" s="159">
        <f>IF(N330="sníž. přenesená",J330,0)</f>
        <v>0</v>
      </c>
      <c r="BI330" s="159">
        <f>IF(N330="nulová",J330,0)</f>
        <v>0</v>
      </c>
      <c r="BJ330" s="17" t="s">
        <v>80</v>
      </c>
      <c r="BK330" s="159">
        <f>ROUND(I330*H330,2)</f>
        <v>0</v>
      </c>
      <c r="BL330" s="17" t="s">
        <v>325</v>
      </c>
      <c r="BM330" s="158" t="s">
        <v>1773</v>
      </c>
    </row>
    <row r="331" spans="1:65" s="2" customFormat="1" ht="29.25">
      <c r="A331" s="32"/>
      <c r="B331" s="33"/>
      <c r="C331" s="32"/>
      <c r="D331" s="160" t="s">
        <v>190</v>
      </c>
      <c r="E331" s="32"/>
      <c r="F331" s="161" t="s">
        <v>1772</v>
      </c>
      <c r="G331" s="32"/>
      <c r="H331" s="32"/>
      <c r="I331" s="162"/>
      <c r="J331" s="32"/>
      <c r="K331" s="32"/>
      <c r="L331" s="33"/>
      <c r="M331" s="163"/>
      <c r="N331" s="164"/>
      <c r="O331" s="58"/>
      <c r="P331" s="58"/>
      <c r="Q331" s="58"/>
      <c r="R331" s="58"/>
      <c r="S331" s="58"/>
      <c r="T331" s="59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T331" s="17" t="s">
        <v>190</v>
      </c>
      <c r="AU331" s="17" t="s">
        <v>82</v>
      </c>
    </row>
    <row r="332" spans="1:65" s="2" customFormat="1" ht="24.2" customHeight="1">
      <c r="A332" s="32"/>
      <c r="B332" s="144"/>
      <c r="C332" s="188" t="s">
        <v>1436</v>
      </c>
      <c r="D332" s="188" t="s">
        <v>266</v>
      </c>
      <c r="E332" s="189" t="s">
        <v>1774</v>
      </c>
      <c r="F332" s="190" t="s">
        <v>1775</v>
      </c>
      <c r="G332" s="191" t="s">
        <v>622</v>
      </c>
      <c r="H332" s="192">
        <v>45.8</v>
      </c>
      <c r="I332" s="193"/>
      <c r="J332" s="194">
        <f>ROUND(I332*H332,2)</f>
        <v>0</v>
      </c>
      <c r="K332" s="195"/>
      <c r="L332" s="33"/>
      <c r="M332" s="196" t="s">
        <v>1</v>
      </c>
      <c r="N332" s="197" t="s">
        <v>37</v>
      </c>
      <c r="O332" s="58"/>
      <c r="P332" s="156">
        <f>O332*H332</f>
        <v>0</v>
      </c>
      <c r="Q332" s="156">
        <v>3.1E-4</v>
      </c>
      <c r="R332" s="156">
        <f>Q332*H332</f>
        <v>1.4197999999999999E-2</v>
      </c>
      <c r="S332" s="156">
        <v>0</v>
      </c>
      <c r="T332" s="157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58" t="s">
        <v>325</v>
      </c>
      <c r="AT332" s="158" t="s">
        <v>266</v>
      </c>
      <c r="AU332" s="158" t="s">
        <v>82</v>
      </c>
      <c r="AY332" s="17" t="s">
        <v>181</v>
      </c>
      <c r="BE332" s="159">
        <f>IF(N332="základní",J332,0)</f>
        <v>0</v>
      </c>
      <c r="BF332" s="159">
        <f>IF(N332="snížená",J332,0)</f>
        <v>0</v>
      </c>
      <c r="BG332" s="159">
        <f>IF(N332="zákl. přenesená",J332,0)</f>
        <v>0</v>
      </c>
      <c r="BH332" s="159">
        <f>IF(N332="sníž. přenesená",J332,0)</f>
        <v>0</v>
      </c>
      <c r="BI332" s="159">
        <f>IF(N332="nulová",J332,0)</f>
        <v>0</v>
      </c>
      <c r="BJ332" s="17" t="s">
        <v>80</v>
      </c>
      <c r="BK332" s="159">
        <f>ROUND(I332*H332,2)</f>
        <v>0</v>
      </c>
      <c r="BL332" s="17" t="s">
        <v>325</v>
      </c>
      <c r="BM332" s="158" t="s">
        <v>1776</v>
      </c>
    </row>
    <row r="333" spans="1:65" s="2" customFormat="1" ht="19.5">
      <c r="A333" s="32"/>
      <c r="B333" s="33"/>
      <c r="C333" s="32"/>
      <c r="D333" s="160" t="s">
        <v>190</v>
      </c>
      <c r="E333" s="32"/>
      <c r="F333" s="161" t="s">
        <v>1775</v>
      </c>
      <c r="G333" s="32"/>
      <c r="H333" s="32"/>
      <c r="I333" s="162"/>
      <c r="J333" s="32"/>
      <c r="K333" s="32"/>
      <c r="L333" s="33"/>
      <c r="M333" s="163"/>
      <c r="N333" s="164"/>
      <c r="O333" s="58"/>
      <c r="P333" s="58"/>
      <c r="Q333" s="58"/>
      <c r="R333" s="58"/>
      <c r="S333" s="58"/>
      <c r="T333" s="59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T333" s="17" t="s">
        <v>190</v>
      </c>
      <c r="AU333" s="17" t="s">
        <v>82</v>
      </c>
    </row>
    <row r="334" spans="1:65" s="13" customFormat="1" ht="11.25">
      <c r="B334" s="165"/>
      <c r="D334" s="160" t="s">
        <v>191</v>
      </c>
      <c r="E334" s="166" t="s">
        <v>1</v>
      </c>
      <c r="F334" s="167" t="s">
        <v>1777</v>
      </c>
      <c r="H334" s="168">
        <v>45.8</v>
      </c>
      <c r="I334" s="169"/>
      <c r="L334" s="165"/>
      <c r="M334" s="170"/>
      <c r="N334" s="171"/>
      <c r="O334" s="171"/>
      <c r="P334" s="171"/>
      <c r="Q334" s="171"/>
      <c r="R334" s="171"/>
      <c r="S334" s="171"/>
      <c r="T334" s="172"/>
      <c r="AT334" s="166" t="s">
        <v>191</v>
      </c>
      <c r="AU334" s="166" t="s">
        <v>82</v>
      </c>
      <c r="AV334" s="13" t="s">
        <v>82</v>
      </c>
      <c r="AW334" s="13" t="s">
        <v>29</v>
      </c>
      <c r="AX334" s="13" t="s">
        <v>72</v>
      </c>
      <c r="AY334" s="166" t="s">
        <v>181</v>
      </c>
    </row>
    <row r="335" spans="1:65" s="15" customFormat="1" ht="11.25">
      <c r="B335" s="180"/>
      <c r="D335" s="160" t="s">
        <v>191</v>
      </c>
      <c r="E335" s="181" t="s">
        <v>1</v>
      </c>
      <c r="F335" s="182" t="s">
        <v>223</v>
      </c>
      <c r="H335" s="183">
        <v>45.8</v>
      </c>
      <c r="I335" s="184"/>
      <c r="L335" s="180"/>
      <c r="M335" s="185"/>
      <c r="N335" s="186"/>
      <c r="O335" s="186"/>
      <c r="P335" s="186"/>
      <c r="Q335" s="186"/>
      <c r="R335" s="186"/>
      <c r="S335" s="186"/>
      <c r="T335" s="187"/>
      <c r="AT335" s="181" t="s">
        <v>191</v>
      </c>
      <c r="AU335" s="181" t="s">
        <v>82</v>
      </c>
      <c r="AV335" s="15" t="s">
        <v>188</v>
      </c>
      <c r="AW335" s="15" t="s">
        <v>29</v>
      </c>
      <c r="AX335" s="15" t="s">
        <v>80</v>
      </c>
      <c r="AY335" s="181" t="s">
        <v>181</v>
      </c>
    </row>
    <row r="336" spans="1:65" s="2" customFormat="1" ht="21.75" customHeight="1">
      <c r="A336" s="32"/>
      <c r="B336" s="144"/>
      <c r="C336" s="145" t="s">
        <v>1441</v>
      </c>
      <c r="D336" s="145" t="s">
        <v>183</v>
      </c>
      <c r="E336" s="146" t="s">
        <v>1778</v>
      </c>
      <c r="F336" s="147" t="s">
        <v>1779</v>
      </c>
      <c r="G336" s="148" t="s">
        <v>622</v>
      </c>
      <c r="H336" s="149">
        <v>45.8</v>
      </c>
      <c r="I336" s="150"/>
      <c r="J336" s="151">
        <f>ROUND(I336*H336,2)</f>
        <v>0</v>
      </c>
      <c r="K336" s="152"/>
      <c r="L336" s="153"/>
      <c r="M336" s="154" t="s">
        <v>1</v>
      </c>
      <c r="N336" s="155" t="s">
        <v>37</v>
      </c>
      <c r="O336" s="58"/>
      <c r="P336" s="156">
        <f>O336*H336</f>
        <v>0</v>
      </c>
      <c r="Q336" s="156">
        <v>1.8000000000000001E-4</v>
      </c>
      <c r="R336" s="156">
        <f>Q336*H336</f>
        <v>8.2439999999999996E-3</v>
      </c>
      <c r="S336" s="156">
        <v>0</v>
      </c>
      <c r="T336" s="157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58" t="s">
        <v>548</v>
      </c>
      <c r="AT336" s="158" t="s">
        <v>183</v>
      </c>
      <c r="AU336" s="158" t="s">
        <v>82</v>
      </c>
      <c r="AY336" s="17" t="s">
        <v>181</v>
      </c>
      <c r="BE336" s="159">
        <f>IF(N336="základní",J336,0)</f>
        <v>0</v>
      </c>
      <c r="BF336" s="159">
        <f>IF(N336="snížená",J336,0)</f>
        <v>0</v>
      </c>
      <c r="BG336" s="159">
        <f>IF(N336="zákl. přenesená",J336,0)</f>
        <v>0</v>
      </c>
      <c r="BH336" s="159">
        <f>IF(N336="sníž. přenesená",J336,0)</f>
        <v>0</v>
      </c>
      <c r="BI336" s="159">
        <f>IF(N336="nulová",J336,0)</f>
        <v>0</v>
      </c>
      <c r="BJ336" s="17" t="s">
        <v>80</v>
      </c>
      <c r="BK336" s="159">
        <f>ROUND(I336*H336,2)</f>
        <v>0</v>
      </c>
      <c r="BL336" s="17" t="s">
        <v>325</v>
      </c>
      <c r="BM336" s="158" t="s">
        <v>1780</v>
      </c>
    </row>
    <row r="337" spans="1:65" s="2" customFormat="1" ht="11.25">
      <c r="A337" s="32"/>
      <c r="B337" s="33"/>
      <c r="C337" s="32"/>
      <c r="D337" s="160" t="s">
        <v>190</v>
      </c>
      <c r="E337" s="32"/>
      <c r="F337" s="161" t="s">
        <v>1779</v>
      </c>
      <c r="G337" s="32"/>
      <c r="H337" s="32"/>
      <c r="I337" s="162"/>
      <c r="J337" s="32"/>
      <c r="K337" s="32"/>
      <c r="L337" s="33"/>
      <c r="M337" s="163"/>
      <c r="N337" s="164"/>
      <c r="O337" s="58"/>
      <c r="P337" s="58"/>
      <c r="Q337" s="58"/>
      <c r="R337" s="58"/>
      <c r="S337" s="58"/>
      <c r="T337" s="59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T337" s="17" t="s">
        <v>190</v>
      </c>
      <c r="AU337" s="17" t="s">
        <v>82</v>
      </c>
    </row>
    <row r="338" spans="1:65" s="13" customFormat="1" ht="11.25">
      <c r="B338" s="165"/>
      <c r="D338" s="160" t="s">
        <v>191</v>
      </c>
      <c r="E338" s="166" t="s">
        <v>1</v>
      </c>
      <c r="F338" s="167" t="s">
        <v>1777</v>
      </c>
      <c r="H338" s="168">
        <v>45.8</v>
      </c>
      <c r="I338" s="169"/>
      <c r="L338" s="165"/>
      <c r="M338" s="170"/>
      <c r="N338" s="171"/>
      <c r="O338" s="171"/>
      <c r="P338" s="171"/>
      <c r="Q338" s="171"/>
      <c r="R338" s="171"/>
      <c r="S338" s="171"/>
      <c r="T338" s="172"/>
      <c r="AT338" s="166" t="s">
        <v>191</v>
      </c>
      <c r="AU338" s="166" t="s">
        <v>82</v>
      </c>
      <c r="AV338" s="13" t="s">
        <v>82</v>
      </c>
      <c r="AW338" s="13" t="s">
        <v>29</v>
      </c>
      <c r="AX338" s="13" t="s">
        <v>72</v>
      </c>
      <c r="AY338" s="166" t="s">
        <v>181</v>
      </c>
    </row>
    <row r="339" spans="1:65" s="15" customFormat="1" ht="11.25">
      <c r="B339" s="180"/>
      <c r="D339" s="160" t="s">
        <v>191</v>
      </c>
      <c r="E339" s="181" t="s">
        <v>1</v>
      </c>
      <c r="F339" s="182" t="s">
        <v>223</v>
      </c>
      <c r="H339" s="183">
        <v>45.8</v>
      </c>
      <c r="I339" s="184"/>
      <c r="L339" s="180"/>
      <c r="M339" s="185"/>
      <c r="N339" s="186"/>
      <c r="O339" s="186"/>
      <c r="P339" s="186"/>
      <c r="Q339" s="186"/>
      <c r="R339" s="186"/>
      <c r="S339" s="186"/>
      <c r="T339" s="187"/>
      <c r="AT339" s="181" t="s">
        <v>191</v>
      </c>
      <c r="AU339" s="181" t="s">
        <v>82</v>
      </c>
      <c r="AV339" s="15" t="s">
        <v>188</v>
      </c>
      <c r="AW339" s="15" t="s">
        <v>29</v>
      </c>
      <c r="AX339" s="15" t="s">
        <v>80</v>
      </c>
      <c r="AY339" s="181" t="s">
        <v>181</v>
      </c>
    </row>
    <row r="340" spans="1:65" s="2" customFormat="1" ht="24.2" customHeight="1">
      <c r="A340" s="32"/>
      <c r="B340" s="144"/>
      <c r="C340" s="145" t="s">
        <v>1443</v>
      </c>
      <c r="D340" s="145" t="s">
        <v>183</v>
      </c>
      <c r="E340" s="146" t="s">
        <v>1781</v>
      </c>
      <c r="F340" s="147" t="s">
        <v>1782</v>
      </c>
      <c r="G340" s="148" t="s">
        <v>577</v>
      </c>
      <c r="H340" s="149">
        <v>80</v>
      </c>
      <c r="I340" s="150"/>
      <c r="J340" s="151">
        <f>ROUND(I340*H340,2)</f>
        <v>0</v>
      </c>
      <c r="K340" s="152"/>
      <c r="L340" s="153"/>
      <c r="M340" s="154" t="s">
        <v>1</v>
      </c>
      <c r="N340" s="155" t="s">
        <v>37</v>
      </c>
      <c r="O340" s="58"/>
      <c r="P340" s="156">
        <f>O340*H340</f>
        <v>0</v>
      </c>
      <c r="Q340" s="156">
        <v>1.0000000000000001E-5</v>
      </c>
      <c r="R340" s="156">
        <f>Q340*H340</f>
        <v>8.0000000000000004E-4</v>
      </c>
      <c r="S340" s="156">
        <v>0</v>
      </c>
      <c r="T340" s="157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58" t="s">
        <v>548</v>
      </c>
      <c r="AT340" s="158" t="s">
        <v>183</v>
      </c>
      <c r="AU340" s="158" t="s">
        <v>82</v>
      </c>
      <c r="AY340" s="17" t="s">
        <v>181</v>
      </c>
      <c r="BE340" s="159">
        <f>IF(N340="základní",J340,0)</f>
        <v>0</v>
      </c>
      <c r="BF340" s="159">
        <f>IF(N340="snížená",J340,0)</f>
        <v>0</v>
      </c>
      <c r="BG340" s="159">
        <f>IF(N340="zákl. přenesená",J340,0)</f>
        <v>0</v>
      </c>
      <c r="BH340" s="159">
        <f>IF(N340="sníž. přenesená",J340,0)</f>
        <v>0</v>
      </c>
      <c r="BI340" s="159">
        <f>IF(N340="nulová",J340,0)</f>
        <v>0</v>
      </c>
      <c r="BJ340" s="17" t="s">
        <v>80</v>
      </c>
      <c r="BK340" s="159">
        <f>ROUND(I340*H340,2)</f>
        <v>0</v>
      </c>
      <c r="BL340" s="17" t="s">
        <v>325</v>
      </c>
      <c r="BM340" s="158" t="s">
        <v>1783</v>
      </c>
    </row>
    <row r="341" spans="1:65" s="2" customFormat="1" ht="19.5">
      <c r="A341" s="32"/>
      <c r="B341" s="33"/>
      <c r="C341" s="32"/>
      <c r="D341" s="160" t="s">
        <v>190</v>
      </c>
      <c r="E341" s="32"/>
      <c r="F341" s="161" t="s">
        <v>1782</v>
      </c>
      <c r="G341" s="32"/>
      <c r="H341" s="32"/>
      <c r="I341" s="162"/>
      <c r="J341" s="32"/>
      <c r="K341" s="32"/>
      <c r="L341" s="33"/>
      <c r="M341" s="163"/>
      <c r="N341" s="164"/>
      <c r="O341" s="58"/>
      <c r="P341" s="58"/>
      <c r="Q341" s="58"/>
      <c r="R341" s="58"/>
      <c r="S341" s="58"/>
      <c r="T341" s="59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T341" s="17" t="s">
        <v>190</v>
      </c>
      <c r="AU341" s="17" t="s">
        <v>82</v>
      </c>
    </row>
    <row r="342" spans="1:65" s="2" customFormat="1" ht="16.5" customHeight="1">
      <c r="A342" s="32"/>
      <c r="B342" s="144"/>
      <c r="C342" s="145" t="s">
        <v>1784</v>
      </c>
      <c r="D342" s="145" t="s">
        <v>183</v>
      </c>
      <c r="E342" s="146" t="s">
        <v>1785</v>
      </c>
      <c r="F342" s="147" t="s">
        <v>1786</v>
      </c>
      <c r="G342" s="148" t="s">
        <v>577</v>
      </c>
      <c r="H342" s="149">
        <v>80</v>
      </c>
      <c r="I342" s="150"/>
      <c r="J342" s="151">
        <f>ROUND(I342*H342,2)</f>
        <v>0</v>
      </c>
      <c r="K342" s="152"/>
      <c r="L342" s="153"/>
      <c r="M342" s="154" t="s">
        <v>1</v>
      </c>
      <c r="N342" s="155" t="s">
        <v>37</v>
      </c>
      <c r="O342" s="58"/>
      <c r="P342" s="156">
        <f>O342*H342</f>
        <v>0</v>
      </c>
      <c r="Q342" s="156">
        <v>1.0000000000000001E-5</v>
      </c>
      <c r="R342" s="156">
        <f>Q342*H342</f>
        <v>8.0000000000000004E-4</v>
      </c>
      <c r="S342" s="156">
        <v>0</v>
      </c>
      <c r="T342" s="157">
        <f>S342*H342</f>
        <v>0</v>
      </c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R342" s="158" t="s">
        <v>548</v>
      </c>
      <c r="AT342" s="158" t="s">
        <v>183</v>
      </c>
      <c r="AU342" s="158" t="s">
        <v>82</v>
      </c>
      <c r="AY342" s="17" t="s">
        <v>181</v>
      </c>
      <c r="BE342" s="159">
        <f>IF(N342="základní",J342,0)</f>
        <v>0</v>
      </c>
      <c r="BF342" s="159">
        <f>IF(N342="snížená",J342,0)</f>
        <v>0</v>
      </c>
      <c r="BG342" s="159">
        <f>IF(N342="zákl. přenesená",J342,0)</f>
        <v>0</v>
      </c>
      <c r="BH342" s="159">
        <f>IF(N342="sníž. přenesená",J342,0)</f>
        <v>0</v>
      </c>
      <c r="BI342" s="159">
        <f>IF(N342="nulová",J342,0)</f>
        <v>0</v>
      </c>
      <c r="BJ342" s="17" t="s">
        <v>80</v>
      </c>
      <c r="BK342" s="159">
        <f>ROUND(I342*H342,2)</f>
        <v>0</v>
      </c>
      <c r="BL342" s="17" t="s">
        <v>325</v>
      </c>
      <c r="BM342" s="158" t="s">
        <v>1787</v>
      </c>
    </row>
    <row r="343" spans="1:65" s="2" customFormat="1" ht="11.25">
      <c r="A343" s="32"/>
      <c r="B343" s="33"/>
      <c r="C343" s="32"/>
      <c r="D343" s="160" t="s">
        <v>190</v>
      </c>
      <c r="E343" s="32"/>
      <c r="F343" s="161" t="s">
        <v>1786</v>
      </c>
      <c r="G343" s="32"/>
      <c r="H343" s="32"/>
      <c r="I343" s="162"/>
      <c r="J343" s="32"/>
      <c r="K343" s="32"/>
      <c r="L343" s="33"/>
      <c r="M343" s="163"/>
      <c r="N343" s="164"/>
      <c r="O343" s="58"/>
      <c r="P343" s="58"/>
      <c r="Q343" s="58"/>
      <c r="R343" s="58"/>
      <c r="S343" s="58"/>
      <c r="T343" s="59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T343" s="17" t="s">
        <v>190</v>
      </c>
      <c r="AU343" s="17" t="s">
        <v>82</v>
      </c>
    </row>
    <row r="344" spans="1:65" s="2" customFormat="1" ht="16.5" customHeight="1">
      <c r="A344" s="32"/>
      <c r="B344" s="144"/>
      <c r="C344" s="145" t="s">
        <v>1788</v>
      </c>
      <c r="D344" s="145" t="s">
        <v>183</v>
      </c>
      <c r="E344" s="146" t="s">
        <v>1789</v>
      </c>
      <c r="F344" s="147" t="s">
        <v>1790</v>
      </c>
      <c r="G344" s="148" t="s">
        <v>622</v>
      </c>
      <c r="H344" s="149">
        <v>45.8</v>
      </c>
      <c r="I344" s="150"/>
      <c r="J344" s="151">
        <f>ROUND(I344*H344,2)</f>
        <v>0</v>
      </c>
      <c r="K344" s="152"/>
      <c r="L344" s="153"/>
      <c r="M344" s="154" t="s">
        <v>1</v>
      </c>
      <c r="N344" s="155" t="s">
        <v>37</v>
      </c>
      <c r="O344" s="58"/>
      <c r="P344" s="156">
        <f>O344*H344</f>
        <v>0</v>
      </c>
      <c r="Q344" s="156">
        <v>2.0000000000000002E-5</v>
      </c>
      <c r="R344" s="156">
        <f>Q344*H344</f>
        <v>9.1600000000000004E-4</v>
      </c>
      <c r="S344" s="156">
        <v>0</v>
      </c>
      <c r="T344" s="157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58" t="s">
        <v>548</v>
      </c>
      <c r="AT344" s="158" t="s">
        <v>183</v>
      </c>
      <c r="AU344" s="158" t="s">
        <v>82</v>
      </c>
      <c r="AY344" s="17" t="s">
        <v>181</v>
      </c>
      <c r="BE344" s="159">
        <f>IF(N344="základní",J344,0)</f>
        <v>0</v>
      </c>
      <c r="BF344" s="159">
        <f>IF(N344="snížená",J344,0)</f>
        <v>0</v>
      </c>
      <c r="BG344" s="159">
        <f>IF(N344="zákl. přenesená",J344,0)</f>
        <v>0</v>
      </c>
      <c r="BH344" s="159">
        <f>IF(N344="sníž. přenesená",J344,0)</f>
        <v>0</v>
      </c>
      <c r="BI344" s="159">
        <f>IF(N344="nulová",J344,0)</f>
        <v>0</v>
      </c>
      <c r="BJ344" s="17" t="s">
        <v>80</v>
      </c>
      <c r="BK344" s="159">
        <f>ROUND(I344*H344,2)</f>
        <v>0</v>
      </c>
      <c r="BL344" s="17" t="s">
        <v>325</v>
      </c>
      <c r="BM344" s="158" t="s">
        <v>1791</v>
      </c>
    </row>
    <row r="345" spans="1:65" s="2" customFormat="1" ht="11.25">
      <c r="A345" s="32"/>
      <c r="B345" s="33"/>
      <c r="C345" s="32"/>
      <c r="D345" s="160" t="s">
        <v>190</v>
      </c>
      <c r="E345" s="32"/>
      <c r="F345" s="161" t="s">
        <v>1790</v>
      </c>
      <c r="G345" s="32"/>
      <c r="H345" s="32"/>
      <c r="I345" s="162"/>
      <c r="J345" s="32"/>
      <c r="K345" s="32"/>
      <c r="L345" s="33"/>
      <c r="M345" s="163"/>
      <c r="N345" s="164"/>
      <c r="O345" s="58"/>
      <c r="P345" s="58"/>
      <c r="Q345" s="58"/>
      <c r="R345" s="58"/>
      <c r="S345" s="58"/>
      <c r="T345" s="59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T345" s="17" t="s">
        <v>190</v>
      </c>
      <c r="AU345" s="17" t="s">
        <v>82</v>
      </c>
    </row>
    <row r="346" spans="1:65" s="2" customFormat="1" ht="49.15" customHeight="1">
      <c r="A346" s="32"/>
      <c r="B346" s="144"/>
      <c r="C346" s="188" t="s">
        <v>1792</v>
      </c>
      <c r="D346" s="188" t="s">
        <v>266</v>
      </c>
      <c r="E346" s="189" t="s">
        <v>1793</v>
      </c>
      <c r="F346" s="190" t="s">
        <v>1794</v>
      </c>
      <c r="G346" s="191" t="s">
        <v>643</v>
      </c>
      <c r="H346" s="192">
        <v>1.085</v>
      </c>
      <c r="I346" s="193"/>
      <c r="J346" s="194">
        <f>ROUND(I346*H346,2)</f>
        <v>0</v>
      </c>
      <c r="K346" s="195"/>
      <c r="L346" s="33"/>
      <c r="M346" s="196" t="s">
        <v>1</v>
      </c>
      <c r="N346" s="197" t="s">
        <v>37</v>
      </c>
      <c r="O346" s="58"/>
      <c r="P346" s="156">
        <f>O346*H346</f>
        <v>0</v>
      </c>
      <c r="Q346" s="156">
        <v>0</v>
      </c>
      <c r="R346" s="156">
        <f>Q346*H346</f>
        <v>0</v>
      </c>
      <c r="S346" s="156">
        <v>0</v>
      </c>
      <c r="T346" s="157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58" t="s">
        <v>325</v>
      </c>
      <c r="AT346" s="158" t="s">
        <v>266</v>
      </c>
      <c r="AU346" s="158" t="s">
        <v>82</v>
      </c>
      <c r="AY346" s="17" t="s">
        <v>181</v>
      </c>
      <c r="BE346" s="159">
        <f>IF(N346="základní",J346,0)</f>
        <v>0</v>
      </c>
      <c r="BF346" s="159">
        <f>IF(N346="snížená",J346,0)</f>
        <v>0</v>
      </c>
      <c r="BG346" s="159">
        <f>IF(N346="zákl. přenesená",J346,0)</f>
        <v>0</v>
      </c>
      <c r="BH346" s="159">
        <f>IF(N346="sníž. přenesená",J346,0)</f>
        <v>0</v>
      </c>
      <c r="BI346" s="159">
        <f>IF(N346="nulová",J346,0)</f>
        <v>0</v>
      </c>
      <c r="BJ346" s="17" t="s">
        <v>80</v>
      </c>
      <c r="BK346" s="159">
        <f>ROUND(I346*H346,2)</f>
        <v>0</v>
      </c>
      <c r="BL346" s="17" t="s">
        <v>325</v>
      </c>
      <c r="BM346" s="158" t="s">
        <v>1795</v>
      </c>
    </row>
    <row r="347" spans="1:65" s="2" customFormat="1" ht="29.25">
      <c r="A347" s="32"/>
      <c r="B347" s="33"/>
      <c r="C347" s="32"/>
      <c r="D347" s="160" t="s">
        <v>190</v>
      </c>
      <c r="E347" s="32"/>
      <c r="F347" s="161" t="s">
        <v>1794</v>
      </c>
      <c r="G347" s="32"/>
      <c r="H347" s="32"/>
      <c r="I347" s="162"/>
      <c r="J347" s="32"/>
      <c r="K347" s="32"/>
      <c r="L347" s="33"/>
      <c r="M347" s="163"/>
      <c r="N347" s="164"/>
      <c r="O347" s="58"/>
      <c r="P347" s="58"/>
      <c r="Q347" s="58"/>
      <c r="R347" s="58"/>
      <c r="S347" s="58"/>
      <c r="T347" s="59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T347" s="17" t="s">
        <v>190</v>
      </c>
      <c r="AU347" s="17" t="s">
        <v>82</v>
      </c>
    </row>
    <row r="348" spans="1:65" s="2" customFormat="1" ht="76.349999999999994" customHeight="1">
      <c r="A348" s="32"/>
      <c r="B348" s="144"/>
      <c r="C348" s="188" t="s">
        <v>1796</v>
      </c>
      <c r="D348" s="188" t="s">
        <v>266</v>
      </c>
      <c r="E348" s="189" t="s">
        <v>1797</v>
      </c>
      <c r="F348" s="190" t="s">
        <v>1798</v>
      </c>
      <c r="G348" s="191" t="s">
        <v>643</v>
      </c>
      <c r="H348" s="192">
        <v>20.614999999999998</v>
      </c>
      <c r="I348" s="193"/>
      <c r="J348" s="194">
        <f>ROUND(I348*H348,2)</f>
        <v>0</v>
      </c>
      <c r="K348" s="195"/>
      <c r="L348" s="33"/>
      <c r="M348" s="196" t="s">
        <v>1</v>
      </c>
      <c r="N348" s="197" t="s">
        <v>37</v>
      </c>
      <c r="O348" s="58"/>
      <c r="P348" s="156">
        <f>O348*H348</f>
        <v>0</v>
      </c>
      <c r="Q348" s="156">
        <v>0</v>
      </c>
      <c r="R348" s="156">
        <f>Q348*H348</f>
        <v>0</v>
      </c>
      <c r="S348" s="156">
        <v>0</v>
      </c>
      <c r="T348" s="157">
        <f>S348*H348</f>
        <v>0</v>
      </c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R348" s="158" t="s">
        <v>325</v>
      </c>
      <c r="AT348" s="158" t="s">
        <v>266</v>
      </c>
      <c r="AU348" s="158" t="s">
        <v>82</v>
      </c>
      <c r="AY348" s="17" t="s">
        <v>181</v>
      </c>
      <c r="BE348" s="159">
        <f>IF(N348="základní",J348,0)</f>
        <v>0</v>
      </c>
      <c r="BF348" s="159">
        <f>IF(N348="snížená",J348,0)</f>
        <v>0</v>
      </c>
      <c r="BG348" s="159">
        <f>IF(N348="zákl. přenesená",J348,0)</f>
        <v>0</v>
      </c>
      <c r="BH348" s="159">
        <f>IF(N348="sníž. přenesená",J348,0)</f>
        <v>0</v>
      </c>
      <c r="BI348" s="159">
        <f>IF(N348="nulová",J348,0)</f>
        <v>0</v>
      </c>
      <c r="BJ348" s="17" t="s">
        <v>80</v>
      </c>
      <c r="BK348" s="159">
        <f>ROUND(I348*H348,2)</f>
        <v>0</v>
      </c>
      <c r="BL348" s="17" t="s">
        <v>325</v>
      </c>
      <c r="BM348" s="158" t="s">
        <v>1799</v>
      </c>
    </row>
    <row r="349" spans="1:65" s="2" customFormat="1" ht="48.75">
      <c r="A349" s="32"/>
      <c r="B349" s="33"/>
      <c r="C349" s="32"/>
      <c r="D349" s="160" t="s">
        <v>190</v>
      </c>
      <c r="E349" s="32"/>
      <c r="F349" s="161" t="s">
        <v>1800</v>
      </c>
      <c r="G349" s="32"/>
      <c r="H349" s="32"/>
      <c r="I349" s="162"/>
      <c r="J349" s="32"/>
      <c r="K349" s="32"/>
      <c r="L349" s="33"/>
      <c r="M349" s="163"/>
      <c r="N349" s="164"/>
      <c r="O349" s="58"/>
      <c r="P349" s="58"/>
      <c r="Q349" s="58"/>
      <c r="R349" s="58"/>
      <c r="S349" s="58"/>
      <c r="T349" s="59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T349" s="17" t="s">
        <v>190</v>
      </c>
      <c r="AU349" s="17" t="s">
        <v>82</v>
      </c>
    </row>
    <row r="350" spans="1:65" s="13" customFormat="1" ht="11.25">
      <c r="B350" s="165"/>
      <c r="D350" s="160" t="s">
        <v>191</v>
      </c>
      <c r="E350" s="166" t="s">
        <v>1</v>
      </c>
      <c r="F350" s="167" t="s">
        <v>1801</v>
      </c>
      <c r="H350" s="168">
        <v>20.614999999999998</v>
      </c>
      <c r="I350" s="169"/>
      <c r="L350" s="165"/>
      <c r="M350" s="170"/>
      <c r="N350" s="171"/>
      <c r="O350" s="171"/>
      <c r="P350" s="171"/>
      <c r="Q350" s="171"/>
      <c r="R350" s="171"/>
      <c r="S350" s="171"/>
      <c r="T350" s="172"/>
      <c r="AT350" s="166" t="s">
        <v>191</v>
      </c>
      <c r="AU350" s="166" t="s">
        <v>82</v>
      </c>
      <c r="AV350" s="13" t="s">
        <v>82</v>
      </c>
      <c r="AW350" s="13" t="s">
        <v>29</v>
      </c>
      <c r="AX350" s="13" t="s">
        <v>72</v>
      </c>
      <c r="AY350" s="166" t="s">
        <v>181</v>
      </c>
    </row>
    <row r="351" spans="1:65" s="15" customFormat="1" ht="11.25">
      <c r="B351" s="180"/>
      <c r="D351" s="160" t="s">
        <v>191</v>
      </c>
      <c r="E351" s="181" t="s">
        <v>1</v>
      </c>
      <c r="F351" s="182" t="s">
        <v>223</v>
      </c>
      <c r="H351" s="183">
        <v>20.614999999999998</v>
      </c>
      <c r="I351" s="184"/>
      <c r="L351" s="180"/>
      <c r="M351" s="206"/>
      <c r="N351" s="207"/>
      <c r="O351" s="207"/>
      <c r="P351" s="207"/>
      <c r="Q351" s="207"/>
      <c r="R351" s="207"/>
      <c r="S351" s="207"/>
      <c r="T351" s="208"/>
      <c r="AT351" s="181" t="s">
        <v>191</v>
      </c>
      <c r="AU351" s="181" t="s">
        <v>82</v>
      </c>
      <c r="AV351" s="15" t="s">
        <v>188</v>
      </c>
      <c r="AW351" s="15" t="s">
        <v>29</v>
      </c>
      <c r="AX351" s="15" t="s">
        <v>80</v>
      </c>
      <c r="AY351" s="181" t="s">
        <v>181</v>
      </c>
    </row>
    <row r="352" spans="1:65" s="2" customFormat="1" ht="6.95" customHeight="1">
      <c r="A352" s="32"/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33"/>
      <c r="M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</row>
  </sheetData>
  <autoFilter ref="C126:K351" xr:uid="{00000000-0009-0000-0000-00000C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209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118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30" customHeight="1">
      <c r="A9" s="32"/>
      <c r="B9" s="33"/>
      <c r="C9" s="32"/>
      <c r="D9" s="32"/>
      <c r="E9" s="245" t="s">
        <v>1802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ROUND((SUM(BE119:BE208)),  2)</f>
        <v>0</v>
      </c>
      <c r="G33" s="32"/>
      <c r="H33" s="32"/>
      <c r="I33" s="100">
        <v>0.21</v>
      </c>
      <c r="J33" s="99">
        <f>ROUND(((SUM(BE119:BE208))*I33),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ROUND((SUM(BF119:BF208)),  2)</f>
        <v>0</v>
      </c>
      <c r="G34" s="32"/>
      <c r="H34" s="32"/>
      <c r="I34" s="100">
        <v>0.12</v>
      </c>
      <c r="J34" s="99">
        <f>ROUND(((SUM(BF119:BF208))*I34),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ROUND((SUM(BG119:BG208)),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ROUND((SUM(BH119:BH208)),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ROUND((SUM(BI119:BI208)),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30" customHeight="1">
      <c r="A87" s="32"/>
      <c r="B87" s="33"/>
      <c r="C87" s="32"/>
      <c r="D87" s="32"/>
      <c r="E87" s="245" t="str">
        <f>E9</f>
        <v>SO 01-20-03.1 - Železniční most v km 196,614 - Železniční svršek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10" customFormat="1" ht="19.899999999999999" customHeight="1">
      <c r="B98" s="116"/>
      <c r="D98" s="117" t="s">
        <v>571</v>
      </c>
      <c r="E98" s="118"/>
      <c r="F98" s="118"/>
      <c r="G98" s="118"/>
      <c r="H98" s="118"/>
      <c r="I98" s="118"/>
      <c r="J98" s="119">
        <f>J121</f>
        <v>0</v>
      </c>
      <c r="L98" s="116"/>
    </row>
    <row r="99" spans="1:31" s="9" customFormat="1" ht="24.95" customHeight="1">
      <c r="B99" s="112"/>
      <c r="D99" s="113" t="s">
        <v>572</v>
      </c>
      <c r="E99" s="114"/>
      <c r="F99" s="114"/>
      <c r="G99" s="114"/>
      <c r="H99" s="114"/>
      <c r="I99" s="114"/>
      <c r="J99" s="115">
        <f>J190</f>
        <v>0</v>
      </c>
      <c r="L99" s="112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166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48" t="str">
        <f>E7</f>
        <v>Oprava trati v úseku Luka nad Jihlavou-Jihlava-III. a IV. etapa BM</v>
      </c>
      <c r="F109" s="249"/>
      <c r="G109" s="249"/>
      <c r="H109" s="249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156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30" customHeight="1">
      <c r="A111" s="32"/>
      <c r="B111" s="33"/>
      <c r="C111" s="32"/>
      <c r="D111" s="32"/>
      <c r="E111" s="245" t="str">
        <f>E9</f>
        <v>SO 01-20-03.1 - Železniční most v km 196,614 - Železniční svršek</v>
      </c>
      <c r="F111" s="250"/>
      <c r="G111" s="250"/>
      <c r="H111" s="250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Vyplň údaj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23</v>
      </c>
      <c r="D115" s="32"/>
      <c r="E115" s="32"/>
      <c r="F115" s="25" t="str">
        <f>E15</f>
        <v xml:space="preserve"> </v>
      </c>
      <c r="G115" s="32"/>
      <c r="H115" s="32"/>
      <c r="I115" s="27" t="s">
        <v>28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26</v>
      </c>
      <c r="D116" s="32"/>
      <c r="E116" s="32"/>
      <c r="F116" s="25" t="str">
        <f>IF(E18="","",E18)</f>
        <v>Vyplň údaj</v>
      </c>
      <c r="G116" s="32"/>
      <c r="H116" s="32"/>
      <c r="I116" s="27" t="s">
        <v>30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0"/>
      <c r="B118" s="121"/>
      <c r="C118" s="122" t="s">
        <v>167</v>
      </c>
      <c r="D118" s="123" t="s">
        <v>57</v>
      </c>
      <c r="E118" s="123" t="s">
        <v>53</v>
      </c>
      <c r="F118" s="123" t="s">
        <v>54</v>
      </c>
      <c r="G118" s="123" t="s">
        <v>168</v>
      </c>
      <c r="H118" s="123" t="s">
        <v>169</v>
      </c>
      <c r="I118" s="123" t="s">
        <v>170</v>
      </c>
      <c r="J118" s="124" t="s">
        <v>160</v>
      </c>
      <c r="K118" s="125" t="s">
        <v>171</v>
      </c>
      <c r="L118" s="126"/>
      <c r="M118" s="62" t="s">
        <v>1</v>
      </c>
      <c r="N118" s="63" t="s">
        <v>36</v>
      </c>
      <c r="O118" s="63" t="s">
        <v>172</v>
      </c>
      <c r="P118" s="63" t="s">
        <v>173</v>
      </c>
      <c r="Q118" s="63" t="s">
        <v>174</v>
      </c>
      <c r="R118" s="63" t="s">
        <v>175</v>
      </c>
      <c r="S118" s="63" t="s">
        <v>176</v>
      </c>
      <c r="T118" s="64" t="s">
        <v>177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32"/>
      <c r="B119" s="33"/>
      <c r="C119" s="69" t="s">
        <v>178</v>
      </c>
      <c r="D119" s="32"/>
      <c r="E119" s="32"/>
      <c r="F119" s="32"/>
      <c r="G119" s="32"/>
      <c r="H119" s="32"/>
      <c r="I119" s="32"/>
      <c r="J119" s="127">
        <f>BK119</f>
        <v>0</v>
      </c>
      <c r="K119" s="32"/>
      <c r="L119" s="33"/>
      <c r="M119" s="65"/>
      <c r="N119" s="56"/>
      <c r="O119" s="66"/>
      <c r="P119" s="128">
        <f>P120+P190</f>
        <v>0</v>
      </c>
      <c r="Q119" s="66"/>
      <c r="R119" s="128">
        <f>R120+R190</f>
        <v>0</v>
      </c>
      <c r="S119" s="66"/>
      <c r="T119" s="129">
        <f>T120+T190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71</v>
      </c>
      <c r="AU119" s="17" t="s">
        <v>162</v>
      </c>
      <c r="BK119" s="130">
        <f>BK120+BK190</f>
        <v>0</v>
      </c>
    </row>
    <row r="120" spans="1:65" s="12" customFormat="1" ht="25.9" customHeight="1">
      <c r="B120" s="131"/>
      <c r="D120" s="132" t="s">
        <v>71</v>
      </c>
      <c r="E120" s="133" t="s">
        <v>179</v>
      </c>
      <c r="F120" s="133" t="s">
        <v>180</v>
      </c>
      <c r="I120" s="134"/>
      <c r="J120" s="135">
        <f>BK120</f>
        <v>0</v>
      </c>
      <c r="L120" s="131"/>
      <c r="M120" s="136"/>
      <c r="N120" s="137"/>
      <c r="O120" s="137"/>
      <c r="P120" s="138">
        <f>P121</f>
        <v>0</v>
      </c>
      <c r="Q120" s="137"/>
      <c r="R120" s="138">
        <f>R121</f>
        <v>0</v>
      </c>
      <c r="S120" s="137"/>
      <c r="T120" s="139">
        <f>T121</f>
        <v>0</v>
      </c>
      <c r="AR120" s="132" t="s">
        <v>80</v>
      </c>
      <c r="AT120" s="140" t="s">
        <v>71</v>
      </c>
      <c r="AU120" s="140" t="s">
        <v>72</v>
      </c>
      <c r="AY120" s="132" t="s">
        <v>181</v>
      </c>
      <c r="BK120" s="141">
        <f>BK121</f>
        <v>0</v>
      </c>
    </row>
    <row r="121" spans="1:65" s="12" customFormat="1" ht="22.9" customHeight="1">
      <c r="B121" s="131"/>
      <c r="D121" s="132" t="s">
        <v>71</v>
      </c>
      <c r="E121" s="142" t="s">
        <v>231</v>
      </c>
      <c r="F121" s="142" t="s">
        <v>574</v>
      </c>
      <c r="I121" s="134"/>
      <c r="J121" s="143">
        <f>BK121</f>
        <v>0</v>
      </c>
      <c r="L121" s="131"/>
      <c r="M121" s="136"/>
      <c r="N121" s="137"/>
      <c r="O121" s="137"/>
      <c r="P121" s="138">
        <f>SUM(P122:P189)</f>
        <v>0</v>
      </c>
      <c r="Q121" s="137"/>
      <c r="R121" s="138">
        <f>SUM(R122:R189)</f>
        <v>0</v>
      </c>
      <c r="S121" s="137"/>
      <c r="T121" s="139">
        <f>SUM(T122:T189)</f>
        <v>0</v>
      </c>
      <c r="AR121" s="132" t="s">
        <v>80</v>
      </c>
      <c r="AT121" s="140" t="s">
        <v>71</v>
      </c>
      <c r="AU121" s="140" t="s">
        <v>80</v>
      </c>
      <c r="AY121" s="132" t="s">
        <v>181</v>
      </c>
      <c r="BK121" s="141">
        <f>SUM(BK122:BK189)</f>
        <v>0</v>
      </c>
    </row>
    <row r="122" spans="1:65" s="2" customFormat="1" ht="55.5" customHeight="1">
      <c r="A122" s="32"/>
      <c r="B122" s="144"/>
      <c r="C122" s="188" t="s">
        <v>80</v>
      </c>
      <c r="D122" s="188" t="s">
        <v>266</v>
      </c>
      <c r="E122" s="189" t="s">
        <v>1803</v>
      </c>
      <c r="F122" s="190" t="s">
        <v>1804</v>
      </c>
      <c r="G122" s="191" t="s">
        <v>678</v>
      </c>
      <c r="H122" s="192">
        <v>0.3</v>
      </c>
      <c r="I122" s="193"/>
      <c r="J122" s="194">
        <f>ROUND(I122*H122,2)</f>
        <v>0</v>
      </c>
      <c r="K122" s="195"/>
      <c r="L122" s="33"/>
      <c r="M122" s="196" t="s">
        <v>1</v>
      </c>
      <c r="N122" s="197" t="s">
        <v>37</v>
      </c>
      <c r="O122" s="58"/>
      <c r="P122" s="156">
        <f>O122*H122</f>
        <v>0</v>
      </c>
      <c r="Q122" s="156">
        <v>0</v>
      </c>
      <c r="R122" s="156">
        <f>Q122*H122</f>
        <v>0</v>
      </c>
      <c r="S122" s="156">
        <v>0</v>
      </c>
      <c r="T122" s="157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8" t="s">
        <v>188</v>
      </c>
      <c r="AT122" s="158" t="s">
        <v>266</v>
      </c>
      <c r="AU122" s="158" t="s">
        <v>82</v>
      </c>
      <c r="AY122" s="17" t="s">
        <v>181</v>
      </c>
      <c r="BE122" s="159">
        <f>IF(N122="základní",J122,0)</f>
        <v>0</v>
      </c>
      <c r="BF122" s="159">
        <f>IF(N122="snížená",J122,0)</f>
        <v>0</v>
      </c>
      <c r="BG122" s="159">
        <f>IF(N122="zákl. přenesená",J122,0)</f>
        <v>0</v>
      </c>
      <c r="BH122" s="159">
        <f>IF(N122="sníž. přenesená",J122,0)</f>
        <v>0</v>
      </c>
      <c r="BI122" s="159">
        <f>IF(N122="nulová",J122,0)</f>
        <v>0</v>
      </c>
      <c r="BJ122" s="17" t="s">
        <v>80</v>
      </c>
      <c r="BK122" s="159">
        <f>ROUND(I122*H122,2)</f>
        <v>0</v>
      </c>
      <c r="BL122" s="17" t="s">
        <v>188</v>
      </c>
      <c r="BM122" s="158" t="s">
        <v>1805</v>
      </c>
    </row>
    <row r="123" spans="1:65" s="2" customFormat="1" ht="39">
      <c r="A123" s="32"/>
      <c r="B123" s="33"/>
      <c r="C123" s="32"/>
      <c r="D123" s="160" t="s">
        <v>190</v>
      </c>
      <c r="E123" s="32"/>
      <c r="F123" s="161" t="s">
        <v>1804</v>
      </c>
      <c r="G123" s="32"/>
      <c r="H123" s="32"/>
      <c r="I123" s="162"/>
      <c r="J123" s="32"/>
      <c r="K123" s="32"/>
      <c r="L123" s="33"/>
      <c r="M123" s="163"/>
      <c r="N123" s="164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190</v>
      </c>
      <c r="AU123" s="17" t="s">
        <v>82</v>
      </c>
    </row>
    <row r="124" spans="1:65" s="13" customFormat="1" ht="11.25">
      <c r="B124" s="165"/>
      <c r="D124" s="160" t="s">
        <v>191</v>
      </c>
      <c r="E124" s="166" t="s">
        <v>1</v>
      </c>
      <c r="F124" s="167" t="s">
        <v>1806</v>
      </c>
      <c r="H124" s="168">
        <v>0.3</v>
      </c>
      <c r="I124" s="169"/>
      <c r="L124" s="165"/>
      <c r="M124" s="170"/>
      <c r="N124" s="171"/>
      <c r="O124" s="171"/>
      <c r="P124" s="171"/>
      <c r="Q124" s="171"/>
      <c r="R124" s="171"/>
      <c r="S124" s="171"/>
      <c r="T124" s="172"/>
      <c r="AT124" s="166" t="s">
        <v>191</v>
      </c>
      <c r="AU124" s="166" t="s">
        <v>82</v>
      </c>
      <c r="AV124" s="13" t="s">
        <v>82</v>
      </c>
      <c r="AW124" s="13" t="s">
        <v>29</v>
      </c>
      <c r="AX124" s="13" t="s">
        <v>72</v>
      </c>
      <c r="AY124" s="166" t="s">
        <v>181</v>
      </c>
    </row>
    <row r="125" spans="1:65" s="15" customFormat="1" ht="11.25">
      <c r="B125" s="180"/>
      <c r="D125" s="160" t="s">
        <v>191</v>
      </c>
      <c r="E125" s="181" t="s">
        <v>1</v>
      </c>
      <c r="F125" s="182" t="s">
        <v>223</v>
      </c>
      <c r="H125" s="183">
        <v>0.3</v>
      </c>
      <c r="I125" s="184"/>
      <c r="L125" s="180"/>
      <c r="M125" s="185"/>
      <c r="N125" s="186"/>
      <c r="O125" s="186"/>
      <c r="P125" s="186"/>
      <c r="Q125" s="186"/>
      <c r="R125" s="186"/>
      <c r="S125" s="186"/>
      <c r="T125" s="187"/>
      <c r="AT125" s="181" t="s">
        <v>191</v>
      </c>
      <c r="AU125" s="181" t="s">
        <v>82</v>
      </c>
      <c r="AV125" s="15" t="s">
        <v>188</v>
      </c>
      <c r="AW125" s="15" t="s">
        <v>29</v>
      </c>
      <c r="AX125" s="15" t="s">
        <v>80</v>
      </c>
      <c r="AY125" s="181" t="s">
        <v>181</v>
      </c>
    </row>
    <row r="126" spans="1:65" s="2" customFormat="1" ht="66.75" customHeight="1">
      <c r="A126" s="32"/>
      <c r="B126" s="144"/>
      <c r="C126" s="188" t="s">
        <v>82</v>
      </c>
      <c r="D126" s="188" t="s">
        <v>266</v>
      </c>
      <c r="E126" s="189" t="s">
        <v>1807</v>
      </c>
      <c r="F126" s="190" t="s">
        <v>1808</v>
      </c>
      <c r="G126" s="191" t="s">
        <v>881</v>
      </c>
      <c r="H126" s="192">
        <v>28.8</v>
      </c>
      <c r="I126" s="193"/>
      <c r="J126" s="194">
        <f>ROUND(I126*H126,2)</f>
        <v>0</v>
      </c>
      <c r="K126" s="195"/>
      <c r="L126" s="33"/>
      <c r="M126" s="196" t="s">
        <v>1</v>
      </c>
      <c r="N126" s="197" t="s">
        <v>37</v>
      </c>
      <c r="O126" s="58"/>
      <c r="P126" s="156">
        <f>O126*H126</f>
        <v>0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8" t="s">
        <v>188</v>
      </c>
      <c r="AT126" s="158" t="s">
        <v>266</v>
      </c>
      <c r="AU126" s="158" t="s">
        <v>82</v>
      </c>
      <c r="AY126" s="17" t="s">
        <v>181</v>
      </c>
      <c r="BE126" s="159">
        <f>IF(N126="základní",J126,0)</f>
        <v>0</v>
      </c>
      <c r="BF126" s="159">
        <f>IF(N126="snížená",J126,0)</f>
        <v>0</v>
      </c>
      <c r="BG126" s="159">
        <f>IF(N126="zákl. přenesená",J126,0)</f>
        <v>0</v>
      </c>
      <c r="BH126" s="159">
        <f>IF(N126="sníž. přenesená",J126,0)</f>
        <v>0</v>
      </c>
      <c r="BI126" s="159">
        <f>IF(N126="nulová",J126,0)</f>
        <v>0</v>
      </c>
      <c r="BJ126" s="17" t="s">
        <v>80</v>
      </c>
      <c r="BK126" s="159">
        <f>ROUND(I126*H126,2)</f>
        <v>0</v>
      </c>
      <c r="BL126" s="17" t="s">
        <v>188</v>
      </c>
      <c r="BM126" s="158" t="s">
        <v>1809</v>
      </c>
    </row>
    <row r="127" spans="1:65" s="2" customFormat="1" ht="48.75">
      <c r="A127" s="32"/>
      <c r="B127" s="33"/>
      <c r="C127" s="32"/>
      <c r="D127" s="160" t="s">
        <v>190</v>
      </c>
      <c r="E127" s="32"/>
      <c r="F127" s="161" t="s">
        <v>1810</v>
      </c>
      <c r="G127" s="32"/>
      <c r="H127" s="32"/>
      <c r="I127" s="162"/>
      <c r="J127" s="32"/>
      <c r="K127" s="32"/>
      <c r="L127" s="33"/>
      <c r="M127" s="163"/>
      <c r="N127" s="164"/>
      <c r="O127" s="58"/>
      <c r="P127" s="58"/>
      <c r="Q127" s="58"/>
      <c r="R127" s="58"/>
      <c r="S127" s="58"/>
      <c r="T127" s="59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190</v>
      </c>
      <c r="AU127" s="17" t="s">
        <v>82</v>
      </c>
    </row>
    <row r="128" spans="1:65" s="14" customFormat="1" ht="11.25">
      <c r="B128" s="173"/>
      <c r="D128" s="160" t="s">
        <v>191</v>
      </c>
      <c r="E128" s="174" t="s">
        <v>1</v>
      </c>
      <c r="F128" s="175" t="s">
        <v>1811</v>
      </c>
      <c r="H128" s="174" t="s">
        <v>1</v>
      </c>
      <c r="I128" s="176"/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191</v>
      </c>
      <c r="AU128" s="174" t="s">
        <v>82</v>
      </c>
      <c r="AV128" s="14" t="s">
        <v>80</v>
      </c>
      <c r="AW128" s="14" t="s">
        <v>29</v>
      </c>
      <c r="AX128" s="14" t="s">
        <v>72</v>
      </c>
      <c r="AY128" s="174" t="s">
        <v>181</v>
      </c>
    </row>
    <row r="129" spans="1:65" s="13" customFormat="1" ht="11.25">
      <c r="B129" s="165"/>
      <c r="D129" s="160" t="s">
        <v>191</v>
      </c>
      <c r="E129" s="166" t="s">
        <v>1</v>
      </c>
      <c r="F129" s="167" t="s">
        <v>1812</v>
      </c>
      <c r="H129" s="168">
        <v>28.8</v>
      </c>
      <c r="I129" s="169"/>
      <c r="L129" s="165"/>
      <c r="M129" s="170"/>
      <c r="N129" s="171"/>
      <c r="O129" s="171"/>
      <c r="P129" s="171"/>
      <c r="Q129" s="171"/>
      <c r="R129" s="171"/>
      <c r="S129" s="171"/>
      <c r="T129" s="172"/>
      <c r="AT129" s="166" t="s">
        <v>191</v>
      </c>
      <c r="AU129" s="166" t="s">
        <v>82</v>
      </c>
      <c r="AV129" s="13" t="s">
        <v>82</v>
      </c>
      <c r="AW129" s="13" t="s">
        <v>29</v>
      </c>
      <c r="AX129" s="13" t="s">
        <v>72</v>
      </c>
      <c r="AY129" s="166" t="s">
        <v>181</v>
      </c>
    </row>
    <row r="130" spans="1:65" s="15" customFormat="1" ht="11.25">
      <c r="B130" s="180"/>
      <c r="D130" s="160" t="s">
        <v>191</v>
      </c>
      <c r="E130" s="181" t="s">
        <v>1</v>
      </c>
      <c r="F130" s="182" t="s">
        <v>223</v>
      </c>
      <c r="H130" s="183">
        <v>28.8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191</v>
      </c>
      <c r="AU130" s="181" t="s">
        <v>82</v>
      </c>
      <c r="AV130" s="15" t="s">
        <v>188</v>
      </c>
      <c r="AW130" s="15" t="s">
        <v>29</v>
      </c>
      <c r="AX130" s="15" t="s">
        <v>80</v>
      </c>
      <c r="AY130" s="181" t="s">
        <v>181</v>
      </c>
    </row>
    <row r="131" spans="1:65" s="2" customFormat="1" ht="16.5" customHeight="1">
      <c r="A131" s="32"/>
      <c r="B131" s="144"/>
      <c r="C131" s="145" t="s">
        <v>212</v>
      </c>
      <c r="D131" s="145" t="s">
        <v>183</v>
      </c>
      <c r="E131" s="146" t="s">
        <v>1813</v>
      </c>
      <c r="F131" s="147" t="s">
        <v>1814</v>
      </c>
      <c r="G131" s="148" t="s">
        <v>643</v>
      </c>
      <c r="H131" s="149">
        <v>4.6079999999999997</v>
      </c>
      <c r="I131" s="150"/>
      <c r="J131" s="151">
        <f>ROUND(I131*H131,2)</f>
        <v>0</v>
      </c>
      <c r="K131" s="152"/>
      <c r="L131" s="153"/>
      <c r="M131" s="154" t="s">
        <v>1</v>
      </c>
      <c r="N131" s="155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187</v>
      </c>
      <c r="AT131" s="158" t="s">
        <v>183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1815</v>
      </c>
    </row>
    <row r="132" spans="1:65" s="2" customFormat="1" ht="11.25">
      <c r="A132" s="32"/>
      <c r="B132" s="33"/>
      <c r="C132" s="32"/>
      <c r="D132" s="160" t="s">
        <v>190</v>
      </c>
      <c r="E132" s="32"/>
      <c r="F132" s="161" t="s">
        <v>1814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14" customFormat="1" ht="11.25">
      <c r="B133" s="173"/>
      <c r="D133" s="160" t="s">
        <v>191</v>
      </c>
      <c r="E133" s="174" t="s">
        <v>1</v>
      </c>
      <c r="F133" s="175" t="s">
        <v>1816</v>
      </c>
      <c r="H133" s="174" t="s">
        <v>1</v>
      </c>
      <c r="I133" s="176"/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191</v>
      </c>
      <c r="AU133" s="174" t="s">
        <v>82</v>
      </c>
      <c r="AV133" s="14" t="s">
        <v>80</v>
      </c>
      <c r="AW133" s="14" t="s">
        <v>29</v>
      </c>
      <c r="AX133" s="14" t="s">
        <v>72</v>
      </c>
      <c r="AY133" s="174" t="s">
        <v>181</v>
      </c>
    </row>
    <row r="134" spans="1:65" s="14" customFormat="1" ht="11.25">
      <c r="B134" s="173"/>
      <c r="D134" s="160" t="s">
        <v>191</v>
      </c>
      <c r="E134" s="174" t="s">
        <v>1</v>
      </c>
      <c r="F134" s="175" t="s">
        <v>1811</v>
      </c>
      <c r="H134" s="174" t="s">
        <v>1</v>
      </c>
      <c r="I134" s="176"/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191</v>
      </c>
      <c r="AU134" s="174" t="s">
        <v>82</v>
      </c>
      <c r="AV134" s="14" t="s">
        <v>80</v>
      </c>
      <c r="AW134" s="14" t="s">
        <v>29</v>
      </c>
      <c r="AX134" s="14" t="s">
        <v>72</v>
      </c>
      <c r="AY134" s="174" t="s">
        <v>181</v>
      </c>
    </row>
    <row r="135" spans="1:65" s="13" customFormat="1" ht="11.25">
      <c r="B135" s="165"/>
      <c r="D135" s="160" t="s">
        <v>191</v>
      </c>
      <c r="E135" s="166" t="s">
        <v>1</v>
      </c>
      <c r="F135" s="167" t="s">
        <v>1817</v>
      </c>
      <c r="H135" s="168">
        <v>4.6079999999999997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6" t="s">
        <v>191</v>
      </c>
      <c r="AU135" s="166" t="s">
        <v>82</v>
      </c>
      <c r="AV135" s="13" t="s">
        <v>82</v>
      </c>
      <c r="AW135" s="13" t="s">
        <v>29</v>
      </c>
      <c r="AX135" s="13" t="s">
        <v>72</v>
      </c>
      <c r="AY135" s="166" t="s">
        <v>181</v>
      </c>
    </row>
    <row r="136" spans="1:65" s="15" customFormat="1" ht="11.25">
      <c r="B136" s="180"/>
      <c r="D136" s="160" t="s">
        <v>191</v>
      </c>
      <c r="E136" s="181" t="s">
        <v>1</v>
      </c>
      <c r="F136" s="182" t="s">
        <v>223</v>
      </c>
      <c r="H136" s="183">
        <v>4.6079999999999997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191</v>
      </c>
      <c r="AU136" s="181" t="s">
        <v>82</v>
      </c>
      <c r="AV136" s="15" t="s">
        <v>188</v>
      </c>
      <c r="AW136" s="15" t="s">
        <v>29</v>
      </c>
      <c r="AX136" s="15" t="s">
        <v>80</v>
      </c>
      <c r="AY136" s="181" t="s">
        <v>181</v>
      </c>
    </row>
    <row r="137" spans="1:65" s="2" customFormat="1" ht="66.75" customHeight="1">
      <c r="A137" s="32"/>
      <c r="B137" s="144"/>
      <c r="C137" s="188" t="s">
        <v>188</v>
      </c>
      <c r="D137" s="188" t="s">
        <v>266</v>
      </c>
      <c r="E137" s="189" t="s">
        <v>1818</v>
      </c>
      <c r="F137" s="190" t="s">
        <v>1819</v>
      </c>
      <c r="G137" s="191" t="s">
        <v>690</v>
      </c>
      <c r="H137" s="192">
        <v>68.400000000000006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82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1820</v>
      </c>
    </row>
    <row r="138" spans="1:65" s="2" customFormat="1" ht="48.75">
      <c r="A138" s="32"/>
      <c r="B138" s="33"/>
      <c r="C138" s="32"/>
      <c r="D138" s="160" t="s">
        <v>190</v>
      </c>
      <c r="E138" s="32"/>
      <c r="F138" s="161" t="s">
        <v>1821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82</v>
      </c>
    </row>
    <row r="139" spans="1:65" s="14" customFormat="1" ht="11.25">
      <c r="B139" s="173"/>
      <c r="D139" s="160" t="s">
        <v>191</v>
      </c>
      <c r="E139" s="174" t="s">
        <v>1</v>
      </c>
      <c r="F139" s="175" t="s">
        <v>1822</v>
      </c>
      <c r="H139" s="174" t="s">
        <v>1</v>
      </c>
      <c r="I139" s="176"/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191</v>
      </c>
      <c r="AU139" s="174" t="s">
        <v>82</v>
      </c>
      <c r="AV139" s="14" t="s">
        <v>80</v>
      </c>
      <c r="AW139" s="14" t="s">
        <v>29</v>
      </c>
      <c r="AX139" s="14" t="s">
        <v>72</v>
      </c>
      <c r="AY139" s="174" t="s">
        <v>181</v>
      </c>
    </row>
    <row r="140" spans="1:65" s="13" customFormat="1" ht="11.25">
      <c r="B140" s="165"/>
      <c r="D140" s="160" t="s">
        <v>191</v>
      </c>
      <c r="E140" s="166" t="s">
        <v>1</v>
      </c>
      <c r="F140" s="167" t="s">
        <v>1823</v>
      </c>
      <c r="H140" s="168">
        <v>68.400000000000006</v>
      </c>
      <c r="I140" s="169"/>
      <c r="L140" s="165"/>
      <c r="M140" s="170"/>
      <c r="N140" s="171"/>
      <c r="O140" s="171"/>
      <c r="P140" s="171"/>
      <c r="Q140" s="171"/>
      <c r="R140" s="171"/>
      <c r="S140" s="171"/>
      <c r="T140" s="172"/>
      <c r="AT140" s="166" t="s">
        <v>191</v>
      </c>
      <c r="AU140" s="166" t="s">
        <v>82</v>
      </c>
      <c r="AV140" s="13" t="s">
        <v>82</v>
      </c>
      <c r="AW140" s="13" t="s">
        <v>29</v>
      </c>
      <c r="AX140" s="13" t="s">
        <v>72</v>
      </c>
      <c r="AY140" s="166" t="s">
        <v>181</v>
      </c>
    </row>
    <row r="141" spans="1:65" s="15" customFormat="1" ht="11.25">
      <c r="B141" s="180"/>
      <c r="D141" s="160" t="s">
        <v>191</v>
      </c>
      <c r="E141" s="181" t="s">
        <v>1</v>
      </c>
      <c r="F141" s="182" t="s">
        <v>223</v>
      </c>
      <c r="H141" s="183">
        <v>68.400000000000006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191</v>
      </c>
      <c r="AU141" s="181" t="s">
        <v>82</v>
      </c>
      <c r="AV141" s="15" t="s">
        <v>188</v>
      </c>
      <c r="AW141" s="15" t="s">
        <v>29</v>
      </c>
      <c r="AX141" s="15" t="s">
        <v>80</v>
      </c>
      <c r="AY141" s="181" t="s">
        <v>181</v>
      </c>
    </row>
    <row r="142" spans="1:65" s="2" customFormat="1" ht="66.75" customHeight="1">
      <c r="A142" s="32"/>
      <c r="B142" s="144"/>
      <c r="C142" s="188" t="s">
        <v>231</v>
      </c>
      <c r="D142" s="188" t="s">
        <v>266</v>
      </c>
      <c r="E142" s="189" t="s">
        <v>1824</v>
      </c>
      <c r="F142" s="190" t="s">
        <v>1825</v>
      </c>
      <c r="G142" s="191" t="s">
        <v>690</v>
      </c>
      <c r="H142" s="192">
        <v>68.400000000000006</v>
      </c>
      <c r="I142" s="193"/>
      <c r="J142" s="194">
        <f>ROUND(I142*H142,2)</f>
        <v>0</v>
      </c>
      <c r="K142" s="195"/>
      <c r="L142" s="33"/>
      <c r="M142" s="196" t="s">
        <v>1</v>
      </c>
      <c r="N142" s="197" t="s">
        <v>37</v>
      </c>
      <c r="O142" s="58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8" t="s">
        <v>188</v>
      </c>
      <c r="AT142" s="158" t="s">
        <v>266</v>
      </c>
      <c r="AU142" s="158" t="s">
        <v>82</v>
      </c>
      <c r="AY142" s="17" t="s">
        <v>181</v>
      </c>
      <c r="BE142" s="159">
        <f>IF(N142="základní",J142,0)</f>
        <v>0</v>
      </c>
      <c r="BF142" s="159">
        <f>IF(N142="snížená",J142,0)</f>
        <v>0</v>
      </c>
      <c r="BG142" s="159">
        <f>IF(N142="zákl. přenesená",J142,0)</f>
        <v>0</v>
      </c>
      <c r="BH142" s="159">
        <f>IF(N142="sníž. přenesená",J142,0)</f>
        <v>0</v>
      </c>
      <c r="BI142" s="159">
        <f>IF(N142="nulová",J142,0)</f>
        <v>0</v>
      </c>
      <c r="BJ142" s="17" t="s">
        <v>80</v>
      </c>
      <c r="BK142" s="159">
        <f>ROUND(I142*H142,2)</f>
        <v>0</v>
      </c>
      <c r="BL142" s="17" t="s">
        <v>188</v>
      </c>
      <c r="BM142" s="158" t="s">
        <v>1826</v>
      </c>
    </row>
    <row r="143" spans="1:65" s="2" customFormat="1" ht="58.5">
      <c r="A143" s="32"/>
      <c r="B143" s="33"/>
      <c r="C143" s="32"/>
      <c r="D143" s="160" t="s">
        <v>190</v>
      </c>
      <c r="E143" s="32"/>
      <c r="F143" s="161" t="s">
        <v>1827</v>
      </c>
      <c r="G143" s="32"/>
      <c r="H143" s="32"/>
      <c r="I143" s="162"/>
      <c r="J143" s="32"/>
      <c r="K143" s="32"/>
      <c r="L143" s="33"/>
      <c r="M143" s="163"/>
      <c r="N143" s="164"/>
      <c r="O143" s="58"/>
      <c r="P143" s="58"/>
      <c r="Q143" s="58"/>
      <c r="R143" s="58"/>
      <c r="S143" s="58"/>
      <c r="T143" s="59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7" t="s">
        <v>190</v>
      </c>
      <c r="AU143" s="17" t="s">
        <v>82</v>
      </c>
    </row>
    <row r="144" spans="1:65" s="14" customFormat="1" ht="11.25">
      <c r="B144" s="173"/>
      <c r="D144" s="160" t="s">
        <v>191</v>
      </c>
      <c r="E144" s="174" t="s">
        <v>1</v>
      </c>
      <c r="F144" s="175" t="s">
        <v>1828</v>
      </c>
      <c r="H144" s="174" t="s">
        <v>1</v>
      </c>
      <c r="I144" s="176"/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191</v>
      </c>
      <c r="AU144" s="174" t="s">
        <v>82</v>
      </c>
      <c r="AV144" s="14" t="s">
        <v>80</v>
      </c>
      <c r="AW144" s="14" t="s">
        <v>29</v>
      </c>
      <c r="AX144" s="14" t="s">
        <v>72</v>
      </c>
      <c r="AY144" s="174" t="s">
        <v>181</v>
      </c>
    </row>
    <row r="145" spans="1:65" s="13" customFormat="1" ht="11.25">
      <c r="B145" s="165"/>
      <c r="D145" s="160" t="s">
        <v>191</v>
      </c>
      <c r="E145" s="166" t="s">
        <v>1</v>
      </c>
      <c r="F145" s="167" t="s">
        <v>1823</v>
      </c>
      <c r="H145" s="168">
        <v>68.400000000000006</v>
      </c>
      <c r="I145" s="169"/>
      <c r="L145" s="165"/>
      <c r="M145" s="170"/>
      <c r="N145" s="171"/>
      <c r="O145" s="171"/>
      <c r="P145" s="171"/>
      <c r="Q145" s="171"/>
      <c r="R145" s="171"/>
      <c r="S145" s="171"/>
      <c r="T145" s="172"/>
      <c r="AT145" s="166" t="s">
        <v>191</v>
      </c>
      <c r="AU145" s="166" t="s">
        <v>82</v>
      </c>
      <c r="AV145" s="13" t="s">
        <v>82</v>
      </c>
      <c r="AW145" s="13" t="s">
        <v>29</v>
      </c>
      <c r="AX145" s="13" t="s">
        <v>72</v>
      </c>
      <c r="AY145" s="166" t="s">
        <v>181</v>
      </c>
    </row>
    <row r="146" spans="1:65" s="15" customFormat="1" ht="11.25">
      <c r="B146" s="180"/>
      <c r="D146" s="160" t="s">
        <v>191</v>
      </c>
      <c r="E146" s="181" t="s">
        <v>1</v>
      </c>
      <c r="F146" s="182" t="s">
        <v>223</v>
      </c>
      <c r="H146" s="183">
        <v>68.400000000000006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191</v>
      </c>
      <c r="AU146" s="181" t="s">
        <v>82</v>
      </c>
      <c r="AV146" s="15" t="s">
        <v>188</v>
      </c>
      <c r="AW146" s="15" t="s">
        <v>29</v>
      </c>
      <c r="AX146" s="15" t="s">
        <v>80</v>
      </c>
      <c r="AY146" s="181" t="s">
        <v>181</v>
      </c>
    </row>
    <row r="147" spans="1:65" s="2" customFormat="1" ht="21.75" customHeight="1">
      <c r="A147" s="32"/>
      <c r="B147" s="144"/>
      <c r="C147" s="145" t="s">
        <v>237</v>
      </c>
      <c r="D147" s="145" t="s">
        <v>183</v>
      </c>
      <c r="E147" s="146" t="s">
        <v>672</v>
      </c>
      <c r="F147" s="147" t="s">
        <v>673</v>
      </c>
      <c r="G147" s="148" t="s">
        <v>643</v>
      </c>
      <c r="H147" s="149">
        <v>123.12</v>
      </c>
      <c r="I147" s="150"/>
      <c r="J147" s="151">
        <f>ROUND(I147*H147,2)</f>
        <v>0</v>
      </c>
      <c r="K147" s="152"/>
      <c r="L147" s="153"/>
      <c r="M147" s="154" t="s">
        <v>1</v>
      </c>
      <c r="N147" s="155" t="s">
        <v>37</v>
      </c>
      <c r="O147" s="58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187</v>
      </c>
      <c r="AT147" s="158" t="s">
        <v>183</v>
      </c>
      <c r="AU147" s="158" t="s">
        <v>82</v>
      </c>
      <c r="AY147" s="17" t="s">
        <v>181</v>
      </c>
      <c r="BE147" s="159">
        <f>IF(N147="základní",J147,0)</f>
        <v>0</v>
      </c>
      <c r="BF147" s="159">
        <f>IF(N147="snížená",J147,0)</f>
        <v>0</v>
      </c>
      <c r="BG147" s="159">
        <f>IF(N147="zákl. přenesená",J147,0)</f>
        <v>0</v>
      </c>
      <c r="BH147" s="159">
        <f>IF(N147="sníž. přenesená",J147,0)</f>
        <v>0</v>
      </c>
      <c r="BI147" s="159">
        <f>IF(N147="nulová",J147,0)</f>
        <v>0</v>
      </c>
      <c r="BJ147" s="17" t="s">
        <v>80</v>
      </c>
      <c r="BK147" s="159">
        <f>ROUND(I147*H147,2)</f>
        <v>0</v>
      </c>
      <c r="BL147" s="17" t="s">
        <v>188</v>
      </c>
      <c r="BM147" s="158" t="s">
        <v>1829</v>
      </c>
    </row>
    <row r="148" spans="1:65" s="2" customFormat="1" ht="11.25">
      <c r="A148" s="32"/>
      <c r="B148" s="33"/>
      <c r="C148" s="32"/>
      <c r="D148" s="160" t="s">
        <v>190</v>
      </c>
      <c r="E148" s="32"/>
      <c r="F148" s="161" t="s">
        <v>673</v>
      </c>
      <c r="G148" s="32"/>
      <c r="H148" s="32"/>
      <c r="I148" s="162"/>
      <c r="J148" s="32"/>
      <c r="K148" s="32"/>
      <c r="L148" s="33"/>
      <c r="M148" s="163"/>
      <c r="N148" s="164"/>
      <c r="O148" s="58"/>
      <c r="P148" s="58"/>
      <c r="Q148" s="58"/>
      <c r="R148" s="58"/>
      <c r="S148" s="58"/>
      <c r="T148" s="59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7" t="s">
        <v>190</v>
      </c>
      <c r="AU148" s="17" t="s">
        <v>82</v>
      </c>
    </row>
    <row r="149" spans="1:65" s="14" customFormat="1" ht="11.25">
      <c r="B149" s="173"/>
      <c r="D149" s="160" t="s">
        <v>191</v>
      </c>
      <c r="E149" s="174" t="s">
        <v>1</v>
      </c>
      <c r="F149" s="175" t="s">
        <v>1830</v>
      </c>
      <c r="H149" s="174" t="s">
        <v>1</v>
      </c>
      <c r="I149" s="176"/>
      <c r="L149" s="173"/>
      <c r="M149" s="177"/>
      <c r="N149" s="178"/>
      <c r="O149" s="178"/>
      <c r="P149" s="178"/>
      <c r="Q149" s="178"/>
      <c r="R149" s="178"/>
      <c r="S149" s="178"/>
      <c r="T149" s="179"/>
      <c r="AT149" s="174" t="s">
        <v>191</v>
      </c>
      <c r="AU149" s="174" t="s">
        <v>82</v>
      </c>
      <c r="AV149" s="14" t="s">
        <v>80</v>
      </c>
      <c r="AW149" s="14" t="s">
        <v>29</v>
      </c>
      <c r="AX149" s="14" t="s">
        <v>72</v>
      </c>
      <c r="AY149" s="174" t="s">
        <v>181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1831</v>
      </c>
      <c r="H150" s="168">
        <v>123.12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72</v>
      </c>
      <c r="AY150" s="166" t="s">
        <v>181</v>
      </c>
    </row>
    <row r="151" spans="1:65" s="15" customFormat="1" ht="11.25">
      <c r="B151" s="180"/>
      <c r="D151" s="160" t="s">
        <v>191</v>
      </c>
      <c r="E151" s="181" t="s">
        <v>1</v>
      </c>
      <c r="F151" s="182" t="s">
        <v>223</v>
      </c>
      <c r="H151" s="183">
        <v>123.12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191</v>
      </c>
      <c r="AU151" s="181" t="s">
        <v>82</v>
      </c>
      <c r="AV151" s="15" t="s">
        <v>188</v>
      </c>
      <c r="AW151" s="15" t="s">
        <v>29</v>
      </c>
      <c r="AX151" s="15" t="s">
        <v>80</v>
      </c>
      <c r="AY151" s="181" t="s">
        <v>181</v>
      </c>
    </row>
    <row r="152" spans="1:65" s="2" customFormat="1" ht="66.75" customHeight="1">
      <c r="A152" s="32"/>
      <c r="B152" s="144"/>
      <c r="C152" s="188" t="s">
        <v>250</v>
      </c>
      <c r="D152" s="188" t="s">
        <v>266</v>
      </c>
      <c r="E152" s="189" t="s">
        <v>698</v>
      </c>
      <c r="F152" s="190" t="s">
        <v>1832</v>
      </c>
      <c r="G152" s="191" t="s">
        <v>678</v>
      </c>
      <c r="H152" s="192">
        <v>3.5999999999999997E-2</v>
      </c>
      <c r="I152" s="193"/>
      <c r="J152" s="194">
        <f>ROUND(I152*H152,2)</f>
        <v>0</v>
      </c>
      <c r="K152" s="195"/>
      <c r="L152" s="33"/>
      <c r="M152" s="196" t="s">
        <v>1</v>
      </c>
      <c r="N152" s="197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188</v>
      </c>
      <c r="AT152" s="158" t="s">
        <v>266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1833</v>
      </c>
    </row>
    <row r="153" spans="1:65" s="2" customFormat="1" ht="48.75">
      <c r="A153" s="32"/>
      <c r="B153" s="33"/>
      <c r="C153" s="32"/>
      <c r="D153" s="160" t="s">
        <v>190</v>
      </c>
      <c r="E153" s="32"/>
      <c r="F153" s="161" t="s">
        <v>701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1834</v>
      </c>
      <c r="H154" s="168">
        <v>3.5999999999999997E-2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82</v>
      </c>
      <c r="AV154" s="13" t="s">
        <v>82</v>
      </c>
      <c r="AW154" s="13" t="s">
        <v>29</v>
      </c>
      <c r="AX154" s="13" t="s">
        <v>72</v>
      </c>
      <c r="AY154" s="166" t="s">
        <v>181</v>
      </c>
    </row>
    <row r="155" spans="1:65" s="15" customFormat="1" ht="11.25">
      <c r="B155" s="180"/>
      <c r="D155" s="160" t="s">
        <v>191</v>
      </c>
      <c r="E155" s="181" t="s">
        <v>1</v>
      </c>
      <c r="F155" s="182" t="s">
        <v>223</v>
      </c>
      <c r="H155" s="183">
        <v>3.5999999999999997E-2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191</v>
      </c>
      <c r="AU155" s="181" t="s">
        <v>82</v>
      </c>
      <c r="AV155" s="15" t="s">
        <v>188</v>
      </c>
      <c r="AW155" s="15" t="s">
        <v>29</v>
      </c>
      <c r="AX155" s="15" t="s">
        <v>80</v>
      </c>
      <c r="AY155" s="181" t="s">
        <v>181</v>
      </c>
    </row>
    <row r="156" spans="1:65" s="2" customFormat="1" ht="24.2" customHeight="1">
      <c r="A156" s="32"/>
      <c r="B156" s="144"/>
      <c r="C156" s="145" t="s">
        <v>187</v>
      </c>
      <c r="D156" s="145" t="s">
        <v>183</v>
      </c>
      <c r="E156" s="146" t="s">
        <v>1835</v>
      </c>
      <c r="F156" s="147" t="s">
        <v>1836</v>
      </c>
      <c r="G156" s="148" t="s">
        <v>577</v>
      </c>
      <c r="H156" s="149">
        <v>240</v>
      </c>
      <c r="I156" s="150"/>
      <c r="J156" s="151">
        <f>ROUND(I156*H156,2)</f>
        <v>0</v>
      </c>
      <c r="K156" s="152"/>
      <c r="L156" s="153"/>
      <c r="M156" s="154" t="s">
        <v>1</v>
      </c>
      <c r="N156" s="155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187</v>
      </c>
      <c r="AT156" s="158" t="s">
        <v>183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1837</v>
      </c>
    </row>
    <row r="157" spans="1:65" s="2" customFormat="1" ht="19.5">
      <c r="A157" s="32"/>
      <c r="B157" s="33"/>
      <c r="C157" s="32"/>
      <c r="D157" s="160" t="s">
        <v>190</v>
      </c>
      <c r="E157" s="32"/>
      <c r="F157" s="161" t="s">
        <v>1836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3" customFormat="1" ht="11.25">
      <c r="B158" s="165"/>
      <c r="D158" s="160" t="s">
        <v>191</v>
      </c>
      <c r="E158" s="166" t="s">
        <v>1</v>
      </c>
      <c r="F158" s="167" t="s">
        <v>1838</v>
      </c>
      <c r="H158" s="168">
        <v>240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6" t="s">
        <v>191</v>
      </c>
      <c r="AU158" s="166" t="s">
        <v>82</v>
      </c>
      <c r="AV158" s="13" t="s">
        <v>82</v>
      </c>
      <c r="AW158" s="13" t="s">
        <v>29</v>
      </c>
      <c r="AX158" s="13" t="s">
        <v>72</v>
      </c>
      <c r="AY158" s="166" t="s">
        <v>181</v>
      </c>
    </row>
    <row r="159" spans="1:65" s="15" customFormat="1" ht="11.25">
      <c r="B159" s="180"/>
      <c r="D159" s="160" t="s">
        <v>191</v>
      </c>
      <c r="E159" s="181" t="s">
        <v>1</v>
      </c>
      <c r="F159" s="182" t="s">
        <v>223</v>
      </c>
      <c r="H159" s="183">
        <v>240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191</v>
      </c>
      <c r="AU159" s="181" t="s">
        <v>82</v>
      </c>
      <c r="AV159" s="15" t="s">
        <v>188</v>
      </c>
      <c r="AW159" s="15" t="s">
        <v>29</v>
      </c>
      <c r="AX159" s="15" t="s">
        <v>80</v>
      </c>
      <c r="AY159" s="181" t="s">
        <v>181</v>
      </c>
    </row>
    <row r="160" spans="1:65" s="2" customFormat="1" ht="21.75" customHeight="1">
      <c r="A160" s="32"/>
      <c r="B160" s="144"/>
      <c r="C160" s="145" t="s">
        <v>265</v>
      </c>
      <c r="D160" s="145" t="s">
        <v>183</v>
      </c>
      <c r="E160" s="146" t="s">
        <v>1839</v>
      </c>
      <c r="F160" s="147" t="s">
        <v>1840</v>
      </c>
      <c r="G160" s="148" t="s">
        <v>577</v>
      </c>
      <c r="H160" s="149">
        <v>120</v>
      </c>
      <c r="I160" s="150"/>
      <c r="J160" s="151">
        <f>ROUND(I160*H160,2)</f>
        <v>0</v>
      </c>
      <c r="K160" s="152"/>
      <c r="L160" s="153"/>
      <c r="M160" s="154" t="s">
        <v>1</v>
      </c>
      <c r="N160" s="155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187</v>
      </c>
      <c r="AT160" s="158" t="s">
        <v>183</v>
      </c>
      <c r="AU160" s="158" t="s">
        <v>82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1841</v>
      </c>
    </row>
    <row r="161" spans="1:65" s="2" customFormat="1" ht="11.25">
      <c r="A161" s="32"/>
      <c r="B161" s="33"/>
      <c r="C161" s="32"/>
      <c r="D161" s="160" t="s">
        <v>190</v>
      </c>
      <c r="E161" s="32"/>
      <c r="F161" s="161" t="s">
        <v>1840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82</v>
      </c>
    </row>
    <row r="162" spans="1:65" s="13" customFormat="1" ht="11.25">
      <c r="B162" s="165"/>
      <c r="D162" s="160" t="s">
        <v>191</v>
      </c>
      <c r="E162" s="166" t="s">
        <v>1</v>
      </c>
      <c r="F162" s="167" t="s">
        <v>1842</v>
      </c>
      <c r="H162" s="168">
        <v>120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6" t="s">
        <v>191</v>
      </c>
      <c r="AU162" s="166" t="s">
        <v>82</v>
      </c>
      <c r="AV162" s="13" t="s">
        <v>82</v>
      </c>
      <c r="AW162" s="13" t="s">
        <v>29</v>
      </c>
      <c r="AX162" s="13" t="s">
        <v>72</v>
      </c>
      <c r="AY162" s="166" t="s">
        <v>181</v>
      </c>
    </row>
    <row r="163" spans="1:65" s="15" customFormat="1" ht="11.25">
      <c r="B163" s="180"/>
      <c r="D163" s="160" t="s">
        <v>191</v>
      </c>
      <c r="E163" s="181" t="s">
        <v>1</v>
      </c>
      <c r="F163" s="182" t="s">
        <v>223</v>
      </c>
      <c r="H163" s="183">
        <v>120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191</v>
      </c>
      <c r="AU163" s="181" t="s">
        <v>82</v>
      </c>
      <c r="AV163" s="15" t="s">
        <v>188</v>
      </c>
      <c r="AW163" s="15" t="s">
        <v>29</v>
      </c>
      <c r="AX163" s="15" t="s">
        <v>80</v>
      </c>
      <c r="AY163" s="181" t="s">
        <v>181</v>
      </c>
    </row>
    <row r="164" spans="1:65" s="2" customFormat="1" ht="66.75" customHeight="1">
      <c r="A164" s="32"/>
      <c r="B164" s="144"/>
      <c r="C164" s="188" t="s">
        <v>277</v>
      </c>
      <c r="D164" s="188" t="s">
        <v>266</v>
      </c>
      <c r="E164" s="189" t="s">
        <v>1843</v>
      </c>
      <c r="F164" s="190" t="s">
        <v>1844</v>
      </c>
      <c r="G164" s="191" t="s">
        <v>678</v>
      </c>
      <c r="H164" s="192">
        <v>3.5999999999999997E-2</v>
      </c>
      <c r="I164" s="193"/>
      <c r="J164" s="194">
        <f>ROUND(I164*H164,2)</f>
        <v>0</v>
      </c>
      <c r="K164" s="195"/>
      <c r="L164" s="33"/>
      <c r="M164" s="196" t="s">
        <v>1</v>
      </c>
      <c r="N164" s="197" t="s">
        <v>37</v>
      </c>
      <c r="O164" s="58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188</v>
      </c>
      <c r="AT164" s="158" t="s">
        <v>266</v>
      </c>
      <c r="AU164" s="158" t="s">
        <v>82</v>
      </c>
      <c r="AY164" s="17" t="s">
        <v>181</v>
      </c>
      <c r="BE164" s="159">
        <f>IF(N164="základní",J164,0)</f>
        <v>0</v>
      </c>
      <c r="BF164" s="159">
        <f>IF(N164="snížená",J164,0)</f>
        <v>0</v>
      </c>
      <c r="BG164" s="159">
        <f>IF(N164="zákl. přenesená",J164,0)</f>
        <v>0</v>
      </c>
      <c r="BH164" s="159">
        <f>IF(N164="sníž. přenesená",J164,0)</f>
        <v>0</v>
      </c>
      <c r="BI164" s="159">
        <f>IF(N164="nulová",J164,0)</f>
        <v>0</v>
      </c>
      <c r="BJ164" s="17" t="s">
        <v>80</v>
      </c>
      <c r="BK164" s="159">
        <f>ROUND(I164*H164,2)</f>
        <v>0</v>
      </c>
      <c r="BL164" s="17" t="s">
        <v>188</v>
      </c>
      <c r="BM164" s="158" t="s">
        <v>1845</v>
      </c>
    </row>
    <row r="165" spans="1:65" s="2" customFormat="1" ht="58.5">
      <c r="A165" s="32"/>
      <c r="B165" s="33"/>
      <c r="C165" s="32"/>
      <c r="D165" s="160" t="s">
        <v>190</v>
      </c>
      <c r="E165" s="32"/>
      <c r="F165" s="161" t="s">
        <v>1846</v>
      </c>
      <c r="G165" s="32"/>
      <c r="H165" s="32"/>
      <c r="I165" s="162"/>
      <c r="J165" s="32"/>
      <c r="K165" s="32"/>
      <c r="L165" s="33"/>
      <c r="M165" s="163"/>
      <c r="N165" s="164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190</v>
      </c>
      <c r="AU165" s="17" t="s">
        <v>82</v>
      </c>
    </row>
    <row r="166" spans="1:65" s="14" customFormat="1" ht="11.25">
      <c r="B166" s="173"/>
      <c r="D166" s="160" t="s">
        <v>191</v>
      </c>
      <c r="E166" s="174" t="s">
        <v>1</v>
      </c>
      <c r="F166" s="175" t="s">
        <v>1847</v>
      </c>
      <c r="H166" s="174" t="s">
        <v>1</v>
      </c>
      <c r="I166" s="176"/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191</v>
      </c>
      <c r="AU166" s="174" t="s">
        <v>82</v>
      </c>
      <c r="AV166" s="14" t="s">
        <v>80</v>
      </c>
      <c r="AW166" s="14" t="s">
        <v>29</v>
      </c>
      <c r="AX166" s="14" t="s">
        <v>72</v>
      </c>
      <c r="AY166" s="174" t="s">
        <v>181</v>
      </c>
    </row>
    <row r="167" spans="1:65" s="13" customFormat="1" ht="11.25">
      <c r="B167" s="165"/>
      <c r="D167" s="160" t="s">
        <v>191</v>
      </c>
      <c r="E167" s="166" t="s">
        <v>1</v>
      </c>
      <c r="F167" s="167" t="s">
        <v>1848</v>
      </c>
      <c r="H167" s="168">
        <v>3.5999999999999997E-2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6" t="s">
        <v>191</v>
      </c>
      <c r="AU167" s="166" t="s">
        <v>82</v>
      </c>
      <c r="AV167" s="13" t="s">
        <v>82</v>
      </c>
      <c r="AW167" s="13" t="s">
        <v>29</v>
      </c>
      <c r="AX167" s="13" t="s">
        <v>72</v>
      </c>
      <c r="AY167" s="166" t="s">
        <v>181</v>
      </c>
    </row>
    <row r="168" spans="1:65" s="15" customFormat="1" ht="11.25">
      <c r="B168" s="180"/>
      <c r="D168" s="160" t="s">
        <v>191</v>
      </c>
      <c r="E168" s="181" t="s">
        <v>1</v>
      </c>
      <c r="F168" s="182" t="s">
        <v>223</v>
      </c>
      <c r="H168" s="183">
        <v>3.5999999999999997E-2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191</v>
      </c>
      <c r="AU168" s="181" t="s">
        <v>82</v>
      </c>
      <c r="AV168" s="15" t="s">
        <v>188</v>
      </c>
      <c r="AW168" s="15" t="s">
        <v>29</v>
      </c>
      <c r="AX168" s="15" t="s">
        <v>80</v>
      </c>
      <c r="AY168" s="181" t="s">
        <v>181</v>
      </c>
    </row>
    <row r="169" spans="1:65" s="2" customFormat="1" ht="49.15" customHeight="1">
      <c r="A169" s="32"/>
      <c r="B169" s="144"/>
      <c r="C169" s="188" t="s">
        <v>289</v>
      </c>
      <c r="D169" s="188" t="s">
        <v>266</v>
      </c>
      <c r="E169" s="189" t="s">
        <v>706</v>
      </c>
      <c r="F169" s="190" t="s">
        <v>709</v>
      </c>
      <c r="G169" s="191" t="s">
        <v>577</v>
      </c>
      <c r="H169" s="192">
        <v>8</v>
      </c>
      <c r="I169" s="193"/>
      <c r="J169" s="194">
        <f>ROUND(I169*H169,2)</f>
        <v>0</v>
      </c>
      <c r="K169" s="195"/>
      <c r="L169" s="33"/>
      <c r="M169" s="196" t="s">
        <v>1</v>
      </c>
      <c r="N169" s="197" t="s">
        <v>37</v>
      </c>
      <c r="O169" s="58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188</v>
      </c>
      <c r="AT169" s="158" t="s">
        <v>266</v>
      </c>
      <c r="AU169" s="158" t="s">
        <v>82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188</v>
      </c>
      <c r="BM169" s="158" t="s">
        <v>1849</v>
      </c>
    </row>
    <row r="170" spans="1:65" s="2" customFormat="1" ht="29.25">
      <c r="A170" s="32"/>
      <c r="B170" s="33"/>
      <c r="C170" s="32"/>
      <c r="D170" s="160" t="s">
        <v>190</v>
      </c>
      <c r="E170" s="32"/>
      <c r="F170" s="161" t="s">
        <v>709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82</v>
      </c>
    </row>
    <row r="171" spans="1:65" s="13" customFormat="1" ht="11.25">
      <c r="B171" s="165"/>
      <c r="D171" s="160" t="s">
        <v>191</v>
      </c>
      <c r="E171" s="166" t="s">
        <v>1</v>
      </c>
      <c r="F171" s="167" t="s">
        <v>1850</v>
      </c>
      <c r="H171" s="168">
        <v>8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6" t="s">
        <v>191</v>
      </c>
      <c r="AU171" s="166" t="s">
        <v>82</v>
      </c>
      <c r="AV171" s="13" t="s">
        <v>82</v>
      </c>
      <c r="AW171" s="13" t="s">
        <v>29</v>
      </c>
      <c r="AX171" s="13" t="s">
        <v>72</v>
      </c>
      <c r="AY171" s="166" t="s">
        <v>181</v>
      </c>
    </row>
    <row r="172" spans="1:65" s="15" customFormat="1" ht="11.25">
      <c r="B172" s="180"/>
      <c r="D172" s="160" t="s">
        <v>191</v>
      </c>
      <c r="E172" s="181" t="s">
        <v>1</v>
      </c>
      <c r="F172" s="182" t="s">
        <v>223</v>
      </c>
      <c r="H172" s="183">
        <v>8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191</v>
      </c>
      <c r="AU172" s="181" t="s">
        <v>82</v>
      </c>
      <c r="AV172" s="15" t="s">
        <v>188</v>
      </c>
      <c r="AW172" s="15" t="s">
        <v>29</v>
      </c>
      <c r="AX172" s="15" t="s">
        <v>80</v>
      </c>
      <c r="AY172" s="181" t="s">
        <v>181</v>
      </c>
    </row>
    <row r="173" spans="1:65" s="2" customFormat="1" ht="76.349999999999994" customHeight="1">
      <c r="A173" s="32"/>
      <c r="B173" s="144"/>
      <c r="C173" s="188" t="s">
        <v>8</v>
      </c>
      <c r="D173" s="188" t="s">
        <v>266</v>
      </c>
      <c r="E173" s="189" t="s">
        <v>1851</v>
      </c>
      <c r="F173" s="190" t="s">
        <v>1852</v>
      </c>
      <c r="G173" s="191" t="s">
        <v>1853</v>
      </c>
      <c r="H173" s="192">
        <v>120</v>
      </c>
      <c r="I173" s="193"/>
      <c r="J173" s="194">
        <f>ROUND(I173*H173,2)</f>
        <v>0</v>
      </c>
      <c r="K173" s="195"/>
      <c r="L173" s="33"/>
      <c r="M173" s="196" t="s">
        <v>1</v>
      </c>
      <c r="N173" s="197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188</v>
      </c>
      <c r="AT173" s="158" t="s">
        <v>266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1854</v>
      </c>
    </row>
    <row r="174" spans="1:65" s="2" customFormat="1" ht="48.75">
      <c r="A174" s="32"/>
      <c r="B174" s="33"/>
      <c r="C174" s="32"/>
      <c r="D174" s="160" t="s">
        <v>190</v>
      </c>
      <c r="E174" s="32"/>
      <c r="F174" s="161" t="s">
        <v>1855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13" customFormat="1" ht="11.25">
      <c r="B175" s="165"/>
      <c r="D175" s="160" t="s">
        <v>191</v>
      </c>
      <c r="E175" s="166" t="s">
        <v>1</v>
      </c>
      <c r="F175" s="167" t="s">
        <v>1842</v>
      </c>
      <c r="H175" s="168">
        <v>120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6" t="s">
        <v>191</v>
      </c>
      <c r="AU175" s="166" t="s">
        <v>82</v>
      </c>
      <c r="AV175" s="13" t="s">
        <v>82</v>
      </c>
      <c r="AW175" s="13" t="s">
        <v>29</v>
      </c>
      <c r="AX175" s="13" t="s">
        <v>72</v>
      </c>
      <c r="AY175" s="166" t="s">
        <v>181</v>
      </c>
    </row>
    <row r="176" spans="1:65" s="15" customFormat="1" ht="11.25">
      <c r="B176" s="180"/>
      <c r="D176" s="160" t="s">
        <v>191</v>
      </c>
      <c r="E176" s="181" t="s">
        <v>1</v>
      </c>
      <c r="F176" s="182" t="s">
        <v>223</v>
      </c>
      <c r="H176" s="183">
        <v>120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191</v>
      </c>
      <c r="AU176" s="181" t="s">
        <v>82</v>
      </c>
      <c r="AV176" s="15" t="s">
        <v>188</v>
      </c>
      <c r="AW176" s="15" t="s">
        <v>29</v>
      </c>
      <c r="AX176" s="15" t="s">
        <v>80</v>
      </c>
      <c r="AY176" s="181" t="s">
        <v>181</v>
      </c>
    </row>
    <row r="177" spans="1:65" s="2" customFormat="1" ht="76.349999999999994" customHeight="1">
      <c r="A177" s="32"/>
      <c r="B177" s="144"/>
      <c r="C177" s="188" t="s">
        <v>304</v>
      </c>
      <c r="D177" s="188" t="s">
        <v>266</v>
      </c>
      <c r="E177" s="189" t="s">
        <v>1856</v>
      </c>
      <c r="F177" s="190" t="s">
        <v>1857</v>
      </c>
      <c r="G177" s="191" t="s">
        <v>678</v>
      </c>
      <c r="H177" s="192">
        <v>0.3</v>
      </c>
      <c r="I177" s="193"/>
      <c r="J177" s="194">
        <f>ROUND(I177*H177,2)</f>
        <v>0</v>
      </c>
      <c r="K177" s="195"/>
      <c r="L177" s="33"/>
      <c r="M177" s="196" t="s">
        <v>1</v>
      </c>
      <c r="N177" s="197" t="s">
        <v>37</v>
      </c>
      <c r="O177" s="58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188</v>
      </c>
      <c r="AT177" s="158" t="s">
        <v>266</v>
      </c>
      <c r="AU177" s="158" t="s">
        <v>82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1858</v>
      </c>
    </row>
    <row r="178" spans="1:65" s="2" customFormat="1" ht="107.25">
      <c r="A178" s="32"/>
      <c r="B178" s="33"/>
      <c r="C178" s="32"/>
      <c r="D178" s="160" t="s">
        <v>190</v>
      </c>
      <c r="E178" s="32"/>
      <c r="F178" s="161" t="s">
        <v>1859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82</v>
      </c>
    </row>
    <row r="179" spans="1:65" s="14" customFormat="1" ht="11.25">
      <c r="B179" s="173"/>
      <c r="D179" s="160" t="s">
        <v>191</v>
      </c>
      <c r="E179" s="174" t="s">
        <v>1</v>
      </c>
      <c r="F179" s="175" t="s">
        <v>1860</v>
      </c>
      <c r="H179" s="174" t="s">
        <v>1</v>
      </c>
      <c r="I179" s="176"/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191</v>
      </c>
      <c r="AU179" s="174" t="s">
        <v>82</v>
      </c>
      <c r="AV179" s="14" t="s">
        <v>80</v>
      </c>
      <c r="AW179" s="14" t="s">
        <v>29</v>
      </c>
      <c r="AX179" s="14" t="s">
        <v>72</v>
      </c>
      <c r="AY179" s="174" t="s">
        <v>181</v>
      </c>
    </row>
    <row r="180" spans="1:65" s="13" customFormat="1" ht="11.25">
      <c r="B180" s="165"/>
      <c r="D180" s="160" t="s">
        <v>191</v>
      </c>
      <c r="E180" s="166" t="s">
        <v>1</v>
      </c>
      <c r="F180" s="167" t="s">
        <v>1861</v>
      </c>
      <c r="H180" s="168">
        <v>0.3</v>
      </c>
      <c r="I180" s="169"/>
      <c r="L180" s="165"/>
      <c r="M180" s="170"/>
      <c r="N180" s="171"/>
      <c r="O180" s="171"/>
      <c r="P180" s="171"/>
      <c r="Q180" s="171"/>
      <c r="R180" s="171"/>
      <c r="S180" s="171"/>
      <c r="T180" s="172"/>
      <c r="AT180" s="166" t="s">
        <v>191</v>
      </c>
      <c r="AU180" s="166" t="s">
        <v>82</v>
      </c>
      <c r="AV180" s="13" t="s">
        <v>82</v>
      </c>
      <c r="AW180" s="13" t="s">
        <v>29</v>
      </c>
      <c r="AX180" s="13" t="s">
        <v>72</v>
      </c>
      <c r="AY180" s="166" t="s">
        <v>181</v>
      </c>
    </row>
    <row r="181" spans="1:65" s="15" customFormat="1" ht="11.25">
      <c r="B181" s="180"/>
      <c r="D181" s="160" t="s">
        <v>191</v>
      </c>
      <c r="E181" s="181" t="s">
        <v>1</v>
      </c>
      <c r="F181" s="182" t="s">
        <v>223</v>
      </c>
      <c r="H181" s="183">
        <v>0.3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191</v>
      </c>
      <c r="AU181" s="181" t="s">
        <v>82</v>
      </c>
      <c r="AV181" s="15" t="s">
        <v>188</v>
      </c>
      <c r="AW181" s="15" t="s">
        <v>29</v>
      </c>
      <c r="AX181" s="15" t="s">
        <v>80</v>
      </c>
      <c r="AY181" s="181" t="s">
        <v>181</v>
      </c>
    </row>
    <row r="182" spans="1:65" s="2" customFormat="1" ht="66.75" customHeight="1">
      <c r="A182" s="32"/>
      <c r="B182" s="144"/>
      <c r="C182" s="188" t="s">
        <v>312</v>
      </c>
      <c r="D182" s="188" t="s">
        <v>266</v>
      </c>
      <c r="E182" s="189" t="s">
        <v>1862</v>
      </c>
      <c r="F182" s="190" t="s">
        <v>1863</v>
      </c>
      <c r="G182" s="191" t="s">
        <v>721</v>
      </c>
      <c r="H182" s="192">
        <v>8</v>
      </c>
      <c r="I182" s="193"/>
      <c r="J182" s="194">
        <f>ROUND(I182*H182,2)</f>
        <v>0</v>
      </c>
      <c r="K182" s="195"/>
      <c r="L182" s="33"/>
      <c r="M182" s="196" t="s">
        <v>1</v>
      </c>
      <c r="N182" s="197" t="s">
        <v>37</v>
      </c>
      <c r="O182" s="58"/>
      <c r="P182" s="156">
        <f>O182*H182</f>
        <v>0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188</v>
      </c>
      <c r="AT182" s="158" t="s">
        <v>266</v>
      </c>
      <c r="AU182" s="158" t="s">
        <v>82</v>
      </c>
      <c r="AY182" s="17" t="s">
        <v>181</v>
      </c>
      <c r="BE182" s="159">
        <f>IF(N182="základní",J182,0)</f>
        <v>0</v>
      </c>
      <c r="BF182" s="159">
        <f>IF(N182="snížená",J182,0)</f>
        <v>0</v>
      </c>
      <c r="BG182" s="159">
        <f>IF(N182="zákl. přenesená",J182,0)</f>
        <v>0</v>
      </c>
      <c r="BH182" s="159">
        <f>IF(N182="sníž. přenesená",J182,0)</f>
        <v>0</v>
      </c>
      <c r="BI182" s="159">
        <f>IF(N182="nulová",J182,0)</f>
        <v>0</v>
      </c>
      <c r="BJ182" s="17" t="s">
        <v>80</v>
      </c>
      <c r="BK182" s="159">
        <f>ROUND(I182*H182,2)</f>
        <v>0</v>
      </c>
      <c r="BL182" s="17" t="s">
        <v>188</v>
      </c>
      <c r="BM182" s="158" t="s">
        <v>1864</v>
      </c>
    </row>
    <row r="183" spans="1:65" s="2" customFormat="1" ht="68.25">
      <c r="A183" s="32"/>
      <c r="B183" s="33"/>
      <c r="C183" s="32"/>
      <c r="D183" s="160" t="s">
        <v>190</v>
      </c>
      <c r="E183" s="32"/>
      <c r="F183" s="161" t="s">
        <v>1865</v>
      </c>
      <c r="G183" s="32"/>
      <c r="H183" s="32"/>
      <c r="I183" s="162"/>
      <c r="J183" s="32"/>
      <c r="K183" s="32"/>
      <c r="L183" s="33"/>
      <c r="M183" s="163"/>
      <c r="N183" s="164"/>
      <c r="O183" s="58"/>
      <c r="P183" s="58"/>
      <c r="Q183" s="58"/>
      <c r="R183" s="58"/>
      <c r="S183" s="58"/>
      <c r="T183" s="59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7" t="s">
        <v>190</v>
      </c>
      <c r="AU183" s="17" t="s">
        <v>82</v>
      </c>
    </row>
    <row r="184" spans="1:65" s="13" customFormat="1" ht="11.25">
      <c r="B184" s="165"/>
      <c r="D184" s="160" t="s">
        <v>191</v>
      </c>
      <c r="E184" s="166" t="s">
        <v>1</v>
      </c>
      <c r="F184" s="167" t="s">
        <v>1850</v>
      </c>
      <c r="H184" s="168">
        <v>8</v>
      </c>
      <c r="I184" s="169"/>
      <c r="L184" s="165"/>
      <c r="M184" s="170"/>
      <c r="N184" s="171"/>
      <c r="O184" s="171"/>
      <c r="P184" s="171"/>
      <c r="Q184" s="171"/>
      <c r="R184" s="171"/>
      <c r="S184" s="171"/>
      <c r="T184" s="172"/>
      <c r="AT184" s="166" t="s">
        <v>191</v>
      </c>
      <c r="AU184" s="166" t="s">
        <v>82</v>
      </c>
      <c r="AV184" s="13" t="s">
        <v>82</v>
      </c>
      <c r="AW184" s="13" t="s">
        <v>29</v>
      </c>
      <c r="AX184" s="13" t="s">
        <v>72</v>
      </c>
      <c r="AY184" s="166" t="s">
        <v>181</v>
      </c>
    </row>
    <row r="185" spans="1:65" s="15" customFormat="1" ht="11.25">
      <c r="B185" s="180"/>
      <c r="D185" s="160" t="s">
        <v>191</v>
      </c>
      <c r="E185" s="181" t="s">
        <v>1</v>
      </c>
      <c r="F185" s="182" t="s">
        <v>223</v>
      </c>
      <c r="H185" s="183">
        <v>8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191</v>
      </c>
      <c r="AU185" s="181" t="s">
        <v>82</v>
      </c>
      <c r="AV185" s="15" t="s">
        <v>188</v>
      </c>
      <c r="AW185" s="15" t="s">
        <v>29</v>
      </c>
      <c r="AX185" s="15" t="s">
        <v>80</v>
      </c>
      <c r="AY185" s="181" t="s">
        <v>181</v>
      </c>
    </row>
    <row r="186" spans="1:65" s="2" customFormat="1" ht="76.349999999999994" customHeight="1">
      <c r="A186" s="32"/>
      <c r="B186" s="144"/>
      <c r="C186" s="188" t="s">
        <v>319</v>
      </c>
      <c r="D186" s="188" t="s">
        <v>266</v>
      </c>
      <c r="E186" s="189" t="s">
        <v>1866</v>
      </c>
      <c r="F186" s="190" t="s">
        <v>1867</v>
      </c>
      <c r="G186" s="191" t="s">
        <v>622</v>
      </c>
      <c r="H186" s="192">
        <v>150</v>
      </c>
      <c r="I186" s="193"/>
      <c r="J186" s="194">
        <f>ROUND(I186*H186,2)</f>
        <v>0</v>
      </c>
      <c r="K186" s="195"/>
      <c r="L186" s="33"/>
      <c r="M186" s="196" t="s">
        <v>1</v>
      </c>
      <c r="N186" s="197" t="s">
        <v>37</v>
      </c>
      <c r="O186" s="58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188</v>
      </c>
      <c r="AT186" s="158" t="s">
        <v>266</v>
      </c>
      <c r="AU186" s="158" t="s">
        <v>82</v>
      </c>
      <c r="AY186" s="17" t="s">
        <v>181</v>
      </c>
      <c r="BE186" s="159">
        <f>IF(N186="základní",J186,0)</f>
        <v>0</v>
      </c>
      <c r="BF186" s="159">
        <f>IF(N186="snížená",J186,0)</f>
        <v>0</v>
      </c>
      <c r="BG186" s="159">
        <f>IF(N186="zákl. přenesená",J186,0)</f>
        <v>0</v>
      </c>
      <c r="BH186" s="159">
        <f>IF(N186="sníž. přenesená",J186,0)</f>
        <v>0</v>
      </c>
      <c r="BI186" s="159">
        <f>IF(N186="nulová",J186,0)</f>
        <v>0</v>
      </c>
      <c r="BJ186" s="17" t="s">
        <v>80</v>
      </c>
      <c r="BK186" s="159">
        <f>ROUND(I186*H186,2)</f>
        <v>0</v>
      </c>
      <c r="BL186" s="17" t="s">
        <v>188</v>
      </c>
      <c r="BM186" s="158" t="s">
        <v>1868</v>
      </c>
    </row>
    <row r="187" spans="1:65" s="2" customFormat="1" ht="48.75">
      <c r="A187" s="32"/>
      <c r="B187" s="33"/>
      <c r="C187" s="32"/>
      <c r="D187" s="160" t="s">
        <v>190</v>
      </c>
      <c r="E187" s="32"/>
      <c r="F187" s="161" t="s">
        <v>1869</v>
      </c>
      <c r="G187" s="32"/>
      <c r="H187" s="32"/>
      <c r="I187" s="162"/>
      <c r="J187" s="32"/>
      <c r="K187" s="32"/>
      <c r="L187" s="33"/>
      <c r="M187" s="163"/>
      <c r="N187" s="164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190</v>
      </c>
      <c r="AU187" s="17" t="s">
        <v>82</v>
      </c>
    </row>
    <row r="188" spans="1:65" s="2" customFormat="1" ht="76.349999999999994" customHeight="1">
      <c r="A188" s="32"/>
      <c r="B188" s="144"/>
      <c r="C188" s="188" t="s">
        <v>325</v>
      </c>
      <c r="D188" s="188" t="s">
        <v>266</v>
      </c>
      <c r="E188" s="189" t="s">
        <v>1870</v>
      </c>
      <c r="F188" s="190" t="s">
        <v>1871</v>
      </c>
      <c r="G188" s="191" t="s">
        <v>622</v>
      </c>
      <c r="H188" s="192">
        <v>150</v>
      </c>
      <c r="I188" s="193"/>
      <c r="J188" s="194">
        <f>ROUND(I188*H188,2)</f>
        <v>0</v>
      </c>
      <c r="K188" s="195"/>
      <c r="L188" s="33"/>
      <c r="M188" s="196" t="s">
        <v>1</v>
      </c>
      <c r="N188" s="197" t="s">
        <v>37</v>
      </c>
      <c r="O188" s="58"/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8" t="s">
        <v>188</v>
      </c>
      <c r="AT188" s="158" t="s">
        <v>266</v>
      </c>
      <c r="AU188" s="158" t="s">
        <v>82</v>
      </c>
      <c r="AY188" s="17" t="s">
        <v>181</v>
      </c>
      <c r="BE188" s="159">
        <f>IF(N188="základní",J188,0)</f>
        <v>0</v>
      </c>
      <c r="BF188" s="159">
        <f>IF(N188="snížená",J188,0)</f>
        <v>0</v>
      </c>
      <c r="BG188" s="159">
        <f>IF(N188="zákl. přenesená",J188,0)</f>
        <v>0</v>
      </c>
      <c r="BH188" s="159">
        <f>IF(N188="sníž. přenesená",J188,0)</f>
        <v>0</v>
      </c>
      <c r="BI188" s="159">
        <f>IF(N188="nulová",J188,0)</f>
        <v>0</v>
      </c>
      <c r="BJ188" s="17" t="s">
        <v>80</v>
      </c>
      <c r="BK188" s="159">
        <f>ROUND(I188*H188,2)</f>
        <v>0</v>
      </c>
      <c r="BL188" s="17" t="s">
        <v>188</v>
      </c>
      <c r="BM188" s="158" t="s">
        <v>1872</v>
      </c>
    </row>
    <row r="189" spans="1:65" s="2" customFormat="1" ht="58.5">
      <c r="A189" s="32"/>
      <c r="B189" s="33"/>
      <c r="C189" s="32"/>
      <c r="D189" s="160" t="s">
        <v>190</v>
      </c>
      <c r="E189" s="32"/>
      <c r="F189" s="161" t="s">
        <v>1873</v>
      </c>
      <c r="G189" s="32"/>
      <c r="H189" s="32"/>
      <c r="I189" s="162"/>
      <c r="J189" s="32"/>
      <c r="K189" s="32"/>
      <c r="L189" s="33"/>
      <c r="M189" s="163"/>
      <c r="N189" s="164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190</v>
      </c>
      <c r="AU189" s="17" t="s">
        <v>82</v>
      </c>
    </row>
    <row r="190" spans="1:65" s="12" customFormat="1" ht="25.9" customHeight="1">
      <c r="B190" s="131"/>
      <c r="D190" s="132" t="s">
        <v>71</v>
      </c>
      <c r="E190" s="133" t="s">
        <v>639</v>
      </c>
      <c r="F190" s="133" t="s">
        <v>640</v>
      </c>
      <c r="I190" s="134"/>
      <c r="J190" s="135">
        <f>BK190</f>
        <v>0</v>
      </c>
      <c r="L190" s="131"/>
      <c r="M190" s="136"/>
      <c r="N190" s="137"/>
      <c r="O190" s="137"/>
      <c r="P190" s="138">
        <f>SUM(P191:P208)</f>
        <v>0</v>
      </c>
      <c r="Q190" s="137"/>
      <c r="R190" s="138">
        <f>SUM(R191:R208)</f>
        <v>0</v>
      </c>
      <c r="S190" s="137"/>
      <c r="T190" s="139">
        <f>SUM(T191:T208)</f>
        <v>0</v>
      </c>
      <c r="AR190" s="132" t="s">
        <v>188</v>
      </c>
      <c r="AT190" s="140" t="s">
        <v>71</v>
      </c>
      <c r="AU190" s="140" t="s">
        <v>72</v>
      </c>
      <c r="AY190" s="132" t="s">
        <v>181</v>
      </c>
      <c r="BK190" s="141">
        <f>SUM(BK191:BK208)</f>
        <v>0</v>
      </c>
    </row>
    <row r="191" spans="1:65" s="2" customFormat="1" ht="76.349999999999994" customHeight="1">
      <c r="A191" s="32"/>
      <c r="B191" s="144"/>
      <c r="C191" s="188" t="s">
        <v>329</v>
      </c>
      <c r="D191" s="188" t="s">
        <v>266</v>
      </c>
      <c r="E191" s="189" t="s">
        <v>1874</v>
      </c>
      <c r="F191" s="190" t="s">
        <v>1875</v>
      </c>
      <c r="G191" s="191" t="s">
        <v>643</v>
      </c>
      <c r="H191" s="192">
        <v>246.24</v>
      </c>
      <c r="I191" s="193"/>
      <c r="J191" s="194">
        <f>ROUND(I191*H191,2)</f>
        <v>0</v>
      </c>
      <c r="K191" s="195"/>
      <c r="L191" s="33"/>
      <c r="M191" s="196" t="s">
        <v>1</v>
      </c>
      <c r="N191" s="197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1876</v>
      </c>
      <c r="AT191" s="158" t="s">
        <v>266</v>
      </c>
      <c r="AU191" s="158" t="s">
        <v>80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1876</v>
      </c>
      <c r="BM191" s="158" t="s">
        <v>1877</v>
      </c>
    </row>
    <row r="192" spans="1:65" s="2" customFormat="1" ht="136.5">
      <c r="A192" s="32"/>
      <c r="B192" s="33"/>
      <c r="C192" s="32"/>
      <c r="D192" s="160" t="s">
        <v>190</v>
      </c>
      <c r="E192" s="32"/>
      <c r="F192" s="161" t="s">
        <v>1878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80</v>
      </c>
    </row>
    <row r="193" spans="1:65" s="13" customFormat="1" ht="22.5">
      <c r="B193" s="165"/>
      <c r="D193" s="160" t="s">
        <v>191</v>
      </c>
      <c r="E193" s="166" t="s">
        <v>1</v>
      </c>
      <c r="F193" s="167" t="s">
        <v>1879</v>
      </c>
      <c r="H193" s="168">
        <v>123.12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6" t="s">
        <v>191</v>
      </c>
      <c r="AU193" s="166" t="s">
        <v>80</v>
      </c>
      <c r="AV193" s="13" t="s">
        <v>82</v>
      </c>
      <c r="AW193" s="13" t="s">
        <v>29</v>
      </c>
      <c r="AX193" s="13" t="s">
        <v>72</v>
      </c>
      <c r="AY193" s="166" t="s">
        <v>181</v>
      </c>
    </row>
    <row r="194" spans="1:65" s="13" customFormat="1" ht="22.5">
      <c r="B194" s="165"/>
      <c r="D194" s="160" t="s">
        <v>191</v>
      </c>
      <c r="E194" s="166" t="s">
        <v>1</v>
      </c>
      <c r="F194" s="167" t="s">
        <v>1880</v>
      </c>
      <c r="H194" s="168">
        <v>123.12</v>
      </c>
      <c r="I194" s="169"/>
      <c r="L194" s="165"/>
      <c r="M194" s="170"/>
      <c r="N194" s="171"/>
      <c r="O194" s="171"/>
      <c r="P194" s="171"/>
      <c r="Q194" s="171"/>
      <c r="R194" s="171"/>
      <c r="S194" s="171"/>
      <c r="T194" s="172"/>
      <c r="AT194" s="166" t="s">
        <v>191</v>
      </c>
      <c r="AU194" s="166" t="s">
        <v>80</v>
      </c>
      <c r="AV194" s="13" t="s">
        <v>82</v>
      </c>
      <c r="AW194" s="13" t="s">
        <v>29</v>
      </c>
      <c r="AX194" s="13" t="s">
        <v>72</v>
      </c>
      <c r="AY194" s="166" t="s">
        <v>181</v>
      </c>
    </row>
    <row r="195" spans="1:65" s="15" customFormat="1" ht="11.25">
      <c r="B195" s="180"/>
      <c r="D195" s="160" t="s">
        <v>191</v>
      </c>
      <c r="E195" s="181" t="s">
        <v>1</v>
      </c>
      <c r="F195" s="182" t="s">
        <v>223</v>
      </c>
      <c r="H195" s="183">
        <v>246.24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191</v>
      </c>
      <c r="AU195" s="181" t="s">
        <v>80</v>
      </c>
      <c r="AV195" s="15" t="s">
        <v>188</v>
      </c>
      <c r="AW195" s="15" t="s">
        <v>29</v>
      </c>
      <c r="AX195" s="15" t="s">
        <v>80</v>
      </c>
      <c r="AY195" s="181" t="s">
        <v>181</v>
      </c>
    </row>
    <row r="196" spans="1:65" s="2" customFormat="1" ht="66.75" customHeight="1">
      <c r="A196" s="32"/>
      <c r="B196" s="144"/>
      <c r="C196" s="188" t="s">
        <v>333</v>
      </c>
      <c r="D196" s="188" t="s">
        <v>266</v>
      </c>
      <c r="E196" s="189" t="s">
        <v>1881</v>
      </c>
      <c r="F196" s="190" t="s">
        <v>1882</v>
      </c>
      <c r="G196" s="191" t="s">
        <v>577</v>
      </c>
      <c r="H196" s="192">
        <v>1</v>
      </c>
      <c r="I196" s="193"/>
      <c r="J196" s="194">
        <f>ROUND(I196*H196,2)</f>
        <v>0</v>
      </c>
      <c r="K196" s="195"/>
      <c r="L196" s="33"/>
      <c r="M196" s="196" t="s">
        <v>1</v>
      </c>
      <c r="N196" s="197" t="s">
        <v>37</v>
      </c>
      <c r="O196" s="58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8" t="s">
        <v>1876</v>
      </c>
      <c r="AT196" s="158" t="s">
        <v>266</v>
      </c>
      <c r="AU196" s="158" t="s">
        <v>80</v>
      </c>
      <c r="AY196" s="17" t="s">
        <v>181</v>
      </c>
      <c r="BE196" s="159">
        <f>IF(N196="základní",J196,0)</f>
        <v>0</v>
      </c>
      <c r="BF196" s="159">
        <f>IF(N196="snížená",J196,0)</f>
        <v>0</v>
      </c>
      <c r="BG196" s="159">
        <f>IF(N196="zákl. přenesená",J196,0)</f>
        <v>0</v>
      </c>
      <c r="BH196" s="159">
        <f>IF(N196="sníž. přenesená",J196,0)</f>
        <v>0</v>
      </c>
      <c r="BI196" s="159">
        <f>IF(N196="nulová",J196,0)</f>
        <v>0</v>
      </c>
      <c r="BJ196" s="17" t="s">
        <v>80</v>
      </c>
      <c r="BK196" s="159">
        <f>ROUND(I196*H196,2)</f>
        <v>0</v>
      </c>
      <c r="BL196" s="17" t="s">
        <v>1876</v>
      </c>
      <c r="BM196" s="158" t="s">
        <v>1883</v>
      </c>
    </row>
    <row r="197" spans="1:65" s="2" customFormat="1" ht="58.5">
      <c r="A197" s="32"/>
      <c r="B197" s="33"/>
      <c r="C197" s="32"/>
      <c r="D197" s="160" t="s">
        <v>190</v>
      </c>
      <c r="E197" s="32"/>
      <c r="F197" s="161" t="s">
        <v>1884</v>
      </c>
      <c r="G197" s="32"/>
      <c r="H197" s="32"/>
      <c r="I197" s="162"/>
      <c r="J197" s="32"/>
      <c r="K197" s="32"/>
      <c r="L197" s="33"/>
      <c r="M197" s="163"/>
      <c r="N197" s="164"/>
      <c r="O197" s="58"/>
      <c r="P197" s="58"/>
      <c r="Q197" s="58"/>
      <c r="R197" s="58"/>
      <c r="S197" s="58"/>
      <c r="T197" s="59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7" t="s">
        <v>190</v>
      </c>
      <c r="AU197" s="17" t="s">
        <v>80</v>
      </c>
    </row>
    <row r="198" spans="1:65" s="13" customFormat="1" ht="11.25">
      <c r="B198" s="165"/>
      <c r="D198" s="160" t="s">
        <v>191</v>
      </c>
      <c r="E198" s="166" t="s">
        <v>1</v>
      </c>
      <c r="F198" s="167" t="s">
        <v>1885</v>
      </c>
      <c r="H198" s="168">
        <v>1</v>
      </c>
      <c r="I198" s="169"/>
      <c r="L198" s="165"/>
      <c r="M198" s="170"/>
      <c r="N198" s="171"/>
      <c r="O198" s="171"/>
      <c r="P198" s="171"/>
      <c r="Q198" s="171"/>
      <c r="R198" s="171"/>
      <c r="S198" s="171"/>
      <c r="T198" s="172"/>
      <c r="AT198" s="166" t="s">
        <v>191</v>
      </c>
      <c r="AU198" s="166" t="s">
        <v>80</v>
      </c>
      <c r="AV198" s="13" t="s">
        <v>82</v>
      </c>
      <c r="AW198" s="13" t="s">
        <v>29</v>
      </c>
      <c r="AX198" s="13" t="s">
        <v>72</v>
      </c>
      <c r="AY198" s="166" t="s">
        <v>181</v>
      </c>
    </row>
    <row r="199" spans="1:65" s="15" customFormat="1" ht="11.25">
      <c r="B199" s="180"/>
      <c r="D199" s="160" t="s">
        <v>191</v>
      </c>
      <c r="E199" s="181" t="s">
        <v>1</v>
      </c>
      <c r="F199" s="182" t="s">
        <v>223</v>
      </c>
      <c r="H199" s="183">
        <v>1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191</v>
      </c>
      <c r="AU199" s="181" t="s">
        <v>80</v>
      </c>
      <c r="AV199" s="15" t="s">
        <v>188</v>
      </c>
      <c r="AW199" s="15" t="s">
        <v>29</v>
      </c>
      <c r="AX199" s="15" t="s">
        <v>80</v>
      </c>
      <c r="AY199" s="181" t="s">
        <v>181</v>
      </c>
    </row>
    <row r="200" spans="1:65" s="2" customFormat="1" ht="76.349999999999994" customHeight="1">
      <c r="A200" s="32"/>
      <c r="B200" s="144"/>
      <c r="C200" s="188" t="s">
        <v>338</v>
      </c>
      <c r="D200" s="188" t="s">
        <v>266</v>
      </c>
      <c r="E200" s="189" t="s">
        <v>1886</v>
      </c>
      <c r="F200" s="190" t="s">
        <v>1887</v>
      </c>
      <c r="G200" s="191" t="s">
        <v>577</v>
      </c>
      <c r="H200" s="192">
        <v>1</v>
      </c>
      <c r="I200" s="193"/>
      <c r="J200" s="194">
        <f>ROUND(I200*H200,2)</f>
        <v>0</v>
      </c>
      <c r="K200" s="195"/>
      <c r="L200" s="33"/>
      <c r="M200" s="196" t="s">
        <v>1</v>
      </c>
      <c r="N200" s="197" t="s">
        <v>37</v>
      </c>
      <c r="O200" s="58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8" t="s">
        <v>1876</v>
      </c>
      <c r="AT200" s="158" t="s">
        <v>266</v>
      </c>
      <c r="AU200" s="158" t="s">
        <v>80</v>
      </c>
      <c r="AY200" s="17" t="s">
        <v>181</v>
      </c>
      <c r="BE200" s="159">
        <f>IF(N200="základní",J200,0)</f>
        <v>0</v>
      </c>
      <c r="BF200" s="159">
        <f>IF(N200="snížená",J200,0)</f>
        <v>0</v>
      </c>
      <c r="BG200" s="159">
        <f>IF(N200="zákl. přenesená",J200,0)</f>
        <v>0</v>
      </c>
      <c r="BH200" s="159">
        <f>IF(N200="sníž. přenesená",J200,0)</f>
        <v>0</v>
      </c>
      <c r="BI200" s="159">
        <f>IF(N200="nulová",J200,0)</f>
        <v>0</v>
      </c>
      <c r="BJ200" s="17" t="s">
        <v>80</v>
      </c>
      <c r="BK200" s="159">
        <f>ROUND(I200*H200,2)</f>
        <v>0</v>
      </c>
      <c r="BL200" s="17" t="s">
        <v>1876</v>
      </c>
      <c r="BM200" s="158" t="s">
        <v>1888</v>
      </c>
    </row>
    <row r="201" spans="1:65" s="2" customFormat="1" ht="48.75">
      <c r="A201" s="32"/>
      <c r="B201" s="33"/>
      <c r="C201" s="32"/>
      <c r="D201" s="160" t="s">
        <v>190</v>
      </c>
      <c r="E201" s="32"/>
      <c r="F201" s="161" t="s">
        <v>1889</v>
      </c>
      <c r="G201" s="32"/>
      <c r="H201" s="32"/>
      <c r="I201" s="162"/>
      <c r="J201" s="32"/>
      <c r="K201" s="32"/>
      <c r="L201" s="33"/>
      <c r="M201" s="163"/>
      <c r="N201" s="164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190</v>
      </c>
      <c r="AU201" s="17" t="s">
        <v>80</v>
      </c>
    </row>
    <row r="202" spans="1:65" s="13" customFormat="1" ht="11.25">
      <c r="B202" s="165"/>
      <c r="D202" s="160" t="s">
        <v>191</v>
      </c>
      <c r="E202" s="166" t="s">
        <v>1</v>
      </c>
      <c r="F202" s="167" t="s">
        <v>1890</v>
      </c>
      <c r="H202" s="168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6" t="s">
        <v>191</v>
      </c>
      <c r="AU202" s="166" t="s">
        <v>80</v>
      </c>
      <c r="AV202" s="13" t="s">
        <v>82</v>
      </c>
      <c r="AW202" s="13" t="s">
        <v>29</v>
      </c>
      <c r="AX202" s="13" t="s">
        <v>72</v>
      </c>
      <c r="AY202" s="166" t="s">
        <v>181</v>
      </c>
    </row>
    <row r="203" spans="1:65" s="15" customFormat="1" ht="11.25">
      <c r="B203" s="180"/>
      <c r="D203" s="160" t="s">
        <v>191</v>
      </c>
      <c r="E203" s="181" t="s">
        <v>1</v>
      </c>
      <c r="F203" s="182" t="s">
        <v>223</v>
      </c>
      <c r="H203" s="183">
        <v>1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191</v>
      </c>
      <c r="AU203" s="181" t="s">
        <v>80</v>
      </c>
      <c r="AV203" s="15" t="s">
        <v>188</v>
      </c>
      <c r="AW203" s="15" t="s">
        <v>29</v>
      </c>
      <c r="AX203" s="15" t="s">
        <v>80</v>
      </c>
      <c r="AY203" s="181" t="s">
        <v>181</v>
      </c>
    </row>
    <row r="204" spans="1:65" s="2" customFormat="1" ht="66.75" customHeight="1">
      <c r="A204" s="32"/>
      <c r="B204" s="144"/>
      <c r="C204" s="188" t="s">
        <v>363</v>
      </c>
      <c r="D204" s="188" t="s">
        <v>266</v>
      </c>
      <c r="E204" s="189" t="s">
        <v>1017</v>
      </c>
      <c r="F204" s="190" t="s">
        <v>1891</v>
      </c>
      <c r="G204" s="191" t="s">
        <v>643</v>
      </c>
      <c r="H204" s="192">
        <v>123.12</v>
      </c>
      <c r="I204" s="193"/>
      <c r="J204" s="194">
        <f>ROUND(I204*H204,2)</f>
        <v>0</v>
      </c>
      <c r="K204" s="195"/>
      <c r="L204" s="33"/>
      <c r="M204" s="196" t="s">
        <v>1</v>
      </c>
      <c r="N204" s="197" t="s">
        <v>37</v>
      </c>
      <c r="O204" s="58"/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8" t="s">
        <v>1876</v>
      </c>
      <c r="AT204" s="158" t="s">
        <v>266</v>
      </c>
      <c r="AU204" s="158" t="s">
        <v>80</v>
      </c>
      <c r="AY204" s="17" t="s">
        <v>181</v>
      </c>
      <c r="BE204" s="159">
        <f>IF(N204="základní",J204,0)</f>
        <v>0</v>
      </c>
      <c r="BF204" s="159">
        <f>IF(N204="snížená",J204,0)</f>
        <v>0</v>
      </c>
      <c r="BG204" s="159">
        <f>IF(N204="zákl. přenesená",J204,0)</f>
        <v>0</v>
      </c>
      <c r="BH204" s="159">
        <f>IF(N204="sníž. přenesená",J204,0)</f>
        <v>0</v>
      </c>
      <c r="BI204" s="159">
        <f>IF(N204="nulová",J204,0)</f>
        <v>0</v>
      </c>
      <c r="BJ204" s="17" t="s">
        <v>80</v>
      </c>
      <c r="BK204" s="159">
        <f>ROUND(I204*H204,2)</f>
        <v>0</v>
      </c>
      <c r="BL204" s="17" t="s">
        <v>1876</v>
      </c>
      <c r="BM204" s="158" t="s">
        <v>1892</v>
      </c>
    </row>
    <row r="205" spans="1:65" s="2" customFormat="1" ht="58.5">
      <c r="A205" s="32"/>
      <c r="B205" s="33"/>
      <c r="C205" s="32"/>
      <c r="D205" s="160" t="s">
        <v>190</v>
      </c>
      <c r="E205" s="32"/>
      <c r="F205" s="161" t="s">
        <v>1020</v>
      </c>
      <c r="G205" s="32"/>
      <c r="H205" s="32"/>
      <c r="I205" s="162"/>
      <c r="J205" s="32"/>
      <c r="K205" s="32"/>
      <c r="L205" s="33"/>
      <c r="M205" s="163"/>
      <c r="N205" s="164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190</v>
      </c>
      <c r="AU205" s="17" t="s">
        <v>80</v>
      </c>
    </row>
    <row r="206" spans="1:65" s="14" customFormat="1" ht="22.5">
      <c r="B206" s="173"/>
      <c r="D206" s="160" t="s">
        <v>191</v>
      </c>
      <c r="E206" s="174" t="s">
        <v>1</v>
      </c>
      <c r="F206" s="175" t="s">
        <v>1893</v>
      </c>
      <c r="H206" s="174" t="s">
        <v>1</v>
      </c>
      <c r="I206" s="176"/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191</v>
      </c>
      <c r="AU206" s="174" t="s">
        <v>80</v>
      </c>
      <c r="AV206" s="14" t="s">
        <v>80</v>
      </c>
      <c r="AW206" s="14" t="s">
        <v>29</v>
      </c>
      <c r="AX206" s="14" t="s">
        <v>72</v>
      </c>
      <c r="AY206" s="174" t="s">
        <v>181</v>
      </c>
    </row>
    <row r="207" spans="1:65" s="13" customFormat="1" ht="11.25">
      <c r="B207" s="165"/>
      <c r="D207" s="160" t="s">
        <v>191</v>
      </c>
      <c r="E207" s="166" t="s">
        <v>1</v>
      </c>
      <c r="F207" s="167" t="s">
        <v>1831</v>
      </c>
      <c r="H207" s="168">
        <v>123.12</v>
      </c>
      <c r="I207" s="169"/>
      <c r="L207" s="165"/>
      <c r="M207" s="170"/>
      <c r="N207" s="171"/>
      <c r="O207" s="171"/>
      <c r="P207" s="171"/>
      <c r="Q207" s="171"/>
      <c r="R207" s="171"/>
      <c r="S207" s="171"/>
      <c r="T207" s="172"/>
      <c r="AT207" s="166" t="s">
        <v>191</v>
      </c>
      <c r="AU207" s="166" t="s">
        <v>80</v>
      </c>
      <c r="AV207" s="13" t="s">
        <v>82</v>
      </c>
      <c r="AW207" s="13" t="s">
        <v>29</v>
      </c>
      <c r="AX207" s="13" t="s">
        <v>72</v>
      </c>
      <c r="AY207" s="166" t="s">
        <v>181</v>
      </c>
    </row>
    <row r="208" spans="1:65" s="15" customFormat="1" ht="11.25">
      <c r="B208" s="180"/>
      <c r="D208" s="160" t="s">
        <v>191</v>
      </c>
      <c r="E208" s="181" t="s">
        <v>1</v>
      </c>
      <c r="F208" s="182" t="s">
        <v>223</v>
      </c>
      <c r="H208" s="183">
        <v>123.12</v>
      </c>
      <c r="I208" s="184"/>
      <c r="L208" s="180"/>
      <c r="M208" s="206"/>
      <c r="N208" s="207"/>
      <c r="O208" s="207"/>
      <c r="P208" s="207"/>
      <c r="Q208" s="207"/>
      <c r="R208" s="207"/>
      <c r="S208" s="207"/>
      <c r="T208" s="208"/>
      <c r="AT208" s="181" t="s">
        <v>191</v>
      </c>
      <c r="AU208" s="181" t="s">
        <v>80</v>
      </c>
      <c r="AV208" s="15" t="s">
        <v>188</v>
      </c>
      <c r="AW208" s="15" t="s">
        <v>29</v>
      </c>
      <c r="AX208" s="15" t="s">
        <v>80</v>
      </c>
      <c r="AY208" s="181" t="s">
        <v>181</v>
      </c>
    </row>
    <row r="209" spans="1:31" s="2" customFormat="1" ht="6.95" customHeight="1">
      <c r="A209" s="32"/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33"/>
      <c r="M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</sheetData>
  <autoFilter ref="C118:K208" xr:uid="{00000000-0009-0000-0000-00000D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347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121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1894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ROUND((SUM(BE129:BE346)),  2)</f>
        <v>0</v>
      </c>
      <c r="G33" s="32"/>
      <c r="H33" s="32"/>
      <c r="I33" s="100">
        <v>0.21</v>
      </c>
      <c r="J33" s="99">
        <f>ROUND(((SUM(BE129:BE346))*I33),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ROUND((SUM(BF129:BF346)),  2)</f>
        <v>0</v>
      </c>
      <c r="G34" s="32"/>
      <c r="H34" s="32"/>
      <c r="I34" s="100">
        <v>0.12</v>
      </c>
      <c r="J34" s="99">
        <f>ROUND(((SUM(BF129:BF346))*I34),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ROUND((SUM(BG129:BG346)),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ROUND((SUM(BH129:BH346)),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ROUND((SUM(BI129:BI346)),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01-20-03.2 - Železniční most v km 196,614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J131</f>
        <v>0</v>
      </c>
      <c r="L98" s="116"/>
    </row>
    <row r="99" spans="1:31" s="10" customFormat="1" ht="19.899999999999999" customHeight="1">
      <c r="B99" s="116"/>
      <c r="D99" s="117" t="s">
        <v>1558</v>
      </c>
      <c r="E99" s="118"/>
      <c r="F99" s="118"/>
      <c r="G99" s="118"/>
      <c r="H99" s="118"/>
      <c r="I99" s="118"/>
      <c r="J99" s="119">
        <f>J175</f>
        <v>0</v>
      </c>
      <c r="L99" s="116"/>
    </row>
    <row r="100" spans="1:31" s="10" customFormat="1" ht="19.899999999999999" customHeight="1">
      <c r="B100" s="116"/>
      <c r="D100" s="117" t="s">
        <v>1559</v>
      </c>
      <c r="E100" s="118"/>
      <c r="F100" s="118"/>
      <c r="G100" s="118"/>
      <c r="H100" s="118"/>
      <c r="I100" s="118"/>
      <c r="J100" s="119">
        <f>J190</f>
        <v>0</v>
      </c>
      <c r="L100" s="116"/>
    </row>
    <row r="101" spans="1:31" s="10" customFormat="1" ht="19.899999999999999" customHeight="1">
      <c r="B101" s="116"/>
      <c r="D101" s="117" t="s">
        <v>1560</v>
      </c>
      <c r="E101" s="118"/>
      <c r="F101" s="118"/>
      <c r="G101" s="118"/>
      <c r="H101" s="118"/>
      <c r="I101" s="118"/>
      <c r="J101" s="119">
        <f>J213</f>
        <v>0</v>
      </c>
      <c r="L101" s="116"/>
    </row>
    <row r="102" spans="1:31" s="10" customFormat="1" ht="19.899999999999999" customHeight="1">
      <c r="B102" s="116"/>
      <c r="D102" s="117" t="s">
        <v>1561</v>
      </c>
      <c r="E102" s="118"/>
      <c r="F102" s="118"/>
      <c r="G102" s="118"/>
      <c r="H102" s="118"/>
      <c r="I102" s="118"/>
      <c r="J102" s="119">
        <f>J241</f>
        <v>0</v>
      </c>
      <c r="L102" s="116"/>
    </row>
    <row r="103" spans="1:31" s="10" customFormat="1" ht="19.899999999999999" customHeight="1">
      <c r="B103" s="116"/>
      <c r="D103" s="117" t="s">
        <v>1562</v>
      </c>
      <c r="E103" s="118"/>
      <c r="F103" s="118"/>
      <c r="G103" s="118"/>
      <c r="H103" s="118"/>
      <c r="I103" s="118"/>
      <c r="J103" s="119">
        <f>J250</f>
        <v>0</v>
      </c>
      <c r="L103" s="116"/>
    </row>
    <row r="104" spans="1:31" s="10" customFormat="1" ht="19.899999999999999" customHeight="1">
      <c r="B104" s="116"/>
      <c r="D104" s="117" t="s">
        <v>1895</v>
      </c>
      <c r="E104" s="118"/>
      <c r="F104" s="118"/>
      <c r="G104" s="118"/>
      <c r="H104" s="118"/>
      <c r="I104" s="118"/>
      <c r="J104" s="119">
        <f>J294</f>
        <v>0</v>
      </c>
      <c r="L104" s="116"/>
    </row>
    <row r="105" spans="1:31" s="10" customFormat="1" ht="19.899999999999999" customHeight="1">
      <c r="B105" s="116"/>
      <c r="D105" s="117" t="s">
        <v>1564</v>
      </c>
      <c r="E105" s="118"/>
      <c r="F105" s="118"/>
      <c r="G105" s="118"/>
      <c r="H105" s="118"/>
      <c r="I105" s="118"/>
      <c r="J105" s="119">
        <f>J305</f>
        <v>0</v>
      </c>
      <c r="L105" s="116"/>
    </row>
    <row r="106" spans="1:31" s="9" customFormat="1" ht="24.95" customHeight="1">
      <c r="B106" s="112"/>
      <c r="D106" s="113" t="s">
        <v>1565</v>
      </c>
      <c r="E106" s="114"/>
      <c r="F106" s="114"/>
      <c r="G106" s="114"/>
      <c r="H106" s="114"/>
      <c r="I106" s="114"/>
      <c r="J106" s="115">
        <f>J308</f>
        <v>0</v>
      </c>
      <c r="L106" s="112"/>
    </row>
    <row r="107" spans="1:31" s="10" customFormat="1" ht="19.899999999999999" customHeight="1">
      <c r="B107" s="116"/>
      <c r="D107" s="117" t="s">
        <v>1566</v>
      </c>
      <c r="E107" s="118"/>
      <c r="F107" s="118"/>
      <c r="G107" s="118"/>
      <c r="H107" s="118"/>
      <c r="I107" s="118"/>
      <c r="J107" s="119">
        <f>J309</f>
        <v>0</v>
      </c>
      <c r="L107" s="116"/>
    </row>
    <row r="108" spans="1:31" s="9" customFormat="1" ht="24.95" customHeight="1">
      <c r="B108" s="112"/>
      <c r="D108" s="113" t="s">
        <v>572</v>
      </c>
      <c r="E108" s="114"/>
      <c r="F108" s="114"/>
      <c r="G108" s="114"/>
      <c r="H108" s="114"/>
      <c r="I108" s="114"/>
      <c r="J108" s="115">
        <f>J342</f>
        <v>0</v>
      </c>
      <c r="L108" s="112"/>
    </row>
    <row r="109" spans="1:31" s="10" customFormat="1" ht="19.899999999999999" customHeight="1">
      <c r="B109" s="116"/>
      <c r="D109" s="117" t="s">
        <v>1896</v>
      </c>
      <c r="E109" s="118"/>
      <c r="F109" s="118"/>
      <c r="G109" s="118"/>
      <c r="H109" s="118"/>
      <c r="I109" s="118"/>
      <c r="J109" s="119">
        <f>J343</f>
        <v>0</v>
      </c>
      <c r="L109" s="116"/>
    </row>
    <row r="110" spans="1:31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166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16</v>
      </c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8" t="str">
        <f>E7</f>
        <v>Oprava trati v úseku Luka nad Jihlavou-Jihlava-III. a IV. etapa BM</v>
      </c>
      <c r="F119" s="249"/>
      <c r="G119" s="249"/>
      <c r="H119" s="249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156</v>
      </c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45" t="str">
        <f>E9</f>
        <v>SO 01-20-03.2 - Železniční most v km 196,614</v>
      </c>
      <c r="F121" s="250"/>
      <c r="G121" s="250"/>
      <c r="H121" s="250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20</v>
      </c>
      <c r="D123" s="32"/>
      <c r="E123" s="32"/>
      <c r="F123" s="25" t="str">
        <f>F12</f>
        <v xml:space="preserve"> </v>
      </c>
      <c r="G123" s="32"/>
      <c r="H123" s="32"/>
      <c r="I123" s="27" t="s">
        <v>22</v>
      </c>
      <c r="J123" s="55" t="str">
        <f>IF(J12="","",J12)</f>
        <v>Vyplň údaj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5.2" customHeight="1">
      <c r="A125" s="32"/>
      <c r="B125" s="33"/>
      <c r="C125" s="27" t="s">
        <v>23</v>
      </c>
      <c r="D125" s="32"/>
      <c r="E125" s="32"/>
      <c r="F125" s="25" t="str">
        <f>E15</f>
        <v xml:space="preserve"> </v>
      </c>
      <c r="G125" s="32"/>
      <c r="H125" s="32"/>
      <c r="I125" s="27" t="s">
        <v>28</v>
      </c>
      <c r="J125" s="30" t="str">
        <f>E21</f>
        <v xml:space="preserve"> 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 t="str">
        <f>IF(E18="","",E18)</f>
        <v>Vyplň údaj</v>
      </c>
      <c r="G126" s="32"/>
      <c r="H126" s="32"/>
      <c r="I126" s="27" t="s">
        <v>30</v>
      </c>
      <c r="J126" s="30" t="str">
        <f>E24</f>
        <v xml:space="preserve"> 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0"/>
      <c r="B128" s="121"/>
      <c r="C128" s="122" t="s">
        <v>167</v>
      </c>
      <c r="D128" s="123" t="s">
        <v>57</v>
      </c>
      <c r="E128" s="123" t="s">
        <v>53</v>
      </c>
      <c r="F128" s="123" t="s">
        <v>54</v>
      </c>
      <c r="G128" s="123" t="s">
        <v>168</v>
      </c>
      <c r="H128" s="123" t="s">
        <v>169</v>
      </c>
      <c r="I128" s="123" t="s">
        <v>170</v>
      </c>
      <c r="J128" s="124" t="s">
        <v>160</v>
      </c>
      <c r="K128" s="125" t="s">
        <v>171</v>
      </c>
      <c r="L128" s="126"/>
      <c r="M128" s="62" t="s">
        <v>1</v>
      </c>
      <c r="N128" s="63" t="s">
        <v>36</v>
      </c>
      <c r="O128" s="63" t="s">
        <v>172</v>
      </c>
      <c r="P128" s="63" t="s">
        <v>173</v>
      </c>
      <c r="Q128" s="63" t="s">
        <v>174</v>
      </c>
      <c r="R128" s="63" t="s">
        <v>175</v>
      </c>
      <c r="S128" s="63" t="s">
        <v>176</v>
      </c>
      <c r="T128" s="64" t="s">
        <v>177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32"/>
      <c r="B129" s="33"/>
      <c r="C129" s="69" t="s">
        <v>178</v>
      </c>
      <c r="D129" s="32"/>
      <c r="E129" s="32"/>
      <c r="F129" s="32"/>
      <c r="G129" s="32"/>
      <c r="H129" s="32"/>
      <c r="I129" s="32"/>
      <c r="J129" s="127">
        <f>BK129</f>
        <v>0</v>
      </c>
      <c r="K129" s="32"/>
      <c r="L129" s="33"/>
      <c r="M129" s="65"/>
      <c r="N129" s="56"/>
      <c r="O129" s="66"/>
      <c r="P129" s="128">
        <f>P130+P308+P342</f>
        <v>0</v>
      </c>
      <c r="Q129" s="66"/>
      <c r="R129" s="128">
        <f>R130+R308+R342</f>
        <v>0</v>
      </c>
      <c r="S129" s="66"/>
      <c r="T129" s="129">
        <f>T130+T308+T342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71</v>
      </c>
      <c r="AU129" s="17" t="s">
        <v>162</v>
      </c>
      <c r="BK129" s="130">
        <f>BK130+BK308+BK342</f>
        <v>0</v>
      </c>
    </row>
    <row r="130" spans="1:65" s="12" customFormat="1" ht="25.9" customHeight="1">
      <c r="B130" s="131"/>
      <c r="D130" s="132" t="s">
        <v>71</v>
      </c>
      <c r="E130" s="133" t="s">
        <v>179</v>
      </c>
      <c r="F130" s="133" t="s">
        <v>180</v>
      </c>
      <c r="I130" s="134"/>
      <c r="J130" s="135">
        <f>BK130</f>
        <v>0</v>
      </c>
      <c r="L130" s="131"/>
      <c r="M130" s="136"/>
      <c r="N130" s="137"/>
      <c r="O130" s="137"/>
      <c r="P130" s="138">
        <f>P131+P175+P190+P213+P241+P250+P294+P305</f>
        <v>0</v>
      </c>
      <c r="Q130" s="137"/>
      <c r="R130" s="138">
        <f>R131+R175+R190+R213+R241+R250+R294+R305</f>
        <v>0</v>
      </c>
      <c r="S130" s="137"/>
      <c r="T130" s="139">
        <f>T131+T175+T190+T213+T241+T250+T294+T305</f>
        <v>0</v>
      </c>
      <c r="AR130" s="132" t="s">
        <v>80</v>
      </c>
      <c r="AT130" s="140" t="s">
        <v>71</v>
      </c>
      <c r="AU130" s="140" t="s">
        <v>72</v>
      </c>
      <c r="AY130" s="132" t="s">
        <v>181</v>
      </c>
      <c r="BK130" s="141">
        <f>BK131+BK175+BK190+BK213+BK241+BK250+BK294+BK305</f>
        <v>0</v>
      </c>
    </row>
    <row r="131" spans="1:65" s="12" customFormat="1" ht="22.9" customHeight="1">
      <c r="B131" s="131"/>
      <c r="D131" s="132" t="s">
        <v>71</v>
      </c>
      <c r="E131" s="142" t="s">
        <v>80</v>
      </c>
      <c r="F131" s="142" t="s">
        <v>1567</v>
      </c>
      <c r="I131" s="134"/>
      <c r="J131" s="143">
        <f>BK131</f>
        <v>0</v>
      </c>
      <c r="L131" s="131"/>
      <c r="M131" s="136"/>
      <c r="N131" s="137"/>
      <c r="O131" s="137"/>
      <c r="P131" s="138">
        <f>SUM(P132:P174)</f>
        <v>0</v>
      </c>
      <c r="Q131" s="137"/>
      <c r="R131" s="138">
        <f>SUM(R132:R174)</f>
        <v>0</v>
      </c>
      <c r="S131" s="137"/>
      <c r="T131" s="139">
        <f>SUM(T132:T174)</f>
        <v>0</v>
      </c>
      <c r="AR131" s="132" t="s">
        <v>80</v>
      </c>
      <c r="AT131" s="140" t="s">
        <v>71</v>
      </c>
      <c r="AU131" s="140" t="s">
        <v>80</v>
      </c>
      <c r="AY131" s="132" t="s">
        <v>181</v>
      </c>
      <c r="BK131" s="141">
        <f>SUM(BK132:BK174)</f>
        <v>0</v>
      </c>
    </row>
    <row r="132" spans="1:65" s="2" customFormat="1" ht="37.9" customHeight="1">
      <c r="A132" s="32"/>
      <c r="B132" s="144"/>
      <c r="C132" s="188" t="s">
        <v>80</v>
      </c>
      <c r="D132" s="188" t="s">
        <v>266</v>
      </c>
      <c r="E132" s="189" t="s">
        <v>1568</v>
      </c>
      <c r="F132" s="190" t="s">
        <v>1569</v>
      </c>
      <c r="G132" s="191" t="s">
        <v>690</v>
      </c>
      <c r="H132" s="192">
        <v>470</v>
      </c>
      <c r="I132" s="193"/>
      <c r="J132" s="194">
        <f>ROUND(I132*H132,2)</f>
        <v>0</v>
      </c>
      <c r="K132" s="195"/>
      <c r="L132" s="33"/>
      <c r="M132" s="196" t="s">
        <v>1</v>
      </c>
      <c r="N132" s="197" t="s">
        <v>37</v>
      </c>
      <c r="O132" s="58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188</v>
      </c>
      <c r="AT132" s="158" t="s">
        <v>266</v>
      </c>
      <c r="AU132" s="158" t="s">
        <v>82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1897</v>
      </c>
    </row>
    <row r="133" spans="1:65" s="2" customFormat="1" ht="29.25">
      <c r="A133" s="32"/>
      <c r="B133" s="33"/>
      <c r="C133" s="32"/>
      <c r="D133" s="160" t="s">
        <v>190</v>
      </c>
      <c r="E133" s="32"/>
      <c r="F133" s="161" t="s">
        <v>1569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82</v>
      </c>
    </row>
    <row r="134" spans="1:65" s="2" customFormat="1" ht="49.15" customHeight="1">
      <c r="A134" s="32"/>
      <c r="B134" s="144"/>
      <c r="C134" s="188" t="s">
        <v>82</v>
      </c>
      <c r="D134" s="188" t="s">
        <v>266</v>
      </c>
      <c r="E134" s="189" t="s">
        <v>1572</v>
      </c>
      <c r="F134" s="190" t="s">
        <v>1573</v>
      </c>
      <c r="G134" s="191" t="s">
        <v>690</v>
      </c>
      <c r="H134" s="192">
        <v>470</v>
      </c>
      <c r="I134" s="193"/>
      <c r="J134" s="194">
        <f>ROUND(I134*H134,2)</f>
        <v>0</v>
      </c>
      <c r="K134" s="195"/>
      <c r="L134" s="33"/>
      <c r="M134" s="196" t="s">
        <v>1</v>
      </c>
      <c r="N134" s="197" t="s">
        <v>37</v>
      </c>
      <c r="O134" s="58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8" t="s">
        <v>188</v>
      </c>
      <c r="AT134" s="158" t="s">
        <v>266</v>
      </c>
      <c r="AU134" s="158" t="s">
        <v>82</v>
      </c>
      <c r="AY134" s="17" t="s">
        <v>181</v>
      </c>
      <c r="BE134" s="159">
        <f>IF(N134="základní",J134,0)</f>
        <v>0</v>
      </c>
      <c r="BF134" s="159">
        <f>IF(N134="snížená",J134,0)</f>
        <v>0</v>
      </c>
      <c r="BG134" s="159">
        <f>IF(N134="zákl. přenesená",J134,0)</f>
        <v>0</v>
      </c>
      <c r="BH134" s="159">
        <f>IF(N134="sníž. přenesená",J134,0)</f>
        <v>0</v>
      </c>
      <c r="BI134" s="159">
        <f>IF(N134="nulová",J134,0)</f>
        <v>0</v>
      </c>
      <c r="BJ134" s="17" t="s">
        <v>80</v>
      </c>
      <c r="BK134" s="159">
        <f>ROUND(I134*H134,2)</f>
        <v>0</v>
      </c>
      <c r="BL134" s="17" t="s">
        <v>188</v>
      </c>
      <c r="BM134" s="158" t="s">
        <v>1898</v>
      </c>
    </row>
    <row r="135" spans="1:65" s="2" customFormat="1" ht="29.25">
      <c r="A135" s="32"/>
      <c r="B135" s="33"/>
      <c r="C135" s="32"/>
      <c r="D135" s="160" t="s">
        <v>190</v>
      </c>
      <c r="E135" s="32"/>
      <c r="F135" s="161" t="s">
        <v>1573</v>
      </c>
      <c r="G135" s="32"/>
      <c r="H135" s="32"/>
      <c r="I135" s="162"/>
      <c r="J135" s="32"/>
      <c r="K135" s="32"/>
      <c r="L135" s="33"/>
      <c r="M135" s="163"/>
      <c r="N135" s="164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190</v>
      </c>
      <c r="AU135" s="17" t="s">
        <v>82</v>
      </c>
    </row>
    <row r="136" spans="1:65" s="2" customFormat="1" ht="62.65" customHeight="1">
      <c r="A136" s="32"/>
      <c r="B136" s="144"/>
      <c r="C136" s="188" t="s">
        <v>212</v>
      </c>
      <c r="D136" s="188" t="s">
        <v>266</v>
      </c>
      <c r="E136" s="189" t="s">
        <v>1575</v>
      </c>
      <c r="F136" s="190" t="s">
        <v>1576</v>
      </c>
      <c r="G136" s="191" t="s">
        <v>690</v>
      </c>
      <c r="H136" s="192">
        <v>470</v>
      </c>
      <c r="I136" s="193"/>
      <c r="J136" s="194">
        <f>ROUND(I136*H136,2)</f>
        <v>0</v>
      </c>
      <c r="K136" s="195"/>
      <c r="L136" s="33"/>
      <c r="M136" s="196" t="s">
        <v>1</v>
      </c>
      <c r="N136" s="197" t="s">
        <v>37</v>
      </c>
      <c r="O136" s="58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188</v>
      </c>
      <c r="AT136" s="158" t="s">
        <v>266</v>
      </c>
      <c r="AU136" s="158" t="s">
        <v>82</v>
      </c>
      <c r="AY136" s="17" t="s">
        <v>181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7" t="s">
        <v>80</v>
      </c>
      <c r="BK136" s="159">
        <f>ROUND(I136*H136,2)</f>
        <v>0</v>
      </c>
      <c r="BL136" s="17" t="s">
        <v>188</v>
      </c>
      <c r="BM136" s="158" t="s">
        <v>1899</v>
      </c>
    </row>
    <row r="137" spans="1:65" s="2" customFormat="1" ht="39">
      <c r="A137" s="32"/>
      <c r="B137" s="33"/>
      <c r="C137" s="32"/>
      <c r="D137" s="160" t="s">
        <v>190</v>
      </c>
      <c r="E137" s="32"/>
      <c r="F137" s="161" t="s">
        <v>1576</v>
      </c>
      <c r="G137" s="32"/>
      <c r="H137" s="32"/>
      <c r="I137" s="162"/>
      <c r="J137" s="32"/>
      <c r="K137" s="32"/>
      <c r="L137" s="33"/>
      <c r="M137" s="163"/>
      <c r="N137" s="16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190</v>
      </c>
      <c r="AU137" s="17" t="s">
        <v>82</v>
      </c>
    </row>
    <row r="138" spans="1:65" s="2" customFormat="1" ht="66.75" customHeight="1">
      <c r="A138" s="32"/>
      <c r="B138" s="144"/>
      <c r="C138" s="188" t="s">
        <v>188</v>
      </c>
      <c r="D138" s="188" t="s">
        <v>266</v>
      </c>
      <c r="E138" s="189" t="s">
        <v>1578</v>
      </c>
      <c r="F138" s="190" t="s">
        <v>1579</v>
      </c>
      <c r="G138" s="191" t="s">
        <v>690</v>
      </c>
      <c r="H138" s="192">
        <v>3625</v>
      </c>
      <c r="I138" s="193"/>
      <c r="J138" s="194">
        <f>ROUND(I138*H138,2)</f>
        <v>0</v>
      </c>
      <c r="K138" s="195"/>
      <c r="L138" s="33"/>
      <c r="M138" s="196" t="s">
        <v>1</v>
      </c>
      <c r="N138" s="197" t="s">
        <v>37</v>
      </c>
      <c r="O138" s="58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188</v>
      </c>
      <c r="AT138" s="158" t="s">
        <v>266</v>
      </c>
      <c r="AU138" s="158" t="s">
        <v>82</v>
      </c>
      <c r="AY138" s="17" t="s">
        <v>181</v>
      </c>
      <c r="BE138" s="159">
        <f>IF(N138="základní",J138,0)</f>
        <v>0</v>
      </c>
      <c r="BF138" s="159">
        <f>IF(N138="snížená",J138,0)</f>
        <v>0</v>
      </c>
      <c r="BG138" s="159">
        <f>IF(N138="zákl. přenesená",J138,0)</f>
        <v>0</v>
      </c>
      <c r="BH138" s="159">
        <f>IF(N138="sníž. přenesená",J138,0)</f>
        <v>0</v>
      </c>
      <c r="BI138" s="159">
        <f>IF(N138="nulová",J138,0)</f>
        <v>0</v>
      </c>
      <c r="BJ138" s="17" t="s">
        <v>80</v>
      </c>
      <c r="BK138" s="159">
        <f>ROUND(I138*H138,2)</f>
        <v>0</v>
      </c>
      <c r="BL138" s="17" t="s">
        <v>188</v>
      </c>
      <c r="BM138" s="158" t="s">
        <v>1900</v>
      </c>
    </row>
    <row r="139" spans="1:65" s="2" customFormat="1" ht="48.75">
      <c r="A139" s="32"/>
      <c r="B139" s="33"/>
      <c r="C139" s="32"/>
      <c r="D139" s="160" t="s">
        <v>190</v>
      </c>
      <c r="E139" s="32"/>
      <c r="F139" s="161" t="s">
        <v>1581</v>
      </c>
      <c r="G139" s="32"/>
      <c r="H139" s="32"/>
      <c r="I139" s="162"/>
      <c r="J139" s="32"/>
      <c r="K139" s="32"/>
      <c r="L139" s="33"/>
      <c r="M139" s="163"/>
      <c r="N139" s="164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190</v>
      </c>
      <c r="AU139" s="17" t="s">
        <v>82</v>
      </c>
    </row>
    <row r="140" spans="1:65" s="13" customFormat="1" ht="11.25">
      <c r="B140" s="165"/>
      <c r="D140" s="160" t="s">
        <v>191</v>
      </c>
      <c r="E140" s="166" t="s">
        <v>1</v>
      </c>
      <c r="F140" s="167" t="s">
        <v>1901</v>
      </c>
      <c r="H140" s="168">
        <v>3625</v>
      </c>
      <c r="I140" s="169"/>
      <c r="L140" s="165"/>
      <c r="M140" s="170"/>
      <c r="N140" s="171"/>
      <c r="O140" s="171"/>
      <c r="P140" s="171"/>
      <c r="Q140" s="171"/>
      <c r="R140" s="171"/>
      <c r="S140" s="171"/>
      <c r="T140" s="172"/>
      <c r="AT140" s="166" t="s">
        <v>191</v>
      </c>
      <c r="AU140" s="166" t="s">
        <v>82</v>
      </c>
      <c r="AV140" s="13" t="s">
        <v>82</v>
      </c>
      <c r="AW140" s="13" t="s">
        <v>29</v>
      </c>
      <c r="AX140" s="13" t="s">
        <v>72</v>
      </c>
      <c r="AY140" s="166" t="s">
        <v>181</v>
      </c>
    </row>
    <row r="141" spans="1:65" s="15" customFormat="1" ht="11.25">
      <c r="B141" s="180"/>
      <c r="D141" s="160" t="s">
        <v>191</v>
      </c>
      <c r="E141" s="181" t="s">
        <v>1</v>
      </c>
      <c r="F141" s="182" t="s">
        <v>223</v>
      </c>
      <c r="H141" s="183">
        <v>3625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191</v>
      </c>
      <c r="AU141" s="181" t="s">
        <v>82</v>
      </c>
      <c r="AV141" s="15" t="s">
        <v>188</v>
      </c>
      <c r="AW141" s="15" t="s">
        <v>29</v>
      </c>
      <c r="AX141" s="15" t="s">
        <v>80</v>
      </c>
      <c r="AY141" s="181" t="s">
        <v>181</v>
      </c>
    </row>
    <row r="142" spans="1:65" s="2" customFormat="1" ht="44.25" customHeight="1">
      <c r="A142" s="32"/>
      <c r="B142" s="144"/>
      <c r="C142" s="188" t="s">
        <v>231</v>
      </c>
      <c r="D142" s="188" t="s">
        <v>266</v>
      </c>
      <c r="E142" s="189" t="s">
        <v>1902</v>
      </c>
      <c r="F142" s="190" t="s">
        <v>1745</v>
      </c>
      <c r="G142" s="191" t="s">
        <v>643</v>
      </c>
      <c r="H142" s="192">
        <v>1377.5</v>
      </c>
      <c r="I142" s="193"/>
      <c r="J142" s="194">
        <f>ROUND(I142*H142,2)</f>
        <v>0</v>
      </c>
      <c r="K142" s="195"/>
      <c r="L142" s="33"/>
      <c r="M142" s="196" t="s">
        <v>1</v>
      </c>
      <c r="N142" s="197" t="s">
        <v>37</v>
      </c>
      <c r="O142" s="58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8" t="s">
        <v>188</v>
      </c>
      <c r="AT142" s="158" t="s">
        <v>266</v>
      </c>
      <c r="AU142" s="158" t="s">
        <v>82</v>
      </c>
      <c r="AY142" s="17" t="s">
        <v>181</v>
      </c>
      <c r="BE142" s="159">
        <f>IF(N142="základní",J142,0)</f>
        <v>0</v>
      </c>
      <c r="BF142" s="159">
        <f>IF(N142="snížená",J142,0)</f>
        <v>0</v>
      </c>
      <c r="BG142" s="159">
        <f>IF(N142="zákl. přenesená",J142,0)</f>
        <v>0</v>
      </c>
      <c r="BH142" s="159">
        <f>IF(N142="sníž. přenesená",J142,0)</f>
        <v>0</v>
      </c>
      <c r="BI142" s="159">
        <f>IF(N142="nulová",J142,0)</f>
        <v>0</v>
      </c>
      <c r="BJ142" s="17" t="s">
        <v>80</v>
      </c>
      <c r="BK142" s="159">
        <f>ROUND(I142*H142,2)</f>
        <v>0</v>
      </c>
      <c r="BL142" s="17" t="s">
        <v>188</v>
      </c>
      <c r="BM142" s="158" t="s">
        <v>1903</v>
      </c>
    </row>
    <row r="143" spans="1:65" s="2" customFormat="1" ht="29.25">
      <c r="A143" s="32"/>
      <c r="B143" s="33"/>
      <c r="C143" s="32"/>
      <c r="D143" s="160" t="s">
        <v>190</v>
      </c>
      <c r="E143" s="32"/>
      <c r="F143" s="161" t="s">
        <v>1745</v>
      </c>
      <c r="G143" s="32"/>
      <c r="H143" s="32"/>
      <c r="I143" s="162"/>
      <c r="J143" s="32"/>
      <c r="K143" s="32"/>
      <c r="L143" s="33"/>
      <c r="M143" s="163"/>
      <c r="N143" s="164"/>
      <c r="O143" s="58"/>
      <c r="P143" s="58"/>
      <c r="Q143" s="58"/>
      <c r="R143" s="58"/>
      <c r="S143" s="58"/>
      <c r="T143" s="59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7" t="s">
        <v>190</v>
      </c>
      <c r="AU143" s="17" t="s">
        <v>82</v>
      </c>
    </row>
    <row r="144" spans="1:65" s="13" customFormat="1" ht="11.25">
      <c r="B144" s="165"/>
      <c r="D144" s="160" t="s">
        <v>191</v>
      </c>
      <c r="E144" s="166" t="s">
        <v>1</v>
      </c>
      <c r="F144" s="167" t="s">
        <v>1904</v>
      </c>
      <c r="H144" s="168">
        <v>1377.5</v>
      </c>
      <c r="I144" s="169"/>
      <c r="L144" s="165"/>
      <c r="M144" s="170"/>
      <c r="N144" s="171"/>
      <c r="O144" s="171"/>
      <c r="P144" s="171"/>
      <c r="Q144" s="171"/>
      <c r="R144" s="171"/>
      <c r="S144" s="171"/>
      <c r="T144" s="172"/>
      <c r="AT144" s="166" t="s">
        <v>191</v>
      </c>
      <c r="AU144" s="166" t="s">
        <v>82</v>
      </c>
      <c r="AV144" s="13" t="s">
        <v>82</v>
      </c>
      <c r="AW144" s="13" t="s">
        <v>29</v>
      </c>
      <c r="AX144" s="13" t="s">
        <v>72</v>
      </c>
      <c r="AY144" s="166" t="s">
        <v>181</v>
      </c>
    </row>
    <row r="145" spans="1:65" s="15" customFormat="1" ht="11.25">
      <c r="B145" s="180"/>
      <c r="D145" s="160" t="s">
        <v>191</v>
      </c>
      <c r="E145" s="181" t="s">
        <v>1</v>
      </c>
      <c r="F145" s="182" t="s">
        <v>223</v>
      </c>
      <c r="H145" s="183">
        <v>1377.5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191</v>
      </c>
      <c r="AU145" s="181" t="s">
        <v>82</v>
      </c>
      <c r="AV145" s="15" t="s">
        <v>188</v>
      </c>
      <c r="AW145" s="15" t="s">
        <v>29</v>
      </c>
      <c r="AX145" s="15" t="s">
        <v>80</v>
      </c>
      <c r="AY145" s="181" t="s">
        <v>181</v>
      </c>
    </row>
    <row r="146" spans="1:65" s="2" customFormat="1" ht="37.9" customHeight="1">
      <c r="A146" s="32"/>
      <c r="B146" s="144"/>
      <c r="C146" s="188" t="s">
        <v>237</v>
      </c>
      <c r="D146" s="188" t="s">
        <v>266</v>
      </c>
      <c r="E146" s="189" t="s">
        <v>1587</v>
      </c>
      <c r="F146" s="190" t="s">
        <v>1588</v>
      </c>
      <c r="G146" s="191" t="s">
        <v>690</v>
      </c>
      <c r="H146" s="192">
        <v>470</v>
      </c>
      <c r="I146" s="193"/>
      <c r="J146" s="194">
        <f>ROUND(I146*H146,2)</f>
        <v>0</v>
      </c>
      <c r="K146" s="195"/>
      <c r="L146" s="33"/>
      <c r="M146" s="196" t="s">
        <v>1</v>
      </c>
      <c r="N146" s="197" t="s">
        <v>37</v>
      </c>
      <c r="O146" s="58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8" t="s">
        <v>188</v>
      </c>
      <c r="AT146" s="158" t="s">
        <v>266</v>
      </c>
      <c r="AU146" s="158" t="s">
        <v>82</v>
      </c>
      <c r="AY146" s="17" t="s">
        <v>181</v>
      </c>
      <c r="BE146" s="159">
        <f>IF(N146="základní",J146,0)</f>
        <v>0</v>
      </c>
      <c r="BF146" s="159">
        <f>IF(N146="snížená",J146,0)</f>
        <v>0</v>
      </c>
      <c r="BG146" s="159">
        <f>IF(N146="zákl. přenesená",J146,0)</f>
        <v>0</v>
      </c>
      <c r="BH146" s="159">
        <f>IF(N146="sníž. přenesená",J146,0)</f>
        <v>0</v>
      </c>
      <c r="BI146" s="159">
        <f>IF(N146="nulová",J146,0)</f>
        <v>0</v>
      </c>
      <c r="BJ146" s="17" t="s">
        <v>80</v>
      </c>
      <c r="BK146" s="159">
        <f>ROUND(I146*H146,2)</f>
        <v>0</v>
      </c>
      <c r="BL146" s="17" t="s">
        <v>188</v>
      </c>
      <c r="BM146" s="158" t="s">
        <v>1905</v>
      </c>
    </row>
    <row r="147" spans="1:65" s="2" customFormat="1" ht="19.5">
      <c r="A147" s="32"/>
      <c r="B147" s="33"/>
      <c r="C147" s="32"/>
      <c r="D147" s="160" t="s">
        <v>190</v>
      </c>
      <c r="E147" s="32"/>
      <c r="F147" s="161" t="s">
        <v>1588</v>
      </c>
      <c r="G147" s="32"/>
      <c r="H147" s="32"/>
      <c r="I147" s="162"/>
      <c r="J147" s="32"/>
      <c r="K147" s="32"/>
      <c r="L147" s="33"/>
      <c r="M147" s="163"/>
      <c r="N147" s="164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190</v>
      </c>
      <c r="AU147" s="17" t="s">
        <v>82</v>
      </c>
    </row>
    <row r="148" spans="1:65" s="2" customFormat="1" ht="66.75" customHeight="1">
      <c r="A148" s="32"/>
      <c r="B148" s="144"/>
      <c r="C148" s="188" t="s">
        <v>250</v>
      </c>
      <c r="D148" s="188" t="s">
        <v>266</v>
      </c>
      <c r="E148" s="189" t="s">
        <v>1591</v>
      </c>
      <c r="F148" s="190" t="s">
        <v>1592</v>
      </c>
      <c r="G148" s="191" t="s">
        <v>690</v>
      </c>
      <c r="H148" s="192">
        <v>436.32</v>
      </c>
      <c r="I148" s="193"/>
      <c r="J148" s="194">
        <f>ROUND(I148*H148,2)</f>
        <v>0</v>
      </c>
      <c r="K148" s="195"/>
      <c r="L148" s="33"/>
      <c r="M148" s="196" t="s">
        <v>1</v>
      </c>
      <c r="N148" s="197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188</v>
      </c>
      <c r="AT148" s="158" t="s">
        <v>266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1906</v>
      </c>
    </row>
    <row r="149" spans="1:65" s="2" customFormat="1" ht="39">
      <c r="A149" s="32"/>
      <c r="B149" s="33"/>
      <c r="C149" s="32"/>
      <c r="D149" s="160" t="s">
        <v>190</v>
      </c>
      <c r="E149" s="32"/>
      <c r="F149" s="161" t="s">
        <v>1592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1907</v>
      </c>
      <c r="H150" s="168">
        <v>7.32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72</v>
      </c>
      <c r="AY150" s="166" t="s">
        <v>181</v>
      </c>
    </row>
    <row r="151" spans="1:65" s="13" customFormat="1" ht="11.25">
      <c r="B151" s="165"/>
      <c r="D151" s="160" t="s">
        <v>191</v>
      </c>
      <c r="E151" s="166" t="s">
        <v>1</v>
      </c>
      <c r="F151" s="167" t="s">
        <v>1908</v>
      </c>
      <c r="H151" s="168">
        <v>429</v>
      </c>
      <c r="I151" s="169"/>
      <c r="L151" s="165"/>
      <c r="M151" s="170"/>
      <c r="N151" s="171"/>
      <c r="O151" s="171"/>
      <c r="P151" s="171"/>
      <c r="Q151" s="171"/>
      <c r="R151" s="171"/>
      <c r="S151" s="171"/>
      <c r="T151" s="172"/>
      <c r="AT151" s="166" t="s">
        <v>191</v>
      </c>
      <c r="AU151" s="166" t="s">
        <v>82</v>
      </c>
      <c r="AV151" s="13" t="s">
        <v>82</v>
      </c>
      <c r="AW151" s="13" t="s">
        <v>29</v>
      </c>
      <c r="AX151" s="13" t="s">
        <v>72</v>
      </c>
      <c r="AY151" s="166" t="s">
        <v>181</v>
      </c>
    </row>
    <row r="152" spans="1:65" s="15" customFormat="1" ht="11.25">
      <c r="B152" s="180"/>
      <c r="D152" s="160" t="s">
        <v>191</v>
      </c>
      <c r="E152" s="181" t="s">
        <v>1</v>
      </c>
      <c r="F152" s="182" t="s">
        <v>223</v>
      </c>
      <c r="H152" s="183">
        <v>436.32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191</v>
      </c>
      <c r="AU152" s="181" t="s">
        <v>82</v>
      </c>
      <c r="AV152" s="15" t="s">
        <v>188</v>
      </c>
      <c r="AW152" s="15" t="s">
        <v>29</v>
      </c>
      <c r="AX152" s="15" t="s">
        <v>80</v>
      </c>
      <c r="AY152" s="181" t="s">
        <v>181</v>
      </c>
    </row>
    <row r="153" spans="1:65" s="2" customFormat="1" ht="16.5" customHeight="1">
      <c r="A153" s="32"/>
      <c r="B153" s="144"/>
      <c r="C153" s="145" t="s">
        <v>187</v>
      </c>
      <c r="D153" s="145" t="s">
        <v>183</v>
      </c>
      <c r="E153" s="146" t="s">
        <v>1596</v>
      </c>
      <c r="F153" s="147" t="s">
        <v>1597</v>
      </c>
      <c r="G153" s="148" t="s">
        <v>643</v>
      </c>
      <c r="H153" s="149">
        <v>850</v>
      </c>
      <c r="I153" s="150"/>
      <c r="J153" s="151">
        <f>ROUND(I153*H153,2)</f>
        <v>0</v>
      </c>
      <c r="K153" s="152"/>
      <c r="L153" s="153"/>
      <c r="M153" s="154" t="s">
        <v>1</v>
      </c>
      <c r="N153" s="155" t="s">
        <v>37</v>
      </c>
      <c r="O153" s="58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187</v>
      </c>
      <c r="AT153" s="158" t="s">
        <v>183</v>
      </c>
      <c r="AU153" s="158" t="s">
        <v>82</v>
      </c>
      <c r="AY153" s="17" t="s">
        <v>181</v>
      </c>
      <c r="BE153" s="159">
        <f>IF(N153="základní",J153,0)</f>
        <v>0</v>
      </c>
      <c r="BF153" s="159">
        <f>IF(N153="snížená",J153,0)</f>
        <v>0</v>
      </c>
      <c r="BG153" s="159">
        <f>IF(N153="zákl. přenesená",J153,0)</f>
        <v>0</v>
      </c>
      <c r="BH153" s="159">
        <f>IF(N153="sníž. přenesená",J153,0)</f>
        <v>0</v>
      </c>
      <c r="BI153" s="159">
        <f>IF(N153="nulová",J153,0)</f>
        <v>0</v>
      </c>
      <c r="BJ153" s="17" t="s">
        <v>80</v>
      </c>
      <c r="BK153" s="159">
        <f>ROUND(I153*H153,2)</f>
        <v>0</v>
      </c>
      <c r="BL153" s="17" t="s">
        <v>188</v>
      </c>
      <c r="BM153" s="158" t="s">
        <v>1909</v>
      </c>
    </row>
    <row r="154" spans="1:65" s="2" customFormat="1" ht="11.25">
      <c r="A154" s="32"/>
      <c r="B154" s="33"/>
      <c r="C154" s="32"/>
      <c r="D154" s="160" t="s">
        <v>190</v>
      </c>
      <c r="E154" s="32"/>
      <c r="F154" s="161" t="s">
        <v>1597</v>
      </c>
      <c r="G154" s="32"/>
      <c r="H154" s="32"/>
      <c r="I154" s="162"/>
      <c r="J154" s="32"/>
      <c r="K154" s="32"/>
      <c r="L154" s="33"/>
      <c r="M154" s="163"/>
      <c r="N154" s="164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190</v>
      </c>
      <c r="AU154" s="17" t="s">
        <v>82</v>
      </c>
    </row>
    <row r="155" spans="1:65" s="2" customFormat="1" ht="16.5" customHeight="1">
      <c r="A155" s="32"/>
      <c r="B155" s="144"/>
      <c r="C155" s="188" t="s">
        <v>277</v>
      </c>
      <c r="D155" s="188" t="s">
        <v>266</v>
      </c>
      <c r="E155" s="189" t="s">
        <v>1599</v>
      </c>
      <c r="F155" s="190" t="s">
        <v>1600</v>
      </c>
      <c r="G155" s="191" t="s">
        <v>881</v>
      </c>
      <c r="H155" s="192">
        <v>20</v>
      </c>
      <c r="I155" s="193"/>
      <c r="J155" s="194">
        <f>ROUND(I155*H155,2)</f>
        <v>0</v>
      </c>
      <c r="K155" s="195"/>
      <c r="L155" s="33"/>
      <c r="M155" s="196" t="s">
        <v>1</v>
      </c>
      <c r="N155" s="197" t="s">
        <v>37</v>
      </c>
      <c r="O155" s="58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8" t="s">
        <v>188</v>
      </c>
      <c r="AT155" s="158" t="s">
        <v>266</v>
      </c>
      <c r="AU155" s="158" t="s">
        <v>82</v>
      </c>
      <c r="AY155" s="17" t="s">
        <v>181</v>
      </c>
      <c r="BE155" s="159">
        <f>IF(N155="základní",J155,0)</f>
        <v>0</v>
      </c>
      <c r="BF155" s="159">
        <f>IF(N155="snížená",J155,0)</f>
        <v>0</v>
      </c>
      <c r="BG155" s="159">
        <f>IF(N155="zákl. přenesená",J155,0)</f>
        <v>0</v>
      </c>
      <c r="BH155" s="159">
        <f>IF(N155="sníž. přenesená",J155,0)</f>
        <v>0</v>
      </c>
      <c r="BI155" s="159">
        <f>IF(N155="nulová",J155,0)</f>
        <v>0</v>
      </c>
      <c r="BJ155" s="17" t="s">
        <v>80</v>
      </c>
      <c r="BK155" s="159">
        <f>ROUND(I155*H155,2)</f>
        <v>0</v>
      </c>
      <c r="BL155" s="17" t="s">
        <v>188</v>
      </c>
      <c r="BM155" s="158" t="s">
        <v>1910</v>
      </c>
    </row>
    <row r="156" spans="1:65" s="2" customFormat="1" ht="11.25">
      <c r="A156" s="32"/>
      <c r="B156" s="33"/>
      <c r="C156" s="32"/>
      <c r="D156" s="160" t="s">
        <v>190</v>
      </c>
      <c r="E156" s="32"/>
      <c r="F156" s="161" t="s">
        <v>1600</v>
      </c>
      <c r="G156" s="32"/>
      <c r="H156" s="32"/>
      <c r="I156" s="162"/>
      <c r="J156" s="32"/>
      <c r="K156" s="32"/>
      <c r="L156" s="33"/>
      <c r="M156" s="163"/>
      <c r="N156" s="164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190</v>
      </c>
      <c r="AU156" s="17" t="s">
        <v>82</v>
      </c>
    </row>
    <row r="157" spans="1:65" s="13" customFormat="1" ht="11.25">
      <c r="B157" s="165"/>
      <c r="D157" s="160" t="s">
        <v>191</v>
      </c>
      <c r="E157" s="166" t="s">
        <v>1</v>
      </c>
      <c r="F157" s="167" t="s">
        <v>1911</v>
      </c>
      <c r="H157" s="168">
        <v>20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6" t="s">
        <v>191</v>
      </c>
      <c r="AU157" s="166" t="s">
        <v>82</v>
      </c>
      <c r="AV157" s="13" t="s">
        <v>82</v>
      </c>
      <c r="AW157" s="13" t="s">
        <v>29</v>
      </c>
      <c r="AX157" s="13" t="s">
        <v>72</v>
      </c>
      <c r="AY157" s="166" t="s">
        <v>181</v>
      </c>
    </row>
    <row r="158" spans="1:65" s="15" customFormat="1" ht="11.25">
      <c r="B158" s="180"/>
      <c r="D158" s="160" t="s">
        <v>191</v>
      </c>
      <c r="E158" s="181" t="s">
        <v>1</v>
      </c>
      <c r="F158" s="182" t="s">
        <v>223</v>
      </c>
      <c r="H158" s="183">
        <v>20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191</v>
      </c>
      <c r="AU158" s="181" t="s">
        <v>82</v>
      </c>
      <c r="AV158" s="15" t="s">
        <v>188</v>
      </c>
      <c r="AW158" s="15" t="s">
        <v>29</v>
      </c>
      <c r="AX158" s="15" t="s">
        <v>80</v>
      </c>
      <c r="AY158" s="181" t="s">
        <v>181</v>
      </c>
    </row>
    <row r="159" spans="1:65" s="2" customFormat="1" ht="16.5" customHeight="1">
      <c r="A159" s="32"/>
      <c r="B159" s="144"/>
      <c r="C159" s="145" t="s">
        <v>289</v>
      </c>
      <c r="D159" s="145" t="s">
        <v>183</v>
      </c>
      <c r="E159" s="146" t="s">
        <v>1603</v>
      </c>
      <c r="F159" s="147" t="s">
        <v>1604</v>
      </c>
      <c r="G159" s="148" t="s">
        <v>1605</v>
      </c>
      <c r="H159" s="149">
        <v>0.5</v>
      </c>
      <c r="I159" s="150"/>
      <c r="J159" s="151">
        <f>ROUND(I159*H159,2)</f>
        <v>0</v>
      </c>
      <c r="K159" s="152"/>
      <c r="L159" s="153"/>
      <c r="M159" s="154" t="s">
        <v>1</v>
      </c>
      <c r="N159" s="155" t="s">
        <v>37</v>
      </c>
      <c r="O159" s="58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187</v>
      </c>
      <c r="AT159" s="158" t="s">
        <v>183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188</v>
      </c>
      <c r="BM159" s="158" t="s">
        <v>1912</v>
      </c>
    </row>
    <row r="160" spans="1:65" s="2" customFormat="1" ht="11.25">
      <c r="A160" s="32"/>
      <c r="B160" s="33"/>
      <c r="C160" s="32"/>
      <c r="D160" s="160" t="s">
        <v>190</v>
      </c>
      <c r="E160" s="32"/>
      <c r="F160" s="161" t="s">
        <v>1604</v>
      </c>
      <c r="G160" s="32"/>
      <c r="H160" s="32"/>
      <c r="I160" s="162"/>
      <c r="J160" s="32"/>
      <c r="K160" s="32"/>
      <c r="L160" s="33"/>
      <c r="M160" s="163"/>
      <c r="N160" s="164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65" s="13" customFormat="1" ht="11.25">
      <c r="B161" s="165"/>
      <c r="D161" s="160" t="s">
        <v>191</v>
      </c>
      <c r="E161" s="166" t="s">
        <v>1</v>
      </c>
      <c r="F161" s="167" t="s">
        <v>1913</v>
      </c>
      <c r="H161" s="168">
        <v>0.5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6" t="s">
        <v>191</v>
      </c>
      <c r="AU161" s="166" t="s">
        <v>82</v>
      </c>
      <c r="AV161" s="13" t="s">
        <v>82</v>
      </c>
      <c r="AW161" s="13" t="s">
        <v>29</v>
      </c>
      <c r="AX161" s="13" t="s">
        <v>72</v>
      </c>
      <c r="AY161" s="166" t="s">
        <v>181</v>
      </c>
    </row>
    <row r="162" spans="1:65" s="15" customFormat="1" ht="11.25">
      <c r="B162" s="180"/>
      <c r="D162" s="160" t="s">
        <v>191</v>
      </c>
      <c r="E162" s="181" t="s">
        <v>1</v>
      </c>
      <c r="F162" s="182" t="s">
        <v>223</v>
      </c>
      <c r="H162" s="183">
        <v>0.5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191</v>
      </c>
      <c r="AU162" s="181" t="s">
        <v>82</v>
      </c>
      <c r="AV162" s="15" t="s">
        <v>188</v>
      </c>
      <c r="AW162" s="15" t="s">
        <v>29</v>
      </c>
      <c r="AX162" s="15" t="s">
        <v>80</v>
      </c>
      <c r="AY162" s="181" t="s">
        <v>181</v>
      </c>
    </row>
    <row r="163" spans="1:65" s="2" customFormat="1" ht="24.2" customHeight="1">
      <c r="A163" s="32"/>
      <c r="B163" s="144"/>
      <c r="C163" s="188" t="s">
        <v>8</v>
      </c>
      <c r="D163" s="188" t="s">
        <v>266</v>
      </c>
      <c r="E163" s="189" t="s">
        <v>1608</v>
      </c>
      <c r="F163" s="190" t="s">
        <v>1609</v>
      </c>
      <c r="G163" s="191" t="s">
        <v>881</v>
      </c>
      <c r="H163" s="192">
        <v>20</v>
      </c>
      <c r="I163" s="193"/>
      <c r="J163" s="194">
        <f>ROUND(I163*H163,2)</f>
        <v>0</v>
      </c>
      <c r="K163" s="195"/>
      <c r="L163" s="33"/>
      <c r="M163" s="196" t="s">
        <v>1</v>
      </c>
      <c r="N163" s="197" t="s">
        <v>37</v>
      </c>
      <c r="O163" s="58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8" t="s">
        <v>188</v>
      </c>
      <c r="AT163" s="158" t="s">
        <v>266</v>
      </c>
      <c r="AU163" s="158" t="s">
        <v>82</v>
      </c>
      <c r="AY163" s="17" t="s">
        <v>181</v>
      </c>
      <c r="BE163" s="159">
        <f>IF(N163="základní",J163,0)</f>
        <v>0</v>
      </c>
      <c r="BF163" s="159">
        <f>IF(N163="snížená",J163,0)</f>
        <v>0</v>
      </c>
      <c r="BG163" s="159">
        <f>IF(N163="zákl. přenesená",J163,0)</f>
        <v>0</v>
      </c>
      <c r="BH163" s="159">
        <f>IF(N163="sníž. přenesená",J163,0)</f>
        <v>0</v>
      </c>
      <c r="BI163" s="159">
        <f>IF(N163="nulová",J163,0)</f>
        <v>0</v>
      </c>
      <c r="BJ163" s="17" t="s">
        <v>80</v>
      </c>
      <c r="BK163" s="159">
        <f>ROUND(I163*H163,2)</f>
        <v>0</v>
      </c>
      <c r="BL163" s="17" t="s">
        <v>188</v>
      </c>
      <c r="BM163" s="158" t="s">
        <v>1914</v>
      </c>
    </row>
    <row r="164" spans="1:65" s="2" customFormat="1" ht="11.25">
      <c r="A164" s="32"/>
      <c r="B164" s="33"/>
      <c r="C164" s="32"/>
      <c r="D164" s="160" t="s">
        <v>190</v>
      </c>
      <c r="E164" s="32"/>
      <c r="F164" s="161" t="s">
        <v>1609</v>
      </c>
      <c r="G164" s="32"/>
      <c r="H164" s="32"/>
      <c r="I164" s="162"/>
      <c r="J164" s="32"/>
      <c r="K164" s="32"/>
      <c r="L164" s="33"/>
      <c r="M164" s="163"/>
      <c r="N164" s="164"/>
      <c r="O164" s="58"/>
      <c r="P164" s="58"/>
      <c r="Q164" s="58"/>
      <c r="R164" s="58"/>
      <c r="S164" s="58"/>
      <c r="T164" s="59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7" t="s">
        <v>190</v>
      </c>
      <c r="AU164" s="17" t="s">
        <v>82</v>
      </c>
    </row>
    <row r="165" spans="1:65" s="13" customFormat="1" ht="11.25">
      <c r="B165" s="165"/>
      <c r="D165" s="160" t="s">
        <v>191</v>
      </c>
      <c r="E165" s="166" t="s">
        <v>1</v>
      </c>
      <c r="F165" s="167" t="s">
        <v>1911</v>
      </c>
      <c r="H165" s="168">
        <v>20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6" t="s">
        <v>191</v>
      </c>
      <c r="AU165" s="166" t="s">
        <v>82</v>
      </c>
      <c r="AV165" s="13" t="s">
        <v>82</v>
      </c>
      <c r="AW165" s="13" t="s">
        <v>29</v>
      </c>
      <c r="AX165" s="13" t="s">
        <v>72</v>
      </c>
      <c r="AY165" s="166" t="s">
        <v>181</v>
      </c>
    </row>
    <row r="166" spans="1:65" s="15" customFormat="1" ht="11.25">
      <c r="B166" s="180"/>
      <c r="D166" s="160" t="s">
        <v>191</v>
      </c>
      <c r="E166" s="181" t="s">
        <v>1</v>
      </c>
      <c r="F166" s="182" t="s">
        <v>223</v>
      </c>
      <c r="H166" s="183">
        <v>20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191</v>
      </c>
      <c r="AU166" s="181" t="s">
        <v>82</v>
      </c>
      <c r="AV166" s="15" t="s">
        <v>188</v>
      </c>
      <c r="AW166" s="15" t="s">
        <v>29</v>
      </c>
      <c r="AX166" s="15" t="s">
        <v>80</v>
      </c>
      <c r="AY166" s="181" t="s">
        <v>181</v>
      </c>
    </row>
    <row r="167" spans="1:65" s="2" customFormat="1" ht="21.75" customHeight="1">
      <c r="A167" s="32"/>
      <c r="B167" s="144"/>
      <c r="C167" s="188" t="s">
        <v>304</v>
      </c>
      <c r="D167" s="188" t="s">
        <v>266</v>
      </c>
      <c r="E167" s="189" t="s">
        <v>1611</v>
      </c>
      <c r="F167" s="190" t="s">
        <v>1612</v>
      </c>
      <c r="G167" s="191" t="s">
        <v>690</v>
      </c>
      <c r="H167" s="192">
        <v>2</v>
      </c>
      <c r="I167" s="193"/>
      <c r="J167" s="194">
        <f>ROUND(I167*H167,2)</f>
        <v>0</v>
      </c>
      <c r="K167" s="195"/>
      <c r="L167" s="33"/>
      <c r="M167" s="196" t="s">
        <v>1</v>
      </c>
      <c r="N167" s="197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188</v>
      </c>
      <c r="AT167" s="158" t="s">
        <v>266</v>
      </c>
      <c r="AU167" s="158" t="s">
        <v>82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188</v>
      </c>
      <c r="BM167" s="158" t="s">
        <v>1915</v>
      </c>
    </row>
    <row r="168" spans="1:65" s="2" customFormat="1" ht="11.25">
      <c r="A168" s="32"/>
      <c r="B168" s="33"/>
      <c r="C168" s="32"/>
      <c r="D168" s="160" t="s">
        <v>190</v>
      </c>
      <c r="E168" s="32"/>
      <c r="F168" s="161" t="s">
        <v>1612</v>
      </c>
      <c r="G168" s="32"/>
      <c r="H168" s="32"/>
      <c r="I168" s="162"/>
      <c r="J168" s="32"/>
      <c r="K168" s="32"/>
      <c r="L168" s="33"/>
      <c r="M168" s="163"/>
      <c r="N168" s="164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82</v>
      </c>
    </row>
    <row r="169" spans="1:65" s="13" customFormat="1" ht="11.25">
      <c r="B169" s="165"/>
      <c r="D169" s="160" t="s">
        <v>191</v>
      </c>
      <c r="E169" s="166" t="s">
        <v>1</v>
      </c>
      <c r="F169" s="167" t="s">
        <v>1916</v>
      </c>
      <c r="H169" s="168">
        <v>2</v>
      </c>
      <c r="I169" s="169"/>
      <c r="L169" s="165"/>
      <c r="M169" s="170"/>
      <c r="N169" s="171"/>
      <c r="O169" s="171"/>
      <c r="P169" s="171"/>
      <c r="Q169" s="171"/>
      <c r="R169" s="171"/>
      <c r="S169" s="171"/>
      <c r="T169" s="172"/>
      <c r="AT169" s="166" t="s">
        <v>191</v>
      </c>
      <c r="AU169" s="166" t="s">
        <v>82</v>
      </c>
      <c r="AV169" s="13" t="s">
        <v>82</v>
      </c>
      <c r="AW169" s="13" t="s">
        <v>29</v>
      </c>
      <c r="AX169" s="13" t="s">
        <v>72</v>
      </c>
      <c r="AY169" s="166" t="s">
        <v>181</v>
      </c>
    </row>
    <row r="170" spans="1:65" s="15" customFormat="1" ht="11.25">
      <c r="B170" s="180"/>
      <c r="D170" s="160" t="s">
        <v>191</v>
      </c>
      <c r="E170" s="181" t="s">
        <v>1</v>
      </c>
      <c r="F170" s="182" t="s">
        <v>223</v>
      </c>
      <c r="H170" s="183">
        <v>2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191</v>
      </c>
      <c r="AU170" s="181" t="s">
        <v>82</v>
      </c>
      <c r="AV170" s="15" t="s">
        <v>188</v>
      </c>
      <c r="AW170" s="15" t="s">
        <v>29</v>
      </c>
      <c r="AX170" s="15" t="s">
        <v>80</v>
      </c>
      <c r="AY170" s="181" t="s">
        <v>181</v>
      </c>
    </row>
    <row r="171" spans="1:65" s="2" customFormat="1" ht="37.9" customHeight="1">
      <c r="A171" s="32"/>
      <c r="B171" s="144"/>
      <c r="C171" s="188" t="s">
        <v>265</v>
      </c>
      <c r="D171" s="188" t="s">
        <v>266</v>
      </c>
      <c r="E171" s="189" t="s">
        <v>1615</v>
      </c>
      <c r="F171" s="190" t="s">
        <v>1616</v>
      </c>
      <c r="G171" s="191" t="s">
        <v>881</v>
      </c>
      <c r="H171" s="192">
        <v>20</v>
      </c>
      <c r="I171" s="193"/>
      <c r="J171" s="194">
        <f>ROUND(I171*H171,2)</f>
        <v>0</v>
      </c>
      <c r="K171" s="195"/>
      <c r="L171" s="33"/>
      <c r="M171" s="196" t="s">
        <v>1</v>
      </c>
      <c r="N171" s="197" t="s">
        <v>37</v>
      </c>
      <c r="O171" s="58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188</v>
      </c>
      <c r="AT171" s="158" t="s">
        <v>266</v>
      </c>
      <c r="AU171" s="158" t="s">
        <v>82</v>
      </c>
      <c r="AY171" s="17" t="s">
        <v>181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80</v>
      </c>
      <c r="BK171" s="159">
        <f>ROUND(I171*H171,2)</f>
        <v>0</v>
      </c>
      <c r="BL171" s="17" t="s">
        <v>188</v>
      </c>
      <c r="BM171" s="158" t="s">
        <v>1917</v>
      </c>
    </row>
    <row r="172" spans="1:65" s="2" customFormat="1" ht="19.5">
      <c r="A172" s="32"/>
      <c r="B172" s="33"/>
      <c r="C172" s="32"/>
      <c r="D172" s="160" t="s">
        <v>190</v>
      </c>
      <c r="E172" s="32"/>
      <c r="F172" s="161" t="s">
        <v>1616</v>
      </c>
      <c r="G172" s="32"/>
      <c r="H172" s="32"/>
      <c r="I172" s="162"/>
      <c r="J172" s="32"/>
      <c r="K172" s="32"/>
      <c r="L172" s="33"/>
      <c r="M172" s="163"/>
      <c r="N172" s="164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190</v>
      </c>
      <c r="AU172" s="17" t="s">
        <v>82</v>
      </c>
    </row>
    <row r="173" spans="1:65" s="13" customFormat="1" ht="11.25">
      <c r="B173" s="165"/>
      <c r="D173" s="160" t="s">
        <v>191</v>
      </c>
      <c r="E173" s="166" t="s">
        <v>1</v>
      </c>
      <c r="F173" s="167" t="s">
        <v>1911</v>
      </c>
      <c r="H173" s="168">
        <v>20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6" t="s">
        <v>191</v>
      </c>
      <c r="AU173" s="166" t="s">
        <v>82</v>
      </c>
      <c r="AV173" s="13" t="s">
        <v>82</v>
      </c>
      <c r="AW173" s="13" t="s">
        <v>29</v>
      </c>
      <c r="AX173" s="13" t="s">
        <v>72</v>
      </c>
      <c r="AY173" s="166" t="s">
        <v>181</v>
      </c>
    </row>
    <row r="174" spans="1:65" s="15" customFormat="1" ht="11.25">
      <c r="B174" s="180"/>
      <c r="D174" s="160" t="s">
        <v>191</v>
      </c>
      <c r="E174" s="181" t="s">
        <v>1</v>
      </c>
      <c r="F174" s="182" t="s">
        <v>223</v>
      </c>
      <c r="H174" s="183">
        <v>20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191</v>
      </c>
      <c r="AU174" s="181" t="s">
        <v>82</v>
      </c>
      <c r="AV174" s="15" t="s">
        <v>188</v>
      </c>
      <c r="AW174" s="15" t="s">
        <v>29</v>
      </c>
      <c r="AX174" s="15" t="s">
        <v>80</v>
      </c>
      <c r="AY174" s="181" t="s">
        <v>181</v>
      </c>
    </row>
    <row r="175" spans="1:65" s="12" customFormat="1" ht="22.9" customHeight="1">
      <c r="B175" s="131"/>
      <c r="D175" s="132" t="s">
        <v>71</v>
      </c>
      <c r="E175" s="142" t="s">
        <v>82</v>
      </c>
      <c r="F175" s="142" t="s">
        <v>1618</v>
      </c>
      <c r="I175" s="134"/>
      <c r="J175" s="143">
        <f>BK175</f>
        <v>0</v>
      </c>
      <c r="L175" s="131"/>
      <c r="M175" s="136"/>
      <c r="N175" s="137"/>
      <c r="O175" s="137"/>
      <c r="P175" s="138">
        <f>SUM(P176:P189)</f>
        <v>0</v>
      </c>
      <c r="Q175" s="137"/>
      <c r="R175" s="138">
        <f>SUM(R176:R189)</f>
        <v>0</v>
      </c>
      <c r="S175" s="137"/>
      <c r="T175" s="139">
        <f>SUM(T176:T189)</f>
        <v>0</v>
      </c>
      <c r="AR175" s="132" t="s">
        <v>80</v>
      </c>
      <c r="AT175" s="140" t="s">
        <v>71</v>
      </c>
      <c r="AU175" s="140" t="s">
        <v>80</v>
      </c>
      <c r="AY175" s="132" t="s">
        <v>181</v>
      </c>
      <c r="BK175" s="141">
        <f>SUM(BK176:BK189)</f>
        <v>0</v>
      </c>
    </row>
    <row r="176" spans="1:65" s="2" customFormat="1" ht="24.2" customHeight="1">
      <c r="A176" s="32"/>
      <c r="B176" s="144"/>
      <c r="C176" s="188" t="s">
        <v>312</v>
      </c>
      <c r="D176" s="188" t="s">
        <v>266</v>
      </c>
      <c r="E176" s="189" t="s">
        <v>1619</v>
      </c>
      <c r="F176" s="190" t="s">
        <v>1620</v>
      </c>
      <c r="G176" s="191" t="s">
        <v>577</v>
      </c>
      <c r="H176" s="192">
        <v>2</v>
      </c>
      <c r="I176" s="193"/>
      <c r="J176" s="194">
        <f>ROUND(I176*H176,2)</f>
        <v>0</v>
      </c>
      <c r="K176" s="195"/>
      <c r="L176" s="33"/>
      <c r="M176" s="196" t="s">
        <v>1</v>
      </c>
      <c r="N176" s="197" t="s">
        <v>37</v>
      </c>
      <c r="O176" s="58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8" t="s">
        <v>188</v>
      </c>
      <c r="AT176" s="158" t="s">
        <v>266</v>
      </c>
      <c r="AU176" s="158" t="s">
        <v>82</v>
      </c>
      <c r="AY176" s="17" t="s">
        <v>181</v>
      </c>
      <c r="BE176" s="159">
        <f>IF(N176="základní",J176,0)</f>
        <v>0</v>
      </c>
      <c r="BF176" s="159">
        <f>IF(N176="snížená",J176,0)</f>
        <v>0</v>
      </c>
      <c r="BG176" s="159">
        <f>IF(N176="zákl. přenesená",J176,0)</f>
        <v>0</v>
      </c>
      <c r="BH176" s="159">
        <f>IF(N176="sníž. přenesená",J176,0)</f>
        <v>0</v>
      </c>
      <c r="BI176" s="159">
        <f>IF(N176="nulová",J176,0)</f>
        <v>0</v>
      </c>
      <c r="BJ176" s="17" t="s">
        <v>80</v>
      </c>
      <c r="BK176" s="159">
        <f>ROUND(I176*H176,2)</f>
        <v>0</v>
      </c>
      <c r="BL176" s="17" t="s">
        <v>188</v>
      </c>
      <c r="BM176" s="158" t="s">
        <v>1918</v>
      </c>
    </row>
    <row r="177" spans="1:65" s="2" customFormat="1" ht="11.25">
      <c r="A177" s="32"/>
      <c r="B177" s="33"/>
      <c r="C177" s="32"/>
      <c r="D177" s="160" t="s">
        <v>190</v>
      </c>
      <c r="E177" s="32"/>
      <c r="F177" s="161" t="s">
        <v>1620</v>
      </c>
      <c r="G177" s="32"/>
      <c r="H177" s="32"/>
      <c r="I177" s="162"/>
      <c r="J177" s="32"/>
      <c r="K177" s="32"/>
      <c r="L177" s="33"/>
      <c r="M177" s="163"/>
      <c r="N177" s="164"/>
      <c r="O177" s="58"/>
      <c r="P177" s="58"/>
      <c r="Q177" s="58"/>
      <c r="R177" s="58"/>
      <c r="S177" s="58"/>
      <c r="T177" s="59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7" t="s">
        <v>190</v>
      </c>
      <c r="AU177" s="17" t="s">
        <v>82</v>
      </c>
    </row>
    <row r="178" spans="1:65" s="2" customFormat="1" ht="55.5" customHeight="1">
      <c r="A178" s="32"/>
      <c r="B178" s="144"/>
      <c r="C178" s="188" t="s">
        <v>319</v>
      </c>
      <c r="D178" s="188" t="s">
        <v>266</v>
      </c>
      <c r="E178" s="189" t="s">
        <v>1622</v>
      </c>
      <c r="F178" s="190" t="s">
        <v>1623</v>
      </c>
      <c r="G178" s="191" t="s">
        <v>622</v>
      </c>
      <c r="H178" s="192">
        <v>34.4</v>
      </c>
      <c r="I178" s="193"/>
      <c r="J178" s="194">
        <f>ROUND(I178*H178,2)</f>
        <v>0</v>
      </c>
      <c r="K178" s="195"/>
      <c r="L178" s="33"/>
      <c r="M178" s="196" t="s">
        <v>1</v>
      </c>
      <c r="N178" s="197" t="s">
        <v>37</v>
      </c>
      <c r="O178" s="58"/>
      <c r="P178" s="156">
        <f>O178*H178</f>
        <v>0</v>
      </c>
      <c r="Q178" s="156">
        <v>0</v>
      </c>
      <c r="R178" s="156">
        <f>Q178*H178</f>
        <v>0</v>
      </c>
      <c r="S178" s="156">
        <v>0</v>
      </c>
      <c r="T178" s="15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8" t="s">
        <v>188</v>
      </c>
      <c r="AT178" s="158" t="s">
        <v>266</v>
      </c>
      <c r="AU178" s="158" t="s">
        <v>82</v>
      </c>
      <c r="AY178" s="17" t="s">
        <v>181</v>
      </c>
      <c r="BE178" s="159">
        <f>IF(N178="základní",J178,0)</f>
        <v>0</v>
      </c>
      <c r="BF178" s="159">
        <f>IF(N178="snížená",J178,0)</f>
        <v>0</v>
      </c>
      <c r="BG178" s="159">
        <f>IF(N178="zákl. přenesená",J178,0)</f>
        <v>0</v>
      </c>
      <c r="BH178" s="159">
        <f>IF(N178="sníž. přenesená",J178,0)</f>
        <v>0</v>
      </c>
      <c r="BI178" s="159">
        <f>IF(N178="nulová",J178,0)</f>
        <v>0</v>
      </c>
      <c r="BJ178" s="17" t="s">
        <v>80</v>
      </c>
      <c r="BK178" s="159">
        <f>ROUND(I178*H178,2)</f>
        <v>0</v>
      </c>
      <c r="BL178" s="17" t="s">
        <v>188</v>
      </c>
      <c r="BM178" s="158" t="s">
        <v>1919</v>
      </c>
    </row>
    <row r="179" spans="1:65" s="2" customFormat="1" ht="39">
      <c r="A179" s="32"/>
      <c r="B179" s="33"/>
      <c r="C179" s="32"/>
      <c r="D179" s="160" t="s">
        <v>190</v>
      </c>
      <c r="E179" s="32"/>
      <c r="F179" s="161" t="s">
        <v>1623</v>
      </c>
      <c r="G179" s="32"/>
      <c r="H179" s="32"/>
      <c r="I179" s="162"/>
      <c r="J179" s="32"/>
      <c r="K179" s="32"/>
      <c r="L179" s="33"/>
      <c r="M179" s="163"/>
      <c r="N179" s="164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190</v>
      </c>
      <c r="AU179" s="17" t="s">
        <v>82</v>
      </c>
    </row>
    <row r="180" spans="1:65" s="13" customFormat="1" ht="11.25">
      <c r="B180" s="165"/>
      <c r="D180" s="160" t="s">
        <v>191</v>
      </c>
      <c r="E180" s="166" t="s">
        <v>1</v>
      </c>
      <c r="F180" s="167" t="s">
        <v>1920</v>
      </c>
      <c r="H180" s="168">
        <v>34.4</v>
      </c>
      <c r="I180" s="169"/>
      <c r="L180" s="165"/>
      <c r="M180" s="170"/>
      <c r="N180" s="171"/>
      <c r="O180" s="171"/>
      <c r="P180" s="171"/>
      <c r="Q180" s="171"/>
      <c r="R180" s="171"/>
      <c r="S180" s="171"/>
      <c r="T180" s="172"/>
      <c r="AT180" s="166" t="s">
        <v>191</v>
      </c>
      <c r="AU180" s="166" t="s">
        <v>82</v>
      </c>
      <c r="AV180" s="13" t="s">
        <v>82</v>
      </c>
      <c r="AW180" s="13" t="s">
        <v>29</v>
      </c>
      <c r="AX180" s="13" t="s">
        <v>72</v>
      </c>
      <c r="AY180" s="166" t="s">
        <v>181</v>
      </c>
    </row>
    <row r="181" spans="1:65" s="15" customFormat="1" ht="11.25">
      <c r="B181" s="180"/>
      <c r="D181" s="160" t="s">
        <v>191</v>
      </c>
      <c r="E181" s="181" t="s">
        <v>1</v>
      </c>
      <c r="F181" s="182" t="s">
        <v>223</v>
      </c>
      <c r="H181" s="183">
        <v>34.4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191</v>
      </c>
      <c r="AU181" s="181" t="s">
        <v>82</v>
      </c>
      <c r="AV181" s="15" t="s">
        <v>188</v>
      </c>
      <c r="AW181" s="15" t="s">
        <v>29</v>
      </c>
      <c r="AX181" s="15" t="s">
        <v>80</v>
      </c>
      <c r="AY181" s="181" t="s">
        <v>181</v>
      </c>
    </row>
    <row r="182" spans="1:65" s="2" customFormat="1" ht="37.9" customHeight="1">
      <c r="A182" s="32"/>
      <c r="B182" s="144"/>
      <c r="C182" s="188" t="s">
        <v>325</v>
      </c>
      <c r="D182" s="188" t="s">
        <v>266</v>
      </c>
      <c r="E182" s="189" t="s">
        <v>1921</v>
      </c>
      <c r="F182" s="190" t="s">
        <v>1922</v>
      </c>
      <c r="G182" s="191" t="s">
        <v>690</v>
      </c>
      <c r="H182" s="192">
        <v>6.56</v>
      </c>
      <c r="I182" s="193"/>
      <c r="J182" s="194">
        <f>ROUND(I182*H182,2)</f>
        <v>0</v>
      </c>
      <c r="K182" s="195"/>
      <c r="L182" s="33"/>
      <c r="M182" s="196" t="s">
        <v>1</v>
      </c>
      <c r="N182" s="197" t="s">
        <v>37</v>
      </c>
      <c r="O182" s="58"/>
      <c r="P182" s="156">
        <f>O182*H182</f>
        <v>0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188</v>
      </c>
      <c r="AT182" s="158" t="s">
        <v>266</v>
      </c>
      <c r="AU182" s="158" t="s">
        <v>82</v>
      </c>
      <c r="AY182" s="17" t="s">
        <v>181</v>
      </c>
      <c r="BE182" s="159">
        <f>IF(N182="základní",J182,0)</f>
        <v>0</v>
      </c>
      <c r="BF182" s="159">
        <f>IF(N182="snížená",J182,0)</f>
        <v>0</v>
      </c>
      <c r="BG182" s="159">
        <f>IF(N182="zákl. přenesená",J182,0)</f>
        <v>0</v>
      </c>
      <c r="BH182" s="159">
        <f>IF(N182="sníž. přenesená",J182,0)</f>
        <v>0</v>
      </c>
      <c r="BI182" s="159">
        <f>IF(N182="nulová",J182,0)</f>
        <v>0</v>
      </c>
      <c r="BJ182" s="17" t="s">
        <v>80</v>
      </c>
      <c r="BK182" s="159">
        <f>ROUND(I182*H182,2)</f>
        <v>0</v>
      </c>
      <c r="BL182" s="17" t="s">
        <v>188</v>
      </c>
      <c r="BM182" s="158" t="s">
        <v>1923</v>
      </c>
    </row>
    <row r="183" spans="1:65" s="2" customFormat="1" ht="19.5">
      <c r="A183" s="32"/>
      <c r="B183" s="33"/>
      <c r="C183" s="32"/>
      <c r="D183" s="160" t="s">
        <v>190</v>
      </c>
      <c r="E183" s="32"/>
      <c r="F183" s="161" t="s">
        <v>1922</v>
      </c>
      <c r="G183" s="32"/>
      <c r="H183" s="32"/>
      <c r="I183" s="162"/>
      <c r="J183" s="32"/>
      <c r="K183" s="32"/>
      <c r="L183" s="33"/>
      <c r="M183" s="163"/>
      <c r="N183" s="164"/>
      <c r="O183" s="58"/>
      <c r="P183" s="58"/>
      <c r="Q183" s="58"/>
      <c r="R183" s="58"/>
      <c r="S183" s="58"/>
      <c r="T183" s="59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7" t="s">
        <v>190</v>
      </c>
      <c r="AU183" s="17" t="s">
        <v>82</v>
      </c>
    </row>
    <row r="184" spans="1:65" s="13" customFormat="1" ht="11.25">
      <c r="B184" s="165"/>
      <c r="D184" s="160" t="s">
        <v>191</v>
      </c>
      <c r="E184" s="166" t="s">
        <v>1</v>
      </c>
      <c r="F184" s="167" t="s">
        <v>1924</v>
      </c>
      <c r="H184" s="168">
        <v>6.56</v>
      </c>
      <c r="I184" s="169"/>
      <c r="L184" s="165"/>
      <c r="M184" s="170"/>
      <c r="N184" s="171"/>
      <c r="O184" s="171"/>
      <c r="P184" s="171"/>
      <c r="Q184" s="171"/>
      <c r="R184" s="171"/>
      <c r="S184" s="171"/>
      <c r="T184" s="172"/>
      <c r="AT184" s="166" t="s">
        <v>191</v>
      </c>
      <c r="AU184" s="166" t="s">
        <v>82</v>
      </c>
      <c r="AV184" s="13" t="s">
        <v>82</v>
      </c>
      <c r="AW184" s="13" t="s">
        <v>29</v>
      </c>
      <c r="AX184" s="13" t="s">
        <v>72</v>
      </c>
      <c r="AY184" s="166" t="s">
        <v>181</v>
      </c>
    </row>
    <row r="185" spans="1:65" s="15" customFormat="1" ht="11.25">
      <c r="B185" s="180"/>
      <c r="D185" s="160" t="s">
        <v>191</v>
      </c>
      <c r="E185" s="181" t="s">
        <v>1</v>
      </c>
      <c r="F185" s="182" t="s">
        <v>223</v>
      </c>
      <c r="H185" s="183">
        <v>6.56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191</v>
      </c>
      <c r="AU185" s="181" t="s">
        <v>82</v>
      </c>
      <c r="AV185" s="15" t="s">
        <v>188</v>
      </c>
      <c r="AW185" s="15" t="s">
        <v>29</v>
      </c>
      <c r="AX185" s="15" t="s">
        <v>80</v>
      </c>
      <c r="AY185" s="181" t="s">
        <v>181</v>
      </c>
    </row>
    <row r="186" spans="1:65" s="2" customFormat="1" ht="33" customHeight="1">
      <c r="A186" s="32"/>
      <c r="B186" s="144"/>
      <c r="C186" s="188" t="s">
        <v>329</v>
      </c>
      <c r="D186" s="188" t="s">
        <v>266</v>
      </c>
      <c r="E186" s="189" t="s">
        <v>1925</v>
      </c>
      <c r="F186" s="190" t="s">
        <v>1926</v>
      </c>
      <c r="G186" s="191" t="s">
        <v>690</v>
      </c>
      <c r="H186" s="192">
        <v>6.56</v>
      </c>
      <c r="I186" s="193"/>
      <c r="J186" s="194">
        <f>ROUND(I186*H186,2)</f>
        <v>0</v>
      </c>
      <c r="K186" s="195"/>
      <c r="L186" s="33"/>
      <c r="M186" s="196" t="s">
        <v>1</v>
      </c>
      <c r="N186" s="197" t="s">
        <v>37</v>
      </c>
      <c r="O186" s="58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188</v>
      </c>
      <c r="AT186" s="158" t="s">
        <v>266</v>
      </c>
      <c r="AU186" s="158" t="s">
        <v>82</v>
      </c>
      <c r="AY186" s="17" t="s">
        <v>181</v>
      </c>
      <c r="BE186" s="159">
        <f>IF(N186="základní",J186,0)</f>
        <v>0</v>
      </c>
      <c r="BF186" s="159">
        <f>IF(N186="snížená",J186,0)</f>
        <v>0</v>
      </c>
      <c r="BG186" s="159">
        <f>IF(N186="zákl. přenesená",J186,0)</f>
        <v>0</v>
      </c>
      <c r="BH186" s="159">
        <f>IF(N186="sníž. přenesená",J186,0)</f>
        <v>0</v>
      </c>
      <c r="BI186" s="159">
        <f>IF(N186="nulová",J186,0)</f>
        <v>0</v>
      </c>
      <c r="BJ186" s="17" t="s">
        <v>80</v>
      </c>
      <c r="BK186" s="159">
        <f>ROUND(I186*H186,2)</f>
        <v>0</v>
      </c>
      <c r="BL186" s="17" t="s">
        <v>188</v>
      </c>
      <c r="BM186" s="158" t="s">
        <v>1927</v>
      </c>
    </row>
    <row r="187" spans="1:65" s="2" customFormat="1" ht="19.5">
      <c r="A187" s="32"/>
      <c r="B187" s="33"/>
      <c r="C187" s="32"/>
      <c r="D187" s="160" t="s">
        <v>190</v>
      </c>
      <c r="E187" s="32"/>
      <c r="F187" s="161" t="s">
        <v>1926</v>
      </c>
      <c r="G187" s="32"/>
      <c r="H187" s="32"/>
      <c r="I187" s="162"/>
      <c r="J187" s="32"/>
      <c r="K187" s="32"/>
      <c r="L187" s="33"/>
      <c r="M187" s="163"/>
      <c r="N187" s="164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190</v>
      </c>
      <c r="AU187" s="17" t="s">
        <v>82</v>
      </c>
    </row>
    <row r="188" spans="1:65" s="13" customFormat="1" ht="11.25">
      <c r="B188" s="165"/>
      <c r="D188" s="160" t="s">
        <v>191</v>
      </c>
      <c r="E188" s="166" t="s">
        <v>1</v>
      </c>
      <c r="F188" s="167" t="s">
        <v>1924</v>
      </c>
      <c r="H188" s="168">
        <v>6.56</v>
      </c>
      <c r="I188" s="169"/>
      <c r="L188" s="165"/>
      <c r="M188" s="170"/>
      <c r="N188" s="171"/>
      <c r="O188" s="171"/>
      <c r="P188" s="171"/>
      <c r="Q188" s="171"/>
      <c r="R188" s="171"/>
      <c r="S188" s="171"/>
      <c r="T188" s="172"/>
      <c r="AT188" s="166" t="s">
        <v>191</v>
      </c>
      <c r="AU188" s="166" t="s">
        <v>82</v>
      </c>
      <c r="AV188" s="13" t="s">
        <v>82</v>
      </c>
      <c r="AW188" s="13" t="s">
        <v>29</v>
      </c>
      <c r="AX188" s="13" t="s">
        <v>72</v>
      </c>
      <c r="AY188" s="166" t="s">
        <v>181</v>
      </c>
    </row>
    <row r="189" spans="1:65" s="15" customFormat="1" ht="11.25">
      <c r="B189" s="180"/>
      <c r="D189" s="160" t="s">
        <v>191</v>
      </c>
      <c r="E189" s="181" t="s">
        <v>1</v>
      </c>
      <c r="F189" s="182" t="s">
        <v>223</v>
      </c>
      <c r="H189" s="183">
        <v>6.56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191</v>
      </c>
      <c r="AU189" s="181" t="s">
        <v>82</v>
      </c>
      <c r="AV189" s="15" t="s">
        <v>188</v>
      </c>
      <c r="AW189" s="15" t="s">
        <v>29</v>
      </c>
      <c r="AX189" s="15" t="s">
        <v>80</v>
      </c>
      <c r="AY189" s="181" t="s">
        <v>181</v>
      </c>
    </row>
    <row r="190" spans="1:65" s="12" customFormat="1" ht="22.9" customHeight="1">
      <c r="B190" s="131"/>
      <c r="D190" s="132" t="s">
        <v>71</v>
      </c>
      <c r="E190" s="142" t="s">
        <v>212</v>
      </c>
      <c r="F190" s="142" t="s">
        <v>1626</v>
      </c>
      <c r="I190" s="134"/>
      <c r="J190" s="143">
        <f>BK190</f>
        <v>0</v>
      </c>
      <c r="L190" s="131"/>
      <c r="M190" s="136"/>
      <c r="N190" s="137"/>
      <c r="O190" s="137"/>
      <c r="P190" s="138">
        <f>SUM(P191:P212)</f>
        <v>0</v>
      </c>
      <c r="Q190" s="137"/>
      <c r="R190" s="138">
        <f>SUM(R191:R212)</f>
        <v>0</v>
      </c>
      <c r="S190" s="137"/>
      <c r="T190" s="139">
        <f>SUM(T191:T212)</f>
        <v>0</v>
      </c>
      <c r="AR190" s="132" t="s">
        <v>80</v>
      </c>
      <c r="AT190" s="140" t="s">
        <v>71</v>
      </c>
      <c r="AU190" s="140" t="s">
        <v>80</v>
      </c>
      <c r="AY190" s="132" t="s">
        <v>181</v>
      </c>
      <c r="BK190" s="141">
        <f>SUM(BK191:BK212)</f>
        <v>0</v>
      </c>
    </row>
    <row r="191" spans="1:65" s="2" customFormat="1" ht="16.5" customHeight="1">
      <c r="A191" s="32"/>
      <c r="B191" s="144"/>
      <c r="C191" s="188" t="s">
        <v>333</v>
      </c>
      <c r="D191" s="188" t="s">
        <v>266</v>
      </c>
      <c r="E191" s="189" t="s">
        <v>1627</v>
      </c>
      <c r="F191" s="190" t="s">
        <v>1628</v>
      </c>
      <c r="G191" s="191" t="s">
        <v>690</v>
      </c>
      <c r="H191" s="192">
        <v>10.944000000000001</v>
      </c>
      <c r="I191" s="193"/>
      <c r="J191" s="194">
        <f>ROUND(I191*H191,2)</f>
        <v>0</v>
      </c>
      <c r="K191" s="195"/>
      <c r="L191" s="33"/>
      <c r="M191" s="196" t="s">
        <v>1</v>
      </c>
      <c r="N191" s="197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188</v>
      </c>
      <c r="AT191" s="158" t="s">
        <v>266</v>
      </c>
      <c r="AU191" s="158" t="s">
        <v>82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188</v>
      </c>
      <c r="BM191" s="158" t="s">
        <v>1928</v>
      </c>
    </row>
    <row r="192" spans="1:65" s="2" customFormat="1" ht="11.25">
      <c r="A192" s="32"/>
      <c r="B192" s="33"/>
      <c r="C192" s="32"/>
      <c r="D192" s="160" t="s">
        <v>190</v>
      </c>
      <c r="E192" s="32"/>
      <c r="F192" s="161" t="s">
        <v>1628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82</v>
      </c>
    </row>
    <row r="193" spans="1:65" s="13" customFormat="1" ht="11.25">
      <c r="B193" s="165"/>
      <c r="D193" s="160" t="s">
        <v>191</v>
      </c>
      <c r="E193" s="166" t="s">
        <v>1</v>
      </c>
      <c r="F193" s="167" t="s">
        <v>1929</v>
      </c>
      <c r="H193" s="168">
        <v>10.944000000000001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6" t="s">
        <v>191</v>
      </c>
      <c r="AU193" s="166" t="s">
        <v>82</v>
      </c>
      <c r="AV193" s="13" t="s">
        <v>82</v>
      </c>
      <c r="AW193" s="13" t="s">
        <v>29</v>
      </c>
      <c r="AX193" s="13" t="s">
        <v>72</v>
      </c>
      <c r="AY193" s="166" t="s">
        <v>181</v>
      </c>
    </row>
    <row r="194" spans="1:65" s="15" customFormat="1" ht="11.25">
      <c r="B194" s="180"/>
      <c r="D194" s="160" t="s">
        <v>191</v>
      </c>
      <c r="E194" s="181" t="s">
        <v>1</v>
      </c>
      <c r="F194" s="182" t="s">
        <v>223</v>
      </c>
      <c r="H194" s="183">
        <v>10.944000000000001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191</v>
      </c>
      <c r="AU194" s="181" t="s">
        <v>82</v>
      </c>
      <c r="AV194" s="15" t="s">
        <v>188</v>
      </c>
      <c r="AW194" s="15" t="s">
        <v>29</v>
      </c>
      <c r="AX194" s="15" t="s">
        <v>80</v>
      </c>
      <c r="AY194" s="181" t="s">
        <v>181</v>
      </c>
    </row>
    <row r="195" spans="1:65" s="2" customFormat="1" ht="24.2" customHeight="1">
      <c r="A195" s="32"/>
      <c r="B195" s="144"/>
      <c r="C195" s="188" t="s">
        <v>338</v>
      </c>
      <c r="D195" s="188" t="s">
        <v>266</v>
      </c>
      <c r="E195" s="189" t="s">
        <v>1631</v>
      </c>
      <c r="F195" s="190" t="s">
        <v>1632</v>
      </c>
      <c r="G195" s="191" t="s">
        <v>690</v>
      </c>
      <c r="H195" s="192">
        <v>10.944000000000001</v>
      </c>
      <c r="I195" s="193"/>
      <c r="J195" s="194">
        <f>ROUND(I195*H195,2)</f>
        <v>0</v>
      </c>
      <c r="K195" s="195"/>
      <c r="L195" s="33"/>
      <c r="M195" s="196" t="s">
        <v>1</v>
      </c>
      <c r="N195" s="197" t="s">
        <v>37</v>
      </c>
      <c r="O195" s="58"/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8" t="s">
        <v>188</v>
      </c>
      <c r="AT195" s="158" t="s">
        <v>266</v>
      </c>
      <c r="AU195" s="158" t="s">
        <v>82</v>
      </c>
      <c r="AY195" s="17" t="s">
        <v>181</v>
      </c>
      <c r="BE195" s="159">
        <f>IF(N195="základní",J195,0)</f>
        <v>0</v>
      </c>
      <c r="BF195" s="159">
        <f>IF(N195="snížená",J195,0)</f>
        <v>0</v>
      </c>
      <c r="BG195" s="159">
        <f>IF(N195="zákl. přenesená",J195,0)</f>
        <v>0</v>
      </c>
      <c r="BH195" s="159">
        <f>IF(N195="sníž. přenesená",J195,0)</f>
        <v>0</v>
      </c>
      <c r="BI195" s="159">
        <f>IF(N195="nulová",J195,0)</f>
        <v>0</v>
      </c>
      <c r="BJ195" s="17" t="s">
        <v>80</v>
      </c>
      <c r="BK195" s="159">
        <f>ROUND(I195*H195,2)</f>
        <v>0</v>
      </c>
      <c r="BL195" s="17" t="s">
        <v>188</v>
      </c>
      <c r="BM195" s="158" t="s">
        <v>1930</v>
      </c>
    </row>
    <row r="196" spans="1:65" s="2" customFormat="1" ht="19.5">
      <c r="A196" s="32"/>
      <c r="B196" s="33"/>
      <c r="C196" s="32"/>
      <c r="D196" s="160" t="s">
        <v>190</v>
      </c>
      <c r="E196" s="32"/>
      <c r="F196" s="161" t="s">
        <v>1632</v>
      </c>
      <c r="G196" s="32"/>
      <c r="H196" s="32"/>
      <c r="I196" s="162"/>
      <c r="J196" s="32"/>
      <c r="K196" s="32"/>
      <c r="L196" s="33"/>
      <c r="M196" s="163"/>
      <c r="N196" s="164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190</v>
      </c>
      <c r="AU196" s="17" t="s">
        <v>82</v>
      </c>
    </row>
    <row r="197" spans="1:65" s="13" customFormat="1" ht="11.25">
      <c r="B197" s="165"/>
      <c r="D197" s="160" t="s">
        <v>191</v>
      </c>
      <c r="E197" s="166" t="s">
        <v>1</v>
      </c>
      <c r="F197" s="167" t="s">
        <v>1929</v>
      </c>
      <c r="H197" s="168">
        <v>10.944000000000001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6" t="s">
        <v>191</v>
      </c>
      <c r="AU197" s="166" t="s">
        <v>82</v>
      </c>
      <c r="AV197" s="13" t="s">
        <v>82</v>
      </c>
      <c r="AW197" s="13" t="s">
        <v>29</v>
      </c>
      <c r="AX197" s="13" t="s">
        <v>72</v>
      </c>
      <c r="AY197" s="166" t="s">
        <v>181</v>
      </c>
    </row>
    <row r="198" spans="1:65" s="15" customFormat="1" ht="11.25">
      <c r="B198" s="180"/>
      <c r="D198" s="160" t="s">
        <v>191</v>
      </c>
      <c r="E198" s="181" t="s">
        <v>1</v>
      </c>
      <c r="F198" s="182" t="s">
        <v>223</v>
      </c>
      <c r="H198" s="183">
        <v>10.944000000000001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191</v>
      </c>
      <c r="AU198" s="181" t="s">
        <v>82</v>
      </c>
      <c r="AV198" s="15" t="s">
        <v>188</v>
      </c>
      <c r="AW198" s="15" t="s">
        <v>29</v>
      </c>
      <c r="AX198" s="15" t="s">
        <v>80</v>
      </c>
      <c r="AY198" s="181" t="s">
        <v>181</v>
      </c>
    </row>
    <row r="199" spans="1:65" s="2" customFormat="1" ht="16.5" customHeight="1">
      <c r="A199" s="32"/>
      <c r="B199" s="144"/>
      <c r="C199" s="188" t="s">
        <v>363</v>
      </c>
      <c r="D199" s="188" t="s">
        <v>266</v>
      </c>
      <c r="E199" s="189" t="s">
        <v>1634</v>
      </c>
      <c r="F199" s="190" t="s">
        <v>1635</v>
      </c>
      <c r="G199" s="191" t="s">
        <v>881</v>
      </c>
      <c r="H199" s="192">
        <v>72</v>
      </c>
      <c r="I199" s="193"/>
      <c r="J199" s="194">
        <f>ROUND(I199*H199,2)</f>
        <v>0</v>
      </c>
      <c r="K199" s="195"/>
      <c r="L199" s="33"/>
      <c r="M199" s="196" t="s">
        <v>1</v>
      </c>
      <c r="N199" s="197" t="s">
        <v>37</v>
      </c>
      <c r="O199" s="58"/>
      <c r="P199" s="156">
        <f>O199*H199</f>
        <v>0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8" t="s">
        <v>188</v>
      </c>
      <c r="AT199" s="158" t="s">
        <v>266</v>
      </c>
      <c r="AU199" s="158" t="s">
        <v>82</v>
      </c>
      <c r="AY199" s="17" t="s">
        <v>181</v>
      </c>
      <c r="BE199" s="159">
        <f>IF(N199="základní",J199,0)</f>
        <v>0</v>
      </c>
      <c r="BF199" s="159">
        <f>IF(N199="snížená",J199,0)</f>
        <v>0</v>
      </c>
      <c r="BG199" s="159">
        <f>IF(N199="zákl. přenesená",J199,0)</f>
        <v>0</v>
      </c>
      <c r="BH199" s="159">
        <f>IF(N199="sníž. přenesená",J199,0)</f>
        <v>0</v>
      </c>
      <c r="BI199" s="159">
        <f>IF(N199="nulová",J199,0)</f>
        <v>0</v>
      </c>
      <c r="BJ199" s="17" t="s">
        <v>80</v>
      </c>
      <c r="BK199" s="159">
        <f>ROUND(I199*H199,2)</f>
        <v>0</v>
      </c>
      <c r="BL199" s="17" t="s">
        <v>188</v>
      </c>
      <c r="BM199" s="158" t="s">
        <v>1931</v>
      </c>
    </row>
    <row r="200" spans="1:65" s="2" customFormat="1" ht="11.25">
      <c r="A200" s="32"/>
      <c r="B200" s="33"/>
      <c r="C200" s="32"/>
      <c r="D200" s="160" t="s">
        <v>190</v>
      </c>
      <c r="E200" s="32"/>
      <c r="F200" s="161" t="s">
        <v>1635</v>
      </c>
      <c r="G200" s="32"/>
      <c r="H200" s="32"/>
      <c r="I200" s="162"/>
      <c r="J200" s="32"/>
      <c r="K200" s="32"/>
      <c r="L200" s="33"/>
      <c r="M200" s="163"/>
      <c r="N200" s="164"/>
      <c r="O200" s="58"/>
      <c r="P200" s="58"/>
      <c r="Q200" s="58"/>
      <c r="R200" s="58"/>
      <c r="S200" s="58"/>
      <c r="T200" s="59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7" t="s">
        <v>190</v>
      </c>
      <c r="AU200" s="17" t="s">
        <v>82</v>
      </c>
    </row>
    <row r="201" spans="1:65" s="2" customFormat="1" ht="16.5" customHeight="1">
      <c r="A201" s="32"/>
      <c r="B201" s="144"/>
      <c r="C201" s="188" t="s">
        <v>7</v>
      </c>
      <c r="D201" s="188" t="s">
        <v>266</v>
      </c>
      <c r="E201" s="189" t="s">
        <v>1638</v>
      </c>
      <c r="F201" s="190" t="s">
        <v>1639</v>
      </c>
      <c r="G201" s="191" t="s">
        <v>881</v>
      </c>
      <c r="H201" s="192">
        <v>72</v>
      </c>
      <c r="I201" s="193"/>
      <c r="J201" s="194">
        <f>ROUND(I201*H201,2)</f>
        <v>0</v>
      </c>
      <c r="K201" s="195"/>
      <c r="L201" s="33"/>
      <c r="M201" s="196" t="s">
        <v>1</v>
      </c>
      <c r="N201" s="197" t="s">
        <v>37</v>
      </c>
      <c r="O201" s="58"/>
      <c r="P201" s="156">
        <f>O201*H201</f>
        <v>0</v>
      </c>
      <c r="Q201" s="156">
        <v>0</v>
      </c>
      <c r="R201" s="156">
        <f>Q201*H201</f>
        <v>0</v>
      </c>
      <c r="S201" s="156">
        <v>0</v>
      </c>
      <c r="T201" s="15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8" t="s">
        <v>188</v>
      </c>
      <c r="AT201" s="158" t="s">
        <v>266</v>
      </c>
      <c r="AU201" s="158" t="s">
        <v>82</v>
      </c>
      <c r="AY201" s="17" t="s">
        <v>181</v>
      </c>
      <c r="BE201" s="159">
        <f>IF(N201="základní",J201,0)</f>
        <v>0</v>
      </c>
      <c r="BF201" s="159">
        <f>IF(N201="snížená",J201,0)</f>
        <v>0</v>
      </c>
      <c r="BG201" s="159">
        <f>IF(N201="zákl. přenesená",J201,0)</f>
        <v>0</v>
      </c>
      <c r="BH201" s="159">
        <f>IF(N201="sníž. přenesená",J201,0)</f>
        <v>0</v>
      </c>
      <c r="BI201" s="159">
        <f>IF(N201="nulová",J201,0)</f>
        <v>0</v>
      </c>
      <c r="BJ201" s="17" t="s">
        <v>80</v>
      </c>
      <c r="BK201" s="159">
        <f>ROUND(I201*H201,2)</f>
        <v>0</v>
      </c>
      <c r="BL201" s="17" t="s">
        <v>188</v>
      </c>
      <c r="BM201" s="158" t="s">
        <v>1932</v>
      </c>
    </row>
    <row r="202" spans="1:65" s="2" customFormat="1" ht="11.25">
      <c r="A202" s="32"/>
      <c r="B202" s="33"/>
      <c r="C202" s="32"/>
      <c r="D202" s="160" t="s">
        <v>190</v>
      </c>
      <c r="E202" s="32"/>
      <c r="F202" s="161" t="s">
        <v>1639</v>
      </c>
      <c r="G202" s="32"/>
      <c r="H202" s="32"/>
      <c r="I202" s="162"/>
      <c r="J202" s="32"/>
      <c r="K202" s="32"/>
      <c r="L202" s="33"/>
      <c r="M202" s="163"/>
      <c r="N202" s="164"/>
      <c r="O202" s="58"/>
      <c r="P202" s="58"/>
      <c r="Q202" s="58"/>
      <c r="R202" s="58"/>
      <c r="S202" s="58"/>
      <c r="T202" s="59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T202" s="17" t="s">
        <v>190</v>
      </c>
      <c r="AU202" s="17" t="s">
        <v>82</v>
      </c>
    </row>
    <row r="203" spans="1:65" s="2" customFormat="1" ht="24.2" customHeight="1">
      <c r="A203" s="32"/>
      <c r="B203" s="144"/>
      <c r="C203" s="188" t="s">
        <v>388</v>
      </c>
      <c r="D203" s="188" t="s">
        <v>266</v>
      </c>
      <c r="E203" s="189" t="s">
        <v>1641</v>
      </c>
      <c r="F203" s="190" t="s">
        <v>1642</v>
      </c>
      <c r="G203" s="191" t="s">
        <v>643</v>
      </c>
      <c r="H203" s="192">
        <v>2.5129999999999999</v>
      </c>
      <c r="I203" s="193"/>
      <c r="J203" s="194">
        <f>ROUND(I203*H203,2)</f>
        <v>0</v>
      </c>
      <c r="K203" s="195"/>
      <c r="L203" s="33"/>
      <c r="M203" s="196" t="s">
        <v>1</v>
      </c>
      <c r="N203" s="197" t="s">
        <v>37</v>
      </c>
      <c r="O203" s="58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8" t="s">
        <v>188</v>
      </c>
      <c r="AT203" s="158" t="s">
        <v>266</v>
      </c>
      <c r="AU203" s="158" t="s">
        <v>82</v>
      </c>
      <c r="AY203" s="17" t="s">
        <v>181</v>
      </c>
      <c r="BE203" s="159">
        <f>IF(N203="základní",J203,0)</f>
        <v>0</v>
      </c>
      <c r="BF203" s="159">
        <f>IF(N203="snížená",J203,0)</f>
        <v>0</v>
      </c>
      <c r="BG203" s="159">
        <f>IF(N203="zákl. přenesená",J203,0)</f>
        <v>0</v>
      </c>
      <c r="BH203" s="159">
        <f>IF(N203="sníž. přenesená",J203,0)</f>
        <v>0</v>
      </c>
      <c r="BI203" s="159">
        <f>IF(N203="nulová",J203,0)</f>
        <v>0</v>
      </c>
      <c r="BJ203" s="17" t="s">
        <v>80</v>
      </c>
      <c r="BK203" s="159">
        <f>ROUND(I203*H203,2)</f>
        <v>0</v>
      </c>
      <c r="BL203" s="17" t="s">
        <v>188</v>
      </c>
      <c r="BM203" s="158" t="s">
        <v>1933</v>
      </c>
    </row>
    <row r="204" spans="1:65" s="2" customFormat="1" ht="19.5">
      <c r="A204" s="32"/>
      <c r="B204" s="33"/>
      <c r="C204" s="32"/>
      <c r="D204" s="160" t="s">
        <v>190</v>
      </c>
      <c r="E204" s="32"/>
      <c r="F204" s="161" t="s">
        <v>1642</v>
      </c>
      <c r="G204" s="32"/>
      <c r="H204" s="32"/>
      <c r="I204" s="162"/>
      <c r="J204" s="32"/>
      <c r="K204" s="32"/>
      <c r="L204" s="33"/>
      <c r="M204" s="163"/>
      <c r="N204" s="164"/>
      <c r="O204" s="58"/>
      <c r="P204" s="58"/>
      <c r="Q204" s="58"/>
      <c r="R204" s="58"/>
      <c r="S204" s="58"/>
      <c r="T204" s="59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7" t="s">
        <v>190</v>
      </c>
      <c r="AU204" s="17" t="s">
        <v>82</v>
      </c>
    </row>
    <row r="205" spans="1:65" s="2" customFormat="1" ht="24.2" customHeight="1">
      <c r="A205" s="32"/>
      <c r="B205" s="144"/>
      <c r="C205" s="188" t="s">
        <v>394</v>
      </c>
      <c r="D205" s="188" t="s">
        <v>266</v>
      </c>
      <c r="E205" s="189" t="s">
        <v>1646</v>
      </c>
      <c r="F205" s="190" t="s">
        <v>1647</v>
      </c>
      <c r="G205" s="191" t="s">
        <v>622</v>
      </c>
      <c r="H205" s="192">
        <v>18.899999999999999</v>
      </c>
      <c r="I205" s="193"/>
      <c r="J205" s="194">
        <f>ROUND(I205*H205,2)</f>
        <v>0</v>
      </c>
      <c r="K205" s="195"/>
      <c r="L205" s="33"/>
      <c r="M205" s="196" t="s">
        <v>1</v>
      </c>
      <c r="N205" s="197" t="s">
        <v>37</v>
      </c>
      <c r="O205" s="58"/>
      <c r="P205" s="156">
        <f>O205*H205</f>
        <v>0</v>
      </c>
      <c r="Q205" s="156">
        <v>0</v>
      </c>
      <c r="R205" s="156">
        <f>Q205*H205</f>
        <v>0</v>
      </c>
      <c r="S205" s="156">
        <v>0</v>
      </c>
      <c r="T205" s="157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8" t="s">
        <v>188</v>
      </c>
      <c r="AT205" s="158" t="s">
        <v>266</v>
      </c>
      <c r="AU205" s="158" t="s">
        <v>82</v>
      </c>
      <c r="AY205" s="17" t="s">
        <v>181</v>
      </c>
      <c r="BE205" s="159">
        <f>IF(N205="základní",J205,0)</f>
        <v>0</v>
      </c>
      <c r="BF205" s="159">
        <f>IF(N205="snížená",J205,0)</f>
        <v>0</v>
      </c>
      <c r="BG205" s="159">
        <f>IF(N205="zákl. přenesená",J205,0)</f>
        <v>0</v>
      </c>
      <c r="BH205" s="159">
        <f>IF(N205="sníž. přenesená",J205,0)</f>
        <v>0</v>
      </c>
      <c r="BI205" s="159">
        <f>IF(N205="nulová",J205,0)</f>
        <v>0</v>
      </c>
      <c r="BJ205" s="17" t="s">
        <v>80</v>
      </c>
      <c r="BK205" s="159">
        <f>ROUND(I205*H205,2)</f>
        <v>0</v>
      </c>
      <c r="BL205" s="17" t="s">
        <v>188</v>
      </c>
      <c r="BM205" s="158" t="s">
        <v>1934</v>
      </c>
    </row>
    <row r="206" spans="1:65" s="2" customFormat="1" ht="19.5">
      <c r="A206" s="32"/>
      <c r="B206" s="33"/>
      <c r="C206" s="32"/>
      <c r="D206" s="160" t="s">
        <v>190</v>
      </c>
      <c r="E206" s="32"/>
      <c r="F206" s="161" t="s">
        <v>1647</v>
      </c>
      <c r="G206" s="32"/>
      <c r="H206" s="32"/>
      <c r="I206" s="162"/>
      <c r="J206" s="32"/>
      <c r="K206" s="32"/>
      <c r="L206" s="33"/>
      <c r="M206" s="163"/>
      <c r="N206" s="164"/>
      <c r="O206" s="58"/>
      <c r="P206" s="58"/>
      <c r="Q206" s="58"/>
      <c r="R206" s="58"/>
      <c r="S206" s="58"/>
      <c r="T206" s="59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T206" s="17" t="s">
        <v>190</v>
      </c>
      <c r="AU206" s="17" t="s">
        <v>82</v>
      </c>
    </row>
    <row r="207" spans="1:65" s="13" customFormat="1" ht="11.25">
      <c r="B207" s="165"/>
      <c r="D207" s="160" t="s">
        <v>191</v>
      </c>
      <c r="E207" s="166" t="s">
        <v>1</v>
      </c>
      <c r="F207" s="167" t="s">
        <v>1935</v>
      </c>
      <c r="H207" s="168">
        <v>18.899999999999999</v>
      </c>
      <c r="I207" s="169"/>
      <c r="L207" s="165"/>
      <c r="M207" s="170"/>
      <c r="N207" s="171"/>
      <c r="O207" s="171"/>
      <c r="P207" s="171"/>
      <c r="Q207" s="171"/>
      <c r="R207" s="171"/>
      <c r="S207" s="171"/>
      <c r="T207" s="172"/>
      <c r="AT207" s="166" t="s">
        <v>191</v>
      </c>
      <c r="AU207" s="166" t="s">
        <v>82</v>
      </c>
      <c r="AV207" s="13" t="s">
        <v>82</v>
      </c>
      <c r="AW207" s="13" t="s">
        <v>29</v>
      </c>
      <c r="AX207" s="13" t="s">
        <v>72</v>
      </c>
      <c r="AY207" s="166" t="s">
        <v>181</v>
      </c>
    </row>
    <row r="208" spans="1:65" s="15" customFormat="1" ht="11.25">
      <c r="B208" s="180"/>
      <c r="D208" s="160" t="s">
        <v>191</v>
      </c>
      <c r="E208" s="181" t="s">
        <v>1</v>
      </c>
      <c r="F208" s="182" t="s">
        <v>223</v>
      </c>
      <c r="H208" s="183">
        <v>18.899999999999999</v>
      </c>
      <c r="I208" s="184"/>
      <c r="L208" s="180"/>
      <c r="M208" s="185"/>
      <c r="N208" s="186"/>
      <c r="O208" s="186"/>
      <c r="P208" s="186"/>
      <c r="Q208" s="186"/>
      <c r="R208" s="186"/>
      <c r="S208" s="186"/>
      <c r="T208" s="187"/>
      <c r="AT208" s="181" t="s">
        <v>191</v>
      </c>
      <c r="AU208" s="181" t="s">
        <v>82</v>
      </c>
      <c r="AV208" s="15" t="s">
        <v>188</v>
      </c>
      <c r="AW208" s="15" t="s">
        <v>29</v>
      </c>
      <c r="AX208" s="15" t="s">
        <v>80</v>
      </c>
      <c r="AY208" s="181" t="s">
        <v>181</v>
      </c>
    </row>
    <row r="209" spans="1:65" s="2" customFormat="1" ht="16.5" customHeight="1">
      <c r="A209" s="32"/>
      <c r="B209" s="144"/>
      <c r="C209" s="188" t="s">
        <v>400</v>
      </c>
      <c r="D209" s="188" t="s">
        <v>266</v>
      </c>
      <c r="E209" s="189" t="s">
        <v>1650</v>
      </c>
      <c r="F209" s="190" t="s">
        <v>1651</v>
      </c>
      <c r="G209" s="191" t="s">
        <v>622</v>
      </c>
      <c r="H209" s="192">
        <v>28.8</v>
      </c>
      <c r="I209" s="193"/>
      <c r="J209" s="194">
        <f>ROUND(I209*H209,2)</f>
        <v>0</v>
      </c>
      <c r="K209" s="195"/>
      <c r="L209" s="33"/>
      <c r="M209" s="196" t="s">
        <v>1</v>
      </c>
      <c r="N209" s="197" t="s">
        <v>37</v>
      </c>
      <c r="O209" s="58"/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8" t="s">
        <v>188</v>
      </c>
      <c r="AT209" s="158" t="s">
        <v>266</v>
      </c>
      <c r="AU209" s="158" t="s">
        <v>82</v>
      </c>
      <c r="AY209" s="17" t="s">
        <v>181</v>
      </c>
      <c r="BE209" s="159">
        <f>IF(N209="základní",J209,0)</f>
        <v>0</v>
      </c>
      <c r="BF209" s="159">
        <f>IF(N209="snížená",J209,0)</f>
        <v>0</v>
      </c>
      <c r="BG209" s="159">
        <f>IF(N209="zákl. přenesená",J209,0)</f>
        <v>0</v>
      </c>
      <c r="BH209" s="159">
        <f>IF(N209="sníž. přenesená",J209,0)</f>
        <v>0</v>
      </c>
      <c r="BI209" s="159">
        <f>IF(N209="nulová",J209,0)</f>
        <v>0</v>
      </c>
      <c r="BJ209" s="17" t="s">
        <v>80</v>
      </c>
      <c r="BK209" s="159">
        <f>ROUND(I209*H209,2)</f>
        <v>0</v>
      </c>
      <c r="BL209" s="17" t="s">
        <v>188</v>
      </c>
      <c r="BM209" s="158" t="s">
        <v>1936</v>
      </c>
    </row>
    <row r="210" spans="1:65" s="2" customFormat="1" ht="11.25">
      <c r="A210" s="32"/>
      <c r="B210" s="33"/>
      <c r="C210" s="32"/>
      <c r="D210" s="160" t="s">
        <v>190</v>
      </c>
      <c r="E210" s="32"/>
      <c r="F210" s="161" t="s">
        <v>1651</v>
      </c>
      <c r="G210" s="32"/>
      <c r="H210" s="32"/>
      <c r="I210" s="162"/>
      <c r="J210" s="32"/>
      <c r="K210" s="32"/>
      <c r="L210" s="33"/>
      <c r="M210" s="163"/>
      <c r="N210" s="164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190</v>
      </c>
      <c r="AU210" s="17" t="s">
        <v>82</v>
      </c>
    </row>
    <row r="211" spans="1:65" s="13" customFormat="1" ht="11.25">
      <c r="B211" s="165"/>
      <c r="D211" s="160" t="s">
        <v>191</v>
      </c>
      <c r="E211" s="166" t="s">
        <v>1</v>
      </c>
      <c r="F211" s="167" t="s">
        <v>1937</v>
      </c>
      <c r="H211" s="168">
        <v>28.8</v>
      </c>
      <c r="I211" s="169"/>
      <c r="L211" s="165"/>
      <c r="M211" s="170"/>
      <c r="N211" s="171"/>
      <c r="O211" s="171"/>
      <c r="P211" s="171"/>
      <c r="Q211" s="171"/>
      <c r="R211" s="171"/>
      <c r="S211" s="171"/>
      <c r="T211" s="172"/>
      <c r="AT211" s="166" t="s">
        <v>191</v>
      </c>
      <c r="AU211" s="166" t="s">
        <v>82</v>
      </c>
      <c r="AV211" s="13" t="s">
        <v>82</v>
      </c>
      <c r="AW211" s="13" t="s">
        <v>29</v>
      </c>
      <c r="AX211" s="13" t="s">
        <v>72</v>
      </c>
      <c r="AY211" s="166" t="s">
        <v>181</v>
      </c>
    </row>
    <row r="212" spans="1:65" s="15" customFormat="1" ht="11.25">
      <c r="B212" s="180"/>
      <c r="D212" s="160" t="s">
        <v>191</v>
      </c>
      <c r="E212" s="181" t="s">
        <v>1</v>
      </c>
      <c r="F212" s="182" t="s">
        <v>223</v>
      </c>
      <c r="H212" s="183">
        <v>28.8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191</v>
      </c>
      <c r="AU212" s="181" t="s">
        <v>82</v>
      </c>
      <c r="AV212" s="15" t="s">
        <v>188</v>
      </c>
      <c r="AW212" s="15" t="s">
        <v>29</v>
      </c>
      <c r="AX212" s="15" t="s">
        <v>80</v>
      </c>
      <c r="AY212" s="181" t="s">
        <v>181</v>
      </c>
    </row>
    <row r="213" spans="1:65" s="12" customFormat="1" ht="22.9" customHeight="1">
      <c r="B213" s="131"/>
      <c r="D213" s="132" t="s">
        <v>71</v>
      </c>
      <c r="E213" s="142" t="s">
        <v>188</v>
      </c>
      <c r="F213" s="142" t="s">
        <v>1654</v>
      </c>
      <c r="I213" s="134"/>
      <c r="J213" s="143">
        <f>BK213</f>
        <v>0</v>
      </c>
      <c r="L213" s="131"/>
      <c r="M213" s="136"/>
      <c r="N213" s="137"/>
      <c r="O213" s="137"/>
      <c r="P213" s="138">
        <f>SUM(P214:P240)</f>
        <v>0</v>
      </c>
      <c r="Q213" s="137"/>
      <c r="R213" s="138">
        <f>SUM(R214:R240)</f>
        <v>0</v>
      </c>
      <c r="S213" s="137"/>
      <c r="T213" s="139">
        <f>SUM(T214:T240)</f>
        <v>0</v>
      </c>
      <c r="AR213" s="132" t="s">
        <v>80</v>
      </c>
      <c r="AT213" s="140" t="s">
        <v>71</v>
      </c>
      <c r="AU213" s="140" t="s">
        <v>80</v>
      </c>
      <c r="AY213" s="132" t="s">
        <v>181</v>
      </c>
      <c r="BK213" s="141">
        <f>SUM(BK214:BK240)</f>
        <v>0</v>
      </c>
    </row>
    <row r="214" spans="1:65" s="2" customFormat="1" ht="24.2" customHeight="1">
      <c r="A214" s="32"/>
      <c r="B214" s="144"/>
      <c r="C214" s="188" t="s">
        <v>404</v>
      </c>
      <c r="D214" s="188" t="s">
        <v>266</v>
      </c>
      <c r="E214" s="189" t="s">
        <v>1655</v>
      </c>
      <c r="F214" s="190" t="s">
        <v>1656</v>
      </c>
      <c r="G214" s="191" t="s">
        <v>690</v>
      </c>
      <c r="H214" s="192">
        <v>81.84</v>
      </c>
      <c r="I214" s="193"/>
      <c r="J214" s="194">
        <f>ROUND(I214*H214,2)</f>
        <v>0</v>
      </c>
      <c r="K214" s="195"/>
      <c r="L214" s="33"/>
      <c r="M214" s="196" t="s">
        <v>1</v>
      </c>
      <c r="N214" s="197" t="s">
        <v>37</v>
      </c>
      <c r="O214" s="58"/>
      <c r="P214" s="156">
        <f>O214*H214</f>
        <v>0</v>
      </c>
      <c r="Q214" s="156">
        <v>0</v>
      </c>
      <c r="R214" s="156">
        <f>Q214*H214</f>
        <v>0</v>
      </c>
      <c r="S214" s="156">
        <v>0</v>
      </c>
      <c r="T214" s="157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8" t="s">
        <v>188</v>
      </c>
      <c r="AT214" s="158" t="s">
        <v>266</v>
      </c>
      <c r="AU214" s="158" t="s">
        <v>82</v>
      </c>
      <c r="AY214" s="17" t="s">
        <v>181</v>
      </c>
      <c r="BE214" s="159">
        <f>IF(N214="základní",J214,0)</f>
        <v>0</v>
      </c>
      <c r="BF214" s="159">
        <f>IF(N214="snížená",J214,0)</f>
        <v>0</v>
      </c>
      <c r="BG214" s="159">
        <f>IF(N214="zákl. přenesená",J214,0)</f>
        <v>0</v>
      </c>
      <c r="BH214" s="159">
        <f>IF(N214="sníž. přenesená",J214,0)</f>
        <v>0</v>
      </c>
      <c r="BI214" s="159">
        <f>IF(N214="nulová",J214,0)</f>
        <v>0</v>
      </c>
      <c r="BJ214" s="17" t="s">
        <v>80</v>
      </c>
      <c r="BK214" s="159">
        <f>ROUND(I214*H214,2)</f>
        <v>0</v>
      </c>
      <c r="BL214" s="17" t="s">
        <v>188</v>
      </c>
      <c r="BM214" s="158" t="s">
        <v>1938</v>
      </c>
    </row>
    <row r="215" spans="1:65" s="2" customFormat="1" ht="19.5">
      <c r="A215" s="32"/>
      <c r="B215" s="33"/>
      <c r="C215" s="32"/>
      <c r="D215" s="160" t="s">
        <v>190</v>
      </c>
      <c r="E215" s="32"/>
      <c r="F215" s="161" t="s">
        <v>1656</v>
      </c>
      <c r="G215" s="32"/>
      <c r="H215" s="32"/>
      <c r="I215" s="162"/>
      <c r="J215" s="32"/>
      <c r="K215" s="32"/>
      <c r="L215" s="33"/>
      <c r="M215" s="163"/>
      <c r="N215" s="164"/>
      <c r="O215" s="58"/>
      <c r="P215" s="58"/>
      <c r="Q215" s="58"/>
      <c r="R215" s="58"/>
      <c r="S215" s="58"/>
      <c r="T215" s="59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7" t="s">
        <v>190</v>
      </c>
      <c r="AU215" s="17" t="s">
        <v>82</v>
      </c>
    </row>
    <row r="216" spans="1:65" s="13" customFormat="1" ht="11.25">
      <c r="B216" s="165"/>
      <c r="D216" s="160" t="s">
        <v>191</v>
      </c>
      <c r="E216" s="166" t="s">
        <v>1</v>
      </c>
      <c r="F216" s="167" t="s">
        <v>1939</v>
      </c>
      <c r="H216" s="168">
        <v>81.84</v>
      </c>
      <c r="I216" s="169"/>
      <c r="L216" s="165"/>
      <c r="M216" s="170"/>
      <c r="N216" s="171"/>
      <c r="O216" s="171"/>
      <c r="P216" s="171"/>
      <c r="Q216" s="171"/>
      <c r="R216" s="171"/>
      <c r="S216" s="171"/>
      <c r="T216" s="172"/>
      <c r="AT216" s="166" t="s">
        <v>191</v>
      </c>
      <c r="AU216" s="166" t="s">
        <v>82</v>
      </c>
      <c r="AV216" s="13" t="s">
        <v>82</v>
      </c>
      <c r="AW216" s="13" t="s">
        <v>29</v>
      </c>
      <c r="AX216" s="13" t="s">
        <v>72</v>
      </c>
      <c r="AY216" s="166" t="s">
        <v>181</v>
      </c>
    </row>
    <row r="217" spans="1:65" s="15" customFormat="1" ht="11.25">
      <c r="B217" s="180"/>
      <c r="D217" s="160" t="s">
        <v>191</v>
      </c>
      <c r="E217" s="181" t="s">
        <v>1</v>
      </c>
      <c r="F217" s="182" t="s">
        <v>223</v>
      </c>
      <c r="H217" s="183">
        <v>81.84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191</v>
      </c>
      <c r="AU217" s="181" t="s">
        <v>82</v>
      </c>
      <c r="AV217" s="15" t="s">
        <v>188</v>
      </c>
      <c r="AW217" s="15" t="s">
        <v>29</v>
      </c>
      <c r="AX217" s="15" t="s">
        <v>80</v>
      </c>
      <c r="AY217" s="181" t="s">
        <v>181</v>
      </c>
    </row>
    <row r="218" spans="1:65" s="2" customFormat="1" ht="37.9" customHeight="1">
      <c r="A218" s="32"/>
      <c r="B218" s="144"/>
      <c r="C218" s="188" t="s">
        <v>408</v>
      </c>
      <c r="D218" s="188" t="s">
        <v>266</v>
      </c>
      <c r="E218" s="189" t="s">
        <v>1659</v>
      </c>
      <c r="F218" s="190" t="s">
        <v>1660</v>
      </c>
      <c r="G218" s="191" t="s">
        <v>881</v>
      </c>
      <c r="H218" s="192">
        <v>25.6</v>
      </c>
      <c r="I218" s="193"/>
      <c r="J218" s="194">
        <f>ROUND(I218*H218,2)</f>
        <v>0</v>
      </c>
      <c r="K218" s="195"/>
      <c r="L218" s="33"/>
      <c r="M218" s="196" t="s">
        <v>1</v>
      </c>
      <c r="N218" s="197" t="s">
        <v>37</v>
      </c>
      <c r="O218" s="58"/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8" t="s">
        <v>188</v>
      </c>
      <c r="AT218" s="158" t="s">
        <v>266</v>
      </c>
      <c r="AU218" s="158" t="s">
        <v>82</v>
      </c>
      <c r="AY218" s="17" t="s">
        <v>181</v>
      </c>
      <c r="BE218" s="159">
        <f>IF(N218="základní",J218,0)</f>
        <v>0</v>
      </c>
      <c r="BF218" s="159">
        <f>IF(N218="snížená",J218,0)</f>
        <v>0</v>
      </c>
      <c r="BG218" s="159">
        <f>IF(N218="zákl. přenesená",J218,0)</f>
        <v>0</v>
      </c>
      <c r="BH218" s="159">
        <f>IF(N218="sníž. přenesená",J218,0)</f>
        <v>0</v>
      </c>
      <c r="BI218" s="159">
        <f>IF(N218="nulová",J218,0)</f>
        <v>0</v>
      </c>
      <c r="BJ218" s="17" t="s">
        <v>80</v>
      </c>
      <c r="BK218" s="159">
        <f>ROUND(I218*H218,2)</f>
        <v>0</v>
      </c>
      <c r="BL218" s="17" t="s">
        <v>188</v>
      </c>
      <c r="BM218" s="158" t="s">
        <v>1940</v>
      </c>
    </row>
    <row r="219" spans="1:65" s="2" customFormat="1" ht="19.5">
      <c r="A219" s="32"/>
      <c r="B219" s="33"/>
      <c r="C219" s="32"/>
      <c r="D219" s="160" t="s">
        <v>190</v>
      </c>
      <c r="E219" s="32"/>
      <c r="F219" s="161" t="s">
        <v>1660</v>
      </c>
      <c r="G219" s="32"/>
      <c r="H219" s="32"/>
      <c r="I219" s="162"/>
      <c r="J219" s="32"/>
      <c r="K219" s="32"/>
      <c r="L219" s="33"/>
      <c r="M219" s="163"/>
      <c r="N219" s="164"/>
      <c r="O219" s="58"/>
      <c r="P219" s="58"/>
      <c r="Q219" s="58"/>
      <c r="R219" s="58"/>
      <c r="S219" s="58"/>
      <c r="T219" s="59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7" t="s">
        <v>190</v>
      </c>
      <c r="AU219" s="17" t="s">
        <v>82</v>
      </c>
    </row>
    <row r="220" spans="1:65" s="13" customFormat="1" ht="11.25">
      <c r="B220" s="165"/>
      <c r="D220" s="160" t="s">
        <v>191</v>
      </c>
      <c r="E220" s="166" t="s">
        <v>1</v>
      </c>
      <c r="F220" s="167" t="s">
        <v>1941</v>
      </c>
      <c r="H220" s="168">
        <v>25.6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6" t="s">
        <v>191</v>
      </c>
      <c r="AU220" s="166" t="s">
        <v>82</v>
      </c>
      <c r="AV220" s="13" t="s">
        <v>82</v>
      </c>
      <c r="AW220" s="13" t="s">
        <v>29</v>
      </c>
      <c r="AX220" s="13" t="s">
        <v>72</v>
      </c>
      <c r="AY220" s="166" t="s">
        <v>181</v>
      </c>
    </row>
    <row r="221" spans="1:65" s="15" customFormat="1" ht="11.25">
      <c r="B221" s="180"/>
      <c r="D221" s="160" t="s">
        <v>191</v>
      </c>
      <c r="E221" s="181" t="s">
        <v>1</v>
      </c>
      <c r="F221" s="182" t="s">
        <v>223</v>
      </c>
      <c r="H221" s="183">
        <v>25.6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191</v>
      </c>
      <c r="AU221" s="181" t="s">
        <v>82</v>
      </c>
      <c r="AV221" s="15" t="s">
        <v>188</v>
      </c>
      <c r="AW221" s="15" t="s">
        <v>29</v>
      </c>
      <c r="AX221" s="15" t="s">
        <v>80</v>
      </c>
      <c r="AY221" s="181" t="s">
        <v>181</v>
      </c>
    </row>
    <row r="222" spans="1:65" s="2" customFormat="1" ht="37.9" customHeight="1">
      <c r="A222" s="32"/>
      <c r="B222" s="144"/>
      <c r="C222" s="188" t="s">
        <v>532</v>
      </c>
      <c r="D222" s="188" t="s">
        <v>266</v>
      </c>
      <c r="E222" s="189" t="s">
        <v>1663</v>
      </c>
      <c r="F222" s="190" t="s">
        <v>1664</v>
      </c>
      <c r="G222" s="191" t="s">
        <v>881</v>
      </c>
      <c r="H222" s="192">
        <v>25.6</v>
      </c>
      <c r="I222" s="193"/>
      <c r="J222" s="194">
        <f>ROUND(I222*H222,2)</f>
        <v>0</v>
      </c>
      <c r="K222" s="195"/>
      <c r="L222" s="33"/>
      <c r="M222" s="196" t="s">
        <v>1</v>
      </c>
      <c r="N222" s="197" t="s">
        <v>37</v>
      </c>
      <c r="O222" s="58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8" t="s">
        <v>188</v>
      </c>
      <c r="AT222" s="158" t="s">
        <v>266</v>
      </c>
      <c r="AU222" s="158" t="s">
        <v>82</v>
      </c>
      <c r="AY222" s="17" t="s">
        <v>181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80</v>
      </c>
      <c r="BK222" s="159">
        <f>ROUND(I222*H222,2)</f>
        <v>0</v>
      </c>
      <c r="BL222" s="17" t="s">
        <v>188</v>
      </c>
      <c r="BM222" s="158" t="s">
        <v>1942</v>
      </c>
    </row>
    <row r="223" spans="1:65" s="2" customFormat="1" ht="19.5">
      <c r="A223" s="32"/>
      <c r="B223" s="33"/>
      <c r="C223" s="32"/>
      <c r="D223" s="160" t="s">
        <v>190</v>
      </c>
      <c r="E223" s="32"/>
      <c r="F223" s="161" t="s">
        <v>1664</v>
      </c>
      <c r="G223" s="32"/>
      <c r="H223" s="32"/>
      <c r="I223" s="162"/>
      <c r="J223" s="32"/>
      <c r="K223" s="32"/>
      <c r="L223" s="33"/>
      <c r="M223" s="163"/>
      <c r="N223" s="164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190</v>
      </c>
      <c r="AU223" s="17" t="s">
        <v>82</v>
      </c>
    </row>
    <row r="224" spans="1:65" s="13" customFormat="1" ht="11.25">
      <c r="B224" s="165"/>
      <c r="D224" s="160" t="s">
        <v>191</v>
      </c>
      <c r="E224" s="166" t="s">
        <v>1</v>
      </c>
      <c r="F224" s="167" t="s">
        <v>1941</v>
      </c>
      <c r="H224" s="168">
        <v>25.6</v>
      </c>
      <c r="I224" s="169"/>
      <c r="L224" s="165"/>
      <c r="M224" s="170"/>
      <c r="N224" s="171"/>
      <c r="O224" s="171"/>
      <c r="P224" s="171"/>
      <c r="Q224" s="171"/>
      <c r="R224" s="171"/>
      <c r="S224" s="171"/>
      <c r="T224" s="172"/>
      <c r="AT224" s="166" t="s">
        <v>191</v>
      </c>
      <c r="AU224" s="166" t="s">
        <v>82</v>
      </c>
      <c r="AV224" s="13" t="s">
        <v>82</v>
      </c>
      <c r="AW224" s="13" t="s">
        <v>29</v>
      </c>
      <c r="AX224" s="13" t="s">
        <v>72</v>
      </c>
      <c r="AY224" s="166" t="s">
        <v>181</v>
      </c>
    </row>
    <row r="225" spans="1:65" s="15" customFormat="1" ht="11.25">
      <c r="B225" s="180"/>
      <c r="D225" s="160" t="s">
        <v>191</v>
      </c>
      <c r="E225" s="181" t="s">
        <v>1</v>
      </c>
      <c r="F225" s="182" t="s">
        <v>223</v>
      </c>
      <c r="H225" s="183">
        <v>25.6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191</v>
      </c>
      <c r="AU225" s="181" t="s">
        <v>82</v>
      </c>
      <c r="AV225" s="15" t="s">
        <v>188</v>
      </c>
      <c r="AW225" s="15" t="s">
        <v>29</v>
      </c>
      <c r="AX225" s="15" t="s">
        <v>80</v>
      </c>
      <c r="AY225" s="181" t="s">
        <v>181</v>
      </c>
    </row>
    <row r="226" spans="1:65" s="2" customFormat="1" ht="24.2" customHeight="1">
      <c r="A226" s="32"/>
      <c r="B226" s="144"/>
      <c r="C226" s="188" t="s">
        <v>537</v>
      </c>
      <c r="D226" s="188" t="s">
        <v>266</v>
      </c>
      <c r="E226" s="189" t="s">
        <v>1666</v>
      </c>
      <c r="F226" s="190" t="s">
        <v>1667</v>
      </c>
      <c r="G226" s="191" t="s">
        <v>643</v>
      </c>
      <c r="H226" s="192">
        <v>8.2910000000000004</v>
      </c>
      <c r="I226" s="193"/>
      <c r="J226" s="194">
        <f>ROUND(I226*H226,2)</f>
        <v>0</v>
      </c>
      <c r="K226" s="195"/>
      <c r="L226" s="33"/>
      <c r="M226" s="196" t="s">
        <v>1</v>
      </c>
      <c r="N226" s="197" t="s">
        <v>37</v>
      </c>
      <c r="O226" s="58"/>
      <c r="P226" s="156">
        <f>O226*H226</f>
        <v>0</v>
      </c>
      <c r="Q226" s="156">
        <v>0</v>
      </c>
      <c r="R226" s="156">
        <f>Q226*H226</f>
        <v>0</v>
      </c>
      <c r="S226" s="156">
        <v>0</v>
      </c>
      <c r="T226" s="15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8" t="s">
        <v>188</v>
      </c>
      <c r="AT226" s="158" t="s">
        <v>266</v>
      </c>
      <c r="AU226" s="158" t="s">
        <v>82</v>
      </c>
      <c r="AY226" s="17" t="s">
        <v>181</v>
      </c>
      <c r="BE226" s="159">
        <f>IF(N226="základní",J226,0)</f>
        <v>0</v>
      </c>
      <c r="BF226" s="159">
        <f>IF(N226="snížená",J226,0)</f>
        <v>0</v>
      </c>
      <c r="BG226" s="159">
        <f>IF(N226="zákl. přenesená",J226,0)</f>
        <v>0</v>
      </c>
      <c r="BH226" s="159">
        <f>IF(N226="sníž. přenesená",J226,0)</f>
        <v>0</v>
      </c>
      <c r="BI226" s="159">
        <f>IF(N226="nulová",J226,0)</f>
        <v>0</v>
      </c>
      <c r="BJ226" s="17" t="s">
        <v>80</v>
      </c>
      <c r="BK226" s="159">
        <f>ROUND(I226*H226,2)</f>
        <v>0</v>
      </c>
      <c r="BL226" s="17" t="s">
        <v>188</v>
      </c>
      <c r="BM226" s="158" t="s">
        <v>1943</v>
      </c>
    </row>
    <row r="227" spans="1:65" s="2" customFormat="1" ht="19.5">
      <c r="A227" s="32"/>
      <c r="B227" s="33"/>
      <c r="C227" s="32"/>
      <c r="D227" s="160" t="s">
        <v>190</v>
      </c>
      <c r="E227" s="32"/>
      <c r="F227" s="161" t="s">
        <v>1667</v>
      </c>
      <c r="G227" s="32"/>
      <c r="H227" s="32"/>
      <c r="I227" s="162"/>
      <c r="J227" s="32"/>
      <c r="K227" s="32"/>
      <c r="L227" s="33"/>
      <c r="M227" s="163"/>
      <c r="N227" s="164"/>
      <c r="O227" s="58"/>
      <c r="P227" s="58"/>
      <c r="Q227" s="58"/>
      <c r="R227" s="58"/>
      <c r="S227" s="58"/>
      <c r="T227" s="59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7" t="s">
        <v>190</v>
      </c>
      <c r="AU227" s="17" t="s">
        <v>82</v>
      </c>
    </row>
    <row r="228" spans="1:65" s="14" customFormat="1" ht="11.25">
      <c r="B228" s="173"/>
      <c r="D228" s="160" t="s">
        <v>191</v>
      </c>
      <c r="E228" s="174" t="s">
        <v>1</v>
      </c>
      <c r="F228" s="175" t="s">
        <v>1644</v>
      </c>
      <c r="H228" s="174" t="s">
        <v>1</v>
      </c>
      <c r="I228" s="176"/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191</v>
      </c>
      <c r="AU228" s="174" t="s">
        <v>82</v>
      </c>
      <c r="AV228" s="14" t="s">
        <v>80</v>
      </c>
      <c r="AW228" s="14" t="s">
        <v>29</v>
      </c>
      <c r="AX228" s="14" t="s">
        <v>72</v>
      </c>
      <c r="AY228" s="174" t="s">
        <v>181</v>
      </c>
    </row>
    <row r="229" spans="1:65" s="13" customFormat="1" ht="11.25">
      <c r="B229" s="165"/>
      <c r="D229" s="160" t="s">
        <v>191</v>
      </c>
      <c r="E229" s="166" t="s">
        <v>1</v>
      </c>
      <c r="F229" s="167" t="s">
        <v>1944</v>
      </c>
      <c r="H229" s="168">
        <v>8.2910000000000004</v>
      </c>
      <c r="I229" s="169"/>
      <c r="L229" s="165"/>
      <c r="M229" s="170"/>
      <c r="N229" s="171"/>
      <c r="O229" s="171"/>
      <c r="P229" s="171"/>
      <c r="Q229" s="171"/>
      <c r="R229" s="171"/>
      <c r="S229" s="171"/>
      <c r="T229" s="172"/>
      <c r="AT229" s="166" t="s">
        <v>191</v>
      </c>
      <c r="AU229" s="166" t="s">
        <v>82</v>
      </c>
      <c r="AV229" s="13" t="s">
        <v>82</v>
      </c>
      <c r="AW229" s="13" t="s">
        <v>29</v>
      </c>
      <c r="AX229" s="13" t="s">
        <v>72</v>
      </c>
      <c r="AY229" s="166" t="s">
        <v>181</v>
      </c>
    </row>
    <row r="230" spans="1:65" s="15" customFormat="1" ht="11.25">
      <c r="B230" s="180"/>
      <c r="D230" s="160" t="s">
        <v>191</v>
      </c>
      <c r="E230" s="181" t="s">
        <v>1</v>
      </c>
      <c r="F230" s="182" t="s">
        <v>223</v>
      </c>
      <c r="H230" s="183">
        <v>8.2910000000000004</v>
      </c>
      <c r="I230" s="184"/>
      <c r="L230" s="180"/>
      <c r="M230" s="185"/>
      <c r="N230" s="186"/>
      <c r="O230" s="186"/>
      <c r="P230" s="186"/>
      <c r="Q230" s="186"/>
      <c r="R230" s="186"/>
      <c r="S230" s="186"/>
      <c r="T230" s="187"/>
      <c r="AT230" s="181" t="s">
        <v>191</v>
      </c>
      <c r="AU230" s="181" t="s">
        <v>82</v>
      </c>
      <c r="AV230" s="15" t="s">
        <v>188</v>
      </c>
      <c r="AW230" s="15" t="s">
        <v>29</v>
      </c>
      <c r="AX230" s="15" t="s">
        <v>80</v>
      </c>
      <c r="AY230" s="181" t="s">
        <v>181</v>
      </c>
    </row>
    <row r="231" spans="1:65" s="2" customFormat="1" ht="24.2" customHeight="1">
      <c r="A231" s="32"/>
      <c r="B231" s="144"/>
      <c r="C231" s="188" t="s">
        <v>540</v>
      </c>
      <c r="D231" s="188" t="s">
        <v>266</v>
      </c>
      <c r="E231" s="189" t="s">
        <v>1670</v>
      </c>
      <c r="F231" s="190" t="s">
        <v>1671</v>
      </c>
      <c r="G231" s="191" t="s">
        <v>881</v>
      </c>
      <c r="H231" s="192">
        <v>238.08</v>
      </c>
      <c r="I231" s="193"/>
      <c r="J231" s="194">
        <f>ROUND(I231*H231,2)</f>
        <v>0</v>
      </c>
      <c r="K231" s="195"/>
      <c r="L231" s="33"/>
      <c r="M231" s="196" t="s">
        <v>1</v>
      </c>
      <c r="N231" s="197" t="s">
        <v>37</v>
      </c>
      <c r="O231" s="58"/>
      <c r="P231" s="156">
        <f>O231*H231</f>
        <v>0</v>
      </c>
      <c r="Q231" s="156">
        <v>0</v>
      </c>
      <c r="R231" s="156">
        <f>Q231*H231</f>
        <v>0</v>
      </c>
      <c r="S231" s="156">
        <v>0</v>
      </c>
      <c r="T231" s="15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8" t="s">
        <v>188</v>
      </c>
      <c r="AT231" s="158" t="s">
        <v>266</v>
      </c>
      <c r="AU231" s="158" t="s">
        <v>82</v>
      </c>
      <c r="AY231" s="17" t="s">
        <v>181</v>
      </c>
      <c r="BE231" s="159">
        <f>IF(N231="základní",J231,0)</f>
        <v>0</v>
      </c>
      <c r="BF231" s="159">
        <f>IF(N231="snížená",J231,0)</f>
        <v>0</v>
      </c>
      <c r="BG231" s="159">
        <f>IF(N231="zákl. přenesená",J231,0)</f>
        <v>0</v>
      </c>
      <c r="BH231" s="159">
        <f>IF(N231="sníž. přenesená",J231,0)</f>
        <v>0</v>
      </c>
      <c r="BI231" s="159">
        <f>IF(N231="nulová",J231,0)</f>
        <v>0</v>
      </c>
      <c r="BJ231" s="17" t="s">
        <v>80</v>
      </c>
      <c r="BK231" s="159">
        <f>ROUND(I231*H231,2)</f>
        <v>0</v>
      </c>
      <c r="BL231" s="17" t="s">
        <v>188</v>
      </c>
      <c r="BM231" s="158" t="s">
        <v>1945</v>
      </c>
    </row>
    <row r="232" spans="1:65" s="2" customFormat="1" ht="19.5">
      <c r="A232" s="32"/>
      <c r="B232" s="33"/>
      <c r="C232" s="32"/>
      <c r="D232" s="160" t="s">
        <v>190</v>
      </c>
      <c r="E232" s="32"/>
      <c r="F232" s="161" t="s">
        <v>1671</v>
      </c>
      <c r="G232" s="32"/>
      <c r="H232" s="32"/>
      <c r="I232" s="162"/>
      <c r="J232" s="32"/>
      <c r="K232" s="32"/>
      <c r="L232" s="33"/>
      <c r="M232" s="163"/>
      <c r="N232" s="164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190</v>
      </c>
      <c r="AU232" s="17" t="s">
        <v>82</v>
      </c>
    </row>
    <row r="233" spans="1:65" s="13" customFormat="1" ht="11.25">
      <c r="B233" s="165"/>
      <c r="D233" s="160" t="s">
        <v>191</v>
      </c>
      <c r="E233" s="166" t="s">
        <v>1</v>
      </c>
      <c r="F233" s="167" t="s">
        <v>1946</v>
      </c>
      <c r="H233" s="168">
        <v>238.08</v>
      </c>
      <c r="I233" s="169"/>
      <c r="L233" s="165"/>
      <c r="M233" s="170"/>
      <c r="N233" s="171"/>
      <c r="O233" s="171"/>
      <c r="P233" s="171"/>
      <c r="Q233" s="171"/>
      <c r="R233" s="171"/>
      <c r="S233" s="171"/>
      <c r="T233" s="172"/>
      <c r="AT233" s="166" t="s">
        <v>191</v>
      </c>
      <c r="AU233" s="166" t="s">
        <v>82</v>
      </c>
      <c r="AV233" s="13" t="s">
        <v>82</v>
      </c>
      <c r="AW233" s="13" t="s">
        <v>29</v>
      </c>
      <c r="AX233" s="13" t="s">
        <v>72</v>
      </c>
      <c r="AY233" s="166" t="s">
        <v>181</v>
      </c>
    </row>
    <row r="234" spans="1:65" s="15" customFormat="1" ht="11.25">
      <c r="B234" s="180"/>
      <c r="D234" s="160" t="s">
        <v>191</v>
      </c>
      <c r="E234" s="181" t="s">
        <v>1</v>
      </c>
      <c r="F234" s="182" t="s">
        <v>223</v>
      </c>
      <c r="H234" s="183">
        <v>238.08</v>
      </c>
      <c r="I234" s="184"/>
      <c r="L234" s="180"/>
      <c r="M234" s="185"/>
      <c r="N234" s="186"/>
      <c r="O234" s="186"/>
      <c r="P234" s="186"/>
      <c r="Q234" s="186"/>
      <c r="R234" s="186"/>
      <c r="S234" s="186"/>
      <c r="T234" s="187"/>
      <c r="AT234" s="181" t="s">
        <v>191</v>
      </c>
      <c r="AU234" s="181" t="s">
        <v>82</v>
      </c>
      <c r="AV234" s="15" t="s">
        <v>188</v>
      </c>
      <c r="AW234" s="15" t="s">
        <v>29</v>
      </c>
      <c r="AX234" s="15" t="s">
        <v>80</v>
      </c>
      <c r="AY234" s="181" t="s">
        <v>181</v>
      </c>
    </row>
    <row r="235" spans="1:65" s="2" customFormat="1" ht="37.9" customHeight="1">
      <c r="A235" s="32"/>
      <c r="B235" s="144"/>
      <c r="C235" s="188" t="s">
        <v>542</v>
      </c>
      <c r="D235" s="188" t="s">
        <v>266</v>
      </c>
      <c r="E235" s="189" t="s">
        <v>1677</v>
      </c>
      <c r="F235" s="190" t="s">
        <v>1678</v>
      </c>
      <c r="G235" s="191" t="s">
        <v>881</v>
      </c>
      <c r="H235" s="192">
        <v>238.08</v>
      </c>
      <c r="I235" s="193"/>
      <c r="J235" s="194">
        <f>ROUND(I235*H235,2)</f>
        <v>0</v>
      </c>
      <c r="K235" s="195"/>
      <c r="L235" s="33"/>
      <c r="M235" s="196" t="s">
        <v>1</v>
      </c>
      <c r="N235" s="197" t="s">
        <v>37</v>
      </c>
      <c r="O235" s="58"/>
      <c r="P235" s="156">
        <f>O235*H235</f>
        <v>0</v>
      </c>
      <c r="Q235" s="156">
        <v>0</v>
      </c>
      <c r="R235" s="156">
        <f>Q235*H235</f>
        <v>0</v>
      </c>
      <c r="S235" s="156">
        <v>0</v>
      </c>
      <c r="T235" s="157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58" t="s">
        <v>188</v>
      </c>
      <c r="AT235" s="158" t="s">
        <v>266</v>
      </c>
      <c r="AU235" s="158" t="s">
        <v>82</v>
      </c>
      <c r="AY235" s="17" t="s">
        <v>181</v>
      </c>
      <c r="BE235" s="159">
        <f>IF(N235="základní",J235,0)</f>
        <v>0</v>
      </c>
      <c r="BF235" s="159">
        <f>IF(N235="snížená",J235,0)</f>
        <v>0</v>
      </c>
      <c r="BG235" s="159">
        <f>IF(N235="zákl. přenesená",J235,0)</f>
        <v>0</v>
      </c>
      <c r="BH235" s="159">
        <f>IF(N235="sníž. přenesená",J235,0)</f>
        <v>0</v>
      </c>
      <c r="BI235" s="159">
        <f>IF(N235="nulová",J235,0)</f>
        <v>0</v>
      </c>
      <c r="BJ235" s="17" t="s">
        <v>80</v>
      </c>
      <c r="BK235" s="159">
        <f>ROUND(I235*H235,2)</f>
        <v>0</v>
      </c>
      <c r="BL235" s="17" t="s">
        <v>188</v>
      </c>
      <c r="BM235" s="158" t="s">
        <v>1947</v>
      </c>
    </row>
    <row r="236" spans="1:65" s="2" customFormat="1" ht="19.5">
      <c r="A236" s="32"/>
      <c r="B236" s="33"/>
      <c r="C236" s="32"/>
      <c r="D236" s="160" t="s">
        <v>190</v>
      </c>
      <c r="E236" s="32"/>
      <c r="F236" s="161" t="s">
        <v>1678</v>
      </c>
      <c r="G236" s="32"/>
      <c r="H236" s="32"/>
      <c r="I236" s="162"/>
      <c r="J236" s="32"/>
      <c r="K236" s="32"/>
      <c r="L236" s="33"/>
      <c r="M236" s="163"/>
      <c r="N236" s="164"/>
      <c r="O236" s="58"/>
      <c r="P236" s="58"/>
      <c r="Q236" s="58"/>
      <c r="R236" s="58"/>
      <c r="S236" s="58"/>
      <c r="T236" s="59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7" t="s">
        <v>190</v>
      </c>
      <c r="AU236" s="17" t="s">
        <v>82</v>
      </c>
    </row>
    <row r="237" spans="1:65" s="2" customFormat="1" ht="55.5" customHeight="1">
      <c r="A237" s="32"/>
      <c r="B237" s="144"/>
      <c r="C237" s="188" t="s">
        <v>544</v>
      </c>
      <c r="D237" s="188" t="s">
        <v>266</v>
      </c>
      <c r="E237" s="189" t="s">
        <v>1686</v>
      </c>
      <c r="F237" s="190" t="s">
        <v>1687</v>
      </c>
      <c r="G237" s="191" t="s">
        <v>881</v>
      </c>
      <c r="H237" s="192">
        <v>56</v>
      </c>
      <c r="I237" s="193"/>
      <c r="J237" s="194">
        <f>ROUND(I237*H237,2)</f>
        <v>0</v>
      </c>
      <c r="K237" s="195"/>
      <c r="L237" s="33"/>
      <c r="M237" s="196" t="s">
        <v>1</v>
      </c>
      <c r="N237" s="197" t="s">
        <v>37</v>
      </c>
      <c r="O237" s="58"/>
      <c r="P237" s="156">
        <f>O237*H237</f>
        <v>0</v>
      </c>
      <c r="Q237" s="156">
        <v>0</v>
      </c>
      <c r="R237" s="156">
        <f>Q237*H237</f>
        <v>0</v>
      </c>
      <c r="S237" s="156">
        <v>0</v>
      </c>
      <c r="T237" s="157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8" t="s">
        <v>188</v>
      </c>
      <c r="AT237" s="158" t="s">
        <v>266</v>
      </c>
      <c r="AU237" s="158" t="s">
        <v>82</v>
      </c>
      <c r="AY237" s="17" t="s">
        <v>181</v>
      </c>
      <c r="BE237" s="159">
        <f>IF(N237="základní",J237,0)</f>
        <v>0</v>
      </c>
      <c r="BF237" s="159">
        <f>IF(N237="snížená",J237,0)</f>
        <v>0</v>
      </c>
      <c r="BG237" s="159">
        <f>IF(N237="zákl. přenesená",J237,0)</f>
        <v>0</v>
      </c>
      <c r="BH237" s="159">
        <f>IF(N237="sníž. přenesená",J237,0)</f>
        <v>0</v>
      </c>
      <c r="BI237" s="159">
        <f>IF(N237="nulová",J237,0)</f>
        <v>0</v>
      </c>
      <c r="BJ237" s="17" t="s">
        <v>80</v>
      </c>
      <c r="BK237" s="159">
        <f>ROUND(I237*H237,2)</f>
        <v>0</v>
      </c>
      <c r="BL237" s="17" t="s">
        <v>188</v>
      </c>
      <c r="BM237" s="158" t="s">
        <v>1948</v>
      </c>
    </row>
    <row r="238" spans="1:65" s="2" customFormat="1" ht="29.25">
      <c r="A238" s="32"/>
      <c r="B238" s="33"/>
      <c r="C238" s="32"/>
      <c r="D238" s="160" t="s">
        <v>190</v>
      </c>
      <c r="E238" s="32"/>
      <c r="F238" s="161" t="s">
        <v>1687</v>
      </c>
      <c r="G238" s="32"/>
      <c r="H238" s="32"/>
      <c r="I238" s="162"/>
      <c r="J238" s="32"/>
      <c r="K238" s="32"/>
      <c r="L238" s="33"/>
      <c r="M238" s="163"/>
      <c r="N238" s="164"/>
      <c r="O238" s="58"/>
      <c r="P238" s="58"/>
      <c r="Q238" s="58"/>
      <c r="R238" s="58"/>
      <c r="S238" s="58"/>
      <c r="T238" s="59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7" t="s">
        <v>190</v>
      </c>
      <c r="AU238" s="17" t="s">
        <v>82</v>
      </c>
    </row>
    <row r="239" spans="1:65" s="13" customFormat="1" ht="11.25">
      <c r="B239" s="165"/>
      <c r="D239" s="160" t="s">
        <v>191</v>
      </c>
      <c r="E239" s="166" t="s">
        <v>1</v>
      </c>
      <c r="F239" s="167" t="s">
        <v>1949</v>
      </c>
      <c r="H239" s="168">
        <v>56</v>
      </c>
      <c r="I239" s="169"/>
      <c r="L239" s="165"/>
      <c r="M239" s="170"/>
      <c r="N239" s="171"/>
      <c r="O239" s="171"/>
      <c r="P239" s="171"/>
      <c r="Q239" s="171"/>
      <c r="R239" s="171"/>
      <c r="S239" s="171"/>
      <c r="T239" s="172"/>
      <c r="AT239" s="166" t="s">
        <v>191</v>
      </c>
      <c r="AU239" s="166" t="s">
        <v>82</v>
      </c>
      <c r="AV239" s="13" t="s">
        <v>82</v>
      </c>
      <c r="AW239" s="13" t="s">
        <v>29</v>
      </c>
      <c r="AX239" s="13" t="s">
        <v>72</v>
      </c>
      <c r="AY239" s="166" t="s">
        <v>181</v>
      </c>
    </row>
    <row r="240" spans="1:65" s="15" customFormat="1" ht="11.25">
      <c r="B240" s="180"/>
      <c r="D240" s="160" t="s">
        <v>191</v>
      </c>
      <c r="E240" s="181" t="s">
        <v>1</v>
      </c>
      <c r="F240" s="182" t="s">
        <v>223</v>
      </c>
      <c r="H240" s="183">
        <v>56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191</v>
      </c>
      <c r="AU240" s="181" t="s">
        <v>82</v>
      </c>
      <c r="AV240" s="15" t="s">
        <v>188</v>
      </c>
      <c r="AW240" s="15" t="s">
        <v>29</v>
      </c>
      <c r="AX240" s="15" t="s">
        <v>80</v>
      </c>
      <c r="AY240" s="181" t="s">
        <v>181</v>
      </c>
    </row>
    <row r="241" spans="1:65" s="12" customFormat="1" ht="22.9" customHeight="1">
      <c r="B241" s="131"/>
      <c r="D241" s="132" t="s">
        <v>71</v>
      </c>
      <c r="E241" s="142" t="s">
        <v>237</v>
      </c>
      <c r="F241" s="142" t="s">
        <v>1690</v>
      </c>
      <c r="I241" s="134"/>
      <c r="J241" s="143">
        <f>BK241</f>
        <v>0</v>
      </c>
      <c r="L241" s="131"/>
      <c r="M241" s="136"/>
      <c r="N241" s="137"/>
      <c r="O241" s="137"/>
      <c r="P241" s="138">
        <f>SUM(P242:P249)</f>
        <v>0</v>
      </c>
      <c r="Q241" s="137"/>
      <c r="R241" s="138">
        <f>SUM(R242:R249)</f>
        <v>0</v>
      </c>
      <c r="S241" s="137"/>
      <c r="T241" s="139">
        <f>SUM(T242:T249)</f>
        <v>0</v>
      </c>
      <c r="AR241" s="132" t="s">
        <v>80</v>
      </c>
      <c r="AT241" s="140" t="s">
        <v>71</v>
      </c>
      <c r="AU241" s="140" t="s">
        <v>80</v>
      </c>
      <c r="AY241" s="132" t="s">
        <v>181</v>
      </c>
      <c r="BK241" s="141">
        <f>SUM(BK242:BK249)</f>
        <v>0</v>
      </c>
    </row>
    <row r="242" spans="1:65" s="2" customFormat="1" ht="49.15" customHeight="1">
      <c r="A242" s="32"/>
      <c r="B242" s="144"/>
      <c r="C242" s="188" t="s">
        <v>548</v>
      </c>
      <c r="D242" s="188" t="s">
        <v>266</v>
      </c>
      <c r="E242" s="189" t="s">
        <v>1950</v>
      </c>
      <c r="F242" s="190" t="s">
        <v>1951</v>
      </c>
      <c r="G242" s="191" t="s">
        <v>881</v>
      </c>
      <c r="H242" s="192">
        <v>26.824999999999999</v>
      </c>
      <c r="I242" s="193"/>
      <c r="J242" s="194">
        <f>ROUND(I242*H242,2)</f>
        <v>0</v>
      </c>
      <c r="K242" s="195"/>
      <c r="L242" s="33"/>
      <c r="M242" s="196" t="s">
        <v>1</v>
      </c>
      <c r="N242" s="197" t="s">
        <v>37</v>
      </c>
      <c r="O242" s="58"/>
      <c r="P242" s="156">
        <f>O242*H242</f>
        <v>0</v>
      </c>
      <c r="Q242" s="156">
        <v>0</v>
      </c>
      <c r="R242" s="156">
        <f>Q242*H242</f>
        <v>0</v>
      </c>
      <c r="S242" s="156">
        <v>0</v>
      </c>
      <c r="T242" s="157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8" t="s">
        <v>188</v>
      </c>
      <c r="AT242" s="158" t="s">
        <v>266</v>
      </c>
      <c r="AU242" s="158" t="s">
        <v>82</v>
      </c>
      <c r="AY242" s="17" t="s">
        <v>181</v>
      </c>
      <c r="BE242" s="159">
        <f>IF(N242="základní",J242,0)</f>
        <v>0</v>
      </c>
      <c r="BF242" s="159">
        <f>IF(N242="snížená",J242,0)</f>
        <v>0</v>
      </c>
      <c r="BG242" s="159">
        <f>IF(N242="zákl. přenesená",J242,0)</f>
        <v>0</v>
      </c>
      <c r="BH242" s="159">
        <f>IF(N242="sníž. přenesená",J242,0)</f>
        <v>0</v>
      </c>
      <c r="BI242" s="159">
        <f>IF(N242="nulová",J242,0)</f>
        <v>0</v>
      </c>
      <c r="BJ242" s="17" t="s">
        <v>80</v>
      </c>
      <c r="BK242" s="159">
        <f>ROUND(I242*H242,2)</f>
        <v>0</v>
      </c>
      <c r="BL242" s="17" t="s">
        <v>188</v>
      </c>
      <c r="BM242" s="158" t="s">
        <v>1952</v>
      </c>
    </row>
    <row r="243" spans="1:65" s="2" customFormat="1" ht="29.25">
      <c r="A243" s="32"/>
      <c r="B243" s="33"/>
      <c r="C243" s="32"/>
      <c r="D243" s="160" t="s">
        <v>190</v>
      </c>
      <c r="E243" s="32"/>
      <c r="F243" s="161" t="s">
        <v>1951</v>
      </c>
      <c r="G243" s="32"/>
      <c r="H243" s="32"/>
      <c r="I243" s="162"/>
      <c r="J243" s="32"/>
      <c r="K243" s="32"/>
      <c r="L243" s="33"/>
      <c r="M243" s="163"/>
      <c r="N243" s="164"/>
      <c r="O243" s="58"/>
      <c r="P243" s="58"/>
      <c r="Q243" s="58"/>
      <c r="R243" s="58"/>
      <c r="S243" s="58"/>
      <c r="T243" s="59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T243" s="17" t="s">
        <v>190</v>
      </c>
      <c r="AU243" s="17" t="s">
        <v>82</v>
      </c>
    </row>
    <row r="244" spans="1:65" s="13" customFormat="1" ht="11.25">
      <c r="B244" s="165"/>
      <c r="D244" s="160" t="s">
        <v>191</v>
      </c>
      <c r="E244" s="166" t="s">
        <v>1</v>
      </c>
      <c r="F244" s="167" t="s">
        <v>1953</v>
      </c>
      <c r="H244" s="168">
        <v>26.824999999999999</v>
      </c>
      <c r="I244" s="169"/>
      <c r="L244" s="165"/>
      <c r="M244" s="170"/>
      <c r="N244" s="171"/>
      <c r="O244" s="171"/>
      <c r="P244" s="171"/>
      <c r="Q244" s="171"/>
      <c r="R244" s="171"/>
      <c r="S244" s="171"/>
      <c r="T244" s="172"/>
      <c r="AT244" s="166" t="s">
        <v>191</v>
      </c>
      <c r="AU244" s="166" t="s">
        <v>82</v>
      </c>
      <c r="AV244" s="13" t="s">
        <v>82</v>
      </c>
      <c r="AW244" s="13" t="s">
        <v>29</v>
      </c>
      <c r="AX244" s="13" t="s">
        <v>72</v>
      </c>
      <c r="AY244" s="166" t="s">
        <v>181</v>
      </c>
    </row>
    <row r="245" spans="1:65" s="15" customFormat="1" ht="11.25">
      <c r="B245" s="180"/>
      <c r="D245" s="160" t="s">
        <v>191</v>
      </c>
      <c r="E245" s="181" t="s">
        <v>1</v>
      </c>
      <c r="F245" s="182" t="s">
        <v>223</v>
      </c>
      <c r="H245" s="183">
        <v>26.824999999999999</v>
      </c>
      <c r="I245" s="184"/>
      <c r="L245" s="180"/>
      <c r="M245" s="185"/>
      <c r="N245" s="186"/>
      <c r="O245" s="186"/>
      <c r="P245" s="186"/>
      <c r="Q245" s="186"/>
      <c r="R245" s="186"/>
      <c r="S245" s="186"/>
      <c r="T245" s="187"/>
      <c r="AT245" s="181" t="s">
        <v>191</v>
      </c>
      <c r="AU245" s="181" t="s">
        <v>82</v>
      </c>
      <c r="AV245" s="15" t="s">
        <v>188</v>
      </c>
      <c r="AW245" s="15" t="s">
        <v>29</v>
      </c>
      <c r="AX245" s="15" t="s">
        <v>80</v>
      </c>
      <c r="AY245" s="181" t="s">
        <v>181</v>
      </c>
    </row>
    <row r="246" spans="1:65" s="2" customFormat="1" ht="24.2" customHeight="1">
      <c r="A246" s="32"/>
      <c r="B246" s="144"/>
      <c r="C246" s="188" t="s">
        <v>552</v>
      </c>
      <c r="D246" s="188" t="s">
        <v>266</v>
      </c>
      <c r="E246" s="189" t="s">
        <v>1954</v>
      </c>
      <c r="F246" s="190" t="s">
        <v>1955</v>
      </c>
      <c r="G246" s="191" t="s">
        <v>1605</v>
      </c>
      <c r="H246" s="192">
        <v>631.75</v>
      </c>
      <c r="I246" s="193"/>
      <c r="J246" s="194">
        <f>ROUND(I246*H246,2)</f>
        <v>0</v>
      </c>
      <c r="K246" s="195"/>
      <c r="L246" s="33"/>
      <c r="M246" s="196" t="s">
        <v>1</v>
      </c>
      <c r="N246" s="197" t="s">
        <v>37</v>
      </c>
      <c r="O246" s="58"/>
      <c r="P246" s="156">
        <f>O246*H246</f>
        <v>0</v>
      </c>
      <c r="Q246" s="156">
        <v>0</v>
      </c>
      <c r="R246" s="156">
        <f>Q246*H246</f>
        <v>0</v>
      </c>
      <c r="S246" s="156">
        <v>0</v>
      </c>
      <c r="T246" s="157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58" t="s">
        <v>188</v>
      </c>
      <c r="AT246" s="158" t="s">
        <v>266</v>
      </c>
      <c r="AU246" s="158" t="s">
        <v>82</v>
      </c>
      <c r="AY246" s="17" t="s">
        <v>181</v>
      </c>
      <c r="BE246" s="159">
        <f>IF(N246="základní",J246,0)</f>
        <v>0</v>
      </c>
      <c r="BF246" s="159">
        <f>IF(N246="snížená",J246,0)</f>
        <v>0</v>
      </c>
      <c r="BG246" s="159">
        <f>IF(N246="zákl. přenesená",J246,0)</f>
        <v>0</v>
      </c>
      <c r="BH246" s="159">
        <f>IF(N246="sníž. přenesená",J246,0)</f>
        <v>0</v>
      </c>
      <c r="BI246" s="159">
        <f>IF(N246="nulová",J246,0)</f>
        <v>0</v>
      </c>
      <c r="BJ246" s="17" t="s">
        <v>80</v>
      </c>
      <c r="BK246" s="159">
        <f>ROUND(I246*H246,2)</f>
        <v>0</v>
      </c>
      <c r="BL246" s="17" t="s">
        <v>188</v>
      </c>
      <c r="BM246" s="158" t="s">
        <v>1956</v>
      </c>
    </row>
    <row r="247" spans="1:65" s="2" customFormat="1" ht="19.5">
      <c r="A247" s="32"/>
      <c r="B247" s="33"/>
      <c r="C247" s="32"/>
      <c r="D247" s="160" t="s">
        <v>190</v>
      </c>
      <c r="E247" s="32"/>
      <c r="F247" s="161" t="s">
        <v>1955</v>
      </c>
      <c r="G247" s="32"/>
      <c r="H247" s="32"/>
      <c r="I247" s="162"/>
      <c r="J247" s="32"/>
      <c r="K247" s="32"/>
      <c r="L247" s="33"/>
      <c r="M247" s="163"/>
      <c r="N247" s="164"/>
      <c r="O247" s="58"/>
      <c r="P247" s="58"/>
      <c r="Q247" s="58"/>
      <c r="R247" s="58"/>
      <c r="S247" s="58"/>
      <c r="T247" s="59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7" t="s">
        <v>190</v>
      </c>
      <c r="AU247" s="17" t="s">
        <v>82</v>
      </c>
    </row>
    <row r="248" spans="1:65" s="13" customFormat="1" ht="11.25">
      <c r="B248" s="165"/>
      <c r="D248" s="160" t="s">
        <v>191</v>
      </c>
      <c r="E248" s="166" t="s">
        <v>1</v>
      </c>
      <c r="F248" s="167" t="s">
        <v>1957</v>
      </c>
      <c r="H248" s="168">
        <v>631.75</v>
      </c>
      <c r="I248" s="169"/>
      <c r="L248" s="165"/>
      <c r="M248" s="170"/>
      <c r="N248" s="171"/>
      <c r="O248" s="171"/>
      <c r="P248" s="171"/>
      <c r="Q248" s="171"/>
      <c r="R248" s="171"/>
      <c r="S248" s="171"/>
      <c r="T248" s="172"/>
      <c r="AT248" s="166" t="s">
        <v>191</v>
      </c>
      <c r="AU248" s="166" t="s">
        <v>82</v>
      </c>
      <c r="AV248" s="13" t="s">
        <v>82</v>
      </c>
      <c r="AW248" s="13" t="s">
        <v>29</v>
      </c>
      <c r="AX248" s="13" t="s">
        <v>72</v>
      </c>
      <c r="AY248" s="166" t="s">
        <v>181</v>
      </c>
    </row>
    <row r="249" spans="1:65" s="15" customFormat="1" ht="11.25">
      <c r="B249" s="180"/>
      <c r="D249" s="160" t="s">
        <v>191</v>
      </c>
      <c r="E249" s="181" t="s">
        <v>1</v>
      </c>
      <c r="F249" s="182" t="s">
        <v>223</v>
      </c>
      <c r="H249" s="183">
        <v>631.75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191</v>
      </c>
      <c r="AU249" s="181" t="s">
        <v>82</v>
      </c>
      <c r="AV249" s="15" t="s">
        <v>188</v>
      </c>
      <c r="AW249" s="15" t="s">
        <v>29</v>
      </c>
      <c r="AX249" s="15" t="s">
        <v>80</v>
      </c>
      <c r="AY249" s="181" t="s">
        <v>181</v>
      </c>
    </row>
    <row r="250" spans="1:65" s="12" customFormat="1" ht="22.9" customHeight="1">
      <c r="B250" s="131"/>
      <c r="D250" s="132" t="s">
        <v>71</v>
      </c>
      <c r="E250" s="142" t="s">
        <v>265</v>
      </c>
      <c r="F250" s="142" t="s">
        <v>1695</v>
      </c>
      <c r="I250" s="134"/>
      <c r="J250" s="143">
        <f>BK250</f>
        <v>0</v>
      </c>
      <c r="L250" s="131"/>
      <c r="M250" s="136"/>
      <c r="N250" s="137"/>
      <c r="O250" s="137"/>
      <c r="P250" s="138">
        <f>SUM(P251:P293)</f>
        <v>0</v>
      </c>
      <c r="Q250" s="137"/>
      <c r="R250" s="138">
        <f>SUM(R251:R293)</f>
        <v>0</v>
      </c>
      <c r="S250" s="137"/>
      <c r="T250" s="139">
        <f>SUM(T251:T293)</f>
        <v>0</v>
      </c>
      <c r="AR250" s="132" t="s">
        <v>80</v>
      </c>
      <c r="AT250" s="140" t="s">
        <v>71</v>
      </c>
      <c r="AU250" s="140" t="s">
        <v>80</v>
      </c>
      <c r="AY250" s="132" t="s">
        <v>181</v>
      </c>
      <c r="BK250" s="141">
        <f>SUM(BK251:BK293)</f>
        <v>0</v>
      </c>
    </row>
    <row r="251" spans="1:65" s="2" customFormat="1" ht="24.2" customHeight="1">
      <c r="A251" s="32"/>
      <c r="B251" s="144"/>
      <c r="C251" s="188" t="s">
        <v>556</v>
      </c>
      <c r="D251" s="188" t="s">
        <v>266</v>
      </c>
      <c r="E251" s="189" t="s">
        <v>1958</v>
      </c>
      <c r="F251" s="190" t="s">
        <v>1959</v>
      </c>
      <c r="G251" s="191" t="s">
        <v>622</v>
      </c>
      <c r="H251" s="192">
        <v>28.8</v>
      </c>
      <c r="I251" s="193"/>
      <c r="J251" s="194">
        <f>ROUND(I251*H251,2)</f>
        <v>0</v>
      </c>
      <c r="K251" s="195"/>
      <c r="L251" s="33"/>
      <c r="M251" s="196" t="s">
        <v>1</v>
      </c>
      <c r="N251" s="197" t="s">
        <v>37</v>
      </c>
      <c r="O251" s="58"/>
      <c r="P251" s="156">
        <f>O251*H251</f>
        <v>0</v>
      </c>
      <c r="Q251" s="156">
        <v>0</v>
      </c>
      <c r="R251" s="156">
        <f>Q251*H251</f>
        <v>0</v>
      </c>
      <c r="S251" s="156">
        <v>0</v>
      </c>
      <c r="T251" s="157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58" t="s">
        <v>188</v>
      </c>
      <c r="AT251" s="158" t="s">
        <v>266</v>
      </c>
      <c r="AU251" s="158" t="s">
        <v>82</v>
      </c>
      <c r="AY251" s="17" t="s">
        <v>181</v>
      </c>
      <c r="BE251" s="159">
        <f>IF(N251="základní",J251,0)</f>
        <v>0</v>
      </c>
      <c r="BF251" s="159">
        <f>IF(N251="snížená",J251,0)</f>
        <v>0</v>
      </c>
      <c r="BG251" s="159">
        <f>IF(N251="zákl. přenesená",J251,0)</f>
        <v>0</v>
      </c>
      <c r="BH251" s="159">
        <f>IF(N251="sníž. přenesená",J251,0)</f>
        <v>0</v>
      </c>
      <c r="BI251" s="159">
        <f>IF(N251="nulová",J251,0)</f>
        <v>0</v>
      </c>
      <c r="BJ251" s="17" t="s">
        <v>80</v>
      </c>
      <c r="BK251" s="159">
        <f>ROUND(I251*H251,2)</f>
        <v>0</v>
      </c>
      <c r="BL251" s="17" t="s">
        <v>188</v>
      </c>
      <c r="BM251" s="158" t="s">
        <v>1960</v>
      </c>
    </row>
    <row r="252" spans="1:65" s="2" customFormat="1" ht="19.5">
      <c r="A252" s="32"/>
      <c r="B252" s="33"/>
      <c r="C252" s="32"/>
      <c r="D252" s="160" t="s">
        <v>190</v>
      </c>
      <c r="E252" s="32"/>
      <c r="F252" s="161" t="s">
        <v>1959</v>
      </c>
      <c r="G252" s="32"/>
      <c r="H252" s="32"/>
      <c r="I252" s="162"/>
      <c r="J252" s="32"/>
      <c r="K252" s="32"/>
      <c r="L252" s="33"/>
      <c r="M252" s="163"/>
      <c r="N252" s="164"/>
      <c r="O252" s="58"/>
      <c r="P252" s="58"/>
      <c r="Q252" s="58"/>
      <c r="R252" s="58"/>
      <c r="S252" s="58"/>
      <c r="T252" s="59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T252" s="17" t="s">
        <v>190</v>
      </c>
      <c r="AU252" s="17" t="s">
        <v>82</v>
      </c>
    </row>
    <row r="253" spans="1:65" s="13" customFormat="1" ht="11.25">
      <c r="B253" s="165"/>
      <c r="D253" s="160" t="s">
        <v>191</v>
      </c>
      <c r="E253" s="166" t="s">
        <v>1</v>
      </c>
      <c r="F253" s="167" t="s">
        <v>1937</v>
      </c>
      <c r="H253" s="168">
        <v>28.8</v>
      </c>
      <c r="I253" s="169"/>
      <c r="L253" s="165"/>
      <c r="M253" s="170"/>
      <c r="N253" s="171"/>
      <c r="O253" s="171"/>
      <c r="P253" s="171"/>
      <c r="Q253" s="171"/>
      <c r="R253" s="171"/>
      <c r="S253" s="171"/>
      <c r="T253" s="172"/>
      <c r="AT253" s="166" t="s">
        <v>191</v>
      </c>
      <c r="AU253" s="166" t="s">
        <v>82</v>
      </c>
      <c r="AV253" s="13" t="s">
        <v>82</v>
      </c>
      <c r="AW253" s="13" t="s">
        <v>29</v>
      </c>
      <c r="AX253" s="13" t="s">
        <v>72</v>
      </c>
      <c r="AY253" s="166" t="s">
        <v>181</v>
      </c>
    </row>
    <row r="254" spans="1:65" s="15" customFormat="1" ht="11.25">
      <c r="B254" s="180"/>
      <c r="D254" s="160" t="s">
        <v>191</v>
      </c>
      <c r="E254" s="181" t="s">
        <v>1</v>
      </c>
      <c r="F254" s="182" t="s">
        <v>223</v>
      </c>
      <c r="H254" s="183">
        <v>28.8</v>
      </c>
      <c r="I254" s="184"/>
      <c r="L254" s="180"/>
      <c r="M254" s="185"/>
      <c r="N254" s="186"/>
      <c r="O254" s="186"/>
      <c r="P254" s="186"/>
      <c r="Q254" s="186"/>
      <c r="R254" s="186"/>
      <c r="S254" s="186"/>
      <c r="T254" s="187"/>
      <c r="AT254" s="181" t="s">
        <v>191</v>
      </c>
      <c r="AU254" s="181" t="s">
        <v>82</v>
      </c>
      <c r="AV254" s="15" t="s">
        <v>188</v>
      </c>
      <c r="AW254" s="15" t="s">
        <v>29</v>
      </c>
      <c r="AX254" s="15" t="s">
        <v>80</v>
      </c>
      <c r="AY254" s="181" t="s">
        <v>181</v>
      </c>
    </row>
    <row r="255" spans="1:65" s="2" customFormat="1" ht="24.2" customHeight="1">
      <c r="A255" s="32"/>
      <c r="B255" s="144"/>
      <c r="C255" s="188" t="s">
        <v>560</v>
      </c>
      <c r="D255" s="188" t="s">
        <v>266</v>
      </c>
      <c r="E255" s="189" t="s">
        <v>1961</v>
      </c>
      <c r="F255" s="190" t="s">
        <v>1962</v>
      </c>
      <c r="G255" s="191" t="s">
        <v>622</v>
      </c>
      <c r="H255" s="192">
        <v>28.8</v>
      </c>
      <c r="I255" s="193"/>
      <c r="J255" s="194">
        <f>ROUND(I255*H255,2)</f>
        <v>0</v>
      </c>
      <c r="K255" s="195"/>
      <c r="L255" s="33"/>
      <c r="M255" s="196" t="s">
        <v>1</v>
      </c>
      <c r="N255" s="197" t="s">
        <v>37</v>
      </c>
      <c r="O255" s="58"/>
      <c r="P255" s="156">
        <f>O255*H255</f>
        <v>0</v>
      </c>
      <c r="Q255" s="156">
        <v>0</v>
      </c>
      <c r="R255" s="156">
        <f>Q255*H255</f>
        <v>0</v>
      </c>
      <c r="S255" s="156">
        <v>0</v>
      </c>
      <c r="T255" s="157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8" t="s">
        <v>188</v>
      </c>
      <c r="AT255" s="158" t="s">
        <v>266</v>
      </c>
      <c r="AU255" s="158" t="s">
        <v>82</v>
      </c>
      <c r="AY255" s="17" t="s">
        <v>181</v>
      </c>
      <c r="BE255" s="159">
        <f>IF(N255="základní",J255,0)</f>
        <v>0</v>
      </c>
      <c r="BF255" s="159">
        <f>IF(N255="snížená",J255,0)</f>
        <v>0</v>
      </c>
      <c r="BG255" s="159">
        <f>IF(N255="zákl. přenesená",J255,0)</f>
        <v>0</v>
      </c>
      <c r="BH255" s="159">
        <f>IF(N255="sníž. přenesená",J255,0)</f>
        <v>0</v>
      </c>
      <c r="BI255" s="159">
        <f>IF(N255="nulová",J255,0)</f>
        <v>0</v>
      </c>
      <c r="BJ255" s="17" t="s">
        <v>80</v>
      </c>
      <c r="BK255" s="159">
        <f>ROUND(I255*H255,2)</f>
        <v>0</v>
      </c>
      <c r="BL255" s="17" t="s">
        <v>188</v>
      </c>
      <c r="BM255" s="158" t="s">
        <v>1963</v>
      </c>
    </row>
    <row r="256" spans="1:65" s="2" customFormat="1" ht="11.25">
      <c r="A256" s="32"/>
      <c r="B256" s="33"/>
      <c r="C256" s="32"/>
      <c r="D256" s="160" t="s">
        <v>190</v>
      </c>
      <c r="E256" s="32"/>
      <c r="F256" s="161" t="s">
        <v>1962</v>
      </c>
      <c r="G256" s="32"/>
      <c r="H256" s="32"/>
      <c r="I256" s="162"/>
      <c r="J256" s="32"/>
      <c r="K256" s="32"/>
      <c r="L256" s="33"/>
      <c r="M256" s="163"/>
      <c r="N256" s="164"/>
      <c r="O256" s="58"/>
      <c r="P256" s="58"/>
      <c r="Q256" s="58"/>
      <c r="R256" s="58"/>
      <c r="S256" s="58"/>
      <c r="T256" s="59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T256" s="17" t="s">
        <v>190</v>
      </c>
      <c r="AU256" s="17" t="s">
        <v>82</v>
      </c>
    </row>
    <row r="257" spans="1:65" s="13" customFormat="1" ht="11.25">
      <c r="B257" s="165"/>
      <c r="D257" s="160" t="s">
        <v>191</v>
      </c>
      <c r="E257" s="166" t="s">
        <v>1</v>
      </c>
      <c r="F257" s="167" t="s">
        <v>1964</v>
      </c>
      <c r="H257" s="168">
        <v>28.8</v>
      </c>
      <c r="I257" s="169"/>
      <c r="L257" s="165"/>
      <c r="M257" s="170"/>
      <c r="N257" s="171"/>
      <c r="O257" s="171"/>
      <c r="P257" s="171"/>
      <c r="Q257" s="171"/>
      <c r="R257" s="171"/>
      <c r="S257" s="171"/>
      <c r="T257" s="172"/>
      <c r="AT257" s="166" t="s">
        <v>191</v>
      </c>
      <c r="AU257" s="166" t="s">
        <v>82</v>
      </c>
      <c r="AV257" s="13" t="s">
        <v>82</v>
      </c>
      <c r="AW257" s="13" t="s">
        <v>29</v>
      </c>
      <c r="AX257" s="13" t="s">
        <v>72</v>
      </c>
      <c r="AY257" s="166" t="s">
        <v>181</v>
      </c>
    </row>
    <row r="258" spans="1:65" s="15" customFormat="1" ht="11.25">
      <c r="B258" s="180"/>
      <c r="D258" s="160" t="s">
        <v>191</v>
      </c>
      <c r="E258" s="181" t="s">
        <v>1</v>
      </c>
      <c r="F258" s="182" t="s">
        <v>223</v>
      </c>
      <c r="H258" s="183">
        <v>28.8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191</v>
      </c>
      <c r="AU258" s="181" t="s">
        <v>82</v>
      </c>
      <c r="AV258" s="15" t="s">
        <v>188</v>
      </c>
      <c r="AW258" s="15" t="s">
        <v>29</v>
      </c>
      <c r="AX258" s="15" t="s">
        <v>80</v>
      </c>
      <c r="AY258" s="181" t="s">
        <v>181</v>
      </c>
    </row>
    <row r="259" spans="1:65" s="2" customFormat="1" ht="24.2" customHeight="1">
      <c r="A259" s="32"/>
      <c r="B259" s="144"/>
      <c r="C259" s="145" t="s">
        <v>564</v>
      </c>
      <c r="D259" s="145" t="s">
        <v>183</v>
      </c>
      <c r="E259" s="146" t="s">
        <v>1965</v>
      </c>
      <c r="F259" s="147" t="s">
        <v>1966</v>
      </c>
      <c r="G259" s="148" t="s">
        <v>643</v>
      </c>
      <c r="H259" s="149">
        <v>0.63200000000000001</v>
      </c>
      <c r="I259" s="150"/>
      <c r="J259" s="151">
        <f>ROUND(I259*H259,2)</f>
        <v>0</v>
      </c>
      <c r="K259" s="152"/>
      <c r="L259" s="153"/>
      <c r="M259" s="154" t="s">
        <v>1</v>
      </c>
      <c r="N259" s="155" t="s">
        <v>37</v>
      </c>
      <c r="O259" s="58"/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58" t="s">
        <v>187</v>
      </c>
      <c r="AT259" s="158" t="s">
        <v>183</v>
      </c>
      <c r="AU259" s="158" t="s">
        <v>82</v>
      </c>
      <c r="AY259" s="17" t="s">
        <v>181</v>
      </c>
      <c r="BE259" s="159">
        <f>IF(N259="základní",J259,0)</f>
        <v>0</v>
      </c>
      <c r="BF259" s="159">
        <f>IF(N259="snížená",J259,0)</f>
        <v>0</v>
      </c>
      <c r="BG259" s="159">
        <f>IF(N259="zákl. přenesená",J259,0)</f>
        <v>0</v>
      </c>
      <c r="BH259" s="159">
        <f>IF(N259="sníž. přenesená",J259,0)</f>
        <v>0</v>
      </c>
      <c r="BI259" s="159">
        <f>IF(N259="nulová",J259,0)</f>
        <v>0</v>
      </c>
      <c r="BJ259" s="17" t="s">
        <v>80</v>
      </c>
      <c r="BK259" s="159">
        <f>ROUND(I259*H259,2)</f>
        <v>0</v>
      </c>
      <c r="BL259" s="17" t="s">
        <v>188</v>
      </c>
      <c r="BM259" s="158" t="s">
        <v>1967</v>
      </c>
    </row>
    <row r="260" spans="1:65" s="2" customFormat="1" ht="11.25">
      <c r="A260" s="32"/>
      <c r="B260" s="33"/>
      <c r="C260" s="32"/>
      <c r="D260" s="160" t="s">
        <v>190</v>
      </c>
      <c r="E260" s="32"/>
      <c r="F260" s="161" t="s">
        <v>1966</v>
      </c>
      <c r="G260" s="32"/>
      <c r="H260" s="32"/>
      <c r="I260" s="162"/>
      <c r="J260" s="32"/>
      <c r="K260" s="32"/>
      <c r="L260" s="33"/>
      <c r="M260" s="163"/>
      <c r="N260" s="164"/>
      <c r="O260" s="58"/>
      <c r="P260" s="58"/>
      <c r="Q260" s="58"/>
      <c r="R260" s="58"/>
      <c r="S260" s="58"/>
      <c r="T260" s="59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7" t="s">
        <v>190</v>
      </c>
      <c r="AU260" s="17" t="s">
        <v>82</v>
      </c>
    </row>
    <row r="261" spans="1:65" s="13" customFormat="1" ht="22.5">
      <c r="B261" s="165"/>
      <c r="D261" s="160" t="s">
        <v>191</v>
      </c>
      <c r="E261" s="166" t="s">
        <v>1</v>
      </c>
      <c r="F261" s="167" t="s">
        <v>1968</v>
      </c>
      <c r="H261" s="168">
        <v>0.63200000000000001</v>
      </c>
      <c r="I261" s="169"/>
      <c r="L261" s="165"/>
      <c r="M261" s="170"/>
      <c r="N261" s="171"/>
      <c r="O261" s="171"/>
      <c r="P261" s="171"/>
      <c r="Q261" s="171"/>
      <c r="R261" s="171"/>
      <c r="S261" s="171"/>
      <c r="T261" s="172"/>
      <c r="AT261" s="166" t="s">
        <v>191</v>
      </c>
      <c r="AU261" s="166" t="s">
        <v>82</v>
      </c>
      <c r="AV261" s="13" t="s">
        <v>82</v>
      </c>
      <c r="AW261" s="13" t="s">
        <v>29</v>
      </c>
      <c r="AX261" s="13" t="s">
        <v>72</v>
      </c>
      <c r="AY261" s="166" t="s">
        <v>181</v>
      </c>
    </row>
    <row r="262" spans="1:65" s="15" customFormat="1" ht="11.25">
      <c r="B262" s="180"/>
      <c r="D262" s="160" t="s">
        <v>191</v>
      </c>
      <c r="E262" s="181" t="s">
        <v>1</v>
      </c>
      <c r="F262" s="182" t="s">
        <v>223</v>
      </c>
      <c r="H262" s="183">
        <v>0.63200000000000001</v>
      </c>
      <c r="I262" s="184"/>
      <c r="L262" s="180"/>
      <c r="M262" s="185"/>
      <c r="N262" s="186"/>
      <c r="O262" s="186"/>
      <c r="P262" s="186"/>
      <c r="Q262" s="186"/>
      <c r="R262" s="186"/>
      <c r="S262" s="186"/>
      <c r="T262" s="187"/>
      <c r="AT262" s="181" t="s">
        <v>191</v>
      </c>
      <c r="AU262" s="181" t="s">
        <v>82</v>
      </c>
      <c r="AV262" s="15" t="s">
        <v>188</v>
      </c>
      <c r="AW262" s="15" t="s">
        <v>29</v>
      </c>
      <c r="AX262" s="15" t="s">
        <v>80</v>
      </c>
      <c r="AY262" s="181" t="s">
        <v>181</v>
      </c>
    </row>
    <row r="263" spans="1:65" s="2" customFormat="1" ht="55.5" customHeight="1">
      <c r="A263" s="32"/>
      <c r="B263" s="144"/>
      <c r="C263" s="188" t="s">
        <v>568</v>
      </c>
      <c r="D263" s="188" t="s">
        <v>266</v>
      </c>
      <c r="E263" s="189" t="s">
        <v>1969</v>
      </c>
      <c r="F263" s="190" t="s">
        <v>1970</v>
      </c>
      <c r="G263" s="191" t="s">
        <v>622</v>
      </c>
      <c r="H263" s="192">
        <v>47.4</v>
      </c>
      <c r="I263" s="193"/>
      <c r="J263" s="194">
        <f>ROUND(I263*H263,2)</f>
        <v>0</v>
      </c>
      <c r="K263" s="195"/>
      <c r="L263" s="33"/>
      <c r="M263" s="196" t="s">
        <v>1</v>
      </c>
      <c r="N263" s="197" t="s">
        <v>37</v>
      </c>
      <c r="O263" s="58"/>
      <c r="P263" s="156">
        <f>O263*H263</f>
        <v>0</v>
      </c>
      <c r="Q263" s="156">
        <v>0</v>
      </c>
      <c r="R263" s="156">
        <f>Q263*H263</f>
        <v>0</v>
      </c>
      <c r="S263" s="156">
        <v>0</v>
      </c>
      <c r="T263" s="157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58" t="s">
        <v>188</v>
      </c>
      <c r="AT263" s="158" t="s">
        <v>266</v>
      </c>
      <c r="AU263" s="158" t="s">
        <v>82</v>
      </c>
      <c r="AY263" s="17" t="s">
        <v>181</v>
      </c>
      <c r="BE263" s="159">
        <f>IF(N263="základní",J263,0)</f>
        <v>0</v>
      </c>
      <c r="BF263" s="159">
        <f>IF(N263="snížená",J263,0)</f>
        <v>0</v>
      </c>
      <c r="BG263" s="159">
        <f>IF(N263="zákl. přenesená",J263,0)</f>
        <v>0</v>
      </c>
      <c r="BH263" s="159">
        <f>IF(N263="sníž. přenesená",J263,0)</f>
        <v>0</v>
      </c>
      <c r="BI263" s="159">
        <f>IF(N263="nulová",J263,0)</f>
        <v>0</v>
      </c>
      <c r="BJ263" s="17" t="s">
        <v>80</v>
      </c>
      <c r="BK263" s="159">
        <f>ROUND(I263*H263,2)</f>
        <v>0</v>
      </c>
      <c r="BL263" s="17" t="s">
        <v>188</v>
      </c>
      <c r="BM263" s="158" t="s">
        <v>1971</v>
      </c>
    </row>
    <row r="264" spans="1:65" s="2" customFormat="1" ht="29.25">
      <c r="A264" s="32"/>
      <c r="B264" s="33"/>
      <c r="C264" s="32"/>
      <c r="D264" s="160" t="s">
        <v>190</v>
      </c>
      <c r="E264" s="32"/>
      <c r="F264" s="161" t="s">
        <v>1970</v>
      </c>
      <c r="G264" s="32"/>
      <c r="H264" s="32"/>
      <c r="I264" s="162"/>
      <c r="J264" s="32"/>
      <c r="K264" s="32"/>
      <c r="L264" s="33"/>
      <c r="M264" s="163"/>
      <c r="N264" s="164"/>
      <c r="O264" s="58"/>
      <c r="P264" s="58"/>
      <c r="Q264" s="58"/>
      <c r="R264" s="58"/>
      <c r="S264" s="58"/>
      <c r="T264" s="59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T264" s="17" t="s">
        <v>190</v>
      </c>
      <c r="AU264" s="17" t="s">
        <v>82</v>
      </c>
    </row>
    <row r="265" spans="1:65" s="13" customFormat="1" ht="11.25">
      <c r="B265" s="165"/>
      <c r="D265" s="160" t="s">
        <v>191</v>
      </c>
      <c r="E265" s="166" t="s">
        <v>1</v>
      </c>
      <c r="F265" s="167" t="s">
        <v>1972</v>
      </c>
      <c r="H265" s="168">
        <v>47.4</v>
      </c>
      <c r="I265" s="169"/>
      <c r="L265" s="165"/>
      <c r="M265" s="170"/>
      <c r="N265" s="171"/>
      <c r="O265" s="171"/>
      <c r="P265" s="171"/>
      <c r="Q265" s="171"/>
      <c r="R265" s="171"/>
      <c r="S265" s="171"/>
      <c r="T265" s="172"/>
      <c r="AT265" s="166" t="s">
        <v>191</v>
      </c>
      <c r="AU265" s="166" t="s">
        <v>82</v>
      </c>
      <c r="AV265" s="13" t="s">
        <v>82</v>
      </c>
      <c r="AW265" s="13" t="s">
        <v>29</v>
      </c>
      <c r="AX265" s="13" t="s">
        <v>72</v>
      </c>
      <c r="AY265" s="166" t="s">
        <v>181</v>
      </c>
    </row>
    <row r="266" spans="1:65" s="15" customFormat="1" ht="11.25">
      <c r="B266" s="180"/>
      <c r="D266" s="160" t="s">
        <v>191</v>
      </c>
      <c r="E266" s="181" t="s">
        <v>1</v>
      </c>
      <c r="F266" s="182" t="s">
        <v>223</v>
      </c>
      <c r="H266" s="183">
        <v>47.4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191</v>
      </c>
      <c r="AU266" s="181" t="s">
        <v>82</v>
      </c>
      <c r="AV266" s="15" t="s">
        <v>188</v>
      </c>
      <c r="AW266" s="15" t="s">
        <v>29</v>
      </c>
      <c r="AX266" s="15" t="s">
        <v>80</v>
      </c>
      <c r="AY266" s="181" t="s">
        <v>181</v>
      </c>
    </row>
    <row r="267" spans="1:65" s="2" customFormat="1" ht="24.2" customHeight="1">
      <c r="A267" s="32"/>
      <c r="B267" s="144"/>
      <c r="C267" s="145" t="s">
        <v>990</v>
      </c>
      <c r="D267" s="145" t="s">
        <v>183</v>
      </c>
      <c r="E267" s="146" t="s">
        <v>1973</v>
      </c>
      <c r="F267" s="147" t="s">
        <v>1974</v>
      </c>
      <c r="G267" s="148" t="s">
        <v>622</v>
      </c>
      <c r="H267" s="149">
        <v>47.4</v>
      </c>
      <c r="I267" s="150"/>
      <c r="J267" s="151">
        <f>ROUND(I267*H267,2)</f>
        <v>0</v>
      </c>
      <c r="K267" s="152"/>
      <c r="L267" s="153"/>
      <c r="M267" s="154" t="s">
        <v>1</v>
      </c>
      <c r="N267" s="155" t="s">
        <v>37</v>
      </c>
      <c r="O267" s="58"/>
      <c r="P267" s="156">
        <f>O267*H267</f>
        <v>0</v>
      </c>
      <c r="Q267" s="156">
        <v>0</v>
      </c>
      <c r="R267" s="156">
        <f>Q267*H267</f>
        <v>0</v>
      </c>
      <c r="S267" s="156">
        <v>0</v>
      </c>
      <c r="T267" s="157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58" t="s">
        <v>187</v>
      </c>
      <c r="AT267" s="158" t="s">
        <v>183</v>
      </c>
      <c r="AU267" s="158" t="s">
        <v>82</v>
      </c>
      <c r="AY267" s="17" t="s">
        <v>181</v>
      </c>
      <c r="BE267" s="159">
        <f>IF(N267="základní",J267,0)</f>
        <v>0</v>
      </c>
      <c r="BF267" s="159">
        <f>IF(N267="snížená",J267,0)</f>
        <v>0</v>
      </c>
      <c r="BG267" s="159">
        <f>IF(N267="zákl. přenesená",J267,0)</f>
        <v>0</v>
      </c>
      <c r="BH267" s="159">
        <f>IF(N267="sníž. přenesená",J267,0)</f>
        <v>0</v>
      </c>
      <c r="BI267" s="159">
        <f>IF(N267="nulová",J267,0)</f>
        <v>0</v>
      </c>
      <c r="BJ267" s="17" t="s">
        <v>80</v>
      </c>
      <c r="BK267" s="159">
        <f>ROUND(I267*H267,2)</f>
        <v>0</v>
      </c>
      <c r="BL267" s="17" t="s">
        <v>188</v>
      </c>
      <c r="BM267" s="158" t="s">
        <v>1975</v>
      </c>
    </row>
    <row r="268" spans="1:65" s="2" customFormat="1" ht="11.25">
      <c r="A268" s="32"/>
      <c r="B268" s="33"/>
      <c r="C268" s="32"/>
      <c r="D268" s="160" t="s">
        <v>190</v>
      </c>
      <c r="E268" s="32"/>
      <c r="F268" s="161" t="s">
        <v>1974</v>
      </c>
      <c r="G268" s="32"/>
      <c r="H268" s="32"/>
      <c r="I268" s="162"/>
      <c r="J268" s="32"/>
      <c r="K268" s="32"/>
      <c r="L268" s="33"/>
      <c r="M268" s="163"/>
      <c r="N268" s="164"/>
      <c r="O268" s="58"/>
      <c r="P268" s="58"/>
      <c r="Q268" s="58"/>
      <c r="R268" s="58"/>
      <c r="S268" s="58"/>
      <c r="T268" s="59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T268" s="17" t="s">
        <v>190</v>
      </c>
      <c r="AU268" s="17" t="s">
        <v>82</v>
      </c>
    </row>
    <row r="269" spans="1:65" s="2" customFormat="1" ht="24.2" customHeight="1">
      <c r="A269" s="32"/>
      <c r="B269" s="144"/>
      <c r="C269" s="188" t="s">
        <v>994</v>
      </c>
      <c r="D269" s="188" t="s">
        <v>266</v>
      </c>
      <c r="E269" s="189" t="s">
        <v>1696</v>
      </c>
      <c r="F269" s="190" t="s">
        <v>1697</v>
      </c>
      <c r="G269" s="191" t="s">
        <v>577</v>
      </c>
      <c r="H269" s="192">
        <v>1</v>
      </c>
      <c r="I269" s="193"/>
      <c r="J269" s="194">
        <f>ROUND(I269*H269,2)</f>
        <v>0</v>
      </c>
      <c r="K269" s="195"/>
      <c r="L269" s="33"/>
      <c r="M269" s="196" t="s">
        <v>1</v>
      </c>
      <c r="N269" s="197" t="s">
        <v>37</v>
      </c>
      <c r="O269" s="58"/>
      <c r="P269" s="156">
        <f>O269*H269</f>
        <v>0</v>
      </c>
      <c r="Q269" s="156">
        <v>0</v>
      </c>
      <c r="R269" s="156">
        <f>Q269*H269</f>
        <v>0</v>
      </c>
      <c r="S269" s="156">
        <v>0</v>
      </c>
      <c r="T269" s="157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58" t="s">
        <v>188</v>
      </c>
      <c r="AT269" s="158" t="s">
        <v>266</v>
      </c>
      <c r="AU269" s="158" t="s">
        <v>82</v>
      </c>
      <c r="AY269" s="17" t="s">
        <v>181</v>
      </c>
      <c r="BE269" s="159">
        <f>IF(N269="základní",J269,0)</f>
        <v>0</v>
      </c>
      <c r="BF269" s="159">
        <f>IF(N269="snížená",J269,0)</f>
        <v>0</v>
      </c>
      <c r="BG269" s="159">
        <f>IF(N269="zákl. přenesená",J269,0)</f>
        <v>0</v>
      </c>
      <c r="BH269" s="159">
        <f>IF(N269="sníž. přenesená",J269,0)</f>
        <v>0</v>
      </c>
      <c r="BI269" s="159">
        <f>IF(N269="nulová",J269,0)</f>
        <v>0</v>
      </c>
      <c r="BJ269" s="17" t="s">
        <v>80</v>
      </c>
      <c r="BK269" s="159">
        <f>ROUND(I269*H269,2)</f>
        <v>0</v>
      </c>
      <c r="BL269" s="17" t="s">
        <v>188</v>
      </c>
      <c r="BM269" s="158" t="s">
        <v>1976</v>
      </c>
    </row>
    <row r="270" spans="1:65" s="2" customFormat="1" ht="19.5">
      <c r="A270" s="32"/>
      <c r="B270" s="33"/>
      <c r="C270" s="32"/>
      <c r="D270" s="160" t="s">
        <v>190</v>
      </c>
      <c r="E270" s="32"/>
      <c r="F270" s="161" t="s">
        <v>1697</v>
      </c>
      <c r="G270" s="32"/>
      <c r="H270" s="32"/>
      <c r="I270" s="162"/>
      <c r="J270" s="32"/>
      <c r="K270" s="32"/>
      <c r="L270" s="33"/>
      <c r="M270" s="163"/>
      <c r="N270" s="164"/>
      <c r="O270" s="58"/>
      <c r="P270" s="58"/>
      <c r="Q270" s="58"/>
      <c r="R270" s="58"/>
      <c r="S270" s="58"/>
      <c r="T270" s="59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T270" s="17" t="s">
        <v>190</v>
      </c>
      <c r="AU270" s="17" t="s">
        <v>82</v>
      </c>
    </row>
    <row r="271" spans="1:65" s="2" customFormat="1" ht="24.2" customHeight="1">
      <c r="A271" s="32"/>
      <c r="B271" s="144"/>
      <c r="C271" s="188" t="s">
        <v>1001</v>
      </c>
      <c r="D271" s="188" t="s">
        <v>266</v>
      </c>
      <c r="E271" s="189" t="s">
        <v>1699</v>
      </c>
      <c r="F271" s="190" t="s">
        <v>1700</v>
      </c>
      <c r="G271" s="191" t="s">
        <v>881</v>
      </c>
      <c r="H271" s="192">
        <v>2</v>
      </c>
      <c r="I271" s="193"/>
      <c r="J271" s="194">
        <f>ROUND(I271*H271,2)</f>
        <v>0</v>
      </c>
      <c r="K271" s="195"/>
      <c r="L271" s="33"/>
      <c r="M271" s="196" t="s">
        <v>1</v>
      </c>
      <c r="N271" s="197" t="s">
        <v>37</v>
      </c>
      <c r="O271" s="58"/>
      <c r="P271" s="156">
        <f>O271*H271</f>
        <v>0</v>
      </c>
      <c r="Q271" s="156">
        <v>0</v>
      </c>
      <c r="R271" s="156">
        <f>Q271*H271</f>
        <v>0</v>
      </c>
      <c r="S271" s="156">
        <v>0</v>
      </c>
      <c r="T271" s="157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58" t="s">
        <v>188</v>
      </c>
      <c r="AT271" s="158" t="s">
        <v>266</v>
      </c>
      <c r="AU271" s="158" t="s">
        <v>82</v>
      </c>
      <c r="AY271" s="17" t="s">
        <v>181</v>
      </c>
      <c r="BE271" s="159">
        <f>IF(N271="základní",J271,0)</f>
        <v>0</v>
      </c>
      <c r="BF271" s="159">
        <f>IF(N271="snížená",J271,0)</f>
        <v>0</v>
      </c>
      <c r="BG271" s="159">
        <f>IF(N271="zákl. přenesená",J271,0)</f>
        <v>0</v>
      </c>
      <c r="BH271" s="159">
        <f>IF(N271="sníž. přenesená",J271,0)</f>
        <v>0</v>
      </c>
      <c r="BI271" s="159">
        <f>IF(N271="nulová",J271,0)</f>
        <v>0</v>
      </c>
      <c r="BJ271" s="17" t="s">
        <v>80</v>
      </c>
      <c r="BK271" s="159">
        <f>ROUND(I271*H271,2)</f>
        <v>0</v>
      </c>
      <c r="BL271" s="17" t="s">
        <v>188</v>
      </c>
      <c r="BM271" s="158" t="s">
        <v>1977</v>
      </c>
    </row>
    <row r="272" spans="1:65" s="2" customFormat="1" ht="11.25">
      <c r="A272" s="32"/>
      <c r="B272" s="33"/>
      <c r="C272" s="32"/>
      <c r="D272" s="160" t="s">
        <v>190</v>
      </c>
      <c r="E272" s="32"/>
      <c r="F272" s="161" t="s">
        <v>1700</v>
      </c>
      <c r="G272" s="32"/>
      <c r="H272" s="32"/>
      <c r="I272" s="162"/>
      <c r="J272" s="32"/>
      <c r="K272" s="32"/>
      <c r="L272" s="33"/>
      <c r="M272" s="163"/>
      <c r="N272" s="164"/>
      <c r="O272" s="58"/>
      <c r="P272" s="58"/>
      <c r="Q272" s="58"/>
      <c r="R272" s="58"/>
      <c r="S272" s="58"/>
      <c r="T272" s="59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T272" s="17" t="s">
        <v>190</v>
      </c>
      <c r="AU272" s="17" t="s">
        <v>82</v>
      </c>
    </row>
    <row r="273" spans="1:65" s="13" customFormat="1" ht="11.25">
      <c r="B273" s="165"/>
      <c r="D273" s="160" t="s">
        <v>191</v>
      </c>
      <c r="E273" s="166" t="s">
        <v>1</v>
      </c>
      <c r="F273" s="167" t="s">
        <v>1978</v>
      </c>
      <c r="H273" s="168">
        <v>2</v>
      </c>
      <c r="I273" s="169"/>
      <c r="L273" s="165"/>
      <c r="M273" s="170"/>
      <c r="N273" s="171"/>
      <c r="O273" s="171"/>
      <c r="P273" s="171"/>
      <c r="Q273" s="171"/>
      <c r="R273" s="171"/>
      <c r="S273" s="171"/>
      <c r="T273" s="172"/>
      <c r="AT273" s="166" t="s">
        <v>191</v>
      </c>
      <c r="AU273" s="166" t="s">
        <v>82</v>
      </c>
      <c r="AV273" s="13" t="s">
        <v>82</v>
      </c>
      <c r="AW273" s="13" t="s">
        <v>29</v>
      </c>
      <c r="AX273" s="13" t="s">
        <v>72</v>
      </c>
      <c r="AY273" s="166" t="s">
        <v>181</v>
      </c>
    </row>
    <row r="274" spans="1:65" s="15" customFormat="1" ht="11.25">
      <c r="B274" s="180"/>
      <c r="D274" s="160" t="s">
        <v>191</v>
      </c>
      <c r="E274" s="181" t="s">
        <v>1</v>
      </c>
      <c r="F274" s="182" t="s">
        <v>223</v>
      </c>
      <c r="H274" s="183">
        <v>2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191</v>
      </c>
      <c r="AU274" s="181" t="s">
        <v>82</v>
      </c>
      <c r="AV274" s="15" t="s">
        <v>188</v>
      </c>
      <c r="AW274" s="15" t="s">
        <v>29</v>
      </c>
      <c r="AX274" s="15" t="s">
        <v>80</v>
      </c>
      <c r="AY274" s="181" t="s">
        <v>181</v>
      </c>
    </row>
    <row r="275" spans="1:65" s="2" customFormat="1" ht="24.2" customHeight="1">
      <c r="A275" s="32"/>
      <c r="B275" s="144"/>
      <c r="C275" s="188" t="s">
        <v>998</v>
      </c>
      <c r="D275" s="188" t="s">
        <v>266</v>
      </c>
      <c r="E275" s="189" t="s">
        <v>1979</v>
      </c>
      <c r="F275" s="190" t="s">
        <v>1980</v>
      </c>
      <c r="G275" s="191" t="s">
        <v>690</v>
      </c>
      <c r="H275" s="192">
        <v>2.4</v>
      </c>
      <c r="I275" s="193"/>
      <c r="J275" s="194">
        <f>ROUND(I275*H275,2)</f>
        <v>0</v>
      </c>
      <c r="K275" s="195"/>
      <c r="L275" s="33"/>
      <c r="M275" s="196" t="s">
        <v>1</v>
      </c>
      <c r="N275" s="197" t="s">
        <v>37</v>
      </c>
      <c r="O275" s="58"/>
      <c r="P275" s="156">
        <f>O275*H275</f>
        <v>0</v>
      </c>
      <c r="Q275" s="156">
        <v>0</v>
      </c>
      <c r="R275" s="156">
        <f>Q275*H275</f>
        <v>0</v>
      </c>
      <c r="S275" s="156">
        <v>0</v>
      </c>
      <c r="T275" s="157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58" t="s">
        <v>188</v>
      </c>
      <c r="AT275" s="158" t="s">
        <v>266</v>
      </c>
      <c r="AU275" s="158" t="s">
        <v>82</v>
      </c>
      <c r="AY275" s="17" t="s">
        <v>181</v>
      </c>
      <c r="BE275" s="159">
        <f>IF(N275="základní",J275,0)</f>
        <v>0</v>
      </c>
      <c r="BF275" s="159">
        <f>IF(N275="snížená",J275,0)</f>
        <v>0</v>
      </c>
      <c r="BG275" s="159">
        <f>IF(N275="zákl. přenesená",J275,0)</f>
        <v>0</v>
      </c>
      <c r="BH275" s="159">
        <f>IF(N275="sníž. přenesená",J275,0)</f>
        <v>0</v>
      </c>
      <c r="BI275" s="159">
        <f>IF(N275="nulová",J275,0)</f>
        <v>0</v>
      </c>
      <c r="BJ275" s="17" t="s">
        <v>80</v>
      </c>
      <c r="BK275" s="159">
        <f>ROUND(I275*H275,2)</f>
        <v>0</v>
      </c>
      <c r="BL275" s="17" t="s">
        <v>188</v>
      </c>
      <c r="BM275" s="158" t="s">
        <v>1981</v>
      </c>
    </row>
    <row r="276" spans="1:65" s="2" customFormat="1" ht="11.25">
      <c r="A276" s="32"/>
      <c r="B276" s="33"/>
      <c r="C276" s="32"/>
      <c r="D276" s="160" t="s">
        <v>190</v>
      </c>
      <c r="E276" s="32"/>
      <c r="F276" s="161" t="s">
        <v>1980</v>
      </c>
      <c r="G276" s="32"/>
      <c r="H276" s="32"/>
      <c r="I276" s="162"/>
      <c r="J276" s="32"/>
      <c r="K276" s="32"/>
      <c r="L276" s="33"/>
      <c r="M276" s="163"/>
      <c r="N276" s="164"/>
      <c r="O276" s="58"/>
      <c r="P276" s="58"/>
      <c r="Q276" s="58"/>
      <c r="R276" s="58"/>
      <c r="S276" s="58"/>
      <c r="T276" s="59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T276" s="17" t="s">
        <v>190</v>
      </c>
      <c r="AU276" s="17" t="s">
        <v>82</v>
      </c>
    </row>
    <row r="277" spans="1:65" s="14" customFormat="1" ht="11.25">
      <c r="B277" s="173"/>
      <c r="D277" s="160" t="s">
        <v>191</v>
      </c>
      <c r="E277" s="174" t="s">
        <v>1</v>
      </c>
      <c r="F277" s="175" t="s">
        <v>1982</v>
      </c>
      <c r="H277" s="174" t="s">
        <v>1</v>
      </c>
      <c r="I277" s="176"/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191</v>
      </c>
      <c r="AU277" s="174" t="s">
        <v>82</v>
      </c>
      <c r="AV277" s="14" t="s">
        <v>80</v>
      </c>
      <c r="AW277" s="14" t="s">
        <v>29</v>
      </c>
      <c r="AX277" s="14" t="s">
        <v>72</v>
      </c>
      <c r="AY277" s="174" t="s">
        <v>181</v>
      </c>
    </row>
    <row r="278" spans="1:65" s="13" customFormat="1" ht="11.25">
      <c r="B278" s="165"/>
      <c r="D278" s="160" t="s">
        <v>191</v>
      </c>
      <c r="E278" s="166" t="s">
        <v>1</v>
      </c>
      <c r="F278" s="167" t="s">
        <v>1983</v>
      </c>
      <c r="H278" s="168">
        <v>2.4</v>
      </c>
      <c r="I278" s="169"/>
      <c r="L278" s="165"/>
      <c r="M278" s="170"/>
      <c r="N278" s="171"/>
      <c r="O278" s="171"/>
      <c r="P278" s="171"/>
      <c r="Q278" s="171"/>
      <c r="R278" s="171"/>
      <c r="S278" s="171"/>
      <c r="T278" s="172"/>
      <c r="AT278" s="166" t="s">
        <v>191</v>
      </c>
      <c r="AU278" s="166" t="s">
        <v>82</v>
      </c>
      <c r="AV278" s="13" t="s">
        <v>82</v>
      </c>
      <c r="AW278" s="13" t="s">
        <v>29</v>
      </c>
      <c r="AX278" s="13" t="s">
        <v>72</v>
      </c>
      <c r="AY278" s="166" t="s">
        <v>181</v>
      </c>
    </row>
    <row r="279" spans="1:65" s="15" customFormat="1" ht="11.25">
      <c r="B279" s="180"/>
      <c r="D279" s="160" t="s">
        <v>191</v>
      </c>
      <c r="E279" s="181" t="s">
        <v>1</v>
      </c>
      <c r="F279" s="182" t="s">
        <v>223</v>
      </c>
      <c r="H279" s="183">
        <v>2.4</v>
      </c>
      <c r="I279" s="184"/>
      <c r="L279" s="180"/>
      <c r="M279" s="185"/>
      <c r="N279" s="186"/>
      <c r="O279" s="186"/>
      <c r="P279" s="186"/>
      <c r="Q279" s="186"/>
      <c r="R279" s="186"/>
      <c r="S279" s="186"/>
      <c r="T279" s="187"/>
      <c r="AT279" s="181" t="s">
        <v>191</v>
      </c>
      <c r="AU279" s="181" t="s">
        <v>82</v>
      </c>
      <c r="AV279" s="15" t="s">
        <v>188</v>
      </c>
      <c r="AW279" s="15" t="s">
        <v>29</v>
      </c>
      <c r="AX279" s="15" t="s">
        <v>80</v>
      </c>
      <c r="AY279" s="181" t="s">
        <v>181</v>
      </c>
    </row>
    <row r="280" spans="1:65" s="2" customFormat="1" ht="33" customHeight="1">
      <c r="A280" s="32"/>
      <c r="B280" s="144"/>
      <c r="C280" s="188" t="s">
        <v>1005</v>
      </c>
      <c r="D280" s="188" t="s">
        <v>266</v>
      </c>
      <c r="E280" s="189" t="s">
        <v>1715</v>
      </c>
      <c r="F280" s="190" t="s">
        <v>1716</v>
      </c>
      <c r="G280" s="191" t="s">
        <v>881</v>
      </c>
      <c r="H280" s="192">
        <v>2</v>
      </c>
      <c r="I280" s="193"/>
      <c r="J280" s="194">
        <f>ROUND(I280*H280,2)</f>
        <v>0</v>
      </c>
      <c r="K280" s="195"/>
      <c r="L280" s="33"/>
      <c r="M280" s="196" t="s">
        <v>1</v>
      </c>
      <c r="N280" s="197" t="s">
        <v>37</v>
      </c>
      <c r="O280" s="58"/>
      <c r="P280" s="156">
        <f>O280*H280</f>
        <v>0</v>
      </c>
      <c r="Q280" s="156">
        <v>0</v>
      </c>
      <c r="R280" s="156">
        <f>Q280*H280</f>
        <v>0</v>
      </c>
      <c r="S280" s="156">
        <v>0</v>
      </c>
      <c r="T280" s="157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58" t="s">
        <v>188</v>
      </c>
      <c r="AT280" s="158" t="s">
        <v>266</v>
      </c>
      <c r="AU280" s="158" t="s">
        <v>82</v>
      </c>
      <c r="AY280" s="17" t="s">
        <v>181</v>
      </c>
      <c r="BE280" s="159">
        <f>IF(N280="základní",J280,0)</f>
        <v>0</v>
      </c>
      <c r="BF280" s="159">
        <f>IF(N280="snížená",J280,0)</f>
        <v>0</v>
      </c>
      <c r="BG280" s="159">
        <f>IF(N280="zákl. přenesená",J280,0)</f>
        <v>0</v>
      </c>
      <c r="BH280" s="159">
        <f>IF(N280="sníž. přenesená",J280,0)</f>
        <v>0</v>
      </c>
      <c r="BI280" s="159">
        <f>IF(N280="nulová",J280,0)</f>
        <v>0</v>
      </c>
      <c r="BJ280" s="17" t="s">
        <v>80</v>
      </c>
      <c r="BK280" s="159">
        <f>ROUND(I280*H280,2)</f>
        <v>0</v>
      </c>
      <c r="BL280" s="17" t="s">
        <v>188</v>
      </c>
      <c r="BM280" s="158" t="s">
        <v>1984</v>
      </c>
    </row>
    <row r="281" spans="1:65" s="2" customFormat="1" ht="19.5">
      <c r="A281" s="32"/>
      <c r="B281" s="33"/>
      <c r="C281" s="32"/>
      <c r="D281" s="160" t="s">
        <v>190</v>
      </c>
      <c r="E281" s="32"/>
      <c r="F281" s="161" t="s">
        <v>1716</v>
      </c>
      <c r="G281" s="32"/>
      <c r="H281" s="32"/>
      <c r="I281" s="162"/>
      <c r="J281" s="32"/>
      <c r="K281" s="32"/>
      <c r="L281" s="33"/>
      <c r="M281" s="163"/>
      <c r="N281" s="164"/>
      <c r="O281" s="58"/>
      <c r="P281" s="58"/>
      <c r="Q281" s="58"/>
      <c r="R281" s="58"/>
      <c r="S281" s="58"/>
      <c r="T281" s="59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7" t="s">
        <v>190</v>
      </c>
      <c r="AU281" s="17" t="s">
        <v>82</v>
      </c>
    </row>
    <row r="282" spans="1:65" s="13" customFormat="1" ht="11.25">
      <c r="B282" s="165"/>
      <c r="D282" s="160" t="s">
        <v>191</v>
      </c>
      <c r="E282" s="166" t="s">
        <v>1</v>
      </c>
      <c r="F282" s="167" t="s">
        <v>1978</v>
      </c>
      <c r="H282" s="168">
        <v>2</v>
      </c>
      <c r="I282" s="169"/>
      <c r="L282" s="165"/>
      <c r="M282" s="170"/>
      <c r="N282" s="171"/>
      <c r="O282" s="171"/>
      <c r="P282" s="171"/>
      <c r="Q282" s="171"/>
      <c r="R282" s="171"/>
      <c r="S282" s="171"/>
      <c r="T282" s="172"/>
      <c r="AT282" s="166" t="s">
        <v>191</v>
      </c>
      <c r="AU282" s="166" t="s">
        <v>82</v>
      </c>
      <c r="AV282" s="13" t="s">
        <v>82</v>
      </c>
      <c r="AW282" s="13" t="s">
        <v>29</v>
      </c>
      <c r="AX282" s="13" t="s">
        <v>72</v>
      </c>
      <c r="AY282" s="166" t="s">
        <v>181</v>
      </c>
    </row>
    <row r="283" spans="1:65" s="15" customFormat="1" ht="11.25">
      <c r="B283" s="180"/>
      <c r="D283" s="160" t="s">
        <v>191</v>
      </c>
      <c r="E283" s="181" t="s">
        <v>1</v>
      </c>
      <c r="F283" s="182" t="s">
        <v>223</v>
      </c>
      <c r="H283" s="183">
        <v>2</v>
      </c>
      <c r="I283" s="184"/>
      <c r="L283" s="180"/>
      <c r="M283" s="185"/>
      <c r="N283" s="186"/>
      <c r="O283" s="186"/>
      <c r="P283" s="186"/>
      <c r="Q283" s="186"/>
      <c r="R283" s="186"/>
      <c r="S283" s="186"/>
      <c r="T283" s="187"/>
      <c r="AT283" s="181" t="s">
        <v>191</v>
      </c>
      <c r="AU283" s="181" t="s">
        <v>82</v>
      </c>
      <c r="AV283" s="15" t="s">
        <v>188</v>
      </c>
      <c r="AW283" s="15" t="s">
        <v>29</v>
      </c>
      <c r="AX283" s="15" t="s">
        <v>80</v>
      </c>
      <c r="AY283" s="181" t="s">
        <v>181</v>
      </c>
    </row>
    <row r="284" spans="1:65" s="2" customFormat="1" ht="55.5" customHeight="1">
      <c r="A284" s="32"/>
      <c r="B284" s="144"/>
      <c r="C284" s="188" t="s">
        <v>1008</v>
      </c>
      <c r="D284" s="188" t="s">
        <v>266</v>
      </c>
      <c r="E284" s="189" t="s">
        <v>1727</v>
      </c>
      <c r="F284" s="190" t="s">
        <v>1728</v>
      </c>
      <c r="G284" s="191" t="s">
        <v>622</v>
      </c>
      <c r="H284" s="192">
        <v>10</v>
      </c>
      <c r="I284" s="193"/>
      <c r="J284" s="194">
        <f>ROUND(I284*H284,2)</f>
        <v>0</v>
      </c>
      <c r="K284" s="195"/>
      <c r="L284" s="33"/>
      <c r="M284" s="196" t="s">
        <v>1</v>
      </c>
      <c r="N284" s="197" t="s">
        <v>37</v>
      </c>
      <c r="O284" s="58"/>
      <c r="P284" s="156">
        <f>O284*H284</f>
        <v>0</v>
      </c>
      <c r="Q284" s="156">
        <v>0</v>
      </c>
      <c r="R284" s="156">
        <f>Q284*H284</f>
        <v>0</v>
      </c>
      <c r="S284" s="156">
        <v>0</v>
      </c>
      <c r="T284" s="157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58" t="s">
        <v>188</v>
      </c>
      <c r="AT284" s="158" t="s">
        <v>266</v>
      </c>
      <c r="AU284" s="158" t="s">
        <v>82</v>
      </c>
      <c r="AY284" s="17" t="s">
        <v>181</v>
      </c>
      <c r="BE284" s="159">
        <f>IF(N284="základní",J284,0)</f>
        <v>0</v>
      </c>
      <c r="BF284" s="159">
        <f>IF(N284="snížená",J284,0)</f>
        <v>0</v>
      </c>
      <c r="BG284" s="159">
        <f>IF(N284="zákl. přenesená",J284,0)</f>
        <v>0</v>
      </c>
      <c r="BH284" s="159">
        <f>IF(N284="sníž. přenesená",J284,0)</f>
        <v>0</v>
      </c>
      <c r="BI284" s="159">
        <f>IF(N284="nulová",J284,0)</f>
        <v>0</v>
      </c>
      <c r="BJ284" s="17" t="s">
        <v>80</v>
      </c>
      <c r="BK284" s="159">
        <f>ROUND(I284*H284,2)</f>
        <v>0</v>
      </c>
      <c r="BL284" s="17" t="s">
        <v>188</v>
      </c>
      <c r="BM284" s="158" t="s">
        <v>1985</v>
      </c>
    </row>
    <row r="285" spans="1:65" s="2" customFormat="1" ht="39">
      <c r="A285" s="32"/>
      <c r="B285" s="33"/>
      <c r="C285" s="32"/>
      <c r="D285" s="160" t="s">
        <v>190</v>
      </c>
      <c r="E285" s="32"/>
      <c r="F285" s="161" t="s">
        <v>1728</v>
      </c>
      <c r="G285" s="32"/>
      <c r="H285" s="32"/>
      <c r="I285" s="162"/>
      <c r="J285" s="32"/>
      <c r="K285" s="32"/>
      <c r="L285" s="33"/>
      <c r="M285" s="163"/>
      <c r="N285" s="164"/>
      <c r="O285" s="58"/>
      <c r="P285" s="58"/>
      <c r="Q285" s="58"/>
      <c r="R285" s="58"/>
      <c r="S285" s="58"/>
      <c r="T285" s="59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T285" s="17" t="s">
        <v>190</v>
      </c>
      <c r="AU285" s="17" t="s">
        <v>82</v>
      </c>
    </row>
    <row r="286" spans="1:65" s="13" customFormat="1" ht="11.25">
      <c r="B286" s="165"/>
      <c r="D286" s="160" t="s">
        <v>191</v>
      </c>
      <c r="E286" s="166" t="s">
        <v>1</v>
      </c>
      <c r="F286" s="167" t="s">
        <v>1986</v>
      </c>
      <c r="H286" s="168">
        <v>10</v>
      </c>
      <c r="I286" s="169"/>
      <c r="L286" s="165"/>
      <c r="M286" s="170"/>
      <c r="N286" s="171"/>
      <c r="O286" s="171"/>
      <c r="P286" s="171"/>
      <c r="Q286" s="171"/>
      <c r="R286" s="171"/>
      <c r="S286" s="171"/>
      <c r="T286" s="172"/>
      <c r="AT286" s="166" t="s">
        <v>191</v>
      </c>
      <c r="AU286" s="166" t="s">
        <v>82</v>
      </c>
      <c r="AV286" s="13" t="s">
        <v>82</v>
      </c>
      <c r="AW286" s="13" t="s">
        <v>29</v>
      </c>
      <c r="AX286" s="13" t="s">
        <v>72</v>
      </c>
      <c r="AY286" s="166" t="s">
        <v>181</v>
      </c>
    </row>
    <row r="287" spans="1:65" s="15" customFormat="1" ht="11.25">
      <c r="B287" s="180"/>
      <c r="D287" s="160" t="s">
        <v>191</v>
      </c>
      <c r="E287" s="181" t="s">
        <v>1</v>
      </c>
      <c r="F287" s="182" t="s">
        <v>223</v>
      </c>
      <c r="H287" s="183">
        <v>10</v>
      </c>
      <c r="I287" s="184"/>
      <c r="L287" s="180"/>
      <c r="M287" s="185"/>
      <c r="N287" s="186"/>
      <c r="O287" s="186"/>
      <c r="P287" s="186"/>
      <c r="Q287" s="186"/>
      <c r="R287" s="186"/>
      <c r="S287" s="186"/>
      <c r="T287" s="187"/>
      <c r="AT287" s="181" t="s">
        <v>191</v>
      </c>
      <c r="AU287" s="181" t="s">
        <v>82</v>
      </c>
      <c r="AV287" s="15" t="s">
        <v>188</v>
      </c>
      <c r="AW287" s="15" t="s">
        <v>29</v>
      </c>
      <c r="AX287" s="15" t="s">
        <v>80</v>
      </c>
      <c r="AY287" s="181" t="s">
        <v>181</v>
      </c>
    </row>
    <row r="288" spans="1:65" s="2" customFormat="1" ht="37.9" customHeight="1">
      <c r="A288" s="32"/>
      <c r="B288" s="144"/>
      <c r="C288" s="188" t="s">
        <v>1012</v>
      </c>
      <c r="D288" s="188" t="s">
        <v>266</v>
      </c>
      <c r="E288" s="189" t="s">
        <v>1987</v>
      </c>
      <c r="F288" s="190" t="s">
        <v>1988</v>
      </c>
      <c r="G288" s="191" t="s">
        <v>622</v>
      </c>
      <c r="H288" s="192">
        <v>19.2</v>
      </c>
      <c r="I288" s="193"/>
      <c r="J288" s="194">
        <f>ROUND(I288*H288,2)</f>
        <v>0</v>
      </c>
      <c r="K288" s="195"/>
      <c r="L288" s="33"/>
      <c r="M288" s="196" t="s">
        <v>1</v>
      </c>
      <c r="N288" s="197" t="s">
        <v>37</v>
      </c>
      <c r="O288" s="58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58" t="s">
        <v>188</v>
      </c>
      <c r="AT288" s="158" t="s">
        <v>266</v>
      </c>
      <c r="AU288" s="158" t="s">
        <v>82</v>
      </c>
      <c r="AY288" s="17" t="s">
        <v>181</v>
      </c>
      <c r="BE288" s="159">
        <f>IF(N288="základní",J288,0)</f>
        <v>0</v>
      </c>
      <c r="BF288" s="159">
        <f>IF(N288="snížená",J288,0)</f>
        <v>0</v>
      </c>
      <c r="BG288" s="159">
        <f>IF(N288="zákl. přenesená",J288,0)</f>
        <v>0</v>
      </c>
      <c r="BH288" s="159">
        <f>IF(N288="sníž. přenesená",J288,0)</f>
        <v>0</v>
      </c>
      <c r="BI288" s="159">
        <f>IF(N288="nulová",J288,0)</f>
        <v>0</v>
      </c>
      <c r="BJ288" s="17" t="s">
        <v>80</v>
      </c>
      <c r="BK288" s="159">
        <f>ROUND(I288*H288,2)</f>
        <v>0</v>
      </c>
      <c r="BL288" s="17" t="s">
        <v>188</v>
      </c>
      <c r="BM288" s="158" t="s">
        <v>1989</v>
      </c>
    </row>
    <row r="289" spans="1:65" s="2" customFormat="1" ht="29.25">
      <c r="A289" s="32"/>
      <c r="B289" s="33"/>
      <c r="C289" s="32"/>
      <c r="D289" s="160" t="s">
        <v>190</v>
      </c>
      <c r="E289" s="32"/>
      <c r="F289" s="161" t="s">
        <v>1988</v>
      </c>
      <c r="G289" s="32"/>
      <c r="H289" s="32"/>
      <c r="I289" s="162"/>
      <c r="J289" s="32"/>
      <c r="K289" s="32"/>
      <c r="L289" s="33"/>
      <c r="M289" s="163"/>
      <c r="N289" s="164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190</v>
      </c>
      <c r="AU289" s="17" t="s">
        <v>82</v>
      </c>
    </row>
    <row r="290" spans="1:65" s="13" customFormat="1" ht="11.25">
      <c r="B290" s="165"/>
      <c r="D290" s="160" t="s">
        <v>191</v>
      </c>
      <c r="E290" s="166" t="s">
        <v>1</v>
      </c>
      <c r="F290" s="167" t="s">
        <v>1990</v>
      </c>
      <c r="H290" s="168">
        <v>19.2</v>
      </c>
      <c r="I290" s="169"/>
      <c r="L290" s="165"/>
      <c r="M290" s="170"/>
      <c r="N290" s="171"/>
      <c r="O290" s="171"/>
      <c r="P290" s="171"/>
      <c r="Q290" s="171"/>
      <c r="R290" s="171"/>
      <c r="S290" s="171"/>
      <c r="T290" s="172"/>
      <c r="AT290" s="166" t="s">
        <v>191</v>
      </c>
      <c r="AU290" s="166" t="s">
        <v>82</v>
      </c>
      <c r="AV290" s="13" t="s">
        <v>82</v>
      </c>
      <c r="AW290" s="13" t="s">
        <v>29</v>
      </c>
      <c r="AX290" s="13" t="s">
        <v>72</v>
      </c>
      <c r="AY290" s="166" t="s">
        <v>181</v>
      </c>
    </row>
    <row r="291" spans="1:65" s="15" customFormat="1" ht="11.25">
      <c r="B291" s="180"/>
      <c r="D291" s="160" t="s">
        <v>191</v>
      </c>
      <c r="E291" s="181" t="s">
        <v>1</v>
      </c>
      <c r="F291" s="182" t="s">
        <v>223</v>
      </c>
      <c r="H291" s="183">
        <v>19.2</v>
      </c>
      <c r="I291" s="184"/>
      <c r="L291" s="180"/>
      <c r="M291" s="185"/>
      <c r="N291" s="186"/>
      <c r="O291" s="186"/>
      <c r="P291" s="186"/>
      <c r="Q291" s="186"/>
      <c r="R291" s="186"/>
      <c r="S291" s="186"/>
      <c r="T291" s="187"/>
      <c r="AT291" s="181" t="s">
        <v>191</v>
      </c>
      <c r="AU291" s="181" t="s">
        <v>82</v>
      </c>
      <c r="AV291" s="15" t="s">
        <v>188</v>
      </c>
      <c r="AW291" s="15" t="s">
        <v>29</v>
      </c>
      <c r="AX291" s="15" t="s">
        <v>80</v>
      </c>
      <c r="AY291" s="181" t="s">
        <v>181</v>
      </c>
    </row>
    <row r="292" spans="1:65" s="2" customFormat="1" ht="16.5" customHeight="1">
      <c r="A292" s="32"/>
      <c r="B292" s="144"/>
      <c r="C292" s="188" t="s">
        <v>1016</v>
      </c>
      <c r="D292" s="188" t="s">
        <v>266</v>
      </c>
      <c r="E292" s="189" t="s">
        <v>1731</v>
      </c>
      <c r="F292" s="190" t="s">
        <v>1732</v>
      </c>
      <c r="G292" s="191" t="s">
        <v>577</v>
      </c>
      <c r="H292" s="192">
        <v>2</v>
      </c>
      <c r="I292" s="193"/>
      <c r="J292" s="194">
        <f>ROUND(I292*H292,2)</f>
        <v>0</v>
      </c>
      <c r="K292" s="195"/>
      <c r="L292" s="33"/>
      <c r="M292" s="196" t="s">
        <v>1</v>
      </c>
      <c r="N292" s="197" t="s">
        <v>37</v>
      </c>
      <c r="O292" s="58"/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58" t="s">
        <v>188</v>
      </c>
      <c r="AT292" s="158" t="s">
        <v>266</v>
      </c>
      <c r="AU292" s="158" t="s">
        <v>82</v>
      </c>
      <c r="AY292" s="17" t="s">
        <v>181</v>
      </c>
      <c r="BE292" s="159">
        <f>IF(N292="základní",J292,0)</f>
        <v>0</v>
      </c>
      <c r="BF292" s="159">
        <f>IF(N292="snížená",J292,0)</f>
        <v>0</v>
      </c>
      <c r="BG292" s="159">
        <f>IF(N292="zákl. přenesená",J292,0)</f>
        <v>0</v>
      </c>
      <c r="BH292" s="159">
        <f>IF(N292="sníž. přenesená",J292,0)</f>
        <v>0</v>
      </c>
      <c r="BI292" s="159">
        <f>IF(N292="nulová",J292,0)</f>
        <v>0</v>
      </c>
      <c r="BJ292" s="17" t="s">
        <v>80</v>
      </c>
      <c r="BK292" s="159">
        <f>ROUND(I292*H292,2)</f>
        <v>0</v>
      </c>
      <c r="BL292" s="17" t="s">
        <v>188</v>
      </c>
      <c r="BM292" s="158" t="s">
        <v>1991</v>
      </c>
    </row>
    <row r="293" spans="1:65" s="2" customFormat="1" ht="11.25">
      <c r="A293" s="32"/>
      <c r="B293" s="33"/>
      <c r="C293" s="32"/>
      <c r="D293" s="160" t="s">
        <v>190</v>
      </c>
      <c r="E293" s="32"/>
      <c r="F293" s="161" t="s">
        <v>1732</v>
      </c>
      <c r="G293" s="32"/>
      <c r="H293" s="32"/>
      <c r="I293" s="162"/>
      <c r="J293" s="32"/>
      <c r="K293" s="32"/>
      <c r="L293" s="33"/>
      <c r="M293" s="163"/>
      <c r="N293" s="164"/>
      <c r="O293" s="58"/>
      <c r="P293" s="58"/>
      <c r="Q293" s="58"/>
      <c r="R293" s="58"/>
      <c r="S293" s="58"/>
      <c r="T293" s="59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T293" s="17" t="s">
        <v>190</v>
      </c>
      <c r="AU293" s="17" t="s">
        <v>82</v>
      </c>
    </row>
    <row r="294" spans="1:65" s="12" customFormat="1" ht="22.9" customHeight="1">
      <c r="B294" s="131"/>
      <c r="D294" s="132" t="s">
        <v>71</v>
      </c>
      <c r="E294" s="142" t="s">
        <v>1734</v>
      </c>
      <c r="F294" s="142" t="s">
        <v>1992</v>
      </c>
      <c r="I294" s="134"/>
      <c r="J294" s="143">
        <f>BK294</f>
        <v>0</v>
      </c>
      <c r="L294" s="131"/>
      <c r="M294" s="136"/>
      <c r="N294" s="137"/>
      <c r="O294" s="137"/>
      <c r="P294" s="138">
        <f>SUM(P295:P304)</f>
        <v>0</v>
      </c>
      <c r="Q294" s="137"/>
      <c r="R294" s="138">
        <f>SUM(R295:R304)</f>
        <v>0</v>
      </c>
      <c r="S294" s="137"/>
      <c r="T294" s="139">
        <f>SUM(T295:T304)</f>
        <v>0</v>
      </c>
      <c r="AR294" s="132" t="s">
        <v>80</v>
      </c>
      <c r="AT294" s="140" t="s">
        <v>71</v>
      </c>
      <c r="AU294" s="140" t="s">
        <v>80</v>
      </c>
      <c r="AY294" s="132" t="s">
        <v>181</v>
      </c>
      <c r="BK294" s="141">
        <f>SUM(BK295:BK304)</f>
        <v>0</v>
      </c>
    </row>
    <row r="295" spans="1:65" s="2" customFormat="1" ht="44.25" customHeight="1">
      <c r="A295" s="32"/>
      <c r="B295" s="144"/>
      <c r="C295" s="188" t="s">
        <v>1412</v>
      </c>
      <c r="D295" s="188" t="s">
        <v>266</v>
      </c>
      <c r="E295" s="189" t="s">
        <v>1993</v>
      </c>
      <c r="F295" s="190" t="s">
        <v>1994</v>
      </c>
      <c r="G295" s="191" t="s">
        <v>643</v>
      </c>
      <c r="H295" s="192">
        <v>7.7919999999999998</v>
      </c>
      <c r="I295" s="193"/>
      <c r="J295" s="194">
        <f>ROUND(I295*H295,2)</f>
        <v>0</v>
      </c>
      <c r="K295" s="195"/>
      <c r="L295" s="33"/>
      <c r="M295" s="196" t="s">
        <v>1</v>
      </c>
      <c r="N295" s="197" t="s">
        <v>37</v>
      </c>
      <c r="O295" s="58"/>
      <c r="P295" s="156">
        <f>O295*H295</f>
        <v>0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58" t="s">
        <v>188</v>
      </c>
      <c r="AT295" s="158" t="s">
        <v>266</v>
      </c>
      <c r="AU295" s="158" t="s">
        <v>82</v>
      </c>
      <c r="AY295" s="17" t="s">
        <v>181</v>
      </c>
      <c r="BE295" s="159">
        <f>IF(N295="základní",J295,0)</f>
        <v>0</v>
      </c>
      <c r="BF295" s="159">
        <f>IF(N295="snížená",J295,0)</f>
        <v>0</v>
      </c>
      <c r="BG295" s="159">
        <f>IF(N295="zákl. přenesená",J295,0)</f>
        <v>0</v>
      </c>
      <c r="BH295" s="159">
        <f>IF(N295="sníž. přenesená",J295,0)</f>
        <v>0</v>
      </c>
      <c r="BI295" s="159">
        <f>IF(N295="nulová",J295,0)</f>
        <v>0</v>
      </c>
      <c r="BJ295" s="17" t="s">
        <v>80</v>
      </c>
      <c r="BK295" s="159">
        <f>ROUND(I295*H295,2)</f>
        <v>0</v>
      </c>
      <c r="BL295" s="17" t="s">
        <v>188</v>
      </c>
      <c r="BM295" s="158" t="s">
        <v>1995</v>
      </c>
    </row>
    <row r="296" spans="1:65" s="2" customFormat="1" ht="29.25">
      <c r="A296" s="32"/>
      <c r="B296" s="33"/>
      <c r="C296" s="32"/>
      <c r="D296" s="160" t="s">
        <v>190</v>
      </c>
      <c r="E296" s="32"/>
      <c r="F296" s="161" t="s">
        <v>1994</v>
      </c>
      <c r="G296" s="32"/>
      <c r="H296" s="32"/>
      <c r="I296" s="162"/>
      <c r="J296" s="32"/>
      <c r="K296" s="32"/>
      <c r="L296" s="33"/>
      <c r="M296" s="163"/>
      <c r="N296" s="164"/>
      <c r="O296" s="58"/>
      <c r="P296" s="58"/>
      <c r="Q296" s="58"/>
      <c r="R296" s="58"/>
      <c r="S296" s="58"/>
      <c r="T296" s="59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T296" s="17" t="s">
        <v>190</v>
      </c>
      <c r="AU296" s="17" t="s">
        <v>82</v>
      </c>
    </row>
    <row r="297" spans="1:65" s="13" customFormat="1" ht="11.25">
      <c r="B297" s="165"/>
      <c r="D297" s="160" t="s">
        <v>191</v>
      </c>
      <c r="E297" s="166" t="s">
        <v>1</v>
      </c>
      <c r="F297" s="167" t="s">
        <v>1996</v>
      </c>
      <c r="H297" s="168">
        <v>7.7919999999999998</v>
      </c>
      <c r="I297" s="169"/>
      <c r="L297" s="165"/>
      <c r="M297" s="170"/>
      <c r="N297" s="171"/>
      <c r="O297" s="171"/>
      <c r="P297" s="171"/>
      <c r="Q297" s="171"/>
      <c r="R297" s="171"/>
      <c r="S297" s="171"/>
      <c r="T297" s="172"/>
      <c r="AT297" s="166" t="s">
        <v>191</v>
      </c>
      <c r="AU297" s="166" t="s">
        <v>82</v>
      </c>
      <c r="AV297" s="13" t="s">
        <v>82</v>
      </c>
      <c r="AW297" s="13" t="s">
        <v>29</v>
      </c>
      <c r="AX297" s="13" t="s">
        <v>72</v>
      </c>
      <c r="AY297" s="166" t="s">
        <v>181</v>
      </c>
    </row>
    <row r="298" spans="1:65" s="15" customFormat="1" ht="11.25">
      <c r="B298" s="180"/>
      <c r="D298" s="160" t="s">
        <v>191</v>
      </c>
      <c r="E298" s="181" t="s">
        <v>1</v>
      </c>
      <c r="F298" s="182" t="s">
        <v>223</v>
      </c>
      <c r="H298" s="183">
        <v>7.7919999999999998</v>
      </c>
      <c r="I298" s="184"/>
      <c r="L298" s="180"/>
      <c r="M298" s="185"/>
      <c r="N298" s="186"/>
      <c r="O298" s="186"/>
      <c r="P298" s="186"/>
      <c r="Q298" s="186"/>
      <c r="R298" s="186"/>
      <c r="S298" s="186"/>
      <c r="T298" s="187"/>
      <c r="AT298" s="181" t="s">
        <v>191</v>
      </c>
      <c r="AU298" s="181" t="s">
        <v>82</v>
      </c>
      <c r="AV298" s="15" t="s">
        <v>188</v>
      </c>
      <c r="AW298" s="15" t="s">
        <v>29</v>
      </c>
      <c r="AX298" s="15" t="s">
        <v>80</v>
      </c>
      <c r="AY298" s="181" t="s">
        <v>181</v>
      </c>
    </row>
    <row r="299" spans="1:65" s="2" customFormat="1" ht="33" customHeight="1">
      <c r="A299" s="32"/>
      <c r="B299" s="144"/>
      <c r="C299" s="188" t="s">
        <v>1415</v>
      </c>
      <c r="D299" s="188" t="s">
        <v>266</v>
      </c>
      <c r="E299" s="189" t="s">
        <v>1748</v>
      </c>
      <c r="F299" s="190" t="s">
        <v>1749</v>
      </c>
      <c r="G299" s="191" t="s">
        <v>643</v>
      </c>
      <c r="H299" s="192">
        <v>7.7919999999999998</v>
      </c>
      <c r="I299" s="193"/>
      <c r="J299" s="194">
        <f>ROUND(I299*H299,2)</f>
        <v>0</v>
      </c>
      <c r="K299" s="195"/>
      <c r="L299" s="33"/>
      <c r="M299" s="196" t="s">
        <v>1</v>
      </c>
      <c r="N299" s="197" t="s">
        <v>37</v>
      </c>
      <c r="O299" s="58"/>
      <c r="P299" s="156">
        <f>O299*H299</f>
        <v>0</v>
      </c>
      <c r="Q299" s="156">
        <v>0</v>
      </c>
      <c r="R299" s="156">
        <f>Q299*H299</f>
        <v>0</v>
      </c>
      <c r="S299" s="156">
        <v>0</v>
      </c>
      <c r="T299" s="157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58" t="s">
        <v>188</v>
      </c>
      <c r="AT299" s="158" t="s">
        <v>266</v>
      </c>
      <c r="AU299" s="158" t="s">
        <v>82</v>
      </c>
      <c r="AY299" s="17" t="s">
        <v>181</v>
      </c>
      <c r="BE299" s="159">
        <f>IF(N299="základní",J299,0)</f>
        <v>0</v>
      </c>
      <c r="BF299" s="159">
        <f>IF(N299="snížená",J299,0)</f>
        <v>0</v>
      </c>
      <c r="BG299" s="159">
        <f>IF(N299="zákl. přenesená",J299,0)</f>
        <v>0</v>
      </c>
      <c r="BH299" s="159">
        <f>IF(N299="sníž. přenesená",J299,0)</f>
        <v>0</v>
      </c>
      <c r="BI299" s="159">
        <f>IF(N299="nulová",J299,0)</f>
        <v>0</v>
      </c>
      <c r="BJ299" s="17" t="s">
        <v>80</v>
      </c>
      <c r="BK299" s="159">
        <f>ROUND(I299*H299,2)</f>
        <v>0</v>
      </c>
      <c r="BL299" s="17" t="s">
        <v>188</v>
      </c>
      <c r="BM299" s="158" t="s">
        <v>1997</v>
      </c>
    </row>
    <row r="300" spans="1:65" s="2" customFormat="1" ht="19.5">
      <c r="A300" s="32"/>
      <c r="B300" s="33"/>
      <c r="C300" s="32"/>
      <c r="D300" s="160" t="s">
        <v>190</v>
      </c>
      <c r="E300" s="32"/>
      <c r="F300" s="161" t="s">
        <v>1749</v>
      </c>
      <c r="G300" s="32"/>
      <c r="H300" s="32"/>
      <c r="I300" s="162"/>
      <c r="J300" s="32"/>
      <c r="K300" s="32"/>
      <c r="L300" s="33"/>
      <c r="M300" s="163"/>
      <c r="N300" s="164"/>
      <c r="O300" s="58"/>
      <c r="P300" s="58"/>
      <c r="Q300" s="58"/>
      <c r="R300" s="58"/>
      <c r="S300" s="58"/>
      <c r="T300" s="59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7" t="s">
        <v>190</v>
      </c>
      <c r="AU300" s="17" t="s">
        <v>82</v>
      </c>
    </row>
    <row r="301" spans="1:65" s="2" customFormat="1" ht="44.25" customHeight="1">
      <c r="A301" s="32"/>
      <c r="B301" s="144"/>
      <c r="C301" s="188" t="s">
        <v>1418</v>
      </c>
      <c r="D301" s="188" t="s">
        <v>266</v>
      </c>
      <c r="E301" s="189" t="s">
        <v>1751</v>
      </c>
      <c r="F301" s="190" t="s">
        <v>1752</v>
      </c>
      <c r="G301" s="191" t="s">
        <v>643</v>
      </c>
      <c r="H301" s="192">
        <v>148.048</v>
      </c>
      <c r="I301" s="193"/>
      <c r="J301" s="194">
        <f>ROUND(I301*H301,2)</f>
        <v>0</v>
      </c>
      <c r="K301" s="195"/>
      <c r="L301" s="33"/>
      <c r="M301" s="196" t="s">
        <v>1</v>
      </c>
      <c r="N301" s="197" t="s">
        <v>37</v>
      </c>
      <c r="O301" s="58"/>
      <c r="P301" s="156">
        <f>O301*H301</f>
        <v>0</v>
      </c>
      <c r="Q301" s="156">
        <v>0</v>
      </c>
      <c r="R301" s="156">
        <f>Q301*H301</f>
        <v>0</v>
      </c>
      <c r="S301" s="156">
        <v>0</v>
      </c>
      <c r="T301" s="157">
        <f>S301*H301</f>
        <v>0</v>
      </c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R301" s="158" t="s">
        <v>188</v>
      </c>
      <c r="AT301" s="158" t="s">
        <v>266</v>
      </c>
      <c r="AU301" s="158" t="s">
        <v>82</v>
      </c>
      <c r="AY301" s="17" t="s">
        <v>181</v>
      </c>
      <c r="BE301" s="159">
        <f>IF(N301="základní",J301,0)</f>
        <v>0</v>
      </c>
      <c r="BF301" s="159">
        <f>IF(N301="snížená",J301,0)</f>
        <v>0</v>
      </c>
      <c r="BG301" s="159">
        <f>IF(N301="zákl. přenesená",J301,0)</f>
        <v>0</v>
      </c>
      <c r="BH301" s="159">
        <f>IF(N301="sníž. přenesená",J301,0)</f>
        <v>0</v>
      </c>
      <c r="BI301" s="159">
        <f>IF(N301="nulová",J301,0)</f>
        <v>0</v>
      </c>
      <c r="BJ301" s="17" t="s">
        <v>80</v>
      </c>
      <c r="BK301" s="159">
        <f>ROUND(I301*H301,2)</f>
        <v>0</v>
      </c>
      <c r="BL301" s="17" t="s">
        <v>188</v>
      </c>
      <c r="BM301" s="158" t="s">
        <v>1998</v>
      </c>
    </row>
    <row r="302" spans="1:65" s="2" customFormat="1" ht="29.25">
      <c r="A302" s="32"/>
      <c r="B302" s="33"/>
      <c r="C302" s="32"/>
      <c r="D302" s="160" t="s">
        <v>190</v>
      </c>
      <c r="E302" s="32"/>
      <c r="F302" s="161" t="s">
        <v>1752</v>
      </c>
      <c r="G302" s="32"/>
      <c r="H302" s="32"/>
      <c r="I302" s="162"/>
      <c r="J302" s="32"/>
      <c r="K302" s="32"/>
      <c r="L302" s="33"/>
      <c r="M302" s="163"/>
      <c r="N302" s="164"/>
      <c r="O302" s="58"/>
      <c r="P302" s="58"/>
      <c r="Q302" s="58"/>
      <c r="R302" s="58"/>
      <c r="S302" s="58"/>
      <c r="T302" s="59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T302" s="17" t="s">
        <v>190</v>
      </c>
      <c r="AU302" s="17" t="s">
        <v>82</v>
      </c>
    </row>
    <row r="303" spans="1:65" s="13" customFormat="1" ht="11.25">
      <c r="B303" s="165"/>
      <c r="D303" s="160" t="s">
        <v>191</v>
      </c>
      <c r="E303" s="166" t="s">
        <v>1</v>
      </c>
      <c r="F303" s="167" t="s">
        <v>1999</v>
      </c>
      <c r="H303" s="168">
        <v>148.048</v>
      </c>
      <c r="I303" s="169"/>
      <c r="L303" s="165"/>
      <c r="M303" s="170"/>
      <c r="N303" s="171"/>
      <c r="O303" s="171"/>
      <c r="P303" s="171"/>
      <c r="Q303" s="171"/>
      <c r="R303" s="171"/>
      <c r="S303" s="171"/>
      <c r="T303" s="172"/>
      <c r="AT303" s="166" t="s">
        <v>191</v>
      </c>
      <c r="AU303" s="166" t="s">
        <v>82</v>
      </c>
      <c r="AV303" s="13" t="s">
        <v>82</v>
      </c>
      <c r="AW303" s="13" t="s">
        <v>29</v>
      </c>
      <c r="AX303" s="13" t="s">
        <v>72</v>
      </c>
      <c r="AY303" s="166" t="s">
        <v>181</v>
      </c>
    </row>
    <row r="304" spans="1:65" s="15" customFormat="1" ht="11.25">
      <c r="B304" s="180"/>
      <c r="D304" s="160" t="s">
        <v>191</v>
      </c>
      <c r="E304" s="181" t="s">
        <v>1</v>
      </c>
      <c r="F304" s="182" t="s">
        <v>223</v>
      </c>
      <c r="H304" s="183">
        <v>148.048</v>
      </c>
      <c r="I304" s="184"/>
      <c r="L304" s="180"/>
      <c r="M304" s="185"/>
      <c r="N304" s="186"/>
      <c r="O304" s="186"/>
      <c r="P304" s="186"/>
      <c r="Q304" s="186"/>
      <c r="R304" s="186"/>
      <c r="S304" s="186"/>
      <c r="T304" s="187"/>
      <c r="AT304" s="181" t="s">
        <v>191</v>
      </c>
      <c r="AU304" s="181" t="s">
        <v>82</v>
      </c>
      <c r="AV304" s="15" t="s">
        <v>188</v>
      </c>
      <c r="AW304" s="15" t="s">
        <v>29</v>
      </c>
      <c r="AX304" s="15" t="s">
        <v>80</v>
      </c>
      <c r="AY304" s="181" t="s">
        <v>181</v>
      </c>
    </row>
    <row r="305" spans="1:65" s="12" customFormat="1" ht="22.9" customHeight="1">
      <c r="B305" s="131"/>
      <c r="D305" s="132" t="s">
        <v>71</v>
      </c>
      <c r="E305" s="142" t="s">
        <v>1755</v>
      </c>
      <c r="F305" s="142" t="s">
        <v>1756</v>
      </c>
      <c r="I305" s="134"/>
      <c r="J305" s="143">
        <f>BK305</f>
        <v>0</v>
      </c>
      <c r="L305" s="131"/>
      <c r="M305" s="136"/>
      <c r="N305" s="137"/>
      <c r="O305" s="137"/>
      <c r="P305" s="138">
        <f>SUM(P306:P307)</f>
        <v>0</v>
      </c>
      <c r="Q305" s="137"/>
      <c r="R305" s="138">
        <f>SUM(R306:R307)</f>
        <v>0</v>
      </c>
      <c r="S305" s="137"/>
      <c r="T305" s="139">
        <f>SUM(T306:T307)</f>
        <v>0</v>
      </c>
      <c r="AR305" s="132" t="s">
        <v>80</v>
      </c>
      <c r="AT305" s="140" t="s">
        <v>71</v>
      </c>
      <c r="AU305" s="140" t="s">
        <v>80</v>
      </c>
      <c r="AY305" s="132" t="s">
        <v>181</v>
      </c>
      <c r="BK305" s="141">
        <f>SUM(BK306:BK307)</f>
        <v>0</v>
      </c>
    </row>
    <row r="306" spans="1:65" s="2" customFormat="1" ht="44.25" customHeight="1">
      <c r="A306" s="32"/>
      <c r="B306" s="144"/>
      <c r="C306" s="188" t="s">
        <v>1422</v>
      </c>
      <c r="D306" s="188" t="s">
        <v>266</v>
      </c>
      <c r="E306" s="189" t="s">
        <v>1757</v>
      </c>
      <c r="F306" s="190" t="s">
        <v>1758</v>
      </c>
      <c r="G306" s="191" t="s">
        <v>643</v>
      </c>
      <c r="H306" s="192">
        <v>1396.0029999999999</v>
      </c>
      <c r="I306" s="193"/>
      <c r="J306" s="194">
        <f>ROUND(I306*H306,2)</f>
        <v>0</v>
      </c>
      <c r="K306" s="195"/>
      <c r="L306" s="33"/>
      <c r="M306" s="196" t="s">
        <v>1</v>
      </c>
      <c r="N306" s="197" t="s">
        <v>37</v>
      </c>
      <c r="O306" s="58"/>
      <c r="P306" s="156">
        <f>O306*H306</f>
        <v>0</v>
      </c>
      <c r="Q306" s="156">
        <v>0</v>
      </c>
      <c r="R306" s="156">
        <f>Q306*H306</f>
        <v>0</v>
      </c>
      <c r="S306" s="156">
        <v>0</v>
      </c>
      <c r="T306" s="157">
        <f>S306*H306</f>
        <v>0</v>
      </c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R306" s="158" t="s">
        <v>188</v>
      </c>
      <c r="AT306" s="158" t="s">
        <v>266</v>
      </c>
      <c r="AU306" s="158" t="s">
        <v>82</v>
      </c>
      <c r="AY306" s="17" t="s">
        <v>181</v>
      </c>
      <c r="BE306" s="159">
        <f>IF(N306="základní",J306,0)</f>
        <v>0</v>
      </c>
      <c r="BF306" s="159">
        <f>IF(N306="snížená",J306,0)</f>
        <v>0</v>
      </c>
      <c r="BG306" s="159">
        <f>IF(N306="zákl. přenesená",J306,0)</f>
        <v>0</v>
      </c>
      <c r="BH306" s="159">
        <f>IF(N306="sníž. přenesená",J306,0)</f>
        <v>0</v>
      </c>
      <c r="BI306" s="159">
        <f>IF(N306="nulová",J306,0)</f>
        <v>0</v>
      </c>
      <c r="BJ306" s="17" t="s">
        <v>80</v>
      </c>
      <c r="BK306" s="159">
        <f>ROUND(I306*H306,2)</f>
        <v>0</v>
      </c>
      <c r="BL306" s="17" t="s">
        <v>188</v>
      </c>
      <c r="BM306" s="158" t="s">
        <v>2000</v>
      </c>
    </row>
    <row r="307" spans="1:65" s="2" customFormat="1" ht="29.25">
      <c r="A307" s="32"/>
      <c r="B307" s="33"/>
      <c r="C307" s="32"/>
      <c r="D307" s="160" t="s">
        <v>190</v>
      </c>
      <c r="E307" s="32"/>
      <c r="F307" s="161" t="s">
        <v>1758</v>
      </c>
      <c r="G307" s="32"/>
      <c r="H307" s="32"/>
      <c r="I307" s="162"/>
      <c r="J307" s="32"/>
      <c r="K307" s="32"/>
      <c r="L307" s="33"/>
      <c r="M307" s="163"/>
      <c r="N307" s="164"/>
      <c r="O307" s="58"/>
      <c r="P307" s="58"/>
      <c r="Q307" s="58"/>
      <c r="R307" s="58"/>
      <c r="S307" s="58"/>
      <c r="T307" s="59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T307" s="17" t="s">
        <v>190</v>
      </c>
      <c r="AU307" s="17" t="s">
        <v>82</v>
      </c>
    </row>
    <row r="308" spans="1:65" s="12" customFormat="1" ht="25.9" customHeight="1">
      <c r="B308" s="131"/>
      <c r="D308" s="132" t="s">
        <v>71</v>
      </c>
      <c r="E308" s="133" t="s">
        <v>1760</v>
      </c>
      <c r="F308" s="133" t="s">
        <v>1761</v>
      </c>
      <c r="I308" s="134"/>
      <c r="J308" s="135">
        <f>BK308</f>
        <v>0</v>
      </c>
      <c r="L308" s="131"/>
      <c r="M308" s="136"/>
      <c r="N308" s="137"/>
      <c r="O308" s="137"/>
      <c r="P308" s="138">
        <f>P309</f>
        <v>0</v>
      </c>
      <c r="Q308" s="137"/>
      <c r="R308" s="138">
        <f>R309</f>
        <v>0</v>
      </c>
      <c r="S308" s="137"/>
      <c r="T308" s="139">
        <f>T309</f>
        <v>0</v>
      </c>
      <c r="AR308" s="132" t="s">
        <v>82</v>
      </c>
      <c r="AT308" s="140" t="s">
        <v>71</v>
      </c>
      <c r="AU308" s="140" t="s">
        <v>72</v>
      </c>
      <c r="AY308" s="132" t="s">
        <v>181</v>
      </c>
      <c r="BK308" s="141">
        <f>BK309</f>
        <v>0</v>
      </c>
    </row>
    <row r="309" spans="1:65" s="12" customFormat="1" ht="22.9" customHeight="1">
      <c r="B309" s="131"/>
      <c r="D309" s="132" t="s">
        <v>71</v>
      </c>
      <c r="E309" s="142" t="s">
        <v>1762</v>
      </c>
      <c r="F309" s="142" t="s">
        <v>1763</v>
      </c>
      <c r="I309" s="134"/>
      <c r="J309" s="143">
        <f>BK309</f>
        <v>0</v>
      </c>
      <c r="L309" s="131"/>
      <c r="M309" s="136"/>
      <c r="N309" s="137"/>
      <c r="O309" s="137"/>
      <c r="P309" s="138">
        <f>SUM(P310:P341)</f>
        <v>0</v>
      </c>
      <c r="Q309" s="137"/>
      <c r="R309" s="138">
        <f>SUM(R310:R341)</f>
        <v>0</v>
      </c>
      <c r="S309" s="137"/>
      <c r="T309" s="139">
        <f>SUM(T310:T341)</f>
        <v>0</v>
      </c>
      <c r="AR309" s="132" t="s">
        <v>82</v>
      </c>
      <c r="AT309" s="140" t="s">
        <v>71</v>
      </c>
      <c r="AU309" s="140" t="s">
        <v>80</v>
      </c>
      <c r="AY309" s="132" t="s">
        <v>181</v>
      </c>
      <c r="BK309" s="141">
        <f>SUM(BK310:BK341)</f>
        <v>0</v>
      </c>
    </row>
    <row r="310" spans="1:65" s="2" customFormat="1" ht="33" customHeight="1">
      <c r="A310" s="32"/>
      <c r="B310" s="144"/>
      <c r="C310" s="188" t="s">
        <v>1433</v>
      </c>
      <c r="D310" s="188" t="s">
        <v>266</v>
      </c>
      <c r="E310" s="189" t="s">
        <v>1764</v>
      </c>
      <c r="F310" s="190" t="s">
        <v>1765</v>
      </c>
      <c r="G310" s="191" t="s">
        <v>881</v>
      </c>
      <c r="H310" s="192">
        <v>24</v>
      </c>
      <c r="I310" s="193"/>
      <c r="J310" s="194">
        <f>ROUND(I310*H310,2)</f>
        <v>0</v>
      </c>
      <c r="K310" s="195"/>
      <c r="L310" s="33"/>
      <c r="M310" s="196" t="s">
        <v>1</v>
      </c>
      <c r="N310" s="197" t="s">
        <v>37</v>
      </c>
      <c r="O310" s="58"/>
      <c r="P310" s="156">
        <f>O310*H310</f>
        <v>0</v>
      </c>
      <c r="Q310" s="156">
        <v>0</v>
      </c>
      <c r="R310" s="156">
        <f>Q310*H310</f>
        <v>0</v>
      </c>
      <c r="S310" s="156">
        <v>0</v>
      </c>
      <c r="T310" s="157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58" t="s">
        <v>325</v>
      </c>
      <c r="AT310" s="158" t="s">
        <v>266</v>
      </c>
      <c r="AU310" s="158" t="s">
        <v>82</v>
      </c>
      <c r="AY310" s="17" t="s">
        <v>181</v>
      </c>
      <c r="BE310" s="159">
        <f>IF(N310="základní",J310,0)</f>
        <v>0</v>
      </c>
      <c r="BF310" s="159">
        <f>IF(N310="snížená",J310,0)</f>
        <v>0</v>
      </c>
      <c r="BG310" s="159">
        <f>IF(N310="zákl. přenesená",J310,0)</f>
        <v>0</v>
      </c>
      <c r="BH310" s="159">
        <f>IF(N310="sníž. přenesená",J310,0)</f>
        <v>0</v>
      </c>
      <c r="BI310" s="159">
        <f>IF(N310="nulová",J310,0)</f>
        <v>0</v>
      </c>
      <c r="BJ310" s="17" t="s">
        <v>80</v>
      </c>
      <c r="BK310" s="159">
        <f>ROUND(I310*H310,2)</f>
        <v>0</v>
      </c>
      <c r="BL310" s="17" t="s">
        <v>325</v>
      </c>
      <c r="BM310" s="158" t="s">
        <v>2001</v>
      </c>
    </row>
    <row r="311" spans="1:65" s="2" customFormat="1" ht="19.5">
      <c r="A311" s="32"/>
      <c r="B311" s="33"/>
      <c r="C311" s="32"/>
      <c r="D311" s="160" t="s">
        <v>190</v>
      </c>
      <c r="E311" s="32"/>
      <c r="F311" s="161" t="s">
        <v>1765</v>
      </c>
      <c r="G311" s="32"/>
      <c r="H311" s="32"/>
      <c r="I311" s="162"/>
      <c r="J311" s="32"/>
      <c r="K311" s="32"/>
      <c r="L311" s="33"/>
      <c r="M311" s="163"/>
      <c r="N311" s="164"/>
      <c r="O311" s="58"/>
      <c r="P311" s="58"/>
      <c r="Q311" s="58"/>
      <c r="R311" s="58"/>
      <c r="S311" s="58"/>
      <c r="T311" s="59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T311" s="17" t="s">
        <v>190</v>
      </c>
      <c r="AU311" s="17" t="s">
        <v>82</v>
      </c>
    </row>
    <row r="312" spans="1:65" s="13" customFormat="1" ht="11.25">
      <c r="B312" s="165"/>
      <c r="D312" s="160" t="s">
        <v>191</v>
      </c>
      <c r="E312" s="166" t="s">
        <v>1</v>
      </c>
      <c r="F312" s="167" t="s">
        <v>2002</v>
      </c>
      <c r="H312" s="168">
        <v>24</v>
      </c>
      <c r="I312" s="169"/>
      <c r="L312" s="165"/>
      <c r="M312" s="170"/>
      <c r="N312" s="171"/>
      <c r="O312" s="171"/>
      <c r="P312" s="171"/>
      <c r="Q312" s="171"/>
      <c r="R312" s="171"/>
      <c r="S312" s="171"/>
      <c r="T312" s="172"/>
      <c r="AT312" s="166" t="s">
        <v>191</v>
      </c>
      <c r="AU312" s="166" t="s">
        <v>82</v>
      </c>
      <c r="AV312" s="13" t="s">
        <v>82</v>
      </c>
      <c r="AW312" s="13" t="s">
        <v>29</v>
      </c>
      <c r="AX312" s="13" t="s">
        <v>72</v>
      </c>
      <c r="AY312" s="166" t="s">
        <v>181</v>
      </c>
    </row>
    <row r="313" spans="1:65" s="15" customFormat="1" ht="11.25">
      <c r="B313" s="180"/>
      <c r="D313" s="160" t="s">
        <v>191</v>
      </c>
      <c r="E313" s="181" t="s">
        <v>1</v>
      </c>
      <c r="F313" s="182" t="s">
        <v>223</v>
      </c>
      <c r="H313" s="183">
        <v>24</v>
      </c>
      <c r="I313" s="184"/>
      <c r="L313" s="180"/>
      <c r="M313" s="185"/>
      <c r="N313" s="186"/>
      <c r="O313" s="186"/>
      <c r="P313" s="186"/>
      <c r="Q313" s="186"/>
      <c r="R313" s="186"/>
      <c r="S313" s="186"/>
      <c r="T313" s="187"/>
      <c r="AT313" s="181" t="s">
        <v>191</v>
      </c>
      <c r="AU313" s="181" t="s">
        <v>82</v>
      </c>
      <c r="AV313" s="15" t="s">
        <v>188</v>
      </c>
      <c r="AW313" s="15" t="s">
        <v>29</v>
      </c>
      <c r="AX313" s="15" t="s">
        <v>80</v>
      </c>
      <c r="AY313" s="181" t="s">
        <v>181</v>
      </c>
    </row>
    <row r="314" spans="1:65" s="2" customFormat="1" ht="24.2" customHeight="1">
      <c r="A314" s="32"/>
      <c r="B314" s="144"/>
      <c r="C314" s="188" t="s">
        <v>1421</v>
      </c>
      <c r="D314" s="188" t="s">
        <v>266</v>
      </c>
      <c r="E314" s="189" t="s">
        <v>1768</v>
      </c>
      <c r="F314" s="190" t="s">
        <v>1769</v>
      </c>
      <c r="G314" s="191" t="s">
        <v>881</v>
      </c>
      <c r="H314" s="192">
        <v>238.08</v>
      </c>
      <c r="I314" s="193"/>
      <c r="J314" s="194">
        <f>ROUND(I314*H314,2)</f>
        <v>0</v>
      </c>
      <c r="K314" s="195"/>
      <c r="L314" s="33"/>
      <c r="M314" s="196" t="s">
        <v>1</v>
      </c>
      <c r="N314" s="197" t="s">
        <v>37</v>
      </c>
      <c r="O314" s="58"/>
      <c r="P314" s="156">
        <f>O314*H314</f>
        <v>0</v>
      </c>
      <c r="Q314" s="156">
        <v>0</v>
      </c>
      <c r="R314" s="156">
        <f>Q314*H314</f>
        <v>0</v>
      </c>
      <c r="S314" s="156">
        <v>0</v>
      </c>
      <c r="T314" s="157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58" t="s">
        <v>325</v>
      </c>
      <c r="AT314" s="158" t="s">
        <v>266</v>
      </c>
      <c r="AU314" s="158" t="s">
        <v>82</v>
      </c>
      <c r="AY314" s="17" t="s">
        <v>181</v>
      </c>
      <c r="BE314" s="159">
        <f>IF(N314="základní",J314,0)</f>
        <v>0</v>
      </c>
      <c r="BF314" s="159">
        <f>IF(N314="snížená",J314,0)</f>
        <v>0</v>
      </c>
      <c r="BG314" s="159">
        <f>IF(N314="zákl. přenesená",J314,0)</f>
        <v>0</v>
      </c>
      <c r="BH314" s="159">
        <f>IF(N314="sníž. přenesená",J314,0)</f>
        <v>0</v>
      </c>
      <c r="BI314" s="159">
        <f>IF(N314="nulová",J314,0)</f>
        <v>0</v>
      </c>
      <c r="BJ314" s="17" t="s">
        <v>80</v>
      </c>
      <c r="BK314" s="159">
        <f>ROUND(I314*H314,2)</f>
        <v>0</v>
      </c>
      <c r="BL314" s="17" t="s">
        <v>325</v>
      </c>
      <c r="BM314" s="158" t="s">
        <v>2003</v>
      </c>
    </row>
    <row r="315" spans="1:65" s="2" customFormat="1" ht="19.5">
      <c r="A315" s="32"/>
      <c r="B315" s="33"/>
      <c r="C315" s="32"/>
      <c r="D315" s="160" t="s">
        <v>190</v>
      </c>
      <c r="E315" s="32"/>
      <c r="F315" s="161" t="s">
        <v>1769</v>
      </c>
      <c r="G315" s="32"/>
      <c r="H315" s="32"/>
      <c r="I315" s="162"/>
      <c r="J315" s="32"/>
      <c r="K315" s="32"/>
      <c r="L315" s="33"/>
      <c r="M315" s="163"/>
      <c r="N315" s="164"/>
      <c r="O315" s="58"/>
      <c r="P315" s="58"/>
      <c r="Q315" s="58"/>
      <c r="R315" s="58"/>
      <c r="S315" s="58"/>
      <c r="T315" s="59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7" t="s">
        <v>190</v>
      </c>
      <c r="AU315" s="17" t="s">
        <v>82</v>
      </c>
    </row>
    <row r="316" spans="1:65" s="13" customFormat="1" ht="11.25">
      <c r="B316" s="165"/>
      <c r="D316" s="160" t="s">
        <v>191</v>
      </c>
      <c r="E316" s="166" t="s">
        <v>1</v>
      </c>
      <c r="F316" s="167" t="s">
        <v>2004</v>
      </c>
      <c r="H316" s="168">
        <v>238.08</v>
      </c>
      <c r="I316" s="169"/>
      <c r="L316" s="165"/>
      <c r="M316" s="170"/>
      <c r="N316" s="171"/>
      <c r="O316" s="171"/>
      <c r="P316" s="171"/>
      <c r="Q316" s="171"/>
      <c r="R316" s="171"/>
      <c r="S316" s="171"/>
      <c r="T316" s="172"/>
      <c r="AT316" s="166" t="s">
        <v>191</v>
      </c>
      <c r="AU316" s="166" t="s">
        <v>82</v>
      </c>
      <c r="AV316" s="13" t="s">
        <v>82</v>
      </c>
      <c r="AW316" s="13" t="s">
        <v>29</v>
      </c>
      <c r="AX316" s="13" t="s">
        <v>72</v>
      </c>
      <c r="AY316" s="166" t="s">
        <v>181</v>
      </c>
    </row>
    <row r="317" spans="1:65" s="15" customFormat="1" ht="11.25">
      <c r="B317" s="180"/>
      <c r="D317" s="160" t="s">
        <v>191</v>
      </c>
      <c r="E317" s="181" t="s">
        <v>1</v>
      </c>
      <c r="F317" s="182" t="s">
        <v>223</v>
      </c>
      <c r="H317" s="183">
        <v>238.08</v>
      </c>
      <c r="I317" s="184"/>
      <c r="L317" s="180"/>
      <c r="M317" s="185"/>
      <c r="N317" s="186"/>
      <c r="O317" s="186"/>
      <c r="P317" s="186"/>
      <c r="Q317" s="186"/>
      <c r="R317" s="186"/>
      <c r="S317" s="186"/>
      <c r="T317" s="187"/>
      <c r="AT317" s="181" t="s">
        <v>191</v>
      </c>
      <c r="AU317" s="181" t="s">
        <v>82</v>
      </c>
      <c r="AV317" s="15" t="s">
        <v>188</v>
      </c>
      <c r="AW317" s="15" t="s">
        <v>29</v>
      </c>
      <c r="AX317" s="15" t="s">
        <v>80</v>
      </c>
      <c r="AY317" s="181" t="s">
        <v>181</v>
      </c>
    </row>
    <row r="318" spans="1:65" s="2" customFormat="1" ht="33" customHeight="1">
      <c r="A318" s="32"/>
      <c r="B318" s="144"/>
      <c r="C318" s="145" t="s">
        <v>1429</v>
      </c>
      <c r="D318" s="145" t="s">
        <v>183</v>
      </c>
      <c r="E318" s="146" t="s">
        <v>2005</v>
      </c>
      <c r="F318" s="147" t="s">
        <v>2006</v>
      </c>
      <c r="G318" s="148" t="s">
        <v>881</v>
      </c>
      <c r="H318" s="149">
        <v>305.45400000000001</v>
      </c>
      <c r="I318" s="150"/>
      <c r="J318" s="151">
        <f>ROUND(I318*H318,2)</f>
        <v>0</v>
      </c>
      <c r="K318" s="152"/>
      <c r="L318" s="153"/>
      <c r="M318" s="154" t="s">
        <v>1</v>
      </c>
      <c r="N318" s="155" t="s">
        <v>37</v>
      </c>
      <c r="O318" s="58"/>
      <c r="P318" s="156">
        <f>O318*H318</f>
        <v>0</v>
      </c>
      <c r="Q318" s="156">
        <v>0</v>
      </c>
      <c r="R318" s="156">
        <f>Q318*H318</f>
        <v>0</v>
      </c>
      <c r="S318" s="156">
        <v>0</v>
      </c>
      <c r="T318" s="157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58" t="s">
        <v>548</v>
      </c>
      <c r="AT318" s="158" t="s">
        <v>183</v>
      </c>
      <c r="AU318" s="158" t="s">
        <v>82</v>
      </c>
      <c r="AY318" s="17" t="s">
        <v>181</v>
      </c>
      <c r="BE318" s="159">
        <f>IF(N318="základní",J318,0)</f>
        <v>0</v>
      </c>
      <c r="BF318" s="159">
        <f>IF(N318="snížená",J318,0)</f>
        <v>0</v>
      </c>
      <c r="BG318" s="159">
        <f>IF(N318="zákl. přenesená",J318,0)</f>
        <v>0</v>
      </c>
      <c r="BH318" s="159">
        <f>IF(N318="sníž. přenesená",J318,0)</f>
        <v>0</v>
      </c>
      <c r="BI318" s="159">
        <f>IF(N318="nulová",J318,0)</f>
        <v>0</v>
      </c>
      <c r="BJ318" s="17" t="s">
        <v>80</v>
      </c>
      <c r="BK318" s="159">
        <f>ROUND(I318*H318,2)</f>
        <v>0</v>
      </c>
      <c r="BL318" s="17" t="s">
        <v>325</v>
      </c>
      <c r="BM318" s="158" t="s">
        <v>2007</v>
      </c>
    </row>
    <row r="319" spans="1:65" s="2" customFormat="1" ht="19.5">
      <c r="A319" s="32"/>
      <c r="B319" s="33"/>
      <c r="C319" s="32"/>
      <c r="D319" s="160" t="s">
        <v>190</v>
      </c>
      <c r="E319" s="32"/>
      <c r="F319" s="161" t="s">
        <v>2006</v>
      </c>
      <c r="G319" s="32"/>
      <c r="H319" s="32"/>
      <c r="I319" s="162"/>
      <c r="J319" s="32"/>
      <c r="K319" s="32"/>
      <c r="L319" s="33"/>
      <c r="M319" s="163"/>
      <c r="N319" s="164"/>
      <c r="O319" s="58"/>
      <c r="P319" s="58"/>
      <c r="Q319" s="58"/>
      <c r="R319" s="58"/>
      <c r="S319" s="58"/>
      <c r="T319" s="59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T319" s="17" t="s">
        <v>190</v>
      </c>
      <c r="AU319" s="17" t="s">
        <v>82</v>
      </c>
    </row>
    <row r="320" spans="1:65" s="2" customFormat="1" ht="24.2" customHeight="1">
      <c r="A320" s="32"/>
      <c r="B320" s="144"/>
      <c r="C320" s="188" t="s">
        <v>1436</v>
      </c>
      <c r="D320" s="188" t="s">
        <v>266</v>
      </c>
      <c r="E320" s="189" t="s">
        <v>1774</v>
      </c>
      <c r="F320" s="190" t="s">
        <v>1775</v>
      </c>
      <c r="G320" s="191" t="s">
        <v>622</v>
      </c>
      <c r="H320" s="192">
        <v>28.8</v>
      </c>
      <c r="I320" s="193"/>
      <c r="J320" s="194">
        <f>ROUND(I320*H320,2)</f>
        <v>0</v>
      </c>
      <c r="K320" s="195"/>
      <c r="L320" s="33"/>
      <c r="M320" s="196" t="s">
        <v>1</v>
      </c>
      <c r="N320" s="197" t="s">
        <v>37</v>
      </c>
      <c r="O320" s="58"/>
      <c r="P320" s="156">
        <f>O320*H320</f>
        <v>0</v>
      </c>
      <c r="Q320" s="156">
        <v>0</v>
      </c>
      <c r="R320" s="156">
        <f>Q320*H320</f>
        <v>0</v>
      </c>
      <c r="S320" s="156">
        <v>0</v>
      </c>
      <c r="T320" s="157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58" t="s">
        <v>325</v>
      </c>
      <c r="AT320" s="158" t="s">
        <v>266</v>
      </c>
      <c r="AU320" s="158" t="s">
        <v>82</v>
      </c>
      <c r="AY320" s="17" t="s">
        <v>181</v>
      </c>
      <c r="BE320" s="159">
        <f>IF(N320="základní",J320,0)</f>
        <v>0</v>
      </c>
      <c r="BF320" s="159">
        <f>IF(N320="snížená",J320,0)</f>
        <v>0</v>
      </c>
      <c r="BG320" s="159">
        <f>IF(N320="zákl. přenesená",J320,0)</f>
        <v>0</v>
      </c>
      <c r="BH320" s="159">
        <f>IF(N320="sníž. přenesená",J320,0)</f>
        <v>0</v>
      </c>
      <c r="BI320" s="159">
        <f>IF(N320="nulová",J320,0)</f>
        <v>0</v>
      </c>
      <c r="BJ320" s="17" t="s">
        <v>80</v>
      </c>
      <c r="BK320" s="159">
        <f>ROUND(I320*H320,2)</f>
        <v>0</v>
      </c>
      <c r="BL320" s="17" t="s">
        <v>325</v>
      </c>
      <c r="BM320" s="158" t="s">
        <v>2008</v>
      </c>
    </row>
    <row r="321" spans="1:65" s="2" customFormat="1" ht="19.5">
      <c r="A321" s="32"/>
      <c r="B321" s="33"/>
      <c r="C321" s="32"/>
      <c r="D321" s="160" t="s">
        <v>190</v>
      </c>
      <c r="E321" s="32"/>
      <c r="F321" s="161" t="s">
        <v>1775</v>
      </c>
      <c r="G321" s="32"/>
      <c r="H321" s="32"/>
      <c r="I321" s="162"/>
      <c r="J321" s="32"/>
      <c r="K321" s="32"/>
      <c r="L321" s="33"/>
      <c r="M321" s="163"/>
      <c r="N321" s="164"/>
      <c r="O321" s="58"/>
      <c r="P321" s="58"/>
      <c r="Q321" s="58"/>
      <c r="R321" s="58"/>
      <c r="S321" s="58"/>
      <c r="T321" s="59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T321" s="17" t="s">
        <v>190</v>
      </c>
      <c r="AU321" s="17" t="s">
        <v>82</v>
      </c>
    </row>
    <row r="322" spans="1:65" s="13" customFormat="1" ht="11.25">
      <c r="B322" s="165"/>
      <c r="D322" s="160" t="s">
        <v>191</v>
      </c>
      <c r="E322" s="166" t="s">
        <v>1</v>
      </c>
      <c r="F322" s="167" t="s">
        <v>1937</v>
      </c>
      <c r="H322" s="168">
        <v>28.8</v>
      </c>
      <c r="I322" s="169"/>
      <c r="L322" s="165"/>
      <c r="M322" s="170"/>
      <c r="N322" s="171"/>
      <c r="O322" s="171"/>
      <c r="P322" s="171"/>
      <c r="Q322" s="171"/>
      <c r="R322" s="171"/>
      <c r="S322" s="171"/>
      <c r="T322" s="172"/>
      <c r="AT322" s="166" t="s">
        <v>191</v>
      </c>
      <c r="AU322" s="166" t="s">
        <v>82</v>
      </c>
      <c r="AV322" s="13" t="s">
        <v>82</v>
      </c>
      <c r="AW322" s="13" t="s">
        <v>29</v>
      </c>
      <c r="AX322" s="13" t="s">
        <v>72</v>
      </c>
      <c r="AY322" s="166" t="s">
        <v>181</v>
      </c>
    </row>
    <row r="323" spans="1:65" s="15" customFormat="1" ht="11.25">
      <c r="B323" s="180"/>
      <c r="D323" s="160" t="s">
        <v>191</v>
      </c>
      <c r="E323" s="181" t="s">
        <v>1</v>
      </c>
      <c r="F323" s="182" t="s">
        <v>223</v>
      </c>
      <c r="H323" s="183">
        <v>28.8</v>
      </c>
      <c r="I323" s="184"/>
      <c r="L323" s="180"/>
      <c r="M323" s="185"/>
      <c r="N323" s="186"/>
      <c r="O323" s="186"/>
      <c r="P323" s="186"/>
      <c r="Q323" s="186"/>
      <c r="R323" s="186"/>
      <c r="S323" s="186"/>
      <c r="T323" s="187"/>
      <c r="AT323" s="181" t="s">
        <v>191</v>
      </c>
      <c r="AU323" s="181" t="s">
        <v>82</v>
      </c>
      <c r="AV323" s="15" t="s">
        <v>188</v>
      </c>
      <c r="AW323" s="15" t="s">
        <v>29</v>
      </c>
      <c r="AX323" s="15" t="s">
        <v>80</v>
      </c>
      <c r="AY323" s="181" t="s">
        <v>181</v>
      </c>
    </row>
    <row r="324" spans="1:65" s="2" customFormat="1" ht="21.75" customHeight="1">
      <c r="A324" s="32"/>
      <c r="B324" s="144"/>
      <c r="C324" s="145" t="s">
        <v>1441</v>
      </c>
      <c r="D324" s="145" t="s">
        <v>183</v>
      </c>
      <c r="E324" s="146" t="s">
        <v>1778</v>
      </c>
      <c r="F324" s="147" t="s">
        <v>1779</v>
      </c>
      <c r="G324" s="148" t="s">
        <v>622</v>
      </c>
      <c r="H324" s="149">
        <v>28.8</v>
      </c>
      <c r="I324" s="150"/>
      <c r="J324" s="151">
        <f>ROUND(I324*H324,2)</f>
        <v>0</v>
      </c>
      <c r="K324" s="152"/>
      <c r="L324" s="153"/>
      <c r="M324" s="154" t="s">
        <v>1</v>
      </c>
      <c r="N324" s="155" t="s">
        <v>37</v>
      </c>
      <c r="O324" s="58"/>
      <c r="P324" s="156">
        <f>O324*H324</f>
        <v>0</v>
      </c>
      <c r="Q324" s="156">
        <v>0</v>
      </c>
      <c r="R324" s="156">
        <f>Q324*H324</f>
        <v>0</v>
      </c>
      <c r="S324" s="156">
        <v>0</v>
      </c>
      <c r="T324" s="157">
        <f>S324*H324</f>
        <v>0</v>
      </c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R324" s="158" t="s">
        <v>548</v>
      </c>
      <c r="AT324" s="158" t="s">
        <v>183</v>
      </c>
      <c r="AU324" s="158" t="s">
        <v>82</v>
      </c>
      <c r="AY324" s="17" t="s">
        <v>181</v>
      </c>
      <c r="BE324" s="159">
        <f>IF(N324="základní",J324,0)</f>
        <v>0</v>
      </c>
      <c r="BF324" s="159">
        <f>IF(N324="snížená",J324,0)</f>
        <v>0</v>
      </c>
      <c r="BG324" s="159">
        <f>IF(N324="zákl. přenesená",J324,0)</f>
        <v>0</v>
      </c>
      <c r="BH324" s="159">
        <f>IF(N324="sníž. přenesená",J324,0)</f>
        <v>0</v>
      </c>
      <c r="BI324" s="159">
        <f>IF(N324="nulová",J324,0)</f>
        <v>0</v>
      </c>
      <c r="BJ324" s="17" t="s">
        <v>80</v>
      </c>
      <c r="BK324" s="159">
        <f>ROUND(I324*H324,2)</f>
        <v>0</v>
      </c>
      <c r="BL324" s="17" t="s">
        <v>325</v>
      </c>
      <c r="BM324" s="158" t="s">
        <v>2009</v>
      </c>
    </row>
    <row r="325" spans="1:65" s="2" customFormat="1" ht="11.25">
      <c r="A325" s="32"/>
      <c r="B325" s="33"/>
      <c r="C325" s="32"/>
      <c r="D325" s="160" t="s">
        <v>190</v>
      </c>
      <c r="E325" s="32"/>
      <c r="F325" s="161" t="s">
        <v>1779</v>
      </c>
      <c r="G325" s="32"/>
      <c r="H325" s="32"/>
      <c r="I325" s="162"/>
      <c r="J325" s="32"/>
      <c r="K325" s="32"/>
      <c r="L325" s="33"/>
      <c r="M325" s="163"/>
      <c r="N325" s="164"/>
      <c r="O325" s="58"/>
      <c r="P325" s="58"/>
      <c r="Q325" s="58"/>
      <c r="R325" s="58"/>
      <c r="S325" s="58"/>
      <c r="T325" s="59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T325" s="17" t="s">
        <v>190</v>
      </c>
      <c r="AU325" s="17" t="s">
        <v>82</v>
      </c>
    </row>
    <row r="326" spans="1:65" s="13" customFormat="1" ht="11.25">
      <c r="B326" s="165"/>
      <c r="D326" s="160" t="s">
        <v>191</v>
      </c>
      <c r="E326" s="166" t="s">
        <v>1</v>
      </c>
      <c r="F326" s="167" t="s">
        <v>1937</v>
      </c>
      <c r="H326" s="168">
        <v>28.8</v>
      </c>
      <c r="I326" s="169"/>
      <c r="L326" s="165"/>
      <c r="M326" s="170"/>
      <c r="N326" s="171"/>
      <c r="O326" s="171"/>
      <c r="P326" s="171"/>
      <c r="Q326" s="171"/>
      <c r="R326" s="171"/>
      <c r="S326" s="171"/>
      <c r="T326" s="172"/>
      <c r="AT326" s="166" t="s">
        <v>191</v>
      </c>
      <c r="AU326" s="166" t="s">
        <v>82</v>
      </c>
      <c r="AV326" s="13" t="s">
        <v>82</v>
      </c>
      <c r="AW326" s="13" t="s">
        <v>29</v>
      </c>
      <c r="AX326" s="13" t="s">
        <v>72</v>
      </c>
      <c r="AY326" s="166" t="s">
        <v>181</v>
      </c>
    </row>
    <row r="327" spans="1:65" s="15" customFormat="1" ht="11.25">
      <c r="B327" s="180"/>
      <c r="D327" s="160" t="s">
        <v>191</v>
      </c>
      <c r="E327" s="181" t="s">
        <v>1</v>
      </c>
      <c r="F327" s="182" t="s">
        <v>223</v>
      </c>
      <c r="H327" s="183">
        <v>28.8</v>
      </c>
      <c r="I327" s="184"/>
      <c r="L327" s="180"/>
      <c r="M327" s="185"/>
      <c r="N327" s="186"/>
      <c r="O327" s="186"/>
      <c r="P327" s="186"/>
      <c r="Q327" s="186"/>
      <c r="R327" s="186"/>
      <c r="S327" s="186"/>
      <c r="T327" s="187"/>
      <c r="AT327" s="181" t="s">
        <v>191</v>
      </c>
      <c r="AU327" s="181" t="s">
        <v>82</v>
      </c>
      <c r="AV327" s="15" t="s">
        <v>188</v>
      </c>
      <c r="AW327" s="15" t="s">
        <v>29</v>
      </c>
      <c r="AX327" s="15" t="s">
        <v>80</v>
      </c>
      <c r="AY327" s="181" t="s">
        <v>181</v>
      </c>
    </row>
    <row r="328" spans="1:65" s="2" customFormat="1" ht="24.2" customHeight="1">
      <c r="A328" s="32"/>
      <c r="B328" s="144"/>
      <c r="C328" s="145" t="s">
        <v>1443</v>
      </c>
      <c r="D328" s="145" t="s">
        <v>183</v>
      </c>
      <c r="E328" s="146" t="s">
        <v>1781</v>
      </c>
      <c r="F328" s="147" t="s">
        <v>1782</v>
      </c>
      <c r="G328" s="148" t="s">
        <v>577</v>
      </c>
      <c r="H328" s="149">
        <v>75</v>
      </c>
      <c r="I328" s="150"/>
      <c r="J328" s="151">
        <f>ROUND(I328*H328,2)</f>
        <v>0</v>
      </c>
      <c r="K328" s="152"/>
      <c r="L328" s="153"/>
      <c r="M328" s="154" t="s">
        <v>1</v>
      </c>
      <c r="N328" s="155" t="s">
        <v>37</v>
      </c>
      <c r="O328" s="58"/>
      <c r="P328" s="156">
        <f>O328*H328</f>
        <v>0</v>
      </c>
      <c r="Q328" s="156">
        <v>0</v>
      </c>
      <c r="R328" s="156">
        <f>Q328*H328</f>
        <v>0</v>
      </c>
      <c r="S328" s="156">
        <v>0</v>
      </c>
      <c r="T328" s="157">
        <f>S328*H328</f>
        <v>0</v>
      </c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R328" s="158" t="s">
        <v>548</v>
      </c>
      <c r="AT328" s="158" t="s">
        <v>183</v>
      </c>
      <c r="AU328" s="158" t="s">
        <v>82</v>
      </c>
      <c r="AY328" s="17" t="s">
        <v>181</v>
      </c>
      <c r="BE328" s="159">
        <f>IF(N328="základní",J328,0)</f>
        <v>0</v>
      </c>
      <c r="BF328" s="159">
        <f>IF(N328="snížená",J328,0)</f>
        <v>0</v>
      </c>
      <c r="BG328" s="159">
        <f>IF(N328="zákl. přenesená",J328,0)</f>
        <v>0</v>
      </c>
      <c r="BH328" s="159">
        <f>IF(N328="sníž. přenesená",J328,0)</f>
        <v>0</v>
      </c>
      <c r="BI328" s="159">
        <f>IF(N328="nulová",J328,0)</f>
        <v>0</v>
      </c>
      <c r="BJ328" s="17" t="s">
        <v>80</v>
      </c>
      <c r="BK328" s="159">
        <f>ROUND(I328*H328,2)</f>
        <v>0</v>
      </c>
      <c r="BL328" s="17" t="s">
        <v>325</v>
      </c>
      <c r="BM328" s="158" t="s">
        <v>2010</v>
      </c>
    </row>
    <row r="329" spans="1:65" s="2" customFormat="1" ht="19.5">
      <c r="A329" s="32"/>
      <c r="B329" s="33"/>
      <c r="C329" s="32"/>
      <c r="D329" s="160" t="s">
        <v>190</v>
      </c>
      <c r="E329" s="32"/>
      <c r="F329" s="161" t="s">
        <v>1782</v>
      </c>
      <c r="G329" s="32"/>
      <c r="H329" s="32"/>
      <c r="I329" s="162"/>
      <c r="J329" s="32"/>
      <c r="K329" s="32"/>
      <c r="L329" s="33"/>
      <c r="M329" s="163"/>
      <c r="N329" s="164"/>
      <c r="O329" s="58"/>
      <c r="P329" s="58"/>
      <c r="Q329" s="58"/>
      <c r="R329" s="58"/>
      <c r="S329" s="58"/>
      <c r="T329" s="59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T329" s="17" t="s">
        <v>190</v>
      </c>
      <c r="AU329" s="17" t="s">
        <v>82</v>
      </c>
    </row>
    <row r="330" spans="1:65" s="2" customFormat="1" ht="16.5" customHeight="1">
      <c r="A330" s="32"/>
      <c r="B330" s="144"/>
      <c r="C330" s="145" t="s">
        <v>1784</v>
      </c>
      <c r="D330" s="145" t="s">
        <v>183</v>
      </c>
      <c r="E330" s="146" t="s">
        <v>1785</v>
      </c>
      <c r="F330" s="147" t="s">
        <v>1786</v>
      </c>
      <c r="G330" s="148" t="s">
        <v>577</v>
      </c>
      <c r="H330" s="149">
        <v>75</v>
      </c>
      <c r="I330" s="150"/>
      <c r="J330" s="151">
        <f>ROUND(I330*H330,2)</f>
        <v>0</v>
      </c>
      <c r="K330" s="152"/>
      <c r="L330" s="153"/>
      <c r="M330" s="154" t="s">
        <v>1</v>
      </c>
      <c r="N330" s="155" t="s">
        <v>37</v>
      </c>
      <c r="O330" s="58"/>
      <c r="P330" s="156">
        <f>O330*H330</f>
        <v>0</v>
      </c>
      <c r="Q330" s="156">
        <v>0</v>
      </c>
      <c r="R330" s="156">
        <f>Q330*H330</f>
        <v>0</v>
      </c>
      <c r="S330" s="156">
        <v>0</v>
      </c>
      <c r="T330" s="157">
        <f>S330*H330</f>
        <v>0</v>
      </c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R330" s="158" t="s">
        <v>548</v>
      </c>
      <c r="AT330" s="158" t="s">
        <v>183</v>
      </c>
      <c r="AU330" s="158" t="s">
        <v>82</v>
      </c>
      <c r="AY330" s="17" t="s">
        <v>181</v>
      </c>
      <c r="BE330" s="159">
        <f>IF(N330="základní",J330,0)</f>
        <v>0</v>
      </c>
      <c r="BF330" s="159">
        <f>IF(N330="snížená",J330,0)</f>
        <v>0</v>
      </c>
      <c r="BG330" s="159">
        <f>IF(N330="zákl. přenesená",J330,0)</f>
        <v>0</v>
      </c>
      <c r="BH330" s="159">
        <f>IF(N330="sníž. přenesená",J330,0)</f>
        <v>0</v>
      </c>
      <c r="BI330" s="159">
        <f>IF(N330="nulová",J330,0)</f>
        <v>0</v>
      </c>
      <c r="BJ330" s="17" t="s">
        <v>80</v>
      </c>
      <c r="BK330" s="159">
        <f>ROUND(I330*H330,2)</f>
        <v>0</v>
      </c>
      <c r="BL330" s="17" t="s">
        <v>325</v>
      </c>
      <c r="BM330" s="158" t="s">
        <v>2011</v>
      </c>
    </row>
    <row r="331" spans="1:65" s="2" customFormat="1" ht="11.25">
      <c r="A331" s="32"/>
      <c r="B331" s="33"/>
      <c r="C331" s="32"/>
      <c r="D331" s="160" t="s">
        <v>190</v>
      </c>
      <c r="E331" s="32"/>
      <c r="F331" s="161" t="s">
        <v>1786</v>
      </c>
      <c r="G331" s="32"/>
      <c r="H331" s="32"/>
      <c r="I331" s="162"/>
      <c r="J331" s="32"/>
      <c r="K331" s="32"/>
      <c r="L331" s="33"/>
      <c r="M331" s="163"/>
      <c r="N331" s="164"/>
      <c r="O331" s="58"/>
      <c r="P331" s="58"/>
      <c r="Q331" s="58"/>
      <c r="R331" s="58"/>
      <c r="S331" s="58"/>
      <c r="T331" s="59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T331" s="17" t="s">
        <v>190</v>
      </c>
      <c r="AU331" s="17" t="s">
        <v>82</v>
      </c>
    </row>
    <row r="332" spans="1:65" s="2" customFormat="1" ht="16.5" customHeight="1">
      <c r="A332" s="32"/>
      <c r="B332" s="144"/>
      <c r="C332" s="145" t="s">
        <v>1788</v>
      </c>
      <c r="D332" s="145" t="s">
        <v>183</v>
      </c>
      <c r="E332" s="146" t="s">
        <v>1789</v>
      </c>
      <c r="F332" s="147" t="s">
        <v>1790</v>
      </c>
      <c r="G332" s="148" t="s">
        <v>622</v>
      </c>
      <c r="H332" s="149">
        <v>28.8</v>
      </c>
      <c r="I332" s="150"/>
      <c r="J332" s="151">
        <f>ROUND(I332*H332,2)</f>
        <v>0</v>
      </c>
      <c r="K332" s="152"/>
      <c r="L332" s="153"/>
      <c r="M332" s="154" t="s">
        <v>1</v>
      </c>
      <c r="N332" s="155" t="s">
        <v>37</v>
      </c>
      <c r="O332" s="58"/>
      <c r="P332" s="156">
        <f>O332*H332</f>
        <v>0</v>
      </c>
      <c r="Q332" s="156">
        <v>0</v>
      </c>
      <c r="R332" s="156">
        <f>Q332*H332</f>
        <v>0</v>
      </c>
      <c r="S332" s="156">
        <v>0</v>
      </c>
      <c r="T332" s="157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58" t="s">
        <v>548</v>
      </c>
      <c r="AT332" s="158" t="s">
        <v>183</v>
      </c>
      <c r="AU332" s="158" t="s">
        <v>82</v>
      </c>
      <c r="AY332" s="17" t="s">
        <v>181</v>
      </c>
      <c r="BE332" s="159">
        <f>IF(N332="základní",J332,0)</f>
        <v>0</v>
      </c>
      <c r="BF332" s="159">
        <f>IF(N332="snížená",J332,0)</f>
        <v>0</v>
      </c>
      <c r="BG332" s="159">
        <f>IF(N332="zákl. přenesená",J332,0)</f>
        <v>0</v>
      </c>
      <c r="BH332" s="159">
        <f>IF(N332="sníž. přenesená",J332,0)</f>
        <v>0</v>
      </c>
      <c r="BI332" s="159">
        <f>IF(N332="nulová",J332,0)</f>
        <v>0</v>
      </c>
      <c r="BJ332" s="17" t="s">
        <v>80</v>
      </c>
      <c r="BK332" s="159">
        <f>ROUND(I332*H332,2)</f>
        <v>0</v>
      </c>
      <c r="BL332" s="17" t="s">
        <v>325</v>
      </c>
      <c r="BM332" s="158" t="s">
        <v>2012</v>
      </c>
    </row>
    <row r="333" spans="1:65" s="2" customFormat="1" ht="11.25">
      <c r="A333" s="32"/>
      <c r="B333" s="33"/>
      <c r="C333" s="32"/>
      <c r="D333" s="160" t="s">
        <v>190</v>
      </c>
      <c r="E333" s="32"/>
      <c r="F333" s="161" t="s">
        <v>1790</v>
      </c>
      <c r="G333" s="32"/>
      <c r="H333" s="32"/>
      <c r="I333" s="162"/>
      <c r="J333" s="32"/>
      <c r="K333" s="32"/>
      <c r="L333" s="33"/>
      <c r="M333" s="163"/>
      <c r="N333" s="164"/>
      <c r="O333" s="58"/>
      <c r="P333" s="58"/>
      <c r="Q333" s="58"/>
      <c r="R333" s="58"/>
      <c r="S333" s="58"/>
      <c r="T333" s="59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T333" s="17" t="s">
        <v>190</v>
      </c>
      <c r="AU333" s="17" t="s">
        <v>82</v>
      </c>
    </row>
    <row r="334" spans="1:65" s="13" customFormat="1" ht="11.25">
      <c r="B334" s="165"/>
      <c r="D334" s="160" t="s">
        <v>191</v>
      </c>
      <c r="E334" s="166" t="s">
        <v>1</v>
      </c>
      <c r="F334" s="167" t="s">
        <v>1937</v>
      </c>
      <c r="H334" s="168">
        <v>28.8</v>
      </c>
      <c r="I334" s="169"/>
      <c r="L334" s="165"/>
      <c r="M334" s="170"/>
      <c r="N334" s="171"/>
      <c r="O334" s="171"/>
      <c r="P334" s="171"/>
      <c r="Q334" s="171"/>
      <c r="R334" s="171"/>
      <c r="S334" s="171"/>
      <c r="T334" s="172"/>
      <c r="AT334" s="166" t="s">
        <v>191</v>
      </c>
      <c r="AU334" s="166" t="s">
        <v>82</v>
      </c>
      <c r="AV334" s="13" t="s">
        <v>82</v>
      </c>
      <c r="AW334" s="13" t="s">
        <v>29</v>
      </c>
      <c r="AX334" s="13" t="s">
        <v>72</v>
      </c>
      <c r="AY334" s="166" t="s">
        <v>181</v>
      </c>
    </row>
    <row r="335" spans="1:65" s="15" customFormat="1" ht="11.25">
      <c r="B335" s="180"/>
      <c r="D335" s="160" t="s">
        <v>191</v>
      </c>
      <c r="E335" s="181" t="s">
        <v>1</v>
      </c>
      <c r="F335" s="182" t="s">
        <v>223</v>
      </c>
      <c r="H335" s="183">
        <v>28.8</v>
      </c>
      <c r="I335" s="184"/>
      <c r="L335" s="180"/>
      <c r="M335" s="185"/>
      <c r="N335" s="186"/>
      <c r="O335" s="186"/>
      <c r="P335" s="186"/>
      <c r="Q335" s="186"/>
      <c r="R335" s="186"/>
      <c r="S335" s="186"/>
      <c r="T335" s="187"/>
      <c r="AT335" s="181" t="s">
        <v>191</v>
      </c>
      <c r="AU335" s="181" t="s">
        <v>82</v>
      </c>
      <c r="AV335" s="15" t="s">
        <v>188</v>
      </c>
      <c r="AW335" s="15" t="s">
        <v>29</v>
      </c>
      <c r="AX335" s="15" t="s">
        <v>80</v>
      </c>
      <c r="AY335" s="181" t="s">
        <v>181</v>
      </c>
    </row>
    <row r="336" spans="1:65" s="2" customFormat="1" ht="49.15" customHeight="1">
      <c r="A336" s="32"/>
      <c r="B336" s="144"/>
      <c r="C336" s="188" t="s">
        <v>1792</v>
      </c>
      <c r="D336" s="188" t="s">
        <v>266</v>
      </c>
      <c r="E336" s="189" t="s">
        <v>1793</v>
      </c>
      <c r="F336" s="190" t="s">
        <v>1794</v>
      </c>
      <c r="G336" s="191" t="s">
        <v>643</v>
      </c>
      <c r="H336" s="192">
        <v>1.48</v>
      </c>
      <c r="I336" s="193"/>
      <c r="J336" s="194">
        <f>ROUND(I336*H336,2)</f>
        <v>0</v>
      </c>
      <c r="K336" s="195"/>
      <c r="L336" s="33"/>
      <c r="M336" s="196" t="s">
        <v>1</v>
      </c>
      <c r="N336" s="197" t="s">
        <v>37</v>
      </c>
      <c r="O336" s="58"/>
      <c r="P336" s="156">
        <f>O336*H336</f>
        <v>0</v>
      </c>
      <c r="Q336" s="156">
        <v>0</v>
      </c>
      <c r="R336" s="156">
        <f>Q336*H336</f>
        <v>0</v>
      </c>
      <c r="S336" s="156">
        <v>0</v>
      </c>
      <c r="T336" s="157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58" t="s">
        <v>325</v>
      </c>
      <c r="AT336" s="158" t="s">
        <v>266</v>
      </c>
      <c r="AU336" s="158" t="s">
        <v>82</v>
      </c>
      <c r="AY336" s="17" t="s">
        <v>181</v>
      </c>
      <c r="BE336" s="159">
        <f>IF(N336="základní",J336,0)</f>
        <v>0</v>
      </c>
      <c r="BF336" s="159">
        <f>IF(N336="snížená",J336,0)</f>
        <v>0</v>
      </c>
      <c r="BG336" s="159">
        <f>IF(N336="zákl. přenesená",J336,0)</f>
        <v>0</v>
      </c>
      <c r="BH336" s="159">
        <f>IF(N336="sníž. přenesená",J336,0)</f>
        <v>0</v>
      </c>
      <c r="BI336" s="159">
        <f>IF(N336="nulová",J336,0)</f>
        <v>0</v>
      </c>
      <c r="BJ336" s="17" t="s">
        <v>80</v>
      </c>
      <c r="BK336" s="159">
        <f>ROUND(I336*H336,2)</f>
        <v>0</v>
      </c>
      <c r="BL336" s="17" t="s">
        <v>325</v>
      </c>
      <c r="BM336" s="158" t="s">
        <v>2013</v>
      </c>
    </row>
    <row r="337" spans="1:65" s="2" customFormat="1" ht="29.25">
      <c r="A337" s="32"/>
      <c r="B337" s="33"/>
      <c r="C337" s="32"/>
      <c r="D337" s="160" t="s">
        <v>190</v>
      </c>
      <c r="E337" s="32"/>
      <c r="F337" s="161" t="s">
        <v>1794</v>
      </c>
      <c r="G337" s="32"/>
      <c r="H337" s="32"/>
      <c r="I337" s="162"/>
      <c r="J337" s="32"/>
      <c r="K337" s="32"/>
      <c r="L337" s="33"/>
      <c r="M337" s="163"/>
      <c r="N337" s="164"/>
      <c r="O337" s="58"/>
      <c r="P337" s="58"/>
      <c r="Q337" s="58"/>
      <c r="R337" s="58"/>
      <c r="S337" s="58"/>
      <c r="T337" s="59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T337" s="17" t="s">
        <v>190</v>
      </c>
      <c r="AU337" s="17" t="s">
        <v>82</v>
      </c>
    </row>
    <row r="338" spans="1:65" s="2" customFormat="1" ht="76.349999999999994" customHeight="1">
      <c r="A338" s="32"/>
      <c r="B338" s="144"/>
      <c r="C338" s="188" t="s">
        <v>1796</v>
      </c>
      <c r="D338" s="188" t="s">
        <v>266</v>
      </c>
      <c r="E338" s="189" t="s">
        <v>1797</v>
      </c>
      <c r="F338" s="190" t="s">
        <v>1798</v>
      </c>
      <c r="G338" s="191" t="s">
        <v>643</v>
      </c>
      <c r="H338" s="192">
        <v>28.12</v>
      </c>
      <c r="I338" s="193"/>
      <c r="J338" s="194">
        <f>ROUND(I338*H338,2)</f>
        <v>0</v>
      </c>
      <c r="K338" s="195"/>
      <c r="L338" s="33"/>
      <c r="M338" s="196" t="s">
        <v>1</v>
      </c>
      <c r="N338" s="197" t="s">
        <v>37</v>
      </c>
      <c r="O338" s="58"/>
      <c r="P338" s="156">
        <f>O338*H338</f>
        <v>0</v>
      </c>
      <c r="Q338" s="156">
        <v>0</v>
      </c>
      <c r="R338" s="156">
        <f>Q338*H338</f>
        <v>0</v>
      </c>
      <c r="S338" s="156">
        <v>0</v>
      </c>
      <c r="T338" s="157">
        <f>S338*H338</f>
        <v>0</v>
      </c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R338" s="158" t="s">
        <v>325</v>
      </c>
      <c r="AT338" s="158" t="s">
        <v>266</v>
      </c>
      <c r="AU338" s="158" t="s">
        <v>82</v>
      </c>
      <c r="AY338" s="17" t="s">
        <v>181</v>
      </c>
      <c r="BE338" s="159">
        <f>IF(N338="základní",J338,0)</f>
        <v>0</v>
      </c>
      <c r="BF338" s="159">
        <f>IF(N338="snížená",J338,0)</f>
        <v>0</v>
      </c>
      <c r="BG338" s="159">
        <f>IF(N338="zákl. přenesená",J338,0)</f>
        <v>0</v>
      </c>
      <c r="BH338" s="159">
        <f>IF(N338="sníž. přenesená",J338,0)</f>
        <v>0</v>
      </c>
      <c r="BI338" s="159">
        <f>IF(N338="nulová",J338,0)</f>
        <v>0</v>
      </c>
      <c r="BJ338" s="17" t="s">
        <v>80</v>
      </c>
      <c r="BK338" s="159">
        <f>ROUND(I338*H338,2)</f>
        <v>0</v>
      </c>
      <c r="BL338" s="17" t="s">
        <v>325</v>
      </c>
      <c r="BM338" s="158" t="s">
        <v>2014</v>
      </c>
    </row>
    <row r="339" spans="1:65" s="2" customFormat="1" ht="48.75">
      <c r="A339" s="32"/>
      <c r="B339" s="33"/>
      <c r="C339" s="32"/>
      <c r="D339" s="160" t="s">
        <v>190</v>
      </c>
      <c r="E339" s="32"/>
      <c r="F339" s="161" t="s">
        <v>1800</v>
      </c>
      <c r="G339" s="32"/>
      <c r="H339" s="32"/>
      <c r="I339" s="162"/>
      <c r="J339" s="32"/>
      <c r="K339" s="32"/>
      <c r="L339" s="33"/>
      <c r="M339" s="163"/>
      <c r="N339" s="164"/>
      <c r="O339" s="58"/>
      <c r="P339" s="58"/>
      <c r="Q339" s="58"/>
      <c r="R339" s="58"/>
      <c r="S339" s="58"/>
      <c r="T339" s="59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T339" s="17" t="s">
        <v>190</v>
      </c>
      <c r="AU339" s="17" t="s">
        <v>82</v>
      </c>
    </row>
    <row r="340" spans="1:65" s="13" customFormat="1" ht="11.25">
      <c r="B340" s="165"/>
      <c r="D340" s="160" t="s">
        <v>191</v>
      </c>
      <c r="E340" s="166" t="s">
        <v>1</v>
      </c>
      <c r="F340" s="167" t="s">
        <v>2015</v>
      </c>
      <c r="H340" s="168">
        <v>28.12</v>
      </c>
      <c r="I340" s="169"/>
      <c r="L340" s="165"/>
      <c r="M340" s="170"/>
      <c r="N340" s="171"/>
      <c r="O340" s="171"/>
      <c r="P340" s="171"/>
      <c r="Q340" s="171"/>
      <c r="R340" s="171"/>
      <c r="S340" s="171"/>
      <c r="T340" s="172"/>
      <c r="AT340" s="166" t="s">
        <v>191</v>
      </c>
      <c r="AU340" s="166" t="s">
        <v>82</v>
      </c>
      <c r="AV340" s="13" t="s">
        <v>82</v>
      </c>
      <c r="AW340" s="13" t="s">
        <v>29</v>
      </c>
      <c r="AX340" s="13" t="s">
        <v>72</v>
      </c>
      <c r="AY340" s="166" t="s">
        <v>181</v>
      </c>
    </row>
    <row r="341" spans="1:65" s="15" customFormat="1" ht="11.25">
      <c r="B341" s="180"/>
      <c r="D341" s="160" t="s">
        <v>191</v>
      </c>
      <c r="E341" s="181" t="s">
        <v>1</v>
      </c>
      <c r="F341" s="182" t="s">
        <v>223</v>
      </c>
      <c r="H341" s="183">
        <v>28.12</v>
      </c>
      <c r="I341" s="184"/>
      <c r="L341" s="180"/>
      <c r="M341" s="185"/>
      <c r="N341" s="186"/>
      <c r="O341" s="186"/>
      <c r="P341" s="186"/>
      <c r="Q341" s="186"/>
      <c r="R341" s="186"/>
      <c r="S341" s="186"/>
      <c r="T341" s="187"/>
      <c r="AT341" s="181" t="s">
        <v>191</v>
      </c>
      <c r="AU341" s="181" t="s">
        <v>82</v>
      </c>
      <c r="AV341" s="15" t="s">
        <v>188</v>
      </c>
      <c r="AW341" s="15" t="s">
        <v>29</v>
      </c>
      <c r="AX341" s="15" t="s">
        <v>80</v>
      </c>
      <c r="AY341" s="181" t="s">
        <v>181</v>
      </c>
    </row>
    <row r="342" spans="1:65" s="12" customFormat="1" ht="25.9" customHeight="1">
      <c r="B342" s="131"/>
      <c r="D342" s="132" t="s">
        <v>71</v>
      </c>
      <c r="E342" s="133" t="s">
        <v>639</v>
      </c>
      <c r="F342" s="133" t="s">
        <v>640</v>
      </c>
      <c r="I342" s="134"/>
      <c r="J342" s="135">
        <f>BK342</f>
        <v>0</v>
      </c>
      <c r="L342" s="131"/>
      <c r="M342" s="136"/>
      <c r="N342" s="137"/>
      <c r="O342" s="137"/>
      <c r="P342" s="138">
        <f>P343</f>
        <v>0</v>
      </c>
      <c r="Q342" s="137"/>
      <c r="R342" s="138">
        <f>R343</f>
        <v>0</v>
      </c>
      <c r="S342" s="137"/>
      <c r="T342" s="139">
        <f>T343</f>
        <v>0</v>
      </c>
      <c r="AR342" s="132" t="s">
        <v>188</v>
      </c>
      <c r="AT342" s="140" t="s">
        <v>71</v>
      </c>
      <c r="AU342" s="140" t="s">
        <v>72</v>
      </c>
      <c r="AY342" s="132" t="s">
        <v>181</v>
      </c>
      <c r="BK342" s="141">
        <f>BK343</f>
        <v>0</v>
      </c>
    </row>
    <row r="343" spans="1:65" s="12" customFormat="1" ht="22.9" customHeight="1">
      <c r="B343" s="131"/>
      <c r="D343" s="132" t="s">
        <v>71</v>
      </c>
      <c r="E343" s="142" t="s">
        <v>2016</v>
      </c>
      <c r="F343" s="142" t="s">
        <v>2017</v>
      </c>
      <c r="I343" s="134"/>
      <c r="J343" s="143">
        <f>BK343</f>
        <v>0</v>
      </c>
      <c r="L343" s="131"/>
      <c r="M343" s="136"/>
      <c r="N343" s="137"/>
      <c r="O343" s="137"/>
      <c r="P343" s="138">
        <f>SUM(P344:P346)</f>
        <v>0</v>
      </c>
      <c r="Q343" s="137"/>
      <c r="R343" s="138">
        <f>SUM(R344:R346)</f>
        <v>0</v>
      </c>
      <c r="S343" s="137"/>
      <c r="T343" s="139">
        <f>SUM(T344:T346)</f>
        <v>0</v>
      </c>
      <c r="AR343" s="132" t="s">
        <v>188</v>
      </c>
      <c r="AT343" s="140" t="s">
        <v>71</v>
      </c>
      <c r="AU343" s="140" t="s">
        <v>80</v>
      </c>
      <c r="AY343" s="132" t="s">
        <v>181</v>
      </c>
      <c r="BK343" s="141">
        <f>SUM(BK344:BK346)</f>
        <v>0</v>
      </c>
    </row>
    <row r="344" spans="1:65" s="2" customFormat="1" ht="33" customHeight="1">
      <c r="A344" s="32"/>
      <c r="B344" s="144"/>
      <c r="C344" s="188" t="s">
        <v>2018</v>
      </c>
      <c r="D344" s="188" t="s">
        <v>266</v>
      </c>
      <c r="E344" s="189" t="s">
        <v>2019</v>
      </c>
      <c r="F344" s="190" t="s">
        <v>2020</v>
      </c>
      <c r="G344" s="191" t="s">
        <v>2021</v>
      </c>
      <c r="H344" s="192">
        <v>1</v>
      </c>
      <c r="I344" s="193"/>
      <c r="J344" s="194">
        <f>ROUND(I344*H344,2)</f>
        <v>0</v>
      </c>
      <c r="K344" s="195"/>
      <c r="L344" s="33"/>
      <c r="M344" s="196" t="s">
        <v>1</v>
      </c>
      <c r="N344" s="197" t="s">
        <v>37</v>
      </c>
      <c r="O344" s="58"/>
      <c r="P344" s="156">
        <f>O344*H344</f>
        <v>0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58" t="s">
        <v>644</v>
      </c>
      <c r="AT344" s="158" t="s">
        <v>266</v>
      </c>
      <c r="AU344" s="158" t="s">
        <v>82</v>
      </c>
      <c r="AY344" s="17" t="s">
        <v>181</v>
      </c>
      <c r="BE344" s="159">
        <f>IF(N344="základní",J344,0)</f>
        <v>0</v>
      </c>
      <c r="BF344" s="159">
        <f>IF(N344="snížená",J344,0)</f>
        <v>0</v>
      </c>
      <c r="BG344" s="159">
        <f>IF(N344="zákl. přenesená",J344,0)</f>
        <v>0</v>
      </c>
      <c r="BH344" s="159">
        <f>IF(N344="sníž. přenesená",J344,0)</f>
        <v>0</v>
      </c>
      <c r="BI344" s="159">
        <f>IF(N344="nulová",J344,0)</f>
        <v>0</v>
      </c>
      <c r="BJ344" s="17" t="s">
        <v>80</v>
      </c>
      <c r="BK344" s="159">
        <f>ROUND(I344*H344,2)</f>
        <v>0</v>
      </c>
      <c r="BL344" s="17" t="s">
        <v>644</v>
      </c>
      <c r="BM344" s="158" t="s">
        <v>2022</v>
      </c>
    </row>
    <row r="345" spans="1:65" s="2" customFormat="1" ht="19.5">
      <c r="A345" s="32"/>
      <c r="B345" s="33"/>
      <c r="C345" s="32"/>
      <c r="D345" s="160" t="s">
        <v>190</v>
      </c>
      <c r="E345" s="32"/>
      <c r="F345" s="161" t="s">
        <v>2023</v>
      </c>
      <c r="G345" s="32"/>
      <c r="H345" s="32"/>
      <c r="I345" s="162"/>
      <c r="J345" s="32"/>
      <c r="K345" s="32"/>
      <c r="L345" s="33"/>
      <c r="M345" s="163"/>
      <c r="N345" s="164"/>
      <c r="O345" s="58"/>
      <c r="P345" s="58"/>
      <c r="Q345" s="58"/>
      <c r="R345" s="58"/>
      <c r="S345" s="58"/>
      <c r="T345" s="59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T345" s="17" t="s">
        <v>190</v>
      </c>
      <c r="AU345" s="17" t="s">
        <v>82</v>
      </c>
    </row>
    <row r="346" spans="1:65" s="13" customFormat="1" ht="22.5">
      <c r="B346" s="165"/>
      <c r="D346" s="160" t="s">
        <v>191</v>
      </c>
      <c r="E346" s="166" t="s">
        <v>1</v>
      </c>
      <c r="F346" s="167" t="s">
        <v>2024</v>
      </c>
      <c r="H346" s="168">
        <v>1</v>
      </c>
      <c r="I346" s="169"/>
      <c r="L346" s="165"/>
      <c r="M346" s="202"/>
      <c r="N346" s="203"/>
      <c r="O346" s="203"/>
      <c r="P346" s="203"/>
      <c r="Q346" s="203"/>
      <c r="R346" s="203"/>
      <c r="S346" s="203"/>
      <c r="T346" s="204"/>
      <c r="AT346" s="166" t="s">
        <v>191</v>
      </c>
      <c r="AU346" s="166" t="s">
        <v>82</v>
      </c>
      <c r="AV346" s="13" t="s">
        <v>82</v>
      </c>
      <c r="AW346" s="13" t="s">
        <v>29</v>
      </c>
      <c r="AX346" s="13" t="s">
        <v>80</v>
      </c>
      <c r="AY346" s="166" t="s">
        <v>181</v>
      </c>
    </row>
    <row r="347" spans="1:65" s="2" customFormat="1" ht="6.95" customHeight="1">
      <c r="A347" s="32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3"/>
      <c r="M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</row>
  </sheetData>
  <autoFilter ref="C128:K346" xr:uid="{00000000-0009-0000-0000-00000E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209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124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30" customHeight="1">
      <c r="A9" s="32"/>
      <c r="B9" s="33"/>
      <c r="C9" s="32"/>
      <c r="D9" s="32"/>
      <c r="E9" s="245" t="s">
        <v>2025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ROUND((SUM(BE119:BE208)),  2)</f>
        <v>0</v>
      </c>
      <c r="G33" s="32"/>
      <c r="H33" s="32"/>
      <c r="I33" s="100">
        <v>0.21</v>
      </c>
      <c r="J33" s="99">
        <f>ROUND(((SUM(BE119:BE208))*I33),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ROUND((SUM(BF119:BF208)),  2)</f>
        <v>0</v>
      </c>
      <c r="G34" s="32"/>
      <c r="H34" s="32"/>
      <c r="I34" s="100">
        <v>0.12</v>
      </c>
      <c r="J34" s="99">
        <f>ROUND(((SUM(BF119:BF208))*I34),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ROUND((SUM(BG119:BG208)),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ROUND((SUM(BH119:BH208)),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ROUND((SUM(BI119:BI208)),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30" customHeight="1">
      <c r="A87" s="32"/>
      <c r="B87" s="33"/>
      <c r="C87" s="32"/>
      <c r="D87" s="32"/>
      <c r="E87" s="245" t="str">
        <f>E9</f>
        <v>SO 01-20-04.1 - Železniční most v km 197,328 - Železniční svršek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10" customFormat="1" ht="19.899999999999999" customHeight="1">
      <c r="B98" s="116"/>
      <c r="D98" s="117" t="s">
        <v>571</v>
      </c>
      <c r="E98" s="118"/>
      <c r="F98" s="118"/>
      <c r="G98" s="118"/>
      <c r="H98" s="118"/>
      <c r="I98" s="118"/>
      <c r="J98" s="119">
        <f>J121</f>
        <v>0</v>
      </c>
      <c r="L98" s="116"/>
    </row>
    <row r="99" spans="1:31" s="9" customFormat="1" ht="24.95" customHeight="1">
      <c r="B99" s="112"/>
      <c r="D99" s="113" t="s">
        <v>572</v>
      </c>
      <c r="E99" s="114"/>
      <c r="F99" s="114"/>
      <c r="G99" s="114"/>
      <c r="H99" s="114"/>
      <c r="I99" s="114"/>
      <c r="J99" s="115">
        <f>J190</f>
        <v>0</v>
      </c>
      <c r="L99" s="112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166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48" t="str">
        <f>E7</f>
        <v>Oprava trati v úseku Luka nad Jihlavou-Jihlava-III. a IV. etapa BM</v>
      </c>
      <c r="F109" s="249"/>
      <c r="G109" s="249"/>
      <c r="H109" s="249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156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30" customHeight="1">
      <c r="A111" s="32"/>
      <c r="B111" s="33"/>
      <c r="C111" s="32"/>
      <c r="D111" s="32"/>
      <c r="E111" s="245" t="str">
        <f>E9</f>
        <v>SO 01-20-04.1 - Železniční most v km 197,328 - Železniční svršek</v>
      </c>
      <c r="F111" s="250"/>
      <c r="G111" s="250"/>
      <c r="H111" s="250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Vyplň údaj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23</v>
      </c>
      <c r="D115" s="32"/>
      <c r="E115" s="32"/>
      <c r="F115" s="25" t="str">
        <f>E15</f>
        <v xml:space="preserve"> </v>
      </c>
      <c r="G115" s="32"/>
      <c r="H115" s="32"/>
      <c r="I115" s="27" t="s">
        <v>28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26</v>
      </c>
      <c r="D116" s="32"/>
      <c r="E116" s="32"/>
      <c r="F116" s="25" t="str">
        <f>IF(E18="","",E18)</f>
        <v>Vyplň údaj</v>
      </c>
      <c r="G116" s="32"/>
      <c r="H116" s="32"/>
      <c r="I116" s="27" t="s">
        <v>30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0"/>
      <c r="B118" s="121"/>
      <c r="C118" s="122" t="s">
        <v>167</v>
      </c>
      <c r="D118" s="123" t="s">
        <v>57</v>
      </c>
      <c r="E118" s="123" t="s">
        <v>53</v>
      </c>
      <c r="F118" s="123" t="s">
        <v>54</v>
      </c>
      <c r="G118" s="123" t="s">
        <v>168</v>
      </c>
      <c r="H118" s="123" t="s">
        <v>169</v>
      </c>
      <c r="I118" s="123" t="s">
        <v>170</v>
      </c>
      <c r="J118" s="124" t="s">
        <v>160</v>
      </c>
      <c r="K118" s="125" t="s">
        <v>171</v>
      </c>
      <c r="L118" s="126"/>
      <c r="M118" s="62" t="s">
        <v>1</v>
      </c>
      <c r="N118" s="63" t="s">
        <v>36</v>
      </c>
      <c r="O118" s="63" t="s">
        <v>172</v>
      </c>
      <c r="P118" s="63" t="s">
        <v>173</v>
      </c>
      <c r="Q118" s="63" t="s">
        <v>174</v>
      </c>
      <c r="R118" s="63" t="s">
        <v>175</v>
      </c>
      <c r="S118" s="63" t="s">
        <v>176</v>
      </c>
      <c r="T118" s="64" t="s">
        <v>177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32"/>
      <c r="B119" s="33"/>
      <c r="C119" s="69" t="s">
        <v>178</v>
      </c>
      <c r="D119" s="32"/>
      <c r="E119" s="32"/>
      <c r="F119" s="32"/>
      <c r="G119" s="32"/>
      <c r="H119" s="32"/>
      <c r="I119" s="32"/>
      <c r="J119" s="127">
        <f>BK119</f>
        <v>0</v>
      </c>
      <c r="K119" s="32"/>
      <c r="L119" s="33"/>
      <c r="M119" s="65"/>
      <c r="N119" s="56"/>
      <c r="O119" s="66"/>
      <c r="P119" s="128">
        <f>P120+P190</f>
        <v>0</v>
      </c>
      <c r="Q119" s="66"/>
      <c r="R119" s="128">
        <f>R120+R190</f>
        <v>0</v>
      </c>
      <c r="S119" s="66"/>
      <c r="T119" s="129">
        <f>T120+T190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71</v>
      </c>
      <c r="AU119" s="17" t="s">
        <v>162</v>
      </c>
      <c r="BK119" s="130">
        <f>BK120+BK190</f>
        <v>0</v>
      </c>
    </row>
    <row r="120" spans="1:65" s="12" customFormat="1" ht="25.9" customHeight="1">
      <c r="B120" s="131"/>
      <c r="D120" s="132" t="s">
        <v>71</v>
      </c>
      <c r="E120" s="133" t="s">
        <v>179</v>
      </c>
      <c r="F120" s="133" t="s">
        <v>180</v>
      </c>
      <c r="I120" s="134"/>
      <c r="J120" s="135">
        <f>BK120</f>
        <v>0</v>
      </c>
      <c r="L120" s="131"/>
      <c r="M120" s="136"/>
      <c r="N120" s="137"/>
      <c r="O120" s="137"/>
      <c r="P120" s="138">
        <f>P121</f>
        <v>0</v>
      </c>
      <c r="Q120" s="137"/>
      <c r="R120" s="138">
        <f>R121</f>
        <v>0</v>
      </c>
      <c r="S120" s="137"/>
      <c r="T120" s="139">
        <f>T121</f>
        <v>0</v>
      </c>
      <c r="AR120" s="132" t="s">
        <v>80</v>
      </c>
      <c r="AT120" s="140" t="s">
        <v>71</v>
      </c>
      <c r="AU120" s="140" t="s">
        <v>72</v>
      </c>
      <c r="AY120" s="132" t="s">
        <v>181</v>
      </c>
      <c r="BK120" s="141">
        <f>BK121</f>
        <v>0</v>
      </c>
    </row>
    <row r="121" spans="1:65" s="12" customFormat="1" ht="22.9" customHeight="1">
      <c r="B121" s="131"/>
      <c r="D121" s="132" t="s">
        <v>71</v>
      </c>
      <c r="E121" s="142" t="s">
        <v>231</v>
      </c>
      <c r="F121" s="142" t="s">
        <v>574</v>
      </c>
      <c r="I121" s="134"/>
      <c r="J121" s="143">
        <f>BK121</f>
        <v>0</v>
      </c>
      <c r="L121" s="131"/>
      <c r="M121" s="136"/>
      <c r="N121" s="137"/>
      <c r="O121" s="137"/>
      <c r="P121" s="138">
        <f>SUM(P122:P189)</f>
        <v>0</v>
      </c>
      <c r="Q121" s="137"/>
      <c r="R121" s="138">
        <f>SUM(R122:R189)</f>
        <v>0</v>
      </c>
      <c r="S121" s="137"/>
      <c r="T121" s="139">
        <f>SUM(T122:T189)</f>
        <v>0</v>
      </c>
      <c r="AR121" s="132" t="s">
        <v>80</v>
      </c>
      <c r="AT121" s="140" t="s">
        <v>71</v>
      </c>
      <c r="AU121" s="140" t="s">
        <v>80</v>
      </c>
      <c r="AY121" s="132" t="s">
        <v>181</v>
      </c>
      <c r="BK121" s="141">
        <f>SUM(BK122:BK189)</f>
        <v>0</v>
      </c>
    </row>
    <row r="122" spans="1:65" s="2" customFormat="1" ht="55.5" customHeight="1">
      <c r="A122" s="32"/>
      <c r="B122" s="144"/>
      <c r="C122" s="188" t="s">
        <v>80</v>
      </c>
      <c r="D122" s="188" t="s">
        <v>266</v>
      </c>
      <c r="E122" s="189" t="s">
        <v>1803</v>
      </c>
      <c r="F122" s="190" t="s">
        <v>1804</v>
      </c>
      <c r="G122" s="191" t="s">
        <v>678</v>
      </c>
      <c r="H122" s="192">
        <v>0.3</v>
      </c>
      <c r="I122" s="193"/>
      <c r="J122" s="194">
        <f>ROUND(I122*H122,2)</f>
        <v>0</v>
      </c>
      <c r="K122" s="195"/>
      <c r="L122" s="33"/>
      <c r="M122" s="196" t="s">
        <v>1</v>
      </c>
      <c r="N122" s="197" t="s">
        <v>37</v>
      </c>
      <c r="O122" s="58"/>
      <c r="P122" s="156">
        <f>O122*H122</f>
        <v>0</v>
      </c>
      <c r="Q122" s="156">
        <v>0</v>
      </c>
      <c r="R122" s="156">
        <f>Q122*H122</f>
        <v>0</v>
      </c>
      <c r="S122" s="156">
        <v>0</v>
      </c>
      <c r="T122" s="157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8" t="s">
        <v>188</v>
      </c>
      <c r="AT122" s="158" t="s">
        <v>266</v>
      </c>
      <c r="AU122" s="158" t="s">
        <v>82</v>
      </c>
      <c r="AY122" s="17" t="s">
        <v>181</v>
      </c>
      <c r="BE122" s="159">
        <f>IF(N122="základní",J122,0)</f>
        <v>0</v>
      </c>
      <c r="BF122" s="159">
        <f>IF(N122="snížená",J122,0)</f>
        <v>0</v>
      </c>
      <c r="BG122" s="159">
        <f>IF(N122="zákl. přenesená",J122,0)</f>
        <v>0</v>
      </c>
      <c r="BH122" s="159">
        <f>IF(N122="sníž. přenesená",J122,0)</f>
        <v>0</v>
      </c>
      <c r="BI122" s="159">
        <f>IF(N122="nulová",J122,0)</f>
        <v>0</v>
      </c>
      <c r="BJ122" s="17" t="s">
        <v>80</v>
      </c>
      <c r="BK122" s="159">
        <f>ROUND(I122*H122,2)</f>
        <v>0</v>
      </c>
      <c r="BL122" s="17" t="s">
        <v>188</v>
      </c>
      <c r="BM122" s="158" t="s">
        <v>2026</v>
      </c>
    </row>
    <row r="123" spans="1:65" s="2" customFormat="1" ht="39">
      <c r="A123" s="32"/>
      <c r="B123" s="33"/>
      <c r="C123" s="32"/>
      <c r="D123" s="160" t="s">
        <v>190</v>
      </c>
      <c r="E123" s="32"/>
      <c r="F123" s="161" t="s">
        <v>1804</v>
      </c>
      <c r="G123" s="32"/>
      <c r="H123" s="32"/>
      <c r="I123" s="162"/>
      <c r="J123" s="32"/>
      <c r="K123" s="32"/>
      <c r="L123" s="33"/>
      <c r="M123" s="163"/>
      <c r="N123" s="164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190</v>
      </c>
      <c r="AU123" s="17" t="s">
        <v>82</v>
      </c>
    </row>
    <row r="124" spans="1:65" s="13" customFormat="1" ht="11.25">
      <c r="B124" s="165"/>
      <c r="D124" s="160" t="s">
        <v>191</v>
      </c>
      <c r="E124" s="166" t="s">
        <v>1</v>
      </c>
      <c r="F124" s="167" t="s">
        <v>1806</v>
      </c>
      <c r="H124" s="168">
        <v>0.3</v>
      </c>
      <c r="I124" s="169"/>
      <c r="L124" s="165"/>
      <c r="M124" s="170"/>
      <c r="N124" s="171"/>
      <c r="O124" s="171"/>
      <c r="P124" s="171"/>
      <c r="Q124" s="171"/>
      <c r="R124" s="171"/>
      <c r="S124" s="171"/>
      <c r="T124" s="172"/>
      <c r="AT124" s="166" t="s">
        <v>191</v>
      </c>
      <c r="AU124" s="166" t="s">
        <v>82</v>
      </c>
      <c r="AV124" s="13" t="s">
        <v>82</v>
      </c>
      <c r="AW124" s="13" t="s">
        <v>29</v>
      </c>
      <c r="AX124" s="13" t="s">
        <v>72</v>
      </c>
      <c r="AY124" s="166" t="s">
        <v>181</v>
      </c>
    </row>
    <row r="125" spans="1:65" s="15" customFormat="1" ht="11.25">
      <c r="B125" s="180"/>
      <c r="D125" s="160" t="s">
        <v>191</v>
      </c>
      <c r="E125" s="181" t="s">
        <v>1</v>
      </c>
      <c r="F125" s="182" t="s">
        <v>223</v>
      </c>
      <c r="H125" s="183">
        <v>0.3</v>
      </c>
      <c r="I125" s="184"/>
      <c r="L125" s="180"/>
      <c r="M125" s="185"/>
      <c r="N125" s="186"/>
      <c r="O125" s="186"/>
      <c r="P125" s="186"/>
      <c r="Q125" s="186"/>
      <c r="R125" s="186"/>
      <c r="S125" s="186"/>
      <c r="T125" s="187"/>
      <c r="AT125" s="181" t="s">
        <v>191</v>
      </c>
      <c r="AU125" s="181" t="s">
        <v>82</v>
      </c>
      <c r="AV125" s="15" t="s">
        <v>188</v>
      </c>
      <c r="AW125" s="15" t="s">
        <v>29</v>
      </c>
      <c r="AX125" s="15" t="s">
        <v>80</v>
      </c>
      <c r="AY125" s="181" t="s">
        <v>181</v>
      </c>
    </row>
    <row r="126" spans="1:65" s="2" customFormat="1" ht="66.75" customHeight="1">
      <c r="A126" s="32"/>
      <c r="B126" s="144"/>
      <c r="C126" s="188" t="s">
        <v>82</v>
      </c>
      <c r="D126" s="188" t="s">
        <v>266</v>
      </c>
      <c r="E126" s="189" t="s">
        <v>1807</v>
      </c>
      <c r="F126" s="190" t="s">
        <v>1808</v>
      </c>
      <c r="G126" s="191" t="s">
        <v>881</v>
      </c>
      <c r="H126" s="192">
        <v>28.8</v>
      </c>
      <c r="I126" s="193"/>
      <c r="J126" s="194">
        <f>ROUND(I126*H126,2)</f>
        <v>0</v>
      </c>
      <c r="K126" s="195"/>
      <c r="L126" s="33"/>
      <c r="M126" s="196" t="s">
        <v>1</v>
      </c>
      <c r="N126" s="197" t="s">
        <v>37</v>
      </c>
      <c r="O126" s="58"/>
      <c r="P126" s="156">
        <f>O126*H126</f>
        <v>0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8" t="s">
        <v>188</v>
      </c>
      <c r="AT126" s="158" t="s">
        <v>266</v>
      </c>
      <c r="AU126" s="158" t="s">
        <v>82</v>
      </c>
      <c r="AY126" s="17" t="s">
        <v>181</v>
      </c>
      <c r="BE126" s="159">
        <f>IF(N126="základní",J126,0)</f>
        <v>0</v>
      </c>
      <c r="BF126" s="159">
        <f>IF(N126="snížená",J126,0)</f>
        <v>0</v>
      </c>
      <c r="BG126" s="159">
        <f>IF(N126="zákl. přenesená",J126,0)</f>
        <v>0</v>
      </c>
      <c r="BH126" s="159">
        <f>IF(N126="sníž. přenesená",J126,0)</f>
        <v>0</v>
      </c>
      <c r="BI126" s="159">
        <f>IF(N126="nulová",J126,0)</f>
        <v>0</v>
      </c>
      <c r="BJ126" s="17" t="s">
        <v>80</v>
      </c>
      <c r="BK126" s="159">
        <f>ROUND(I126*H126,2)</f>
        <v>0</v>
      </c>
      <c r="BL126" s="17" t="s">
        <v>188</v>
      </c>
      <c r="BM126" s="158" t="s">
        <v>2027</v>
      </c>
    </row>
    <row r="127" spans="1:65" s="2" customFormat="1" ht="48.75">
      <c r="A127" s="32"/>
      <c r="B127" s="33"/>
      <c r="C127" s="32"/>
      <c r="D127" s="160" t="s">
        <v>190</v>
      </c>
      <c r="E127" s="32"/>
      <c r="F127" s="161" t="s">
        <v>1810</v>
      </c>
      <c r="G127" s="32"/>
      <c r="H127" s="32"/>
      <c r="I127" s="162"/>
      <c r="J127" s="32"/>
      <c r="K127" s="32"/>
      <c r="L127" s="33"/>
      <c r="M127" s="163"/>
      <c r="N127" s="164"/>
      <c r="O127" s="58"/>
      <c r="P127" s="58"/>
      <c r="Q127" s="58"/>
      <c r="R127" s="58"/>
      <c r="S127" s="58"/>
      <c r="T127" s="59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T127" s="17" t="s">
        <v>190</v>
      </c>
      <c r="AU127" s="17" t="s">
        <v>82</v>
      </c>
    </row>
    <row r="128" spans="1:65" s="14" customFormat="1" ht="11.25">
      <c r="B128" s="173"/>
      <c r="D128" s="160" t="s">
        <v>191</v>
      </c>
      <c r="E128" s="174" t="s">
        <v>1</v>
      </c>
      <c r="F128" s="175" t="s">
        <v>1811</v>
      </c>
      <c r="H128" s="174" t="s">
        <v>1</v>
      </c>
      <c r="I128" s="176"/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191</v>
      </c>
      <c r="AU128" s="174" t="s">
        <v>82</v>
      </c>
      <c r="AV128" s="14" t="s">
        <v>80</v>
      </c>
      <c r="AW128" s="14" t="s">
        <v>29</v>
      </c>
      <c r="AX128" s="14" t="s">
        <v>72</v>
      </c>
      <c r="AY128" s="174" t="s">
        <v>181</v>
      </c>
    </row>
    <row r="129" spans="1:65" s="13" customFormat="1" ht="11.25">
      <c r="B129" s="165"/>
      <c r="D129" s="160" t="s">
        <v>191</v>
      </c>
      <c r="E129" s="166" t="s">
        <v>1</v>
      </c>
      <c r="F129" s="167" t="s">
        <v>1812</v>
      </c>
      <c r="H129" s="168">
        <v>28.8</v>
      </c>
      <c r="I129" s="169"/>
      <c r="L129" s="165"/>
      <c r="M129" s="170"/>
      <c r="N129" s="171"/>
      <c r="O129" s="171"/>
      <c r="P129" s="171"/>
      <c r="Q129" s="171"/>
      <c r="R129" s="171"/>
      <c r="S129" s="171"/>
      <c r="T129" s="172"/>
      <c r="AT129" s="166" t="s">
        <v>191</v>
      </c>
      <c r="AU129" s="166" t="s">
        <v>82</v>
      </c>
      <c r="AV129" s="13" t="s">
        <v>82</v>
      </c>
      <c r="AW129" s="13" t="s">
        <v>29</v>
      </c>
      <c r="AX129" s="13" t="s">
        <v>72</v>
      </c>
      <c r="AY129" s="166" t="s">
        <v>181</v>
      </c>
    </row>
    <row r="130" spans="1:65" s="15" customFormat="1" ht="11.25">
      <c r="B130" s="180"/>
      <c r="D130" s="160" t="s">
        <v>191</v>
      </c>
      <c r="E130" s="181" t="s">
        <v>1</v>
      </c>
      <c r="F130" s="182" t="s">
        <v>223</v>
      </c>
      <c r="H130" s="183">
        <v>28.8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191</v>
      </c>
      <c r="AU130" s="181" t="s">
        <v>82</v>
      </c>
      <c r="AV130" s="15" t="s">
        <v>188</v>
      </c>
      <c r="AW130" s="15" t="s">
        <v>29</v>
      </c>
      <c r="AX130" s="15" t="s">
        <v>80</v>
      </c>
      <c r="AY130" s="181" t="s">
        <v>181</v>
      </c>
    </row>
    <row r="131" spans="1:65" s="2" customFormat="1" ht="16.5" customHeight="1">
      <c r="A131" s="32"/>
      <c r="B131" s="144"/>
      <c r="C131" s="145" t="s">
        <v>212</v>
      </c>
      <c r="D131" s="145" t="s">
        <v>183</v>
      </c>
      <c r="E131" s="146" t="s">
        <v>1813</v>
      </c>
      <c r="F131" s="147" t="s">
        <v>1814</v>
      </c>
      <c r="G131" s="148" t="s">
        <v>643</v>
      </c>
      <c r="H131" s="149">
        <v>4.6079999999999997</v>
      </c>
      <c r="I131" s="150"/>
      <c r="J131" s="151">
        <f>ROUND(I131*H131,2)</f>
        <v>0</v>
      </c>
      <c r="K131" s="152"/>
      <c r="L131" s="153"/>
      <c r="M131" s="154" t="s">
        <v>1</v>
      </c>
      <c r="N131" s="155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187</v>
      </c>
      <c r="AT131" s="158" t="s">
        <v>183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2028</v>
      </c>
    </row>
    <row r="132" spans="1:65" s="2" customFormat="1" ht="11.25">
      <c r="A132" s="32"/>
      <c r="B132" s="33"/>
      <c r="C132" s="32"/>
      <c r="D132" s="160" t="s">
        <v>190</v>
      </c>
      <c r="E132" s="32"/>
      <c r="F132" s="161" t="s">
        <v>1814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14" customFormat="1" ht="11.25">
      <c r="B133" s="173"/>
      <c r="D133" s="160" t="s">
        <v>191</v>
      </c>
      <c r="E133" s="174" t="s">
        <v>1</v>
      </c>
      <c r="F133" s="175" t="s">
        <v>1816</v>
      </c>
      <c r="H133" s="174" t="s">
        <v>1</v>
      </c>
      <c r="I133" s="176"/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191</v>
      </c>
      <c r="AU133" s="174" t="s">
        <v>82</v>
      </c>
      <c r="AV133" s="14" t="s">
        <v>80</v>
      </c>
      <c r="AW133" s="14" t="s">
        <v>29</v>
      </c>
      <c r="AX133" s="14" t="s">
        <v>72</v>
      </c>
      <c r="AY133" s="174" t="s">
        <v>181</v>
      </c>
    </row>
    <row r="134" spans="1:65" s="14" customFormat="1" ht="11.25">
      <c r="B134" s="173"/>
      <c r="D134" s="160" t="s">
        <v>191</v>
      </c>
      <c r="E134" s="174" t="s">
        <v>1</v>
      </c>
      <c r="F134" s="175" t="s">
        <v>1811</v>
      </c>
      <c r="H134" s="174" t="s">
        <v>1</v>
      </c>
      <c r="I134" s="176"/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191</v>
      </c>
      <c r="AU134" s="174" t="s">
        <v>82</v>
      </c>
      <c r="AV134" s="14" t="s">
        <v>80</v>
      </c>
      <c r="AW134" s="14" t="s">
        <v>29</v>
      </c>
      <c r="AX134" s="14" t="s">
        <v>72</v>
      </c>
      <c r="AY134" s="174" t="s">
        <v>181</v>
      </c>
    </row>
    <row r="135" spans="1:65" s="13" customFormat="1" ht="11.25">
      <c r="B135" s="165"/>
      <c r="D135" s="160" t="s">
        <v>191</v>
      </c>
      <c r="E135" s="166" t="s">
        <v>1</v>
      </c>
      <c r="F135" s="167" t="s">
        <v>1817</v>
      </c>
      <c r="H135" s="168">
        <v>4.6079999999999997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6" t="s">
        <v>191</v>
      </c>
      <c r="AU135" s="166" t="s">
        <v>82</v>
      </c>
      <c r="AV135" s="13" t="s">
        <v>82</v>
      </c>
      <c r="AW135" s="13" t="s">
        <v>29</v>
      </c>
      <c r="AX135" s="13" t="s">
        <v>72</v>
      </c>
      <c r="AY135" s="166" t="s">
        <v>181</v>
      </c>
    </row>
    <row r="136" spans="1:65" s="15" customFormat="1" ht="11.25">
      <c r="B136" s="180"/>
      <c r="D136" s="160" t="s">
        <v>191</v>
      </c>
      <c r="E136" s="181" t="s">
        <v>1</v>
      </c>
      <c r="F136" s="182" t="s">
        <v>223</v>
      </c>
      <c r="H136" s="183">
        <v>4.6079999999999997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191</v>
      </c>
      <c r="AU136" s="181" t="s">
        <v>82</v>
      </c>
      <c r="AV136" s="15" t="s">
        <v>188</v>
      </c>
      <c r="AW136" s="15" t="s">
        <v>29</v>
      </c>
      <c r="AX136" s="15" t="s">
        <v>80</v>
      </c>
      <c r="AY136" s="181" t="s">
        <v>181</v>
      </c>
    </row>
    <row r="137" spans="1:65" s="2" customFormat="1" ht="66.75" customHeight="1">
      <c r="A137" s="32"/>
      <c r="B137" s="144"/>
      <c r="C137" s="188" t="s">
        <v>188</v>
      </c>
      <c r="D137" s="188" t="s">
        <v>266</v>
      </c>
      <c r="E137" s="189" t="s">
        <v>1818</v>
      </c>
      <c r="F137" s="190" t="s">
        <v>1819</v>
      </c>
      <c r="G137" s="191" t="s">
        <v>690</v>
      </c>
      <c r="H137" s="192">
        <v>68.400000000000006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82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2029</v>
      </c>
    </row>
    <row r="138" spans="1:65" s="2" customFormat="1" ht="48.75">
      <c r="A138" s="32"/>
      <c r="B138" s="33"/>
      <c r="C138" s="32"/>
      <c r="D138" s="160" t="s">
        <v>190</v>
      </c>
      <c r="E138" s="32"/>
      <c r="F138" s="161" t="s">
        <v>1821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82</v>
      </c>
    </row>
    <row r="139" spans="1:65" s="14" customFormat="1" ht="11.25">
      <c r="B139" s="173"/>
      <c r="D139" s="160" t="s">
        <v>191</v>
      </c>
      <c r="E139" s="174" t="s">
        <v>1</v>
      </c>
      <c r="F139" s="175" t="s">
        <v>1822</v>
      </c>
      <c r="H139" s="174" t="s">
        <v>1</v>
      </c>
      <c r="I139" s="176"/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191</v>
      </c>
      <c r="AU139" s="174" t="s">
        <v>82</v>
      </c>
      <c r="AV139" s="14" t="s">
        <v>80</v>
      </c>
      <c r="AW139" s="14" t="s">
        <v>29</v>
      </c>
      <c r="AX139" s="14" t="s">
        <v>72</v>
      </c>
      <c r="AY139" s="174" t="s">
        <v>181</v>
      </c>
    </row>
    <row r="140" spans="1:65" s="13" customFormat="1" ht="11.25">
      <c r="B140" s="165"/>
      <c r="D140" s="160" t="s">
        <v>191</v>
      </c>
      <c r="E140" s="166" t="s">
        <v>1</v>
      </c>
      <c r="F140" s="167" t="s">
        <v>1823</v>
      </c>
      <c r="H140" s="168">
        <v>68.400000000000006</v>
      </c>
      <c r="I140" s="169"/>
      <c r="L140" s="165"/>
      <c r="M140" s="170"/>
      <c r="N140" s="171"/>
      <c r="O140" s="171"/>
      <c r="P140" s="171"/>
      <c r="Q140" s="171"/>
      <c r="R140" s="171"/>
      <c r="S140" s="171"/>
      <c r="T140" s="172"/>
      <c r="AT140" s="166" t="s">
        <v>191</v>
      </c>
      <c r="AU140" s="166" t="s">
        <v>82</v>
      </c>
      <c r="AV140" s="13" t="s">
        <v>82</v>
      </c>
      <c r="AW140" s="13" t="s">
        <v>29</v>
      </c>
      <c r="AX140" s="13" t="s">
        <v>72</v>
      </c>
      <c r="AY140" s="166" t="s">
        <v>181</v>
      </c>
    </row>
    <row r="141" spans="1:65" s="15" customFormat="1" ht="11.25">
      <c r="B141" s="180"/>
      <c r="D141" s="160" t="s">
        <v>191</v>
      </c>
      <c r="E141" s="181" t="s">
        <v>1</v>
      </c>
      <c r="F141" s="182" t="s">
        <v>223</v>
      </c>
      <c r="H141" s="183">
        <v>68.400000000000006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191</v>
      </c>
      <c r="AU141" s="181" t="s">
        <v>82</v>
      </c>
      <c r="AV141" s="15" t="s">
        <v>188</v>
      </c>
      <c r="AW141" s="15" t="s">
        <v>29</v>
      </c>
      <c r="AX141" s="15" t="s">
        <v>80</v>
      </c>
      <c r="AY141" s="181" t="s">
        <v>181</v>
      </c>
    </row>
    <row r="142" spans="1:65" s="2" customFormat="1" ht="66.75" customHeight="1">
      <c r="A142" s="32"/>
      <c r="B142" s="144"/>
      <c r="C142" s="188" t="s">
        <v>231</v>
      </c>
      <c r="D142" s="188" t="s">
        <v>266</v>
      </c>
      <c r="E142" s="189" t="s">
        <v>1824</v>
      </c>
      <c r="F142" s="190" t="s">
        <v>1825</v>
      </c>
      <c r="G142" s="191" t="s">
        <v>690</v>
      </c>
      <c r="H142" s="192">
        <v>68.400000000000006</v>
      </c>
      <c r="I142" s="193"/>
      <c r="J142" s="194">
        <f>ROUND(I142*H142,2)</f>
        <v>0</v>
      </c>
      <c r="K142" s="195"/>
      <c r="L142" s="33"/>
      <c r="M142" s="196" t="s">
        <v>1</v>
      </c>
      <c r="N142" s="197" t="s">
        <v>37</v>
      </c>
      <c r="O142" s="58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8" t="s">
        <v>188</v>
      </c>
      <c r="AT142" s="158" t="s">
        <v>266</v>
      </c>
      <c r="AU142" s="158" t="s">
        <v>82</v>
      </c>
      <c r="AY142" s="17" t="s">
        <v>181</v>
      </c>
      <c r="BE142" s="159">
        <f>IF(N142="základní",J142,0)</f>
        <v>0</v>
      </c>
      <c r="BF142" s="159">
        <f>IF(N142="snížená",J142,0)</f>
        <v>0</v>
      </c>
      <c r="BG142" s="159">
        <f>IF(N142="zákl. přenesená",J142,0)</f>
        <v>0</v>
      </c>
      <c r="BH142" s="159">
        <f>IF(N142="sníž. přenesená",J142,0)</f>
        <v>0</v>
      </c>
      <c r="BI142" s="159">
        <f>IF(N142="nulová",J142,0)</f>
        <v>0</v>
      </c>
      <c r="BJ142" s="17" t="s">
        <v>80</v>
      </c>
      <c r="BK142" s="159">
        <f>ROUND(I142*H142,2)</f>
        <v>0</v>
      </c>
      <c r="BL142" s="17" t="s">
        <v>188</v>
      </c>
      <c r="BM142" s="158" t="s">
        <v>2030</v>
      </c>
    </row>
    <row r="143" spans="1:65" s="2" customFormat="1" ht="58.5">
      <c r="A143" s="32"/>
      <c r="B143" s="33"/>
      <c r="C143" s="32"/>
      <c r="D143" s="160" t="s">
        <v>190</v>
      </c>
      <c r="E143" s="32"/>
      <c r="F143" s="161" t="s">
        <v>1827</v>
      </c>
      <c r="G143" s="32"/>
      <c r="H143" s="32"/>
      <c r="I143" s="162"/>
      <c r="J143" s="32"/>
      <c r="K143" s="32"/>
      <c r="L143" s="33"/>
      <c r="M143" s="163"/>
      <c r="N143" s="164"/>
      <c r="O143" s="58"/>
      <c r="P143" s="58"/>
      <c r="Q143" s="58"/>
      <c r="R143" s="58"/>
      <c r="S143" s="58"/>
      <c r="T143" s="59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T143" s="17" t="s">
        <v>190</v>
      </c>
      <c r="AU143" s="17" t="s">
        <v>82</v>
      </c>
    </row>
    <row r="144" spans="1:65" s="14" customFormat="1" ht="11.25">
      <c r="B144" s="173"/>
      <c r="D144" s="160" t="s">
        <v>191</v>
      </c>
      <c r="E144" s="174" t="s">
        <v>1</v>
      </c>
      <c r="F144" s="175" t="s">
        <v>1828</v>
      </c>
      <c r="H144" s="174" t="s">
        <v>1</v>
      </c>
      <c r="I144" s="176"/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191</v>
      </c>
      <c r="AU144" s="174" t="s">
        <v>82</v>
      </c>
      <c r="AV144" s="14" t="s">
        <v>80</v>
      </c>
      <c r="AW144" s="14" t="s">
        <v>29</v>
      </c>
      <c r="AX144" s="14" t="s">
        <v>72</v>
      </c>
      <c r="AY144" s="174" t="s">
        <v>181</v>
      </c>
    </row>
    <row r="145" spans="1:65" s="13" customFormat="1" ht="11.25">
      <c r="B145" s="165"/>
      <c r="D145" s="160" t="s">
        <v>191</v>
      </c>
      <c r="E145" s="166" t="s">
        <v>1</v>
      </c>
      <c r="F145" s="167" t="s">
        <v>1823</v>
      </c>
      <c r="H145" s="168">
        <v>68.400000000000006</v>
      </c>
      <c r="I145" s="169"/>
      <c r="L145" s="165"/>
      <c r="M145" s="170"/>
      <c r="N145" s="171"/>
      <c r="O145" s="171"/>
      <c r="P145" s="171"/>
      <c r="Q145" s="171"/>
      <c r="R145" s="171"/>
      <c r="S145" s="171"/>
      <c r="T145" s="172"/>
      <c r="AT145" s="166" t="s">
        <v>191</v>
      </c>
      <c r="AU145" s="166" t="s">
        <v>82</v>
      </c>
      <c r="AV145" s="13" t="s">
        <v>82</v>
      </c>
      <c r="AW145" s="13" t="s">
        <v>29</v>
      </c>
      <c r="AX145" s="13" t="s">
        <v>72</v>
      </c>
      <c r="AY145" s="166" t="s">
        <v>181</v>
      </c>
    </row>
    <row r="146" spans="1:65" s="15" customFormat="1" ht="11.25">
      <c r="B146" s="180"/>
      <c r="D146" s="160" t="s">
        <v>191</v>
      </c>
      <c r="E146" s="181" t="s">
        <v>1</v>
      </c>
      <c r="F146" s="182" t="s">
        <v>223</v>
      </c>
      <c r="H146" s="183">
        <v>68.400000000000006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191</v>
      </c>
      <c r="AU146" s="181" t="s">
        <v>82</v>
      </c>
      <c r="AV146" s="15" t="s">
        <v>188</v>
      </c>
      <c r="AW146" s="15" t="s">
        <v>29</v>
      </c>
      <c r="AX146" s="15" t="s">
        <v>80</v>
      </c>
      <c r="AY146" s="181" t="s">
        <v>181</v>
      </c>
    </row>
    <row r="147" spans="1:65" s="2" customFormat="1" ht="21.75" customHeight="1">
      <c r="A147" s="32"/>
      <c r="B147" s="144"/>
      <c r="C147" s="145" t="s">
        <v>237</v>
      </c>
      <c r="D147" s="145" t="s">
        <v>183</v>
      </c>
      <c r="E147" s="146" t="s">
        <v>672</v>
      </c>
      <c r="F147" s="147" t="s">
        <v>673</v>
      </c>
      <c r="G147" s="148" t="s">
        <v>643</v>
      </c>
      <c r="H147" s="149">
        <v>123.12</v>
      </c>
      <c r="I147" s="150"/>
      <c r="J147" s="151">
        <f>ROUND(I147*H147,2)</f>
        <v>0</v>
      </c>
      <c r="K147" s="152"/>
      <c r="L147" s="153"/>
      <c r="M147" s="154" t="s">
        <v>1</v>
      </c>
      <c r="N147" s="155" t="s">
        <v>37</v>
      </c>
      <c r="O147" s="58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187</v>
      </c>
      <c r="AT147" s="158" t="s">
        <v>183</v>
      </c>
      <c r="AU147" s="158" t="s">
        <v>82</v>
      </c>
      <c r="AY147" s="17" t="s">
        <v>181</v>
      </c>
      <c r="BE147" s="159">
        <f>IF(N147="základní",J147,0)</f>
        <v>0</v>
      </c>
      <c r="BF147" s="159">
        <f>IF(N147="snížená",J147,0)</f>
        <v>0</v>
      </c>
      <c r="BG147" s="159">
        <f>IF(N147="zákl. přenesená",J147,0)</f>
        <v>0</v>
      </c>
      <c r="BH147" s="159">
        <f>IF(N147="sníž. přenesená",J147,0)</f>
        <v>0</v>
      </c>
      <c r="BI147" s="159">
        <f>IF(N147="nulová",J147,0)</f>
        <v>0</v>
      </c>
      <c r="BJ147" s="17" t="s">
        <v>80</v>
      </c>
      <c r="BK147" s="159">
        <f>ROUND(I147*H147,2)</f>
        <v>0</v>
      </c>
      <c r="BL147" s="17" t="s">
        <v>188</v>
      </c>
      <c r="BM147" s="158" t="s">
        <v>2031</v>
      </c>
    </row>
    <row r="148" spans="1:65" s="2" customFormat="1" ht="11.25">
      <c r="A148" s="32"/>
      <c r="B148" s="33"/>
      <c r="C148" s="32"/>
      <c r="D148" s="160" t="s">
        <v>190</v>
      </c>
      <c r="E148" s="32"/>
      <c r="F148" s="161" t="s">
        <v>673</v>
      </c>
      <c r="G148" s="32"/>
      <c r="H148" s="32"/>
      <c r="I148" s="162"/>
      <c r="J148" s="32"/>
      <c r="K148" s="32"/>
      <c r="L148" s="33"/>
      <c r="M148" s="163"/>
      <c r="N148" s="164"/>
      <c r="O148" s="58"/>
      <c r="P148" s="58"/>
      <c r="Q148" s="58"/>
      <c r="R148" s="58"/>
      <c r="S148" s="58"/>
      <c r="T148" s="59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7" t="s">
        <v>190</v>
      </c>
      <c r="AU148" s="17" t="s">
        <v>82</v>
      </c>
    </row>
    <row r="149" spans="1:65" s="14" customFormat="1" ht="11.25">
      <c r="B149" s="173"/>
      <c r="D149" s="160" t="s">
        <v>191</v>
      </c>
      <c r="E149" s="174" t="s">
        <v>1</v>
      </c>
      <c r="F149" s="175" t="s">
        <v>1830</v>
      </c>
      <c r="H149" s="174" t="s">
        <v>1</v>
      </c>
      <c r="I149" s="176"/>
      <c r="L149" s="173"/>
      <c r="M149" s="177"/>
      <c r="N149" s="178"/>
      <c r="O149" s="178"/>
      <c r="P149" s="178"/>
      <c r="Q149" s="178"/>
      <c r="R149" s="178"/>
      <c r="S149" s="178"/>
      <c r="T149" s="179"/>
      <c r="AT149" s="174" t="s">
        <v>191</v>
      </c>
      <c r="AU149" s="174" t="s">
        <v>82</v>
      </c>
      <c r="AV149" s="14" t="s">
        <v>80</v>
      </c>
      <c r="AW149" s="14" t="s">
        <v>29</v>
      </c>
      <c r="AX149" s="14" t="s">
        <v>72</v>
      </c>
      <c r="AY149" s="174" t="s">
        <v>181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1831</v>
      </c>
      <c r="H150" s="168">
        <v>123.12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72</v>
      </c>
      <c r="AY150" s="166" t="s">
        <v>181</v>
      </c>
    </row>
    <row r="151" spans="1:65" s="15" customFormat="1" ht="11.25">
      <c r="B151" s="180"/>
      <c r="D151" s="160" t="s">
        <v>191</v>
      </c>
      <c r="E151" s="181" t="s">
        <v>1</v>
      </c>
      <c r="F151" s="182" t="s">
        <v>223</v>
      </c>
      <c r="H151" s="183">
        <v>123.12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191</v>
      </c>
      <c r="AU151" s="181" t="s">
        <v>82</v>
      </c>
      <c r="AV151" s="15" t="s">
        <v>188</v>
      </c>
      <c r="AW151" s="15" t="s">
        <v>29</v>
      </c>
      <c r="AX151" s="15" t="s">
        <v>80</v>
      </c>
      <c r="AY151" s="181" t="s">
        <v>181</v>
      </c>
    </row>
    <row r="152" spans="1:65" s="2" customFormat="1" ht="66.75" customHeight="1">
      <c r="A152" s="32"/>
      <c r="B152" s="144"/>
      <c r="C152" s="188" t="s">
        <v>250</v>
      </c>
      <c r="D152" s="188" t="s">
        <v>266</v>
      </c>
      <c r="E152" s="189" t="s">
        <v>698</v>
      </c>
      <c r="F152" s="190" t="s">
        <v>1832</v>
      </c>
      <c r="G152" s="191" t="s">
        <v>678</v>
      </c>
      <c r="H152" s="192">
        <v>3.5999999999999997E-2</v>
      </c>
      <c r="I152" s="193"/>
      <c r="J152" s="194">
        <f>ROUND(I152*H152,2)</f>
        <v>0</v>
      </c>
      <c r="K152" s="195"/>
      <c r="L152" s="33"/>
      <c r="M152" s="196" t="s">
        <v>1</v>
      </c>
      <c r="N152" s="197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188</v>
      </c>
      <c r="AT152" s="158" t="s">
        <v>266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2032</v>
      </c>
    </row>
    <row r="153" spans="1:65" s="2" customFormat="1" ht="48.75">
      <c r="A153" s="32"/>
      <c r="B153" s="33"/>
      <c r="C153" s="32"/>
      <c r="D153" s="160" t="s">
        <v>190</v>
      </c>
      <c r="E153" s="32"/>
      <c r="F153" s="161" t="s">
        <v>701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1834</v>
      </c>
      <c r="H154" s="168">
        <v>3.5999999999999997E-2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82</v>
      </c>
      <c r="AV154" s="13" t="s">
        <v>82</v>
      </c>
      <c r="AW154" s="13" t="s">
        <v>29</v>
      </c>
      <c r="AX154" s="13" t="s">
        <v>72</v>
      </c>
      <c r="AY154" s="166" t="s">
        <v>181</v>
      </c>
    </row>
    <row r="155" spans="1:65" s="15" customFormat="1" ht="11.25">
      <c r="B155" s="180"/>
      <c r="D155" s="160" t="s">
        <v>191</v>
      </c>
      <c r="E155" s="181" t="s">
        <v>1</v>
      </c>
      <c r="F155" s="182" t="s">
        <v>223</v>
      </c>
      <c r="H155" s="183">
        <v>3.5999999999999997E-2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191</v>
      </c>
      <c r="AU155" s="181" t="s">
        <v>82</v>
      </c>
      <c r="AV155" s="15" t="s">
        <v>188</v>
      </c>
      <c r="AW155" s="15" t="s">
        <v>29</v>
      </c>
      <c r="AX155" s="15" t="s">
        <v>80</v>
      </c>
      <c r="AY155" s="181" t="s">
        <v>181</v>
      </c>
    </row>
    <row r="156" spans="1:65" s="2" customFormat="1" ht="24.2" customHeight="1">
      <c r="A156" s="32"/>
      <c r="B156" s="144"/>
      <c r="C156" s="145" t="s">
        <v>187</v>
      </c>
      <c r="D156" s="145" t="s">
        <v>183</v>
      </c>
      <c r="E156" s="146" t="s">
        <v>1835</v>
      </c>
      <c r="F156" s="147" t="s">
        <v>1836</v>
      </c>
      <c r="G156" s="148" t="s">
        <v>577</v>
      </c>
      <c r="H156" s="149">
        <v>240</v>
      </c>
      <c r="I156" s="150"/>
      <c r="J156" s="151">
        <f>ROUND(I156*H156,2)</f>
        <v>0</v>
      </c>
      <c r="K156" s="152"/>
      <c r="L156" s="153"/>
      <c r="M156" s="154" t="s">
        <v>1</v>
      </c>
      <c r="N156" s="155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187</v>
      </c>
      <c r="AT156" s="158" t="s">
        <v>183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2033</v>
      </c>
    </row>
    <row r="157" spans="1:65" s="2" customFormat="1" ht="19.5">
      <c r="A157" s="32"/>
      <c r="B157" s="33"/>
      <c r="C157" s="32"/>
      <c r="D157" s="160" t="s">
        <v>190</v>
      </c>
      <c r="E157" s="32"/>
      <c r="F157" s="161" t="s">
        <v>1836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3" customFormat="1" ht="11.25">
      <c r="B158" s="165"/>
      <c r="D158" s="160" t="s">
        <v>191</v>
      </c>
      <c r="E158" s="166" t="s">
        <v>1</v>
      </c>
      <c r="F158" s="167" t="s">
        <v>1838</v>
      </c>
      <c r="H158" s="168">
        <v>240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6" t="s">
        <v>191</v>
      </c>
      <c r="AU158" s="166" t="s">
        <v>82</v>
      </c>
      <c r="AV158" s="13" t="s">
        <v>82</v>
      </c>
      <c r="AW158" s="13" t="s">
        <v>29</v>
      </c>
      <c r="AX158" s="13" t="s">
        <v>72</v>
      </c>
      <c r="AY158" s="166" t="s">
        <v>181</v>
      </c>
    </row>
    <row r="159" spans="1:65" s="15" customFormat="1" ht="11.25">
      <c r="B159" s="180"/>
      <c r="D159" s="160" t="s">
        <v>191</v>
      </c>
      <c r="E159" s="181" t="s">
        <v>1</v>
      </c>
      <c r="F159" s="182" t="s">
        <v>223</v>
      </c>
      <c r="H159" s="183">
        <v>240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191</v>
      </c>
      <c r="AU159" s="181" t="s">
        <v>82</v>
      </c>
      <c r="AV159" s="15" t="s">
        <v>188</v>
      </c>
      <c r="AW159" s="15" t="s">
        <v>29</v>
      </c>
      <c r="AX159" s="15" t="s">
        <v>80</v>
      </c>
      <c r="AY159" s="181" t="s">
        <v>181</v>
      </c>
    </row>
    <row r="160" spans="1:65" s="2" customFormat="1" ht="21.75" customHeight="1">
      <c r="A160" s="32"/>
      <c r="B160" s="144"/>
      <c r="C160" s="145" t="s">
        <v>265</v>
      </c>
      <c r="D160" s="145" t="s">
        <v>183</v>
      </c>
      <c r="E160" s="146" t="s">
        <v>1839</v>
      </c>
      <c r="F160" s="147" t="s">
        <v>1840</v>
      </c>
      <c r="G160" s="148" t="s">
        <v>577</v>
      </c>
      <c r="H160" s="149">
        <v>120</v>
      </c>
      <c r="I160" s="150"/>
      <c r="J160" s="151">
        <f>ROUND(I160*H160,2)</f>
        <v>0</v>
      </c>
      <c r="K160" s="152"/>
      <c r="L160" s="153"/>
      <c r="M160" s="154" t="s">
        <v>1</v>
      </c>
      <c r="N160" s="155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187</v>
      </c>
      <c r="AT160" s="158" t="s">
        <v>183</v>
      </c>
      <c r="AU160" s="158" t="s">
        <v>82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2034</v>
      </c>
    </row>
    <row r="161" spans="1:65" s="2" customFormat="1" ht="11.25">
      <c r="A161" s="32"/>
      <c r="B161" s="33"/>
      <c r="C161" s="32"/>
      <c r="D161" s="160" t="s">
        <v>190</v>
      </c>
      <c r="E161" s="32"/>
      <c r="F161" s="161" t="s">
        <v>1840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82</v>
      </c>
    </row>
    <row r="162" spans="1:65" s="13" customFormat="1" ht="11.25">
      <c r="B162" s="165"/>
      <c r="D162" s="160" t="s">
        <v>191</v>
      </c>
      <c r="E162" s="166" t="s">
        <v>1</v>
      </c>
      <c r="F162" s="167" t="s">
        <v>1842</v>
      </c>
      <c r="H162" s="168">
        <v>120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6" t="s">
        <v>191</v>
      </c>
      <c r="AU162" s="166" t="s">
        <v>82</v>
      </c>
      <c r="AV162" s="13" t="s">
        <v>82</v>
      </c>
      <c r="AW162" s="13" t="s">
        <v>29</v>
      </c>
      <c r="AX162" s="13" t="s">
        <v>72</v>
      </c>
      <c r="AY162" s="166" t="s">
        <v>181</v>
      </c>
    </row>
    <row r="163" spans="1:65" s="15" customFormat="1" ht="11.25">
      <c r="B163" s="180"/>
      <c r="D163" s="160" t="s">
        <v>191</v>
      </c>
      <c r="E163" s="181" t="s">
        <v>1</v>
      </c>
      <c r="F163" s="182" t="s">
        <v>223</v>
      </c>
      <c r="H163" s="183">
        <v>120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191</v>
      </c>
      <c r="AU163" s="181" t="s">
        <v>82</v>
      </c>
      <c r="AV163" s="15" t="s">
        <v>188</v>
      </c>
      <c r="AW163" s="15" t="s">
        <v>29</v>
      </c>
      <c r="AX163" s="15" t="s">
        <v>80</v>
      </c>
      <c r="AY163" s="181" t="s">
        <v>181</v>
      </c>
    </row>
    <row r="164" spans="1:65" s="2" customFormat="1" ht="66.75" customHeight="1">
      <c r="A164" s="32"/>
      <c r="B164" s="144"/>
      <c r="C164" s="188" t="s">
        <v>277</v>
      </c>
      <c r="D164" s="188" t="s">
        <v>266</v>
      </c>
      <c r="E164" s="189" t="s">
        <v>1843</v>
      </c>
      <c r="F164" s="190" t="s">
        <v>1844</v>
      </c>
      <c r="G164" s="191" t="s">
        <v>678</v>
      </c>
      <c r="H164" s="192">
        <v>3.5999999999999997E-2</v>
      </c>
      <c r="I164" s="193"/>
      <c r="J164" s="194">
        <f>ROUND(I164*H164,2)</f>
        <v>0</v>
      </c>
      <c r="K164" s="195"/>
      <c r="L164" s="33"/>
      <c r="M164" s="196" t="s">
        <v>1</v>
      </c>
      <c r="N164" s="197" t="s">
        <v>37</v>
      </c>
      <c r="O164" s="58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188</v>
      </c>
      <c r="AT164" s="158" t="s">
        <v>266</v>
      </c>
      <c r="AU164" s="158" t="s">
        <v>82</v>
      </c>
      <c r="AY164" s="17" t="s">
        <v>181</v>
      </c>
      <c r="BE164" s="159">
        <f>IF(N164="základní",J164,0)</f>
        <v>0</v>
      </c>
      <c r="BF164" s="159">
        <f>IF(N164="snížená",J164,0)</f>
        <v>0</v>
      </c>
      <c r="BG164" s="159">
        <f>IF(N164="zákl. přenesená",J164,0)</f>
        <v>0</v>
      </c>
      <c r="BH164" s="159">
        <f>IF(N164="sníž. přenesená",J164,0)</f>
        <v>0</v>
      </c>
      <c r="BI164" s="159">
        <f>IF(N164="nulová",J164,0)</f>
        <v>0</v>
      </c>
      <c r="BJ164" s="17" t="s">
        <v>80</v>
      </c>
      <c r="BK164" s="159">
        <f>ROUND(I164*H164,2)</f>
        <v>0</v>
      </c>
      <c r="BL164" s="17" t="s">
        <v>188</v>
      </c>
      <c r="BM164" s="158" t="s">
        <v>2035</v>
      </c>
    </row>
    <row r="165" spans="1:65" s="2" customFormat="1" ht="58.5">
      <c r="A165" s="32"/>
      <c r="B165" s="33"/>
      <c r="C165" s="32"/>
      <c r="D165" s="160" t="s">
        <v>190</v>
      </c>
      <c r="E165" s="32"/>
      <c r="F165" s="161" t="s">
        <v>1846</v>
      </c>
      <c r="G165" s="32"/>
      <c r="H165" s="32"/>
      <c r="I165" s="162"/>
      <c r="J165" s="32"/>
      <c r="K165" s="32"/>
      <c r="L165" s="33"/>
      <c r="M165" s="163"/>
      <c r="N165" s="164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190</v>
      </c>
      <c r="AU165" s="17" t="s">
        <v>82</v>
      </c>
    </row>
    <row r="166" spans="1:65" s="14" customFormat="1" ht="11.25">
      <c r="B166" s="173"/>
      <c r="D166" s="160" t="s">
        <v>191</v>
      </c>
      <c r="E166" s="174" t="s">
        <v>1</v>
      </c>
      <c r="F166" s="175" t="s">
        <v>1847</v>
      </c>
      <c r="H166" s="174" t="s">
        <v>1</v>
      </c>
      <c r="I166" s="176"/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191</v>
      </c>
      <c r="AU166" s="174" t="s">
        <v>82</v>
      </c>
      <c r="AV166" s="14" t="s">
        <v>80</v>
      </c>
      <c r="AW166" s="14" t="s">
        <v>29</v>
      </c>
      <c r="AX166" s="14" t="s">
        <v>72</v>
      </c>
      <c r="AY166" s="174" t="s">
        <v>181</v>
      </c>
    </row>
    <row r="167" spans="1:65" s="13" customFormat="1" ht="11.25">
      <c r="B167" s="165"/>
      <c r="D167" s="160" t="s">
        <v>191</v>
      </c>
      <c r="E167" s="166" t="s">
        <v>1</v>
      </c>
      <c r="F167" s="167" t="s">
        <v>1848</v>
      </c>
      <c r="H167" s="168">
        <v>3.5999999999999997E-2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6" t="s">
        <v>191</v>
      </c>
      <c r="AU167" s="166" t="s">
        <v>82</v>
      </c>
      <c r="AV167" s="13" t="s">
        <v>82</v>
      </c>
      <c r="AW167" s="13" t="s">
        <v>29</v>
      </c>
      <c r="AX167" s="13" t="s">
        <v>72</v>
      </c>
      <c r="AY167" s="166" t="s">
        <v>181</v>
      </c>
    </row>
    <row r="168" spans="1:65" s="15" customFormat="1" ht="11.25">
      <c r="B168" s="180"/>
      <c r="D168" s="160" t="s">
        <v>191</v>
      </c>
      <c r="E168" s="181" t="s">
        <v>1</v>
      </c>
      <c r="F168" s="182" t="s">
        <v>223</v>
      </c>
      <c r="H168" s="183">
        <v>3.5999999999999997E-2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191</v>
      </c>
      <c r="AU168" s="181" t="s">
        <v>82</v>
      </c>
      <c r="AV168" s="15" t="s">
        <v>188</v>
      </c>
      <c r="AW168" s="15" t="s">
        <v>29</v>
      </c>
      <c r="AX168" s="15" t="s">
        <v>80</v>
      </c>
      <c r="AY168" s="181" t="s">
        <v>181</v>
      </c>
    </row>
    <row r="169" spans="1:65" s="2" customFormat="1" ht="49.15" customHeight="1">
      <c r="A169" s="32"/>
      <c r="B169" s="144"/>
      <c r="C169" s="188" t="s">
        <v>289</v>
      </c>
      <c r="D169" s="188" t="s">
        <v>266</v>
      </c>
      <c r="E169" s="189" t="s">
        <v>706</v>
      </c>
      <c r="F169" s="190" t="s">
        <v>709</v>
      </c>
      <c r="G169" s="191" t="s">
        <v>577</v>
      </c>
      <c r="H169" s="192">
        <v>8</v>
      </c>
      <c r="I169" s="193"/>
      <c r="J169" s="194">
        <f>ROUND(I169*H169,2)</f>
        <v>0</v>
      </c>
      <c r="K169" s="195"/>
      <c r="L169" s="33"/>
      <c r="M169" s="196" t="s">
        <v>1</v>
      </c>
      <c r="N169" s="197" t="s">
        <v>37</v>
      </c>
      <c r="O169" s="58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188</v>
      </c>
      <c r="AT169" s="158" t="s">
        <v>266</v>
      </c>
      <c r="AU169" s="158" t="s">
        <v>82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188</v>
      </c>
      <c r="BM169" s="158" t="s">
        <v>2036</v>
      </c>
    </row>
    <row r="170" spans="1:65" s="2" customFormat="1" ht="29.25">
      <c r="A170" s="32"/>
      <c r="B170" s="33"/>
      <c r="C170" s="32"/>
      <c r="D170" s="160" t="s">
        <v>190</v>
      </c>
      <c r="E170" s="32"/>
      <c r="F170" s="161" t="s">
        <v>709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82</v>
      </c>
    </row>
    <row r="171" spans="1:65" s="13" customFormat="1" ht="11.25">
      <c r="B171" s="165"/>
      <c r="D171" s="160" t="s">
        <v>191</v>
      </c>
      <c r="E171" s="166" t="s">
        <v>1</v>
      </c>
      <c r="F171" s="167" t="s">
        <v>1850</v>
      </c>
      <c r="H171" s="168">
        <v>8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6" t="s">
        <v>191</v>
      </c>
      <c r="AU171" s="166" t="s">
        <v>82</v>
      </c>
      <c r="AV171" s="13" t="s">
        <v>82</v>
      </c>
      <c r="AW171" s="13" t="s">
        <v>29</v>
      </c>
      <c r="AX171" s="13" t="s">
        <v>72</v>
      </c>
      <c r="AY171" s="166" t="s">
        <v>181</v>
      </c>
    </row>
    <row r="172" spans="1:65" s="15" customFormat="1" ht="11.25">
      <c r="B172" s="180"/>
      <c r="D172" s="160" t="s">
        <v>191</v>
      </c>
      <c r="E172" s="181" t="s">
        <v>1</v>
      </c>
      <c r="F172" s="182" t="s">
        <v>223</v>
      </c>
      <c r="H172" s="183">
        <v>8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191</v>
      </c>
      <c r="AU172" s="181" t="s">
        <v>82</v>
      </c>
      <c r="AV172" s="15" t="s">
        <v>188</v>
      </c>
      <c r="AW172" s="15" t="s">
        <v>29</v>
      </c>
      <c r="AX172" s="15" t="s">
        <v>80</v>
      </c>
      <c r="AY172" s="181" t="s">
        <v>181</v>
      </c>
    </row>
    <row r="173" spans="1:65" s="2" customFormat="1" ht="76.349999999999994" customHeight="1">
      <c r="A173" s="32"/>
      <c r="B173" s="144"/>
      <c r="C173" s="188" t="s">
        <v>8</v>
      </c>
      <c r="D173" s="188" t="s">
        <v>266</v>
      </c>
      <c r="E173" s="189" t="s">
        <v>1851</v>
      </c>
      <c r="F173" s="190" t="s">
        <v>1852</v>
      </c>
      <c r="G173" s="191" t="s">
        <v>1853</v>
      </c>
      <c r="H173" s="192">
        <v>120</v>
      </c>
      <c r="I173" s="193"/>
      <c r="J173" s="194">
        <f>ROUND(I173*H173,2)</f>
        <v>0</v>
      </c>
      <c r="K173" s="195"/>
      <c r="L173" s="33"/>
      <c r="M173" s="196" t="s">
        <v>1</v>
      </c>
      <c r="N173" s="197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188</v>
      </c>
      <c r="AT173" s="158" t="s">
        <v>266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2037</v>
      </c>
    </row>
    <row r="174" spans="1:65" s="2" customFormat="1" ht="48.75">
      <c r="A174" s="32"/>
      <c r="B174" s="33"/>
      <c r="C174" s="32"/>
      <c r="D174" s="160" t="s">
        <v>190</v>
      </c>
      <c r="E174" s="32"/>
      <c r="F174" s="161" t="s">
        <v>1855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13" customFormat="1" ht="11.25">
      <c r="B175" s="165"/>
      <c r="D175" s="160" t="s">
        <v>191</v>
      </c>
      <c r="E175" s="166" t="s">
        <v>1</v>
      </c>
      <c r="F175" s="167" t="s">
        <v>1842</v>
      </c>
      <c r="H175" s="168">
        <v>120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6" t="s">
        <v>191</v>
      </c>
      <c r="AU175" s="166" t="s">
        <v>82</v>
      </c>
      <c r="AV175" s="13" t="s">
        <v>82</v>
      </c>
      <c r="AW175" s="13" t="s">
        <v>29</v>
      </c>
      <c r="AX175" s="13" t="s">
        <v>72</v>
      </c>
      <c r="AY175" s="166" t="s">
        <v>181</v>
      </c>
    </row>
    <row r="176" spans="1:65" s="15" customFormat="1" ht="11.25">
      <c r="B176" s="180"/>
      <c r="D176" s="160" t="s">
        <v>191</v>
      </c>
      <c r="E176" s="181" t="s">
        <v>1</v>
      </c>
      <c r="F176" s="182" t="s">
        <v>223</v>
      </c>
      <c r="H176" s="183">
        <v>120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191</v>
      </c>
      <c r="AU176" s="181" t="s">
        <v>82</v>
      </c>
      <c r="AV176" s="15" t="s">
        <v>188</v>
      </c>
      <c r="AW176" s="15" t="s">
        <v>29</v>
      </c>
      <c r="AX176" s="15" t="s">
        <v>80</v>
      </c>
      <c r="AY176" s="181" t="s">
        <v>181</v>
      </c>
    </row>
    <row r="177" spans="1:65" s="2" customFormat="1" ht="76.349999999999994" customHeight="1">
      <c r="A177" s="32"/>
      <c r="B177" s="144"/>
      <c r="C177" s="188" t="s">
        <v>304</v>
      </c>
      <c r="D177" s="188" t="s">
        <v>266</v>
      </c>
      <c r="E177" s="189" t="s">
        <v>1856</v>
      </c>
      <c r="F177" s="190" t="s">
        <v>1857</v>
      </c>
      <c r="G177" s="191" t="s">
        <v>678</v>
      </c>
      <c r="H177" s="192">
        <v>0.3</v>
      </c>
      <c r="I177" s="193"/>
      <c r="J177" s="194">
        <f>ROUND(I177*H177,2)</f>
        <v>0</v>
      </c>
      <c r="K177" s="195"/>
      <c r="L177" s="33"/>
      <c r="M177" s="196" t="s">
        <v>1</v>
      </c>
      <c r="N177" s="197" t="s">
        <v>37</v>
      </c>
      <c r="O177" s="58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188</v>
      </c>
      <c r="AT177" s="158" t="s">
        <v>266</v>
      </c>
      <c r="AU177" s="158" t="s">
        <v>82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2038</v>
      </c>
    </row>
    <row r="178" spans="1:65" s="2" customFormat="1" ht="107.25">
      <c r="A178" s="32"/>
      <c r="B178" s="33"/>
      <c r="C178" s="32"/>
      <c r="D178" s="160" t="s">
        <v>190</v>
      </c>
      <c r="E178" s="32"/>
      <c r="F178" s="161" t="s">
        <v>1859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82</v>
      </c>
    </row>
    <row r="179" spans="1:65" s="14" customFormat="1" ht="11.25">
      <c r="B179" s="173"/>
      <c r="D179" s="160" t="s">
        <v>191</v>
      </c>
      <c r="E179" s="174" t="s">
        <v>1</v>
      </c>
      <c r="F179" s="175" t="s">
        <v>1860</v>
      </c>
      <c r="H179" s="174" t="s">
        <v>1</v>
      </c>
      <c r="I179" s="176"/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191</v>
      </c>
      <c r="AU179" s="174" t="s">
        <v>82</v>
      </c>
      <c r="AV179" s="14" t="s">
        <v>80</v>
      </c>
      <c r="AW179" s="14" t="s">
        <v>29</v>
      </c>
      <c r="AX179" s="14" t="s">
        <v>72</v>
      </c>
      <c r="AY179" s="174" t="s">
        <v>181</v>
      </c>
    </row>
    <row r="180" spans="1:65" s="13" customFormat="1" ht="11.25">
      <c r="B180" s="165"/>
      <c r="D180" s="160" t="s">
        <v>191</v>
      </c>
      <c r="E180" s="166" t="s">
        <v>1</v>
      </c>
      <c r="F180" s="167" t="s">
        <v>1861</v>
      </c>
      <c r="H180" s="168">
        <v>0.3</v>
      </c>
      <c r="I180" s="169"/>
      <c r="L180" s="165"/>
      <c r="M180" s="170"/>
      <c r="N180" s="171"/>
      <c r="O180" s="171"/>
      <c r="P180" s="171"/>
      <c r="Q180" s="171"/>
      <c r="R180" s="171"/>
      <c r="S180" s="171"/>
      <c r="T180" s="172"/>
      <c r="AT180" s="166" t="s">
        <v>191</v>
      </c>
      <c r="AU180" s="166" t="s">
        <v>82</v>
      </c>
      <c r="AV180" s="13" t="s">
        <v>82</v>
      </c>
      <c r="AW180" s="13" t="s">
        <v>29</v>
      </c>
      <c r="AX180" s="13" t="s">
        <v>72</v>
      </c>
      <c r="AY180" s="166" t="s">
        <v>181</v>
      </c>
    </row>
    <row r="181" spans="1:65" s="15" customFormat="1" ht="11.25">
      <c r="B181" s="180"/>
      <c r="D181" s="160" t="s">
        <v>191</v>
      </c>
      <c r="E181" s="181" t="s">
        <v>1</v>
      </c>
      <c r="F181" s="182" t="s">
        <v>223</v>
      </c>
      <c r="H181" s="183">
        <v>0.3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191</v>
      </c>
      <c r="AU181" s="181" t="s">
        <v>82</v>
      </c>
      <c r="AV181" s="15" t="s">
        <v>188</v>
      </c>
      <c r="AW181" s="15" t="s">
        <v>29</v>
      </c>
      <c r="AX181" s="15" t="s">
        <v>80</v>
      </c>
      <c r="AY181" s="181" t="s">
        <v>181</v>
      </c>
    </row>
    <row r="182" spans="1:65" s="2" customFormat="1" ht="66.75" customHeight="1">
      <c r="A182" s="32"/>
      <c r="B182" s="144"/>
      <c r="C182" s="188" t="s">
        <v>312</v>
      </c>
      <c r="D182" s="188" t="s">
        <v>266</v>
      </c>
      <c r="E182" s="189" t="s">
        <v>1862</v>
      </c>
      <c r="F182" s="190" t="s">
        <v>1863</v>
      </c>
      <c r="G182" s="191" t="s">
        <v>721</v>
      </c>
      <c r="H182" s="192">
        <v>8</v>
      </c>
      <c r="I182" s="193"/>
      <c r="J182" s="194">
        <f>ROUND(I182*H182,2)</f>
        <v>0</v>
      </c>
      <c r="K182" s="195"/>
      <c r="L182" s="33"/>
      <c r="M182" s="196" t="s">
        <v>1</v>
      </c>
      <c r="N182" s="197" t="s">
        <v>37</v>
      </c>
      <c r="O182" s="58"/>
      <c r="P182" s="156">
        <f>O182*H182</f>
        <v>0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188</v>
      </c>
      <c r="AT182" s="158" t="s">
        <v>266</v>
      </c>
      <c r="AU182" s="158" t="s">
        <v>82</v>
      </c>
      <c r="AY182" s="17" t="s">
        <v>181</v>
      </c>
      <c r="BE182" s="159">
        <f>IF(N182="základní",J182,0)</f>
        <v>0</v>
      </c>
      <c r="BF182" s="159">
        <f>IF(N182="snížená",J182,0)</f>
        <v>0</v>
      </c>
      <c r="BG182" s="159">
        <f>IF(N182="zákl. přenesená",J182,0)</f>
        <v>0</v>
      </c>
      <c r="BH182" s="159">
        <f>IF(N182="sníž. přenesená",J182,0)</f>
        <v>0</v>
      </c>
      <c r="BI182" s="159">
        <f>IF(N182="nulová",J182,0)</f>
        <v>0</v>
      </c>
      <c r="BJ182" s="17" t="s">
        <v>80</v>
      </c>
      <c r="BK182" s="159">
        <f>ROUND(I182*H182,2)</f>
        <v>0</v>
      </c>
      <c r="BL182" s="17" t="s">
        <v>188</v>
      </c>
      <c r="BM182" s="158" t="s">
        <v>2039</v>
      </c>
    </row>
    <row r="183" spans="1:65" s="2" customFormat="1" ht="68.25">
      <c r="A183" s="32"/>
      <c r="B183" s="33"/>
      <c r="C183" s="32"/>
      <c r="D183" s="160" t="s">
        <v>190</v>
      </c>
      <c r="E183" s="32"/>
      <c r="F183" s="161" t="s">
        <v>1865</v>
      </c>
      <c r="G183" s="32"/>
      <c r="H183" s="32"/>
      <c r="I183" s="162"/>
      <c r="J183" s="32"/>
      <c r="K183" s="32"/>
      <c r="L183" s="33"/>
      <c r="M183" s="163"/>
      <c r="N183" s="164"/>
      <c r="O183" s="58"/>
      <c r="P183" s="58"/>
      <c r="Q183" s="58"/>
      <c r="R183" s="58"/>
      <c r="S183" s="58"/>
      <c r="T183" s="59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7" t="s">
        <v>190</v>
      </c>
      <c r="AU183" s="17" t="s">
        <v>82</v>
      </c>
    </row>
    <row r="184" spans="1:65" s="13" customFormat="1" ht="11.25">
      <c r="B184" s="165"/>
      <c r="D184" s="160" t="s">
        <v>191</v>
      </c>
      <c r="E184" s="166" t="s">
        <v>1</v>
      </c>
      <c r="F184" s="167" t="s">
        <v>1850</v>
      </c>
      <c r="H184" s="168">
        <v>8</v>
      </c>
      <c r="I184" s="169"/>
      <c r="L184" s="165"/>
      <c r="M184" s="170"/>
      <c r="N184" s="171"/>
      <c r="O184" s="171"/>
      <c r="P184" s="171"/>
      <c r="Q184" s="171"/>
      <c r="R184" s="171"/>
      <c r="S184" s="171"/>
      <c r="T184" s="172"/>
      <c r="AT184" s="166" t="s">
        <v>191</v>
      </c>
      <c r="AU184" s="166" t="s">
        <v>82</v>
      </c>
      <c r="AV184" s="13" t="s">
        <v>82</v>
      </c>
      <c r="AW184" s="13" t="s">
        <v>29</v>
      </c>
      <c r="AX184" s="13" t="s">
        <v>72</v>
      </c>
      <c r="AY184" s="166" t="s">
        <v>181</v>
      </c>
    </row>
    <row r="185" spans="1:65" s="15" customFormat="1" ht="11.25">
      <c r="B185" s="180"/>
      <c r="D185" s="160" t="s">
        <v>191</v>
      </c>
      <c r="E185" s="181" t="s">
        <v>1</v>
      </c>
      <c r="F185" s="182" t="s">
        <v>223</v>
      </c>
      <c r="H185" s="183">
        <v>8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191</v>
      </c>
      <c r="AU185" s="181" t="s">
        <v>82</v>
      </c>
      <c r="AV185" s="15" t="s">
        <v>188</v>
      </c>
      <c r="AW185" s="15" t="s">
        <v>29</v>
      </c>
      <c r="AX185" s="15" t="s">
        <v>80</v>
      </c>
      <c r="AY185" s="181" t="s">
        <v>181</v>
      </c>
    </row>
    <row r="186" spans="1:65" s="2" customFormat="1" ht="76.349999999999994" customHeight="1">
      <c r="A186" s="32"/>
      <c r="B186" s="144"/>
      <c r="C186" s="188" t="s">
        <v>319</v>
      </c>
      <c r="D186" s="188" t="s">
        <v>266</v>
      </c>
      <c r="E186" s="189" t="s">
        <v>1866</v>
      </c>
      <c r="F186" s="190" t="s">
        <v>1867</v>
      </c>
      <c r="G186" s="191" t="s">
        <v>622</v>
      </c>
      <c r="H186" s="192">
        <v>150</v>
      </c>
      <c r="I186" s="193"/>
      <c r="J186" s="194">
        <f>ROUND(I186*H186,2)</f>
        <v>0</v>
      </c>
      <c r="K186" s="195"/>
      <c r="L186" s="33"/>
      <c r="M186" s="196" t="s">
        <v>1</v>
      </c>
      <c r="N186" s="197" t="s">
        <v>37</v>
      </c>
      <c r="O186" s="58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188</v>
      </c>
      <c r="AT186" s="158" t="s">
        <v>266</v>
      </c>
      <c r="AU186" s="158" t="s">
        <v>82</v>
      </c>
      <c r="AY186" s="17" t="s">
        <v>181</v>
      </c>
      <c r="BE186" s="159">
        <f>IF(N186="základní",J186,0)</f>
        <v>0</v>
      </c>
      <c r="BF186" s="159">
        <f>IF(N186="snížená",J186,0)</f>
        <v>0</v>
      </c>
      <c r="BG186" s="159">
        <f>IF(N186="zákl. přenesená",J186,0)</f>
        <v>0</v>
      </c>
      <c r="BH186" s="159">
        <f>IF(N186="sníž. přenesená",J186,0)</f>
        <v>0</v>
      </c>
      <c r="BI186" s="159">
        <f>IF(N186="nulová",J186,0)</f>
        <v>0</v>
      </c>
      <c r="BJ186" s="17" t="s">
        <v>80</v>
      </c>
      <c r="BK186" s="159">
        <f>ROUND(I186*H186,2)</f>
        <v>0</v>
      </c>
      <c r="BL186" s="17" t="s">
        <v>188</v>
      </c>
      <c r="BM186" s="158" t="s">
        <v>2040</v>
      </c>
    </row>
    <row r="187" spans="1:65" s="2" customFormat="1" ht="48.75">
      <c r="A187" s="32"/>
      <c r="B187" s="33"/>
      <c r="C187" s="32"/>
      <c r="D187" s="160" t="s">
        <v>190</v>
      </c>
      <c r="E187" s="32"/>
      <c r="F187" s="161" t="s">
        <v>1869</v>
      </c>
      <c r="G187" s="32"/>
      <c r="H187" s="32"/>
      <c r="I187" s="162"/>
      <c r="J187" s="32"/>
      <c r="K187" s="32"/>
      <c r="L187" s="33"/>
      <c r="M187" s="163"/>
      <c r="N187" s="164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190</v>
      </c>
      <c r="AU187" s="17" t="s">
        <v>82</v>
      </c>
    </row>
    <row r="188" spans="1:65" s="2" customFormat="1" ht="76.349999999999994" customHeight="1">
      <c r="A188" s="32"/>
      <c r="B188" s="144"/>
      <c r="C188" s="188" t="s">
        <v>325</v>
      </c>
      <c r="D188" s="188" t="s">
        <v>266</v>
      </c>
      <c r="E188" s="189" t="s">
        <v>1870</v>
      </c>
      <c r="F188" s="190" t="s">
        <v>1871</v>
      </c>
      <c r="G188" s="191" t="s">
        <v>622</v>
      </c>
      <c r="H188" s="192">
        <v>150</v>
      </c>
      <c r="I188" s="193"/>
      <c r="J188" s="194">
        <f>ROUND(I188*H188,2)</f>
        <v>0</v>
      </c>
      <c r="K188" s="195"/>
      <c r="L188" s="33"/>
      <c r="M188" s="196" t="s">
        <v>1</v>
      </c>
      <c r="N188" s="197" t="s">
        <v>37</v>
      </c>
      <c r="O188" s="58"/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8" t="s">
        <v>188</v>
      </c>
      <c r="AT188" s="158" t="s">
        <v>266</v>
      </c>
      <c r="AU188" s="158" t="s">
        <v>82</v>
      </c>
      <c r="AY188" s="17" t="s">
        <v>181</v>
      </c>
      <c r="BE188" s="159">
        <f>IF(N188="základní",J188,0)</f>
        <v>0</v>
      </c>
      <c r="BF188" s="159">
        <f>IF(N188="snížená",J188,0)</f>
        <v>0</v>
      </c>
      <c r="BG188" s="159">
        <f>IF(N188="zákl. přenesená",J188,0)</f>
        <v>0</v>
      </c>
      <c r="BH188" s="159">
        <f>IF(N188="sníž. přenesená",J188,0)</f>
        <v>0</v>
      </c>
      <c r="BI188" s="159">
        <f>IF(N188="nulová",J188,0)</f>
        <v>0</v>
      </c>
      <c r="BJ188" s="17" t="s">
        <v>80</v>
      </c>
      <c r="BK188" s="159">
        <f>ROUND(I188*H188,2)</f>
        <v>0</v>
      </c>
      <c r="BL188" s="17" t="s">
        <v>188</v>
      </c>
      <c r="BM188" s="158" t="s">
        <v>2041</v>
      </c>
    </row>
    <row r="189" spans="1:65" s="2" customFormat="1" ht="58.5">
      <c r="A189" s="32"/>
      <c r="B189" s="33"/>
      <c r="C189" s="32"/>
      <c r="D189" s="160" t="s">
        <v>190</v>
      </c>
      <c r="E189" s="32"/>
      <c r="F189" s="161" t="s">
        <v>1873</v>
      </c>
      <c r="G189" s="32"/>
      <c r="H189" s="32"/>
      <c r="I189" s="162"/>
      <c r="J189" s="32"/>
      <c r="K189" s="32"/>
      <c r="L189" s="33"/>
      <c r="M189" s="163"/>
      <c r="N189" s="164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190</v>
      </c>
      <c r="AU189" s="17" t="s">
        <v>82</v>
      </c>
    </row>
    <row r="190" spans="1:65" s="12" customFormat="1" ht="25.9" customHeight="1">
      <c r="B190" s="131"/>
      <c r="D190" s="132" t="s">
        <v>71</v>
      </c>
      <c r="E190" s="133" t="s">
        <v>639</v>
      </c>
      <c r="F190" s="133" t="s">
        <v>640</v>
      </c>
      <c r="I190" s="134"/>
      <c r="J190" s="135">
        <f>BK190</f>
        <v>0</v>
      </c>
      <c r="L190" s="131"/>
      <c r="M190" s="136"/>
      <c r="N190" s="137"/>
      <c r="O190" s="137"/>
      <c r="P190" s="138">
        <f>SUM(P191:P208)</f>
        <v>0</v>
      </c>
      <c r="Q190" s="137"/>
      <c r="R190" s="138">
        <f>SUM(R191:R208)</f>
        <v>0</v>
      </c>
      <c r="S190" s="137"/>
      <c r="T190" s="139">
        <f>SUM(T191:T208)</f>
        <v>0</v>
      </c>
      <c r="AR190" s="132" t="s">
        <v>188</v>
      </c>
      <c r="AT190" s="140" t="s">
        <v>71</v>
      </c>
      <c r="AU190" s="140" t="s">
        <v>72</v>
      </c>
      <c r="AY190" s="132" t="s">
        <v>181</v>
      </c>
      <c r="BK190" s="141">
        <f>SUM(BK191:BK208)</f>
        <v>0</v>
      </c>
    </row>
    <row r="191" spans="1:65" s="2" customFormat="1" ht="76.349999999999994" customHeight="1">
      <c r="A191" s="32"/>
      <c r="B191" s="144"/>
      <c r="C191" s="188" t="s">
        <v>329</v>
      </c>
      <c r="D191" s="188" t="s">
        <v>266</v>
      </c>
      <c r="E191" s="189" t="s">
        <v>1874</v>
      </c>
      <c r="F191" s="190" t="s">
        <v>1875</v>
      </c>
      <c r="G191" s="191" t="s">
        <v>643</v>
      </c>
      <c r="H191" s="192">
        <v>246.24</v>
      </c>
      <c r="I191" s="193"/>
      <c r="J191" s="194">
        <f>ROUND(I191*H191,2)</f>
        <v>0</v>
      </c>
      <c r="K191" s="195"/>
      <c r="L191" s="33"/>
      <c r="M191" s="196" t="s">
        <v>1</v>
      </c>
      <c r="N191" s="197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1876</v>
      </c>
      <c r="AT191" s="158" t="s">
        <v>266</v>
      </c>
      <c r="AU191" s="158" t="s">
        <v>80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1876</v>
      </c>
      <c r="BM191" s="158" t="s">
        <v>2042</v>
      </c>
    </row>
    <row r="192" spans="1:65" s="2" customFormat="1" ht="136.5">
      <c r="A192" s="32"/>
      <c r="B192" s="33"/>
      <c r="C192" s="32"/>
      <c r="D192" s="160" t="s">
        <v>190</v>
      </c>
      <c r="E192" s="32"/>
      <c r="F192" s="161" t="s">
        <v>1878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80</v>
      </c>
    </row>
    <row r="193" spans="1:65" s="13" customFormat="1" ht="22.5">
      <c r="B193" s="165"/>
      <c r="D193" s="160" t="s">
        <v>191</v>
      </c>
      <c r="E193" s="166" t="s">
        <v>1</v>
      </c>
      <c r="F193" s="167" t="s">
        <v>1879</v>
      </c>
      <c r="H193" s="168">
        <v>123.12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6" t="s">
        <v>191</v>
      </c>
      <c r="AU193" s="166" t="s">
        <v>80</v>
      </c>
      <c r="AV193" s="13" t="s">
        <v>82</v>
      </c>
      <c r="AW193" s="13" t="s">
        <v>29</v>
      </c>
      <c r="AX193" s="13" t="s">
        <v>72</v>
      </c>
      <c r="AY193" s="166" t="s">
        <v>181</v>
      </c>
    </row>
    <row r="194" spans="1:65" s="13" customFormat="1" ht="22.5">
      <c r="B194" s="165"/>
      <c r="D194" s="160" t="s">
        <v>191</v>
      </c>
      <c r="E194" s="166" t="s">
        <v>1</v>
      </c>
      <c r="F194" s="167" t="s">
        <v>1880</v>
      </c>
      <c r="H194" s="168">
        <v>123.12</v>
      </c>
      <c r="I194" s="169"/>
      <c r="L194" s="165"/>
      <c r="M194" s="170"/>
      <c r="N194" s="171"/>
      <c r="O194" s="171"/>
      <c r="P194" s="171"/>
      <c r="Q194" s="171"/>
      <c r="R194" s="171"/>
      <c r="S194" s="171"/>
      <c r="T194" s="172"/>
      <c r="AT194" s="166" t="s">
        <v>191</v>
      </c>
      <c r="AU194" s="166" t="s">
        <v>80</v>
      </c>
      <c r="AV194" s="13" t="s">
        <v>82</v>
      </c>
      <c r="AW194" s="13" t="s">
        <v>29</v>
      </c>
      <c r="AX194" s="13" t="s">
        <v>72</v>
      </c>
      <c r="AY194" s="166" t="s">
        <v>181</v>
      </c>
    </row>
    <row r="195" spans="1:65" s="15" customFormat="1" ht="11.25">
      <c r="B195" s="180"/>
      <c r="D195" s="160" t="s">
        <v>191</v>
      </c>
      <c r="E195" s="181" t="s">
        <v>1</v>
      </c>
      <c r="F195" s="182" t="s">
        <v>223</v>
      </c>
      <c r="H195" s="183">
        <v>246.24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191</v>
      </c>
      <c r="AU195" s="181" t="s">
        <v>80</v>
      </c>
      <c r="AV195" s="15" t="s">
        <v>188</v>
      </c>
      <c r="AW195" s="15" t="s">
        <v>29</v>
      </c>
      <c r="AX195" s="15" t="s">
        <v>80</v>
      </c>
      <c r="AY195" s="181" t="s">
        <v>181</v>
      </c>
    </row>
    <row r="196" spans="1:65" s="2" customFormat="1" ht="66.75" customHeight="1">
      <c r="A196" s="32"/>
      <c r="B196" s="144"/>
      <c r="C196" s="188" t="s">
        <v>333</v>
      </c>
      <c r="D196" s="188" t="s">
        <v>266</v>
      </c>
      <c r="E196" s="189" t="s">
        <v>1881</v>
      </c>
      <c r="F196" s="190" t="s">
        <v>1882</v>
      </c>
      <c r="G196" s="191" t="s">
        <v>577</v>
      </c>
      <c r="H196" s="192">
        <v>1</v>
      </c>
      <c r="I196" s="193"/>
      <c r="J196" s="194">
        <f>ROUND(I196*H196,2)</f>
        <v>0</v>
      </c>
      <c r="K196" s="195"/>
      <c r="L196" s="33"/>
      <c r="M196" s="196" t="s">
        <v>1</v>
      </c>
      <c r="N196" s="197" t="s">
        <v>37</v>
      </c>
      <c r="O196" s="58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8" t="s">
        <v>1876</v>
      </c>
      <c r="AT196" s="158" t="s">
        <v>266</v>
      </c>
      <c r="AU196" s="158" t="s">
        <v>80</v>
      </c>
      <c r="AY196" s="17" t="s">
        <v>181</v>
      </c>
      <c r="BE196" s="159">
        <f>IF(N196="základní",J196,0)</f>
        <v>0</v>
      </c>
      <c r="BF196" s="159">
        <f>IF(N196="snížená",J196,0)</f>
        <v>0</v>
      </c>
      <c r="BG196" s="159">
        <f>IF(N196="zákl. přenesená",J196,0)</f>
        <v>0</v>
      </c>
      <c r="BH196" s="159">
        <f>IF(N196="sníž. přenesená",J196,0)</f>
        <v>0</v>
      </c>
      <c r="BI196" s="159">
        <f>IF(N196="nulová",J196,0)</f>
        <v>0</v>
      </c>
      <c r="BJ196" s="17" t="s">
        <v>80</v>
      </c>
      <c r="BK196" s="159">
        <f>ROUND(I196*H196,2)</f>
        <v>0</v>
      </c>
      <c r="BL196" s="17" t="s">
        <v>1876</v>
      </c>
      <c r="BM196" s="158" t="s">
        <v>2043</v>
      </c>
    </row>
    <row r="197" spans="1:65" s="2" customFormat="1" ht="58.5">
      <c r="A197" s="32"/>
      <c r="B197" s="33"/>
      <c r="C197" s="32"/>
      <c r="D197" s="160" t="s">
        <v>190</v>
      </c>
      <c r="E197" s="32"/>
      <c r="F197" s="161" t="s">
        <v>1884</v>
      </c>
      <c r="G197" s="32"/>
      <c r="H197" s="32"/>
      <c r="I197" s="162"/>
      <c r="J197" s="32"/>
      <c r="K197" s="32"/>
      <c r="L197" s="33"/>
      <c r="M197" s="163"/>
      <c r="N197" s="164"/>
      <c r="O197" s="58"/>
      <c r="P197" s="58"/>
      <c r="Q197" s="58"/>
      <c r="R197" s="58"/>
      <c r="S197" s="58"/>
      <c r="T197" s="59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7" t="s">
        <v>190</v>
      </c>
      <c r="AU197" s="17" t="s">
        <v>80</v>
      </c>
    </row>
    <row r="198" spans="1:65" s="13" customFormat="1" ht="11.25">
      <c r="B198" s="165"/>
      <c r="D198" s="160" t="s">
        <v>191</v>
      </c>
      <c r="E198" s="166" t="s">
        <v>1</v>
      </c>
      <c r="F198" s="167" t="s">
        <v>1885</v>
      </c>
      <c r="H198" s="168">
        <v>1</v>
      </c>
      <c r="I198" s="169"/>
      <c r="L198" s="165"/>
      <c r="M198" s="170"/>
      <c r="N198" s="171"/>
      <c r="O198" s="171"/>
      <c r="P198" s="171"/>
      <c r="Q198" s="171"/>
      <c r="R198" s="171"/>
      <c r="S198" s="171"/>
      <c r="T198" s="172"/>
      <c r="AT198" s="166" t="s">
        <v>191</v>
      </c>
      <c r="AU198" s="166" t="s">
        <v>80</v>
      </c>
      <c r="AV198" s="13" t="s">
        <v>82</v>
      </c>
      <c r="AW198" s="13" t="s">
        <v>29</v>
      </c>
      <c r="AX198" s="13" t="s">
        <v>72</v>
      </c>
      <c r="AY198" s="166" t="s">
        <v>181</v>
      </c>
    </row>
    <row r="199" spans="1:65" s="15" customFormat="1" ht="11.25">
      <c r="B199" s="180"/>
      <c r="D199" s="160" t="s">
        <v>191</v>
      </c>
      <c r="E199" s="181" t="s">
        <v>1</v>
      </c>
      <c r="F199" s="182" t="s">
        <v>223</v>
      </c>
      <c r="H199" s="183">
        <v>1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191</v>
      </c>
      <c r="AU199" s="181" t="s">
        <v>80</v>
      </c>
      <c r="AV199" s="15" t="s">
        <v>188</v>
      </c>
      <c r="AW199" s="15" t="s">
        <v>29</v>
      </c>
      <c r="AX199" s="15" t="s">
        <v>80</v>
      </c>
      <c r="AY199" s="181" t="s">
        <v>181</v>
      </c>
    </row>
    <row r="200" spans="1:65" s="2" customFormat="1" ht="76.349999999999994" customHeight="1">
      <c r="A200" s="32"/>
      <c r="B200" s="144"/>
      <c r="C200" s="188" t="s">
        <v>338</v>
      </c>
      <c r="D200" s="188" t="s">
        <v>266</v>
      </c>
      <c r="E200" s="189" t="s">
        <v>1886</v>
      </c>
      <c r="F200" s="190" t="s">
        <v>1887</v>
      </c>
      <c r="G200" s="191" t="s">
        <v>577</v>
      </c>
      <c r="H200" s="192">
        <v>1</v>
      </c>
      <c r="I200" s="193"/>
      <c r="J200" s="194">
        <f>ROUND(I200*H200,2)</f>
        <v>0</v>
      </c>
      <c r="K200" s="195"/>
      <c r="L200" s="33"/>
      <c r="M200" s="196" t="s">
        <v>1</v>
      </c>
      <c r="N200" s="197" t="s">
        <v>37</v>
      </c>
      <c r="O200" s="58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8" t="s">
        <v>1876</v>
      </c>
      <c r="AT200" s="158" t="s">
        <v>266</v>
      </c>
      <c r="AU200" s="158" t="s">
        <v>80</v>
      </c>
      <c r="AY200" s="17" t="s">
        <v>181</v>
      </c>
      <c r="BE200" s="159">
        <f>IF(N200="základní",J200,0)</f>
        <v>0</v>
      </c>
      <c r="BF200" s="159">
        <f>IF(N200="snížená",J200,0)</f>
        <v>0</v>
      </c>
      <c r="BG200" s="159">
        <f>IF(N200="zákl. přenesená",J200,0)</f>
        <v>0</v>
      </c>
      <c r="BH200" s="159">
        <f>IF(N200="sníž. přenesená",J200,0)</f>
        <v>0</v>
      </c>
      <c r="BI200" s="159">
        <f>IF(N200="nulová",J200,0)</f>
        <v>0</v>
      </c>
      <c r="BJ200" s="17" t="s">
        <v>80</v>
      </c>
      <c r="BK200" s="159">
        <f>ROUND(I200*H200,2)</f>
        <v>0</v>
      </c>
      <c r="BL200" s="17" t="s">
        <v>1876</v>
      </c>
      <c r="BM200" s="158" t="s">
        <v>2044</v>
      </c>
    </row>
    <row r="201" spans="1:65" s="2" customFormat="1" ht="48.75">
      <c r="A201" s="32"/>
      <c r="B201" s="33"/>
      <c r="C201" s="32"/>
      <c r="D201" s="160" t="s">
        <v>190</v>
      </c>
      <c r="E201" s="32"/>
      <c r="F201" s="161" t="s">
        <v>1889</v>
      </c>
      <c r="G201" s="32"/>
      <c r="H201" s="32"/>
      <c r="I201" s="162"/>
      <c r="J201" s="32"/>
      <c r="K201" s="32"/>
      <c r="L201" s="33"/>
      <c r="M201" s="163"/>
      <c r="N201" s="164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190</v>
      </c>
      <c r="AU201" s="17" t="s">
        <v>80</v>
      </c>
    </row>
    <row r="202" spans="1:65" s="13" customFormat="1" ht="11.25">
      <c r="B202" s="165"/>
      <c r="D202" s="160" t="s">
        <v>191</v>
      </c>
      <c r="E202" s="166" t="s">
        <v>1</v>
      </c>
      <c r="F202" s="167" t="s">
        <v>1890</v>
      </c>
      <c r="H202" s="168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6" t="s">
        <v>191</v>
      </c>
      <c r="AU202" s="166" t="s">
        <v>80</v>
      </c>
      <c r="AV202" s="13" t="s">
        <v>82</v>
      </c>
      <c r="AW202" s="13" t="s">
        <v>29</v>
      </c>
      <c r="AX202" s="13" t="s">
        <v>72</v>
      </c>
      <c r="AY202" s="166" t="s">
        <v>181</v>
      </c>
    </row>
    <row r="203" spans="1:65" s="15" customFormat="1" ht="11.25">
      <c r="B203" s="180"/>
      <c r="D203" s="160" t="s">
        <v>191</v>
      </c>
      <c r="E203" s="181" t="s">
        <v>1</v>
      </c>
      <c r="F203" s="182" t="s">
        <v>223</v>
      </c>
      <c r="H203" s="183">
        <v>1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191</v>
      </c>
      <c r="AU203" s="181" t="s">
        <v>80</v>
      </c>
      <c r="AV203" s="15" t="s">
        <v>188</v>
      </c>
      <c r="AW203" s="15" t="s">
        <v>29</v>
      </c>
      <c r="AX203" s="15" t="s">
        <v>80</v>
      </c>
      <c r="AY203" s="181" t="s">
        <v>181</v>
      </c>
    </row>
    <row r="204" spans="1:65" s="2" customFormat="1" ht="66.75" customHeight="1">
      <c r="A204" s="32"/>
      <c r="B204" s="144"/>
      <c r="C204" s="188" t="s">
        <v>363</v>
      </c>
      <c r="D204" s="188" t="s">
        <v>266</v>
      </c>
      <c r="E204" s="189" t="s">
        <v>1017</v>
      </c>
      <c r="F204" s="190" t="s">
        <v>1891</v>
      </c>
      <c r="G204" s="191" t="s">
        <v>643</v>
      </c>
      <c r="H204" s="192">
        <v>123.12</v>
      </c>
      <c r="I204" s="193"/>
      <c r="J204" s="194">
        <f>ROUND(I204*H204,2)</f>
        <v>0</v>
      </c>
      <c r="K204" s="195"/>
      <c r="L204" s="33"/>
      <c r="M204" s="196" t="s">
        <v>1</v>
      </c>
      <c r="N204" s="197" t="s">
        <v>37</v>
      </c>
      <c r="O204" s="58"/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8" t="s">
        <v>1876</v>
      </c>
      <c r="AT204" s="158" t="s">
        <v>266</v>
      </c>
      <c r="AU204" s="158" t="s">
        <v>80</v>
      </c>
      <c r="AY204" s="17" t="s">
        <v>181</v>
      </c>
      <c r="BE204" s="159">
        <f>IF(N204="základní",J204,0)</f>
        <v>0</v>
      </c>
      <c r="BF204" s="159">
        <f>IF(N204="snížená",J204,0)</f>
        <v>0</v>
      </c>
      <c r="BG204" s="159">
        <f>IF(N204="zákl. přenesená",J204,0)</f>
        <v>0</v>
      </c>
      <c r="BH204" s="159">
        <f>IF(N204="sníž. přenesená",J204,0)</f>
        <v>0</v>
      </c>
      <c r="BI204" s="159">
        <f>IF(N204="nulová",J204,0)</f>
        <v>0</v>
      </c>
      <c r="BJ204" s="17" t="s">
        <v>80</v>
      </c>
      <c r="BK204" s="159">
        <f>ROUND(I204*H204,2)</f>
        <v>0</v>
      </c>
      <c r="BL204" s="17" t="s">
        <v>1876</v>
      </c>
      <c r="BM204" s="158" t="s">
        <v>2045</v>
      </c>
    </row>
    <row r="205" spans="1:65" s="2" customFormat="1" ht="58.5">
      <c r="A205" s="32"/>
      <c r="B205" s="33"/>
      <c r="C205" s="32"/>
      <c r="D205" s="160" t="s">
        <v>190</v>
      </c>
      <c r="E205" s="32"/>
      <c r="F205" s="161" t="s">
        <v>1020</v>
      </c>
      <c r="G205" s="32"/>
      <c r="H205" s="32"/>
      <c r="I205" s="162"/>
      <c r="J205" s="32"/>
      <c r="K205" s="32"/>
      <c r="L205" s="33"/>
      <c r="M205" s="163"/>
      <c r="N205" s="164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190</v>
      </c>
      <c r="AU205" s="17" t="s">
        <v>80</v>
      </c>
    </row>
    <row r="206" spans="1:65" s="14" customFormat="1" ht="22.5">
      <c r="B206" s="173"/>
      <c r="D206" s="160" t="s">
        <v>191</v>
      </c>
      <c r="E206" s="174" t="s">
        <v>1</v>
      </c>
      <c r="F206" s="175" t="s">
        <v>1893</v>
      </c>
      <c r="H206" s="174" t="s">
        <v>1</v>
      </c>
      <c r="I206" s="176"/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191</v>
      </c>
      <c r="AU206" s="174" t="s">
        <v>80</v>
      </c>
      <c r="AV206" s="14" t="s">
        <v>80</v>
      </c>
      <c r="AW206" s="14" t="s">
        <v>29</v>
      </c>
      <c r="AX206" s="14" t="s">
        <v>72</v>
      </c>
      <c r="AY206" s="174" t="s">
        <v>181</v>
      </c>
    </row>
    <row r="207" spans="1:65" s="13" customFormat="1" ht="11.25">
      <c r="B207" s="165"/>
      <c r="D207" s="160" t="s">
        <v>191</v>
      </c>
      <c r="E207" s="166" t="s">
        <v>1</v>
      </c>
      <c r="F207" s="167" t="s">
        <v>1831</v>
      </c>
      <c r="H207" s="168">
        <v>123.12</v>
      </c>
      <c r="I207" s="169"/>
      <c r="L207" s="165"/>
      <c r="M207" s="170"/>
      <c r="N207" s="171"/>
      <c r="O207" s="171"/>
      <c r="P207" s="171"/>
      <c r="Q207" s="171"/>
      <c r="R207" s="171"/>
      <c r="S207" s="171"/>
      <c r="T207" s="172"/>
      <c r="AT207" s="166" t="s">
        <v>191</v>
      </c>
      <c r="AU207" s="166" t="s">
        <v>80</v>
      </c>
      <c r="AV207" s="13" t="s">
        <v>82</v>
      </c>
      <c r="AW207" s="13" t="s">
        <v>29</v>
      </c>
      <c r="AX207" s="13" t="s">
        <v>72</v>
      </c>
      <c r="AY207" s="166" t="s">
        <v>181</v>
      </c>
    </row>
    <row r="208" spans="1:65" s="15" customFormat="1" ht="11.25">
      <c r="B208" s="180"/>
      <c r="D208" s="160" t="s">
        <v>191</v>
      </c>
      <c r="E208" s="181" t="s">
        <v>1</v>
      </c>
      <c r="F208" s="182" t="s">
        <v>223</v>
      </c>
      <c r="H208" s="183">
        <v>123.12</v>
      </c>
      <c r="I208" s="184"/>
      <c r="L208" s="180"/>
      <c r="M208" s="206"/>
      <c r="N208" s="207"/>
      <c r="O208" s="207"/>
      <c r="P208" s="207"/>
      <c r="Q208" s="207"/>
      <c r="R208" s="207"/>
      <c r="S208" s="207"/>
      <c r="T208" s="208"/>
      <c r="AT208" s="181" t="s">
        <v>191</v>
      </c>
      <c r="AU208" s="181" t="s">
        <v>80</v>
      </c>
      <c r="AV208" s="15" t="s">
        <v>188</v>
      </c>
      <c r="AW208" s="15" t="s">
        <v>29</v>
      </c>
      <c r="AX208" s="15" t="s">
        <v>80</v>
      </c>
      <c r="AY208" s="181" t="s">
        <v>181</v>
      </c>
    </row>
    <row r="209" spans="1:31" s="2" customFormat="1" ht="6.95" customHeight="1">
      <c r="A209" s="32"/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33"/>
      <c r="M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</sheetData>
  <autoFilter ref="C118:K208" xr:uid="{00000000-0009-0000-0000-00000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353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127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2046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ROUND((SUM(BE129:BE352)),  2)</f>
        <v>0</v>
      </c>
      <c r="G33" s="32"/>
      <c r="H33" s="32"/>
      <c r="I33" s="100">
        <v>0.21</v>
      </c>
      <c r="J33" s="99">
        <f>ROUND(((SUM(BE129:BE352))*I33),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ROUND((SUM(BF129:BF352)),  2)</f>
        <v>0</v>
      </c>
      <c r="G34" s="32"/>
      <c r="H34" s="32"/>
      <c r="I34" s="100">
        <v>0.12</v>
      </c>
      <c r="J34" s="99">
        <f>ROUND(((SUM(BF129:BF352))*I34),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ROUND((SUM(BG129:BG352)),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ROUND((SUM(BH129:BH352)),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ROUND((SUM(BI129:BI352)),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01-20-04.2 - Železniční most v km 197,328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J131</f>
        <v>0</v>
      </c>
      <c r="L98" s="116"/>
    </row>
    <row r="99" spans="1:31" s="10" customFormat="1" ht="19.899999999999999" customHeight="1">
      <c r="B99" s="116"/>
      <c r="D99" s="117" t="s">
        <v>1558</v>
      </c>
      <c r="E99" s="118"/>
      <c r="F99" s="118"/>
      <c r="G99" s="118"/>
      <c r="H99" s="118"/>
      <c r="I99" s="118"/>
      <c r="J99" s="119">
        <f>J183</f>
        <v>0</v>
      </c>
      <c r="L99" s="116"/>
    </row>
    <row r="100" spans="1:31" s="10" customFormat="1" ht="19.899999999999999" customHeight="1">
      <c r="B100" s="116"/>
      <c r="D100" s="117" t="s">
        <v>1559</v>
      </c>
      <c r="E100" s="118"/>
      <c r="F100" s="118"/>
      <c r="G100" s="118"/>
      <c r="H100" s="118"/>
      <c r="I100" s="118"/>
      <c r="J100" s="119">
        <f>J190</f>
        <v>0</v>
      </c>
      <c r="L100" s="116"/>
    </row>
    <row r="101" spans="1:31" s="10" customFormat="1" ht="19.899999999999999" customHeight="1">
      <c r="B101" s="116"/>
      <c r="D101" s="117" t="s">
        <v>1560</v>
      </c>
      <c r="E101" s="118"/>
      <c r="F101" s="118"/>
      <c r="G101" s="118"/>
      <c r="H101" s="118"/>
      <c r="I101" s="118"/>
      <c r="J101" s="119">
        <f>J197</f>
        <v>0</v>
      </c>
      <c r="L101" s="116"/>
    </row>
    <row r="102" spans="1:31" s="10" customFormat="1" ht="19.899999999999999" customHeight="1">
      <c r="B102" s="116"/>
      <c r="D102" s="117" t="s">
        <v>1561</v>
      </c>
      <c r="E102" s="118"/>
      <c r="F102" s="118"/>
      <c r="G102" s="118"/>
      <c r="H102" s="118"/>
      <c r="I102" s="118"/>
      <c r="J102" s="119">
        <f>J232</f>
        <v>0</v>
      </c>
      <c r="L102" s="116"/>
    </row>
    <row r="103" spans="1:31" s="10" customFormat="1" ht="19.899999999999999" customHeight="1">
      <c r="B103" s="116"/>
      <c r="D103" s="117" t="s">
        <v>1562</v>
      </c>
      <c r="E103" s="118"/>
      <c r="F103" s="118"/>
      <c r="G103" s="118"/>
      <c r="H103" s="118"/>
      <c r="I103" s="118"/>
      <c r="J103" s="119">
        <f>J245</f>
        <v>0</v>
      </c>
      <c r="L103" s="116"/>
    </row>
    <row r="104" spans="1:31" s="10" customFormat="1" ht="19.899999999999999" customHeight="1">
      <c r="B104" s="116"/>
      <c r="D104" s="117" t="s">
        <v>1895</v>
      </c>
      <c r="E104" s="118"/>
      <c r="F104" s="118"/>
      <c r="G104" s="118"/>
      <c r="H104" s="118"/>
      <c r="I104" s="118"/>
      <c r="J104" s="119">
        <f>J298</f>
        <v>0</v>
      </c>
      <c r="L104" s="116"/>
    </row>
    <row r="105" spans="1:31" s="10" customFormat="1" ht="19.899999999999999" customHeight="1">
      <c r="B105" s="116"/>
      <c r="D105" s="117" t="s">
        <v>1564</v>
      </c>
      <c r="E105" s="118"/>
      <c r="F105" s="118"/>
      <c r="G105" s="118"/>
      <c r="H105" s="118"/>
      <c r="I105" s="118"/>
      <c r="J105" s="119">
        <f>J313</f>
        <v>0</v>
      </c>
      <c r="L105" s="116"/>
    </row>
    <row r="106" spans="1:31" s="9" customFormat="1" ht="24.95" customHeight="1">
      <c r="B106" s="112"/>
      <c r="D106" s="113" t="s">
        <v>1565</v>
      </c>
      <c r="E106" s="114"/>
      <c r="F106" s="114"/>
      <c r="G106" s="114"/>
      <c r="H106" s="114"/>
      <c r="I106" s="114"/>
      <c r="J106" s="115">
        <f>J316</f>
        <v>0</v>
      </c>
      <c r="L106" s="112"/>
    </row>
    <row r="107" spans="1:31" s="10" customFormat="1" ht="19.899999999999999" customHeight="1">
      <c r="B107" s="116"/>
      <c r="D107" s="117" t="s">
        <v>1566</v>
      </c>
      <c r="E107" s="118"/>
      <c r="F107" s="118"/>
      <c r="G107" s="118"/>
      <c r="H107" s="118"/>
      <c r="I107" s="118"/>
      <c r="J107" s="119">
        <f>J317</f>
        <v>0</v>
      </c>
      <c r="L107" s="116"/>
    </row>
    <row r="108" spans="1:31" s="9" customFormat="1" ht="24.95" customHeight="1">
      <c r="B108" s="112"/>
      <c r="D108" s="113" t="s">
        <v>572</v>
      </c>
      <c r="E108" s="114"/>
      <c r="F108" s="114"/>
      <c r="G108" s="114"/>
      <c r="H108" s="114"/>
      <c r="I108" s="114"/>
      <c r="J108" s="115">
        <f>J348</f>
        <v>0</v>
      </c>
      <c r="L108" s="112"/>
    </row>
    <row r="109" spans="1:31" s="10" customFormat="1" ht="19.899999999999999" customHeight="1">
      <c r="B109" s="116"/>
      <c r="D109" s="117" t="s">
        <v>1896</v>
      </c>
      <c r="E109" s="118"/>
      <c r="F109" s="118"/>
      <c r="G109" s="118"/>
      <c r="H109" s="118"/>
      <c r="I109" s="118"/>
      <c r="J109" s="119">
        <f>J349</f>
        <v>0</v>
      </c>
      <c r="L109" s="116"/>
    </row>
    <row r="110" spans="1:31" s="2" customFormat="1" ht="21.7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5" spans="1:31" s="2" customFormat="1" ht="6.95" customHeight="1">
      <c r="A115" s="32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s="2" customFormat="1" ht="24.95" customHeight="1">
      <c r="A116" s="32"/>
      <c r="B116" s="33"/>
      <c r="C116" s="21" t="s">
        <v>166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s="2" customFormat="1" ht="12" customHeight="1">
      <c r="A118" s="32"/>
      <c r="B118" s="33"/>
      <c r="C118" s="27" t="s">
        <v>16</v>
      </c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s="2" customFormat="1" ht="16.5" customHeight="1">
      <c r="A119" s="32"/>
      <c r="B119" s="33"/>
      <c r="C119" s="32"/>
      <c r="D119" s="32"/>
      <c r="E119" s="248" t="str">
        <f>E7</f>
        <v>Oprava trati v úseku Luka nad Jihlavou-Jihlava-III. a IV. etapa BM</v>
      </c>
      <c r="F119" s="249"/>
      <c r="G119" s="249"/>
      <c r="H119" s="249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s="2" customFormat="1" ht="12" customHeight="1">
      <c r="A120" s="32"/>
      <c r="B120" s="33"/>
      <c r="C120" s="27" t="s">
        <v>156</v>
      </c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s="2" customFormat="1" ht="16.5" customHeight="1">
      <c r="A121" s="32"/>
      <c r="B121" s="33"/>
      <c r="C121" s="32"/>
      <c r="D121" s="32"/>
      <c r="E121" s="245" t="str">
        <f>E9</f>
        <v>SO 01-20-04.2 - Železniční most v km 197,328</v>
      </c>
      <c r="F121" s="250"/>
      <c r="G121" s="250"/>
      <c r="H121" s="250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s="2" customFormat="1" ht="6.9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s="2" customFormat="1" ht="12" customHeight="1">
      <c r="A123" s="32"/>
      <c r="B123" s="33"/>
      <c r="C123" s="27" t="s">
        <v>20</v>
      </c>
      <c r="D123" s="32"/>
      <c r="E123" s="32"/>
      <c r="F123" s="25" t="str">
        <f>F12</f>
        <v xml:space="preserve"> </v>
      </c>
      <c r="G123" s="32"/>
      <c r="H123" s="32"/>
      <c r="I123" s="27" t="s">
        <v>22</v>
      </c>
      <c r="J123" s="55" t="str">
        <f>IF(J12="","",J12)</f>
        <v>Vyplň údaj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s="2" customFormat="1" ht="6.95" customHeight="1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s="2" customFormat="1" ht="15.2" customHeight="1">
      <c r="A125" s="32"/>
      <c r="B125" s="33"/>
      <c r="C125" s="27" t="s">
        <v>23</v>
      </c>
      <c r="D125" s="32"/>
      <c r="E125" s="32"/>
      <c r="F125" s="25" t="str">
        <f>E15</f>
        <v xml:space="preserve"> </v>
      </c>
      <c r="G125" s="32"/>
      <c r="H125" s="32"/>
      <c r="I125" s="27" t="s">
        <v>28</v>
      </c>
      <c r="J125" s="30" t="str">
        <f>E21</f>
        <v xml:space="preserve"> </v>
      </c>
      <c r="K125" s="32"/>
      <c r="L125" s="4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s="2" customFormat="1" ht="15.2" customHeight="1">
      <c r="A126" s="32"/>
      <c r="B126" s="33"/>
      <c r="C126" s="27" t="s">
        <v>26</v>
      </c>
      <c r="D126" s="32"/>
      <c r="E126" s="32"/>
      <c r="F126" s="25" t="str">
        <f>IF(E18="","",E18)</f>
        <v>Vyplň údaj</v>
      </c>
      <c r="G126" s="32"/>
      <c r="H126" s="32"/>
      <c r="I126" s="27" t="s">
        <v>30</v>
      </c>
      <c r="J126" s="30" t="str">
        <f>E24</f>
        <v xml:space="preserve"> </v>
      </c>
      <c r="K126" s="32"/>
      <c r="L126" s="4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s="2" customFormat="1" ht="10.35" customHeight="1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11" customFormat="1" ht="29.25" customHeight="1">
      <c r="A128" s="120"/>
      <c r="B128" s="121"/>
      <c r="C128" s="122" t="s">
        <v>167</v>
      </c>
      <c r="D128" s="123" t="s">
        <v>57</v>
      </c>
      <c r="E128" s="123" t="s">
        <v>53</v>
      </c>
      <c r="F128" s="123" t="s">
        <v>54</v>
      </c>
      <c r="G128" s="123" t="s">
        <v>168</v>
      </c>
      <c r="H128" s="123" t="s">
        <v>169</v>
      </c>
      <c r="I128" s="123" t="s">
        <v>170</v>
      </c>
      <c r="J128" s="124" t="s">
        <v>160</v>
      </c>
      <c r="K128" s="125" t="s">
        <v>171</v>
      </c>
      <c r="L128" s="126"/>
      <c r="M128" s="62" t="s">
        <v>1</v>
      </c>
      <c r="N128" s="63" t="s">
        <v>36</v>
      </c>
      <c r="O128" s="63" t="s">
        <v>172</v>
      </c>
      <c r="P128" s="63" t="s">
        <v>173</v>
      </c>
      <c r="Q128" s="63" t="s">
        <v>174</v>
      </c>
      <c r="R128" s="63" t="s">
        <v>175</v>
      </c>
      <c r="S128" s="63" t="s">
        <v>176</v>
      </c>
      <c r="T128" s="64" t="s">
        <v>177</v>
      </c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</row>
    <row r="129" spans="1:65" s="2" customFormat="1" ht="22.9" customHeight="1">
      <c r="A129" s="32"/>
      <c r="B129" s="33"/>
      <c r="C129" s="69" t="s">
        <v>178</v>
      </c>
      <c r="D129" s="32"/>
      <c r="E129" s="32"/>
      <c r="F129" s="32"/>
      <c r="G129" s="32"/>
      <c r="H129" s="32"/>
      <c r="I129" s="32"/>
      <c r="J129" s="127">
        <f>BK129</f>
        <v>0</v>
      </c>
      <c r="K129" s="32"/>
      <c r="L129" s="33"/>
      <c r="M129" s="65"/>
      <c r="N129" s="56"/>
      <c r="O129" s="66"/>
      <c r="P129" s="128">
        <f>P130+P316+P348</f>
        <v>0</v>
      </c>
      <c r="Q129" s="66"/>
      <c r="R129" s="128">
        <f>R130+R316+R348</f>
        <v>0</v>
      </c>
      <c r="S129" s="66"/>
      <c r="T129" s="129">
        <f>T130+T316+T348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71</v>
      </c>
      <c r="AU129" s="17" t="s">
        <v>162</v>
      </c>
      <c r="BK129" s="130">
        <f>BK130+BK316+BK348</f>
        <v>0</v>
      </c>
    </row>
    <row r="130" spans="1:65" s="12" customFormat="1" ht="25.9" customHeight="1">
      <c r="B130" s="131"/>
      <c r="D130" s="132" t="s">
        <v>71</v>
      </c>
      <c r="E130" s="133" t="s">
        <v>179</v>
      </c>
      <c r="F130" s="133" t="s">
        <v>180</v>
      </c>
      <c r="I130" s="134"/>
      <c r="J130" s="135">
        <f>BK130</f>
        <v>0</v>
      </c>
      <c r="L130" s="131"/>
      <c r="M130" s="136"/>
      <c r="N130" s="137"/>
      <c r="O130" s="137"/>
      <c r="P130" s="138">
        <f>P131+P183+P190+P197+P232+P245+P298+P313</f>
        <v>0</v>
      </c>
      <c r="Q130" s="137"/>
      <c r="R130" s="138">
        <f>R131+R183+R190+R197+R232+R245+R298+R313</f>
        <v>0</v>
      </c>
      <c r="S130" s="137"/>
      <c r="T130" s="139">
        <f>T131+T183+T190+T197+T232+T245+T298+T313</f>
        <v>0</v>
      </c>
      <c r="AR130" s="132" t="s">
        <v>80</v>
      </c>
      <c r="AT130" s="140" t="s">
        <v>71</v>
      </c>
      <c r="AU130" s="140" t="s">
        <v>72</v>
      </c>
      <c r="AY130" s="132" t="s">
        <v>181</v>
      </c>
      <c r="BK130" s="141">
        <f>BK131+BK183+BK190+BK197+BK232+BK245+BK298+BK313</f>
        <v>0</v>
      </c>
    </row>
    <row r="131" spans="1:65" s="12" customFormat="1" ht="22.9" customHeight="1">
      <c r="B131" s="131"/>
      <c r="D131" s="132" t="s">
        <v>71</v>
      </c>
      <c r="E131" s="142" t="s">
        <v>80</v>
      </c>
      <c r="F131" s="142" t="s">
        <v>1567</v>
      </c>
      <c r="I131" s="134"/>
      <c r="J131" s="143">
        <f>BK131</f>
        <v>0</v>
      </c>
      <c r="L131" s="131"/>
      <c r="M131" s="136"/>
      <c r="N131" s="137"/>
      <c r="O131" s="137"/>
      <c r="P131" s="138">
        <f>SUM(P132:P182)</f>
        <v>0</v>
      </c>
      <c r="Q131" s="137"/>
      <c r="R131" s="138">
        <f>SUM(R132:R182)</f>
        <v>0</v>
      </c>
      <c r="S131" s="137"/>
      <c r="T131" s="139">
        <f>SUM(T132:T182)</f>
        <v>0</v>
      </c>
      <c r="AR131" s="132" t="s">
        <v>80</v>
      </c>
      <c r="AT131" s="140" t="s">
        <v>71</v>
      </c>
      <c r="AU131" s="140" t="s">
        <v>80</v>
      </c>
      <c r="AY131" s="132" t="s">
        <v>181</v>
      </c>
      <c r="BK131" s="141">
        <f>SUM(BK132:BK182)</f>
        <v>0</v>
      </c>
    </row>
    <row r="132" spans="1:65" s="2" customFormat="1" ht="37.9" customHeight="1">
      <c r="A132" s="32"/>
      <c r="B132" s="144"/>
      <c r="C132" s="188" t="s">
        <v>80</v>
      </c>
      <c r="D132" s="188" t="s">
        <v>266</v>
      </c>
      <c r="E132" s="189" t="s">
        <v>1568</v>
      </c>
      <c r="F132" s="190" t="s">
        <v>1569</v>
      </c>
      <c r="G132" s="191" t="s">
        <v>690</v>
      </c>
      <c r="H132" s="192">
        <v>199.75</v>
      </c>
      <c r="I132" s="193"/>
      <c r="J132" s="194">
        <f>ROUND(I132*H132,2)</f>
        <v>0</v>
      </c>
      <c r="K132" s="195"/>
      <c r="L132" s="33"/>
      <c r="M132" s="196" t="s">
        <v>1</v>
      </c>
      <c r="N132" s="197" t="s">
        <v>37</v>
      </c>
      <c r="O132" s="58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188</v>
      </c>
      <c r="AT132" s="158" t="s">
        <v>266</v>
      </c>
      <c r="AU132" s="158" t="s">
        <v>82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2047</v>
      </c>
    </row>
    <row r="133" spans="1:65" s="2" customFormat="1" ht="29.25">
      <c r="A133" s="32"/>
      <c r="B133" s="33"/>
      <c r="C133" s="32"/>
      <c r="D133" s="160" t="s">
        <v>190</v>
      </c>
      <c r="E133" s="32"/>
      <c r="F133" s="161" t="s">
        <v>1569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82</v>
      </c>
    </row>
    <row r="134" spans="1:65" s="13" customFormat="1" ht="11.25">
      <c r="B134" s="165"/>
      <c r="D134" s="160" t="s">
        <v>191</v>
      </c>
      <c r="E134" s="166" t="s">
        <v>1</v>
      </c>
      <c r="F134" s="167" t="s">
        <v>2048</v>
      </c>
      <c r="H134" s="168">
        <v>199.75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82</v>
      </c>
      <c r="AV134" s="13" t="s">
        <v>82</v>
      </c>
      <c r="AW134" s="13" t="s">
        <v>29</v>
      </c>
      <c r="AX134" s="13" t="s">
        <v>72</v>
      </c>
      <c r="AY134" s="166" t="s">
        <v>181</v>
      </c>
    </row>
    <row r="135" spans="1:65" s="15" customFormat="1" ht="11.25">
      <c r="B135" s="180"/>
      <c r="D135" s="160" t="s">
        <v>191</v>
      </c>
      <c r="E135" s="181" t="s">
        <v>1</v>
      </c>
      <c r="F135" s="182" t="s">
        <v>223</v>
      </c>
      <c r="H135" s="183">
        <v>199.75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191</v>
      </c>
      <c r="AU135" s="181" t="s">
        <v>82</v>
      </c>
      <c r="AV135" s="15" t="s">
        <v>188</v>
      </c>
      <c r="AW135" s="15" t="s">
        <v>29</v>
      </c>
      <c r="AX135" s="15" t="s">
        <v>80</v>
      </c>
      <c r="AY135" s="181" t="s">
        <v>181</v>
      </c>
    </row>
    <row r="136" spans="1:65" s="2" customFormat="1" ht="49.15" customHeight="1">
      <c r="A136" s="32"/>
      <c r="B136" s="144"/>
      <c r="C136" s="188" t="s">
        <v>82</v>
      </c>
      <c r="D136" s="188" t="s">
        <v>266</v>
      </c>
      <c r="E136" s="189" t="s">
        <v>1572</v>
      </c>
      <c r="F136" s="190" t="s">
        <v>1573</v>
      </c>
      <c r="G136" s="191" t="s">
        <v>690</v>
      </c>
      <c r="H136" s="192">
        <v>199.75</v>
      </c>
      <c r="I136" s="193"/>
      <c r="J136" s="194">
        <f>ROUND(I136*H136,2)</f>
        <v>0</v>
      </c>
      <c r="K136" s="195"/>
      <c r="L136" s="33"/>
      <c r="M136" s="196" t="s">
        <v>1</v>
      </c>
      <c r="N136" s="197" t="s">
        <v>37</v>
      </c>
      <c r="O136" s="58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188</v>
      </c>
      <c r="AT136" s="158" t="s">
        <v>266</v>
      </c>
      <c r="AU136" s="158" t="s">
        <v>82</v>
      </c>
      <c r="AY136" s="17" t="s">
        <v>181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7" t="s">
        <v>80</v>
      </c>
      <c r="BK136" s="159">
        <f>ROUND(I136*H136,2)</f>
        <v>0</v>
      </c>
      <c r="BL136" s="17" t="s">
        <v>188</v>
      </c>
      <c r="BM136" s="158" t="s">
        <v>2049</v>
      </c>
    </row>
    <row r="137" spans="1:65" s="2" customFormat="1" ht="29.25">
      <c r="A137" s="32"/>
      <c r="B137" s="33"/>
      <c r="C137" s="32"/>
      <c r="D137" s="160" t="s">
        <v>190</v>
      </c>
      <c r="E137" s="32"/>
      <c r="F137" s="161" t="s">
        <v>1573</v>
      </c>
      <c r="G137" s="32"/>
      <c r="H137" s="32"/>
      <c r="I137" s="162"/>
      <c r="J137" s="32"/>
      <c r="K137" s="32"/>
      <c r="L137" s="33"/>
      <c r="M137" s="163"/>
      <c r="N137" s="16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190</v>
      </c>
      <c r="AU137" s="17" t="s">
        <v>82</v>
      </c>
    </row>
    <row r="138" spans="1:65" s="13" customFormat="1" ht="11.25">
      <c r="B138" s="165"/>
      <c r="D138" s="160" t="s">
        <v>191</v>
      </c>
      <c r="E138" s="166" t="s">
        <v>1</v>
      </c>
      <c r="F138" s="167" t="s">
        <v>2048</v>
      </c>
      <c r="H138" s="168">
        <v>199.75</v>
      </c>
      <c r="I138" s="169"/>
      <c r="L138" s="165"/>
      <c r="M138" s="170"/>
      <c r="N138" s="171"/>
      <c r="O138" s="171"/>
      <c r="P138" s="171"/>
      <c r="Q138" s="171"/>
      <c r="R138" s="171"/>
      <c r="S138" s="171"/>
      <c r="T138" s="172"/>
      <c r="AT138" s="166" t="s">
        <v>191</v>
      </c>
      <c r="AU138" s="166" t="s">
        <v>82</v>
      </c>
      <c r="AV138" s="13" t="s">
        <v>82</v>
      </c>
      <c r="AW138" s="13" t="s">
        <v>29</v>
      </c>
      <c r="AX138" s="13" t="s">
        <v>72</v>
      </c>
      <c r="AY138" s="166" t="s">
        <v>181</v>
      </c>
    </row>
    <row r="139" spans="1:65" s="15" customFormat="1" ht="11.25">
      <c r="B139" s="180"/>
      <c r="D139" s="160" t="s">
        <v>191</v>
      </c>
      <c r="E139" s="181" t="s">
        <v>1</v>
      </c>
      <c r="F139" s="182" t="s">
        <v>223</v>
      </c>
      <c r="H139" s="183">
        <v>199.75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191</v>
      </c>
      <c r="AU139" s="181" t="s">
        <v>82</v>
      </c>
      <c r="AV139" s="15" t="s">
        <v>188</v>
      </c>
      <c r="AW139" s="15" t="s">
        <v>29</v>
      </c>
      <c r="AX139" s="15" t="s">
        <v>80</v>
      </c>
      <c r="AY139" s="181" t="s">
        <v>181</v>
      </c>
    </row>
    <row r="140" spans="1:65" s="2" customFormat="1" ht="62.65" customHeight="1">
      <c r="A140" s="32"/>
      <c r="B140" s="144"/>
      <c r="C140" s="188" t="s">
        <v>212</v>
      </c>
      <c r="D140" s="188" t="s">
        <v>266</v>
      </c>
      <c r="E140" s="189" t="s">
        <v>1575</v>
      </c>
      <c r="F140" s="190" t="s">
        <v>1576</v>
      </c>
      <c r="G140" s="191" t="s">
        <v>690</v>
      </c>
      <c r="H140" s="192">
        <v>199.75</v>
      </c>
      <c r="I140" s="193"/>
      <c r="J140" s="194">
        <f>ROUND(I140*H140,2)</f>
        <v>0</v>
      </c>
      <c r="K140" s="195"/>
      <c r="L140" s="33"/>
      <c r="M140" s="196" t="s">
        <v>1</v>
      </c>
      <c r="N140" s="197" t="s">
        <v>37</v>
      </c>
      <c r="O140" s="58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8" t="s">
        <v>188</v>
      </c>
      <c r="AT140" s="158" t="s">
        <v>266</v>
      </c>
      <c r="AU140" s="158" t="s">
        <v>82</v>
      </c>
      <c r="AY140" s="17" t="s">
        <v>181</v>
      </c>
      <c r="BE140" s="159">
        <f>IF(N140="základní",J140,0)</f>
        <v>0</v>
      </c>
      <c r="BF140" s="159">
        <f>IF(N140="snížená",J140,0)</f>
        <v>0</v>
      </c>
      <c r="BG140" s="159">
        <f>IF(N140="zákl. přenesená",J140,0)</f>
        <v>0</v>
      </c>
      <c r="BH140" s="159">
        <f>IF(N140="sníž. přenesená",J140,0)</f>
        <v>0</v>
      </c>
      <c r="BI140" s="159">
        <f>IF(N140="nulová",J140,0)</f>
        <v>0</v>
      </c>
      <c r="BJ140" s="17" t="s">
        <v>80</v>
      </c>
      <c r="BK140" s="159">
        <f>ROUND(I140*H140,2)</f>
        <v>0</v>
      </c>
      <c r="BL140" s="17" t="s">
        <v>188</v>
      </c>
      <c r="BM140" s="158" t="s">
        <v>2050</v>
      </c>
    </row>
    <row r="141" spans="1:65" s="2" customFormat="1" ht="39">
      <c r="A141" s="32"/>
      <c r="B141" s="33"/>
      <c r="C141" s="32"/>
      <c r="D141" s="160" t="s">
        <v>190</v>
      </c>
      <c r="E141" s="32"/>
      <c r="F141" s="161" t="s">
        <v>1576</v>
      </c>
      <c r="G141" s="32"/>
      <c r="H141" s="32"/>
      <c r="I141" s="162"/>
      <c r="J141" s="32"/>
      <c r="K141" s="32"/>
      <c r="L141" s="33"/>
      <c r="M141" s="163"/>
      <c r="N141" s="164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190</v>
      </c>
      <c r="AU141" s="17" t="s">
        <v>82</v>
      </c>
    </row>
    <row r="142" spans="1:65" s="13" customFormat="1" ht="11.25">
      <c r="B142" s="165"/>
      <c r="D142" s="160" t="s">
        <v>191</v>
      </c>
      <c r="E142" s="166" t="s">
        <v>1</v>
      </c>
      <c r="F142" s="167" t="s">
        <v>2048</v>
      </c>
      <c r="H142" s="168">
        <v>199.75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6" t="s">
        <v>191</v>
      </c>
      <c r="AU142" s="166" t="s">
        <v>82</v>
      </c>
      <c r="AV142" s="13" t="s">
        <v>82</v>
      </c>
      <c r="AW142" s="13" t="s">
        <v>29</v>
      </c>
      <c r="AX142" s="13" t="s">
        <v>72</v>
      </c>
      <c r="AY142" s="166" t="s">
        <v>181</v>
      </c>
    </row>
    <row r="143" spans="1:65" s="15" customFormat="1" ht="11.25">
      <c r="B143" s="180"/>
      <c r="D143" s="160" t="s">
        <v>191</v>
      </c>
      <c r="E143" s="181" t="s">
        <v>1</v>
      </c>
      <c r="F143" s="182" t="s">
        <v>223</v>
      </c>
      <c r="H143" s="183">
        <v>199.75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191</v>
      </c>
      <c r="AU143" s="181" t="s">
        <v>82</v>
      </c>
      <c r="AV143" s="15" t="s">
        <v>188</v>
      </c>
      <c r="AW143" s="15" t="s">
        <v>29</v>
      </c>
      <c r="AX143" s="15" t="s">
        <v>80</v>
      </c>
      <c r="AY143" s="181" t="s">
        <v>181</v>
      </c>
    </row>
    <row r="144" spans="1:65" s="2" customFormat="1" ht="66.75" customHeight="1">
      <c r="A144" s="32"/>
      <c r="B144" s="144"/>
      <c r="C144" s="188" t="s">
        <v>188</v>
      </c>
      <c r="D144" s="188" t="s">
        <v>266</v>
      </c>
      <c r="E144" s="189" t="s">
        <v>1578</v>
      </c>
      <c r="F144" s="190" t="s">
        <v>1579</v>
      </c>
      <c r="G144" s="191" t="s">
        <v>690</v>
      </c>
      <c r="H144" s="192">
        <v>998.75</v>
      </c>
      <c r="I144" s="193"/>
      <c r="J144" s="194">
        <f>ROUND(I144*H144,2)</f>
        <v>0</v>
      </c>
      <c r="K144" s="195"/>
      <c r="L144" s="33"/>
      <c r="M144" s="196" t="s">
        <v>1</v>
      </c>
      <c r="N144" s="197" t="s">
        <v>37</v>
      </c>
      <c r="O144" s="58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8" t="s">
        <v>188</v>
      </c>
      <c r="AT144" s="158" t="s">
        <v>266</v>
      </c>
      <c r="AU144" s="158" t="s">
        <v>82</v>
      </c>
      <c r="AY144" s="17" t="s">
        <v>181</v>
      </c>
      <c r="BE144" s="159">
        <f>IF(N144="základní",J144,0)</f>
        <v>0</v>
      </c>
      <c r="BF144" s="159">
        <f>IF(N144="snížená",J144,0)</f>
        <v>0</v>
      </c>
      <c r="BG144" s="159">
        <f>IF(N144="zákl. přenesená",J144,0)</f>
        <v>0</v>
      </c>
      <c r="BH144" s="159">
        <f>IF(N144="sníž. přenesená",J144,0)</f>
        <v>0</v>
      </c>
      <c r="BI144" s="159">
        <f>IF(N144="nulová",J144,0)</f>
        <v>0</v>
      </c>
      <c r="BJ144" s="17" t="s">
        <v>80</v>
      </c>
      <c r="BK144" s="159">
        <f>ROUND(I144*H144,2)</f>
        <v>0</v>
      </c>
      <c r="BL144" s="17" t="s">
        <v>188</v>
      </c>
      <c r="BM144" s="158" t="s">
        <v>2051</v>
      </c>
    </row>
    <row r="145" spans="1:65" s="2" customFormat="1" ht="48.75">
      <c r="A145" s="32"/>
      <c r="B145" s="33"/>
      <c r="C145" s="32"/>
      <c r="D145" s="160" t="s">
        <v>190</v>
      </c>
      <c r="E145" s="32"/>
      <c r="F145" s="161" t="s">
        <v>1581</v>
      </c>
      <c r="G145" s="32"/>
      <c r="H145" s="32"/>
      <c r="I145" s="162"/>
      <c r="J145" s="32"/>
      <c r="K145" s="32"/>
      <c r="L145" s="33"/>
      <c r="M145" s="163"/>
      <c r="N145" s="164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190</v>
      </c>
      <c r="AU145" s="17" t="s">
        <v>82</v>
      </c>
    </row>
    <row r="146" spans="1:65" s="13" customFormat="1" ht="11.25">
      <c r="B146" s="165"/>
      <c r="D146" s="160" t="s">
        <v>191</v>
      </c>
      <c r="E146" s="166" t="s">
        <v>1</v>
      </c>
      <c r="F146" s="167" t="s">
        <v>2052</v>
      </c>
      <c r="H146" s="168">
        <v>998.75</v>
      </c>
      <c r="I146" s="169"/>
      <c r="L146" s="165"/>
      <c r="M146" s="170"/>
      <c r="N146" s="171"/>
      <c r="O146" s="171"/>
      <c r="P146" s="171"/>
      <c r="Q146" s="171"/>
      <c r="R146" s="171"/>
      <c r="S146" s="171"/>
      <c r="T146" s="172"/>
      <c r="AT146" s="166" t="s">
        <v>191</v>
      </c>
      <c r="AU146" s="166" t="s">
        <v>82</v>
      </c>
      <c r="AV146" s="13" t="s">
        <v>82</v>
      </c>
      <c r="AW146" s="13" t="s">
        <v>29</v>
      </c>
      <c r="AX146" s="13" t="s">
        <v>72</v>
      </c>
      <c r="AY146" s="166" t="s">
        <v>181</v>
      </c>
    </row>
    <row r="147" spans="1:65" s="15" customFormat="1" ht="11.25">
      <c r="B147" s="180"/>
      <c r="D147" s="160" t="s">
        <v>191</v>
      </c>
      <c r="E147" s="181" t="s">
        <v>1</v>
      </c>
      <c r="F147" s="182" t="s">
        <v>223</v>
      </c>
      <c r="H147" s="183">
        <v>998.75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191</v>
      </c>
      <c r="AU147" s="181" t="s">
        <v>82</v>
      </c>
      <c r="AV147" s="15" t="s">
        <v>188</v>
      </c>
      <c r="AW147" s="15" t="s">
        <v>29</v>
      </c>
      <c r="AX147" s="15" t="s">
        <v>80</v>
      </c>
      <c r="AY147" s="181" t="s">
        <v>181</v>
      </c>
    </row>
    <row r="148" spans="1:65" s="2" customFormat="1" ht="44.25" customHeight="1">
      <c r="A148" s="32"/>
      <c r="B148" s="144"/>
      <c r="C148" s="188" t="s">
        <v>231</v>
      </c>
      <c r="D148" s="188" t="s">
        <v>266</v>
      </c>
      <c r="E148" s="189" t="s">
        <v>1902</v>
      </c>
      <c r="F148" s="190" t="s">
        <v>1745</v>
      </c>
      <c r="G148" s="191" t="s">
        <v>643</v>
      </c>
      <c r="H148" s="192">
        <v>379.52499999999998</v>
      </c>
      <c r="I148" s="193"/>
      <c r="J148" s="194">
        <f>ROUND(I148*H148,2)</f>
        <v>0</v>
      </c>
      <c r="K148" s="195"/>
      <c r="L148" s="33"/>
      <c r="M148" s="196" t="s">
        <v>1</v>
      </c>
      <c r="N148" s="197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188</v>
      </c>
      <c r="AT148" s="158" t="s">
        <v>266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2053</v>
      </c>
    </row>
    <row r="149" spans="1:65" s="2" customFormat="1" ht="29.25">
      <c r="A149" s="32"/>
      <c r="B149" s="33"/>
      <c r="C149" s="32"/>
      <c r="D149" s="160" t="s">
        <v>190</v>
      </c>
      <c r="E149" s="32"/>
      <c r="F149" s="161" t="s">
        <v>1745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2054</v>
      </c>
      <c r="H150" s="168">
        <v>379.52499999999998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72</v>
      </c>
      <c r="AY150" s="166" t="s">
        <v>181</v>
      </c>
    </row>
    <row r="151" spans="1:65" s="15" customFormat="1" ht="11.25">
      <c r="B151" s="180"/>
      <c r="D151" s="160" t="s">
        <v>191</v>
      </c>
      <c r="E151" s="181" t="s">
        <v>1</v>
      </c>
      <c r="F151" s="182" t="s">
        <v>223</v>
      </c>
      <c r="H151" s="183">
        <v>379.52499999999998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191</v>
      </c>
      <c r="AU151" s="181" t="s">
        <v>82</v>
      </c>
      <c r="AV151" s="15" t="s">
        <v>188</v>
      </c>
      <c r="AW151" s="15" t="s">
        <v>29</v>
      </c>
      <c r="AX151" s="15" t="s">
        <v>80</v>
      </c>
      <c r="AY151" s="181" t="s">
        <v>181</v>
      </c>
    </row>
    <row r="152" spans="1:65" s="2" customFormat="1" ht="37.9" customHeight="1">
      <c r="A152" s="32"/>
      <c r="B152" s="144"/>
      <c r="C152" s="188" t="s">
        <v>237</v>
      </c>
      <c r="D152" s="188" t="s">
        <v>266</v>
      </c>
      <c r="E152" s="189" t="s">
        <v>1587</v>
      </c>
      <c r="F152" s="190" t="s">
        <v>1588</v>
      </c>
      <c r="G152" s="191" t="s">
        <v>690</v>
      </c>
      <c r="H152" s="192">
        <v>199.75</v>
      </c>
      <c r="I152" s="193"/>
      <c r="J152" s="194">
        <f>ROUND(I152*H152,2)</f>
        <v>0</v>
      </c>
      <c r="K152" s="195"/>
      <c r="L152" s="33"/>
      <c r="M152" s="196" t="s">
        <v>1</v>
      </c>
      <c r="N152" s="197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188</v>
      </c>
      <c r="AT152" s="158" t="s">
        <v>266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2055</v>
      </c>
    </row>
    <row r="153" spans="1:65" s="2" customFormat="1" ht="19.5">
      <c r="A153" s="32"/>
      <c r="B153" s="33"/>
      <c r="C153" s="32"/>
      <c r="D153" s="160" t="s">
        <v>190</v>
      </c>
      <c r="E153" s="32"/>
      <c r="F153" s="161" t="s">
        <v>1588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2056</v>
      </c>
      <c r="H154" s="168">
        <v>199.75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82</v>
      </c>
      <c r="AV154" s="13" t="s">
        <v>82</v>
      </c>
      <c r="AW154" s="13" t="s">
        <v>29</v>
      </c>
      <c r="AX154" s="13" t="s">
        <v>72</v>
      </c>
      <c r="AY154" s="166" t="s">
        <v>181</v>
      </c>
    </row>
    <row r="155" spans="1:65" s="15" customFormat="1" ht="11.25">
      <c r="B155" s="180"/>
      <c r="D155" s="160" t="s">
        <v>191</v>
      </c>
      <c r="E155" s="181" t="s">
        <v>1</v>
      </c>
      <c r="F155" s="182" t="s">
        <v>223</v>
      </c>
      <c r="H155" s="183">
        <v>199.75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191</v>
      </c>
      <c r="AU155" s="181" t="s">
        <v>82</v>
      </c>
      <c r="AV155" s="15" t="s">
        <v>188</v>
      </c>
      <c r="AW155" s="15" t="s">
        <v>29</v>
      </c>
      <c r="AX155" s="15" t="s">
        <v>80</v>
      </c>
      <c r="AY155" s="181" t="s">
        <v>181</v>
      </c>
    </row>
    <row r="156" spans="1:65" s="2" customFormat="1" ht="66.75" customHeight="1">
      <c r="A156" s="32"/>
      <c r="B156" s="144"/>
      <c r="C156" s="188" t="s">
        <v>250</v>
      </c>
      <c r="D156" s="188" t="s">
        <v>266</v>
      </c>
      <c r="E156" s="189" t="s">
        <v>1591</v>
      </c>
      <c r="F156" s="190" t="s">
        <v>1592</v>
      </c>
      <c r="G156" s="191" t="s">
        <v>690</v>
      </c>
      <c r="H156" s="192">
        <v>98.61</v>
      </c>
      <c r="I156" s="193"/>
      <c r="J156" s="194">
        <f>ROUND(I156*H156,2)</f>
        <v>0</v>
      </c>
      <c r="K156" s="195"/>
      <c r="L156" s="33"/>
      <c r="M156" s="196" t="s">
        <v>1</v>
      </c>
      <c r="N156" s="197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188</v>
      </c>
      <c r="AT156" s="158" t="s">
        <v>266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2057</v>
      </c>
    </row>
    <row r="157" spans="1:65" s="2" customFormat="1" ht="39">
      <c r="A157" s="32"/>
      <c r="B157" s="33"/>
      <c r="C157" s="32"/>
      <c r="D157" s="160" t="s">
        <v>190</v>
      </c>
      <c r="E157" s="32"/>
      <c r="F157" s="161" t="s">
        <v>1592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3" customFormat="1" ht="11.25">
      <c r="B158" s="165"/>
      <c r="D158" s="160" t="s">
        <v>191</v>
      </c>
      <c r="E158" s="166" t="s">
        <v>1</v>
      </c>
      <c r="F158" s="167" t="s">
        <v>2058</v>
      </c>
      <c r="H158" s="168">
        <v>4.8600000000000003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6" t="s">
        <v>191</v>
      </c>
      <c r="AU158" s="166" t="s">
        <v>82</v>
      </c>
      <c r="AV158" s="13" t="s">
        <v>82</v>
      </c>
      <c r="AW158" s="13" t="s">
        <v>29</v>
      </c>
      <c r="AX158" s="13" t="s">
        <v>72</v>
      </c>
      <c r="AY158" s="166" t="s">
        <v>181</v>
      </c>
    </row>
    <row r="159" spans="1:65" s="13" customFormat="1" ht="11.25">
      <c r="B159" s="165"/>
      <c r="D159" s="160" t="s">
        <v>191</v>
      </c>
      <c r="E159" s="166" t="s">
        <v>1</v>
      </c>
      <c r="F159" s="167" t="s">
        <v>2059</v>
      </c>
      <c r="H159" s="168">
        <v>93.75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6" t="s">
        <v>191</v>
      </c>
      <c r="AU159" s="166" t="s">
        <v>82</v>
      </c>
      <c r="AV159" s="13" t="s">
        <v>82</v>
      </c>
      <c r="AW159" s="13" t="s">
        <v>29</v>
      </c>
      <c r="AX159" s="13" t="s">
        <v>72</v>
      </c>
      <c r="AY159" s="166" t="s">
        <v>181</v>
      </c>
    </row>
    <row r="160" spans="1:65" s="15" customFormat="1" ht="11.25">
      <c r="B160" s="180"/>
      <c r="D160" s="160" t="s">
        <v>191</v>
      </c>
      <c r="E160" s="181" t="s">
        <v>1</v>
      </c>
      <c r="F160" s="182" t="s">
        <v>223</v>
      </c>
      <c r="H160" s="183">
        <v>98.61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191</v>
      </c>
      <c r="AU160" s="181" t="s">
        <v>82</v>
      </c>
      <c r="AV160" s="15" t="s">
        <v>188</v>
      </c>
      <c r="AW160" s="15" t="s">
        <v>29</v>
      </c>
      <c r="AX160" s="15" t="s">
        <v>80</v>
      </c>
      <c r="AY160" s="181" t="s">
        <v>181</v>
      </c>
    </row>
    <row r="161" spans="1:65" s="2" customFormat="1" ht="16.5" customHeight="1">
      <c r="A161" s="32"/>
      <c r="B161" s="144"/>
      <c r="C161" s="145" t="s">
        <v>187</v>
      </c>
      <c r="D161" s="145" t="s">
        <v>183</v>
      </c>
      <c r="E161" s="146" t="s">
        <v>1596</v>
      </c>
      <c r="F161" s="147" t="s">
        <v>1597</v>
      </c>
      <c r="G161" s="148" t="s">
        <v>643</v>
      </c>
      <c r="H161" s="149">
        <v>207.08099999999999</v>
      </c>
      <c r="I161" s="150"/>
      <c r="J161" s="151">
        <f>ROUND(I161*H161,2)</f>
        <v>0</v>
      </c>
      <c r="K161" s="152"/>
      <c r="L161" s="153"/>
      <c r="M161" s="154" t="s">
        <v>1</v>
      </c>
      <c r="N161" s="155" t="s">
        <v>37</v>
      </c>
      <c r="O161" s="58"/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8" t="s">
        <v>187</v>
      </c>
      <c r="AT161" s="158" t="s">
        <v>183</v>
      </c>
      <c r="AU161" s="158" t="s">
        <v>82</v>
      </c>
      <c r="AY161" s="17" t="s">
        <v>181</v>
      </c>
      <c r="BE161" s="159">
        <f>IF(N161="základní",J161,0)</f>
        <v>0</v>
      </c>
      <c r="BF161" s="159">
        <f>IF(N161="snížená",J161,0)</f>
        <v>0</v>
      </c>
      <c r="BG161" s="159">
        <f>IF(N161="zákl. přenesená",J161,0)</f>
        <v>0</v>
      </c>
      <c r="BH161" s="159">
        <f>IF(N161="sníž. přenesená",J161,0)</f>
        <v>0</v>
      </c>
      <c r="BI161" s="159">
        <f>IF(N161="nulová",J161,0)</f>
        <v>0</v>
      </c>
      <c r="BJ161" s="17" t="s">
        <v>80</v>
      </c>
      <c r="BK161" s="159">
        <f>ROUND(I161*H161,2)</f>
        <v>0</v>
      </c>
      <c r="BL161" s="17" t="s">
        <v>188</v>
      </c>
      <c r="BM161" s="158" t="s">
        <v>2060</v>
      </c>
    </row>
    <row r="162" spans="1:65" s="2" customFormat="1" ht="11.25">
      <c r="A162" s="32"/>
      <c r="B162" s="33"/>
      <c r="C162" s="32"/>
      <c r="D162" s="160" t="s">
        <v>190</v>
      </c>
      <c r="E162" s="32"/>
      <c r="F162" s="161" t="s">
        <v>1597</v>
      </c>
      <c r="G162" s="32"/>
      <c r="H162" s="32"/>
      <c r="I162" s="162"/>
      <c r="J162" s="32"/>
      <c r="K162" s="32"/>
      <c r="L162" s="33"/>
      <c r="M162" s="163"/>
      <c r="N162" s="164"/>
      <c r="O162" s="58"/>
      <c r="P162" s="58"/>
      <c r="Q162" s="58"/>
      <c r="R162" s="58"/>
      <c r="S162" s="58"/>
      <c r="T162" s="59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7" t="s">
        <v>190</v>
      </c>
      <c r="AU162" s="17" t="s">
        <v>82</v>
      </c>
    </row>
    <row r="163" spans="1:65" s="2" customFormat="1" ht="16.5" customHeight="1">
      <c r="A163" s="32"/>
      <c r="B163" s="144"/>
      <c r="C163" s="188" t="s">
        <v>277</v>
      </c>
      <c r="D163" s="188" t="s">
        <v>266</v>
      </c>
      <c r="E163" s="189" t="s">
        <v>1599</v>
      </c>
      <c r="F163" s="190" t="s">
        <v>1600</v>
      </c>
      <c r="G163" s="191" t="s">
        <v>881</v>
      </c>
      <c r="H163" s="192">
        <v>16</v>
      </c>
      <c r="I163" s="193"/>
      <c r="J163" s="194">
        <f>ROUND(I163*H163,2)</f>
        <v>0</v>
      </c>
      <c r="K163" s="195"/>
      <c r="L163" s="33"/>
      <c r="M163" s="196" t="s">
        <v>1</v>
      </c>
      <c r="N163" s="197" t="s">
        <v>37</v>
      </c>
      <c r="O163" s="58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8" t="s">
        <v>188</v>
      </c>
      <c r="AT163" s="158" t="s">
        <v>266</v>
      </c>
      <c r="AU163" s="158" t="s">
        <v>82</v>
      </c>
      <c r="AY163" s="17" t="s">
        <v>181</v>
      </c>
      <c r="BE163" s="159">
        <f>IF(N163="základní",J163,0)</f>
        <v>0</v>
      </c>
      <c r="BF163" s="159">
        <f>IF(N163="snížená",J163,0)</f>
        <v>0</v>
      </c>
      <c r="BG163" s="159">
        <f>IF(N163="zákl. přenesená",J163,0)</f>
        <v>0</v>
      </c>
      <c r="BH163" s="159">
        <f>IF(N163="sníž. přenesená",J163,0)</f>
        <v>0</v>
      </c>
      <c r="BI163" s="159">
        <f>IF(N163="nulová",J163,0)</f>
        <v>0</v>
      </c>
      <c r="BJ163" s="17" t="s">
        <v>80</v>
      </c>
      <c r="BK163" s="159">
        <f>ROUND(I163*H163,2)</f>
        <v>0</v>
      </c>
      <c r="BL163" s="17" t="s">
        <v>188</v>
      </c>
      <c r="BM163" s="158" t="s">
        <v>2061</v>
      </c>
    </row>
    <row r="164" spans="1:65" s="2" customFormat="1" ht="11.25">
      <c r="A164" s="32"/>
      <c r="B164" s="33"/>
      <c r="C164" s="32"/>
      <c r="D164" s="160" t="s">
        <v>190</v>
      </c>
      <c r="E164" s="32"/>
      <c r="F164" s="161" t="s">
        <v>1600</v>
      </c>
      <c r="G164" s="32"/>
      <c r="H164" s="32"/>
      <c r="I164" s="162"/>
      <c r="J164" s="32"/>
      <c r="K164" s="32"/>
      <c r="L164" s="33"/>
      <c r="M164" s="163"/>
      <c r="N164" s="164"/>
      <c r="O164" s="58"/>
      <c r="P164" s="58"/>
      <c r="Q164" s="58"/>
      <c r="R164" s="58"/>
      <c r="S164" s="58"/>
      <c r="T164" s="59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7" t="s">
        <v>190</v>
      </c>
      <c r="AU164" s="17" t="s">
        <v>82</v>
      </c>
    </row>
    <row r="165" spans="1:65" s="13" customFormat="1" ht="11.25">
      <c r="B165" s="165"/>
      <c r="D165" s="160" t="s">
        <v>191</v>
      </c>
      <c r="E165" s="166" t="s">
        <v>1</v>
      </c>
      <c r="F165" s="167" t="s">
        <v>2062</v>
      </c>
      <c r="H165" s="168">
        <v>16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6" t="s">
        <v>191</v>
      </c>
      <c r="AU165" s="166" t="s">
        <v>82</v>
      </c>
      <c r="AV165" s="13" t="s">
        <v>82</v>
      </c>
      <c r="AW165" s="13" t="s">
        <v>29</v>
      </c>
      <c r="AX165" s="13" t="s">
        <v>72</v>
      </c>
      <c r="AY165" s="166" t="s">
        <v>181</v>
      </c>
    </row>
    <row r="166" spans="1:65" s="15" customFormat="1" ht="11.25">
      <c r="B166" s="180"/>
      <c r="D166" s="160" t="s">
        <v>191</v>
      </c>
      <c r="E166" s="181" t="s">
        <v>1</v>
      </c>
      <c r="F166" s="182" t="s">
        <v>223</v>
      </c>
      <c r="H166" s="183">
        <v>16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191</v>
      </c>
      <c r="AU166" s="181" t="s">
        <v>82</v>
      </c>
      <c r="AV166" s="15" t="s">
        <v>188</v>
      </c>
      <c r="AW166" s="15" t="s">
        <v>29</v>
      </c>
      <c r="AX166" s="15" t="s">
        <v>80</v>
      </c>
      <c r="AY166" s="181" t="s">
        <v>181</v>
      </c>
    </row>
    <row r="167" spans="1:65" s="2" customFormat="1" ht="16.5" customHeight="1">
      <c r="A167" s="32"/>
      <c r="B167" s="144"/>
      <c r="C167" s="145" t="s">
        <v>289</v>
      </c>
      <c r="D167" s="145" t="s">
        <v>183</v>
      </c>
      <c r="E167" s="146" t="s">
        <v>1603</v>
      </c>
      <c r="F167" s="147" t="s">
        <v>1604</v>
      </c>
      <c r="G167" s="148" t="s">
        <v>1605</v>
      </c>
      <c r="H167" s="149">
        <v>0.4</v>
      </c>
      <c r="I167" s="150"/>
      <c r="J167" s="151">
        <f>ROUND(I167*H167,2)</f>
        <v>0</v>
      </c>
      <c r="K167" s="152"/>
      <c r="L167" s="153"/>
      <c r="M167" s="154" t="s">
        <v>1</v>
      </c>
      <c r="N167" s="155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187</v>
      </c>
      <c r="AT167" s="158" t="s">
        <v>183</v>
      </c>
      <c r="AU167" s="158" t="s">
        <v>82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188</v>
      </c>
      <c r="BM167" s="158" t="s">
        <v>2063</v>
      </c>
    </row>
    <row r="168" spans="1:65" s="2" customFormat="1" ht="11.25">
      <c r="A168" s="32"/>
      <c r="B168" s="33"/>
      <c r="C168" s="32"/>
      <c r="D168" s="160" t="s">
        <v>190</v>
      </c>
      <c r="E168" s="32"/>
      <c r="F168" s="161" t="s">
        <v>1604</v>
      </c>
      <c r="G168" s="32"/>
      <c r="H168" s="32"/>
      <c r="I168" s="162"/>
      <c r="J168" s="32"/>
      <c r="K168" s="32"/>
      <c r="L168" s="33"/>
      <c r="M168" s="163"/>
      <c r="N168" s="164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82</v>
      </c>
    </row>
    <row r="169" spans="1:65" s="13" customFormat="1" ht="11.25">
      <c r="B169" s="165"/>
      <c r="D169" s="160" t="s">
        <v>191</v>
      </c>
      <c r="E169" s="166" t="s">
        <v>1</v>
      </c>
      <c r="F169" s="167" t="s">
        <v>2064</v>
      </c>
      <c r="H169" s="168">
        <v>0.4</v>
      </c>
      <c r="I169" s="169"/>
      <c r="L169" s="165"/>
      <c r="M169" s="170"/>
      <c r="N169" s="171"/>
      <c r="O169" s="171"/>
      <c r="P169" s="171"/>
      <c r="Q169" s="171"/>
      <c r="R169" s="171"/>
      <c r="S169" s="171"/>
      <c r="T169" s="172"/>
      <c r="AT169" s="166" t="s">
        <v>191</v>
      </c>
      <c r="AU169" s="166" t="s">
        <v>82</v>
      </c>
      <c r="AV169" s="13" t="s">
        <v>82</v>
      </c>
      <c r="AW169" s="13" t="s">
        <v>29</v>
      </c>
      <c r="AX169" s="13" t="s">
        <v>72</v>
      </c>
      <c r="AY169" s="166" t="s">
        <v>181</v>
      </c>
    </row>
    <row r="170" spans="1:65" s="15" customFormat="1" ht="11.25">
      <c r="B170" s="180"/>
      <c r="D170" s="160" t="s">
        <v>191</v>
      </c>
      <c r="E170" s="181" t="s">
        <v>1</v>
      </c>
      <c r="F170" s="182" t="s">
        <v>223</v>
      </c>
      <c r="H170" s="183">
        <v>0.4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191</v>
      </c>
      <c r="AU170" s="181" t="s">
        <v>82</v>
      </c>
      <c r="AV170" s="15" t="s">
        <v>188</v>
      </c>
      <c r="AW170" s="15" t="s">
        <v>29</v>
      </c>
      <c r="AX170" s="15" t="s">
        <v>80</v>
      </c>
      <c r="AY170" s="181" t="s">
        <v>181</v>
      </c>
    </row>
    <row r="171" spans="1:65" s="2" customFormat="1" ht="24.2" customHeight="1">
      <c r="A171" s="32"/>
      <c r="B171" s="144"/>
      <c r="C171" s="188" t="s">
        <v>8</v>
      </c>
      <c r="D171" s="188" t="s">
        <v>266</v>
      </c>
      <c r="E171" s="189" t="s">
        <v>1608</v>
      </c>
      <c r="F171" s="190" t="s">
        <v>1609</v>
      </c>
      <c r="G171" s="191" t="s">
        <v>881</v>
      </c>
      <c r="H171" s="192">
        <v>16</v>
      </c>
      <c r="I171" s="193"/>
      <c r="J171" s="194">
        <f>ROUND(I171*H171,2)</f>
        <v>0</v>
      </c>
      <c r="K171" s="195"/>
      <c r="L171" s="33"/>
      <c r="M171" s="196" t="s">
        <v>1</v>
      </c>
      <c r="N171" s="197" t="s">
        <v>37</v>
      </c>
      <c r="O171" s="58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188</v>
      </c>
      <c r="AT171" s="158" t="s">
        <v>266</v>
      </c>
      <c r="AU171" s="158" t="s">
        <v>82</v>
      </c>
      <c r="AY171" s="17" t="s">
        <v>181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80</v>
      </c>
      <c r="BK171" s="159">
        <f>ROUND(I171*H171,2)</f>
        <v>0</v>
      </c>
      <c r="BL171" s="17" t="s">
        <v>188</v>
      </c>
      <c r="BM171" s="158" t="s">
        <v>2065</v>
      </c>
    </row>
    <row r="172" spans="1:65" s="2" customFormat="1" ht="11.25">
      <c r="A172" s="32"/>
      <c r="B172" s="33"/>
      <c r="C172" s="32"/>
      <c r="D172" s="160" t="s">
        <v>190</v>
      </c>
      <c r="E172" s="32"/>
      <c r="F172" s="161" t="s">
        <v>1609</v>
      </c>
      <c r="G172" s="32"/>
      <c r="H172" s="32"/>
      <c r="I172" s="162"/>
      <c r="J172" s="32"/>
      <c r="K172" s="32"/>
      <c r="L172" s="33"/>
      <c r="M172" s="163"/>
      <c r="N172" s="164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190</v>
      </c>
      <c r="AU172" s="17" t="s">
        <v>82</v>
      </c>
    </row>
    <row r="173" spans="1:65" s="13" customFormat="1" ht="11.25">
      <c r="B173" s="165"/>
      <c r="D173" s="160" t="s">
        <v>191</v>
      </c>
      <c r="E173" s="166" t="s">
        <v>1</v>
      </c>
      <c r="F173" s="167" t="s">
        <v>2062</v>
      </c>
      <c r="H173" s="168">
        <v>16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6" t="s">
        <v>191</v>
      </c>
      <c r="AU173" s="166" t="s">
        <v>82</v>
      </c>
      <c r="AV173" s="13" t="s">
        <v>82</v>
      </c>
      <c r="AW173" s="13" t="s">
        <v>29</v>
      </c>
      <c r="AX173" s="13" t="s">
        <v>72</v>
      </c>
      <c r="AY173" s="166" t="s">
        <v>181</v>
      </c>
    </row>
    <row r="174" spans="1:65" s="15" customFormat="1" ht="11.25">
      <c r="B174" s="180"/>
      <c r="D174" s="160" t="s">
        <v>191</v>
      </c>
      <c r="E174" s="181" t="s">
        <v>1</v>
      </c>
      <c r="F174" s="182" t="s">
        <v>223</v>
      </c>
      <c r="H174" s="183">
        <v>16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191</v>
      </c>
      <c r="AU174" s="181" t="s">
        <v>82</v>
      </c>
      <c r="AV174" s="15" t="s">
        <v>188</v>
      </c>
      <c r="AW174" s="15" t="s">
        <v>29</v>
      </c>
      <c r="AX174" s="15" t="s">
        <v>80</v>
      </c>
      <c r="AY174" s="181" t="s">
        <v>181</v>
      </c>
    </row>
    <row r="175" spans="1:65" s="2" customFormat="1" ht="21.75" customHeight="1">
      <c r="A175" s="32"/>
      <c r="B175" s="144"/>
      <c r="C175" s="188" t="s">
        <v>304</v>
      </c>
      <c r="D175" s="188" t="s">
        <v>266</v>
      </c>
      <c r="E175" s="189" t="s">
        <v>1611</v>
      </c>
      <c r="F175" s="190" t="s">
        <v>1612</v>
      </c>
      <c r="G175" s="191" t="s">
        <v>690</v>
      </c>
      <c r="H175" s="192">
        <v>1.6</v>
      </c>
      <c r="I175" s="193"/>
      <c r="J175" s="194">
        <f>ROUND(I175*H175,2)</f>
        <v>0</v>
      </c>
      <c r="K175" s="195"/>
      <c r="L175" s="33"/>
      <c r="M175" s="196" t="s">
        <v>1</v>
      </c>
      <c r="N175" s="197" t="s">
        <v>37</v>
      </c>
      <c r="O175" s="58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8" t="s">
        <v>188</v>
      </c>
      <c r="AT175" s="158" t="s">
        <v>266</v>
      </c>
      <c r="AU175" s="158" t="s">
        <v>82</v>
      </c>
      <c r="AY175" s="17" t="s">
        <v>181</v>
      </c>
      <c r="BE175" s="159">
        <f>IF(N175="základní",J175,0)</f>
        <v>0</v>
      </c>
      <c r="BF175" s="159">
        <f>IF(N175="snížená",J175,0)</f>
        <v>0</v>
      </c>
      <c r="BG175" s="159">
        <f>IF(N175="zákl. přenesená",J175,0)</f>
        <v>0</v>
      </c>
      <c r="BH175" s="159">
        <f>IF(N175="sníž. přenesená",J175,0)</f>
        <v>0</v>
      </c>
      <c r="BI175" s="159">
        <f>IF(N175="nulová",J175,0)</f>
        <v>0</v>
      </c>
      <c r="BJ175" s="17" t="s">
        <v>80</v>
      </c>
      <c r="BK175" s="159">
        <f>ROUND(I175*H175,2)</f>
        <v>0</v>
      </c>
      <c r="BL175" s="17" t="s">
        <v>188</v>
      </c>
      <c r="BM175" s="158" t="s">
        <v>2066</v>
      </c>
    </row>
    <row r="176" spans="1:65" s="2" customFormat="1" ht="11.25">
      <c r="A176" s="32"/>
      <c r="B176" s="33"/>
      <c r="C176" s="32"/>
      <c r="D176" s="160" t="s">
        <v>190</v>
      </c>
      <c r="E176" s="32"/>
      <c r="F176" s="161" t="s">
        <v>1612</v>
      </c>
      <c r="G176" s="32"/>
      <c r="H176" s="32"/>
      <c r="I176" s="162"/>
      <c r="J176" s="32"/>
      <c r="K176" s="32"/>
      <c r="L176" s="33"/>
      <c r="M176" s="163"/>
      <c r="N176" s="164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190</v>
      </c>
      <c r="AU176" s="17" t="s">
        <v>82</v>
      </c>
    </row>
    <row r="177" spans="1:65" s="13" customFormat="1" ht="11.25">
      <c r="B177" s="165"/>
      <c r="D177" s="160" t="s">
        <v>191</v>
      </c>
      <c r="E177" s="166" t="s">
        <v>1</v>
      </c>
      <c r="F177" s="167" t="s">
        <v>2067</v>
      </c>
      <c r="H177" s="168">
        <v>1.6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6" t="s">
        <v>191</v>
      </c>
      <c r="AU177" s="166" t="s">
        <v>82</v>
      </c>
      <c r="AV177" s="13" t="s">
        <v>82</v>
      </c>
      <c r="AW177" s="13" t="s">
        <v>29</v>
      </c>
      <c r="AX177" s="13" t="s">
        <v>72</v>
      </c>
      <c r="AY177" s="166" t="s">
        <v>181</v>
      </c>
    </row>
    <row r="178" spans="1:65" s="15" customFormat="1" ht="11.25">
      <c r="B178" s="180"/>
      <c r="D178" s="160" t="s">
        <v>191</v>
      </c>
      <c r="E178" s="181" t="s">
        <v>1</v>
      </c>
      <c r="F178" s="182" t="s">
        <v>223</v>
      </c>
      <c r="H178" s="183">
        <v>1.6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191</v>
      </c>
      <c r="AU178" s="181" t="s">
        <v>82</v>
      </c>
      <c r="AV178" s="15" t="s">
        <v>188</v>
      </c>
      <c r="AW178" s="15" t="s">
        <v>29</v>
      </c>
      <c r="AX178" s="15" t="s">
        <v>80</v>
      </c>
      <c r="AY178" s="181" t="s">
        <v>181</v>
      </c>
    </row>
    <row r="179" spans="1:65" s="2" customFormat="1" ht="37.9" customHeight="1">
      <c r="A179" s="32"/>
      <c r="B179" s="144"/>
      <c r="C179" s="188" t="s">
        <v>265</v>
      </c>
      <c r="D179" s="188" t="s">
        <v>266</v>
      </c>
      <c r="E179" s="189" t="s">
        <v>1615</v>
      </c>
      <c r="F179" s="190" t="s">
        <v>1616</v>
      </c>
      <c r="G179" s="191" t="s">
        <v>881</v>
      </c>
      <c r="H179" s="192">
        <v>16</v>
      </c>
      <c r="I179" s="193"/>
      <c r="J179" s="194">
        <f>ROUND(I179*H179,2)</f>
        <v>0</v>
      </c>
      <c r="K179" s="195"/>
      <c r="L179" s="33"/>
      <c r="M179" s="196" t="s">
        <v>1</v>
      </c>
      <c r="N179" s="197" t="s">
        <v>37</v>
      </c>
      <c r="O179" s="58"/>
      <c r="P179" s="156">
        <f>O179*H179</f>
        <v>0</v>
      </c>
      <c r="Q179" s="156">
        <v>0</v>
      </c>
      <c r="R179" s="156">
        <f>Q179*H179</f>
        <v>0</v>
      </c>
      <c r="S179" s="156">
        <v>0</v>
      </c>
      <c r="T179" s="15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8" t="s">
        <v>188</v>
      </c>
      <c r="AT179" s="158" t="s">
        <v>266</v>
      </c>
      <c r="AU179" s="158" t="s">
        <v>82</v>
      </c>
      <c r="AY179" s="17" t="s">
        <v>181</v>
      </c>
      <c r="BE179" s="159">
        <f>IF(N179="základní",J179,0)</f>
        <v>0</v>
      </c>
      <c r="BF179" s="159">
        <f>IF(N179="snížená",J179,0)</f>
        <v>0</v>
      </c>
      <c r="BG179" s="159">
        <f>IF(N179="zákl. přenesená",J179,0)</f>
        <v>0</v>
      </c>
      <c r="BH179" s="159">
        <f>IF(N179="sníž. přenesená",J179,0)</f>
        <v>0</v>
      </c>
      <c r="BI179" s="159">
        <f>IF(N179="nulová",J179,0)</f>
        <v>0</v>
      </c>
      <c r="BJ179" s="17" t="s">
        <v>80</v>
      </c>
      <c r="BK179" s="159">
        <f>ROUND(I179*H179,2)</f>
        <v>0</v>
      </c>
      <c r="BL179" s="17" t="s">
        <v>188</v>
      </c>
      <c r="BM179" s="158" t="s">
        <v>2068</v>
      </c>
    </row>
    <row r="180" spans="1:65" s="2" customFormat="1" ht="19.5">
      <c r="A180" s="32"/>
      <c r="B180" s="33"/>
      <c r="C180" s="32"/>
      <c r="D180" s="160" t="s">
        <v>190</v>
      </c>
      <c r="E180" s="32"/>
      <c r="F180" s="161" t="s">
        <v>1616</v>
      </c>
      <c r="G180" s="32"/>
      <c r="H180" s="32"/>
      <c r="I180" s="162"/>
      <c r="J180" s="32"/>
      <c r="K180" s="32"/>
      <c r="L180" s="33"/>
      <c r="M180" s="163"/>
      <c r="N180" s="164"/>
      <c r="O180" s="58"/>
      <c r="P180" s="58"/>
      <c r="Q180" s="58"/>
      <c r="R180" s="58"/>
      <c r="S180" s="58"/>
      <c r="T180" s="59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T180" s="17" t="s">
        <v>190</v>
      </c>
      <c r="AU180" s="17" t="s">
        <v>82</v>
      </c>
    </row>
    <row r="181" spans="1:65" s="13" customFormat="1" ht="11.25">
      <c r="B181" s="165"/>
      <c r="D181" s="160" t="s">
        <v>191</v>
      </c>
      <c r="E181" s="166" t="s">
        <v>1</v>
      </c>
      <c r="F181" s="167" t="s">
        <v>2062</v>
      </c>
      <c r="H181" s="168">
        <v>16</v>
      </c>
      <c r="I181" s="169"/>
      <c r="L181" s="165"/>
      <c r="M181" s="170"/>
      <c r="N181" s="171"/>
      <c r="O181" s="171"/>
      <c r="P181" s="171"/>
      <c r="Q181" s="171"/>
      <c r="R181" s="171"/>
      <c r="S181" s="171"/>
      <c r="T181" s="172"/>
      <c r="AT181" s="166" t="s">
        <v>191</v>
      </c>
      <c r="AU181" s="166" t="s">
        <v>82</v>
      </c>
      <c r="AV181" s="13" t="s">
        <v>82</v>
      </c>
      <c r="AW181" s="13" t="s">
        <v>29</v>
      </c>
      <c r="AX181" s="13" t="s">
        <v>72</v>
      </c>
      <c r="AY181" s="166" t="s">
        <v>181</v>
      </c>
    </row>
    <row r="182" spans="1:65" s="15" customFormat="1" ht="11.25">
      <c r="B182" s="180"/>
      <c r="D182" s="160" t="s">
        <v>191</v>
      </c>
      <c r="E182" s="181" t="s">
        <v>1</v>
      </c>
      <c r="F182" s="182" t="s">
        <v>223</v>
      </c>
      <c r="H182" s="183">
        <v>16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191</v>
      </c>
      <c r="AU182" s="181" t="s">
        <v>82</v>
      </c>
      <c r="AV182" s="15" t="s">
        <v>188</v>
      </c>
      <c r="AW182" s="15" t="s">
        <v>29</v>
      </c>
      <c r="AX182" s="15" t="s">
        <v>80</v>
      </c>
      <c r="AY182" s="181" t="s">
        <v>181</v>
      </c>
    </row>
    <row r="183" spans="1:65" s="12" customFormat="1" ht="22.9" customHeight="1">
      <c r="B183" s="131"/>
      <c r="D183" s="132" t="s">
        <v>71</v>
      </c>
      <c r="E183" s="142" t="s">
        <v>82</v>
      </c>
      <c r="F183" s="142" t="s">
        <v>1618</v>
      </c>
      <c r="I183" s="134"/>
      <c r="J183" s="143">
        <f>BK183</f>
        <v>0</v>
      </c>
      <c r="L183" s="131"/>
      <c r="M183" s="136"/>
      <c r="N183" s="137"/>
      <c r="O183" s="137"/>
      <c r="P183" s="138">
        <f>SUM(P184:P189)</f>
        <v>0</v>
      </c>
      <c r="Q183" s="137"/>
      <c r="R183" s="138">
        <f>SUM(R184:R189)</f>
        <v>0</v>
      </c>
      <c r="S183" s="137"/>
      <c r="T183" s="139">
        <f>SUM(T184:T189)</f>
        <v>0</v>
      </c>
      <c r="AR183" s="132" t="s">
        <v>80</v>
      </c>
      <c r="AT183" s="140" t="s">
        <v>71</v>
      </c>
      <c r="AU183" s="140" t="s">
        <v>80</v>
      </c>
      <c r="AY183" s="132" t="s">
        <v>181</v>
      </c>
      <c r="BK183" s="141">
        <f>SUM(BK184:BK189)</f>
        <v>0</v>
      </c>
    </row>
    <row r="184" spans="1:65" s="2" customFormat="1" ht="24.2" customHeight="1">
      <c r="A184" s="32"/>
      <c r="B184" s="144"/>
      <c r="C184" s="188" t="s">
        <v>312</v>
      </c>
      <c r="D184" s="188" t="s">
        <v>266</v>
      </c>
      <c r="E184" s="189" t="s">
        <v>1619</v>
      </c>
      <c r="F184" s="190" t="s">
        <v>1620</v>
      </c>
      <c r="G184" s="191" t="s">
        <v>577</v>
      </c>
      <c r="H184" s="192">
        <v>4</v>
      </c>
      <c r="I184" s="193"/>
      <c r="J184" s="194">
        <f>ROUND(I184*H184,2)</f>
        <v>0</v>
      </c>
      <c r="K184" s="195"/>
      <c r="L184" s="33"/>
      <c r="M184" s="196" t="s">
        <v>1</v>
      </c>
      <c r="N184" s="197" t="s">
        <v>37</v>
      </c>
      <c r="O184" s="58"/>
      <c r="P184" s="156">
        <f>O184*H184</f>
        <v>0</v>
      </c>
      <c r="Q184" s="156">
        <v>0</v>
      </c>
      <c r="R184" s="156">
        <f>Q184*H184</f>
        <v>0</v>
      </c>
      <c r="S184" s="156">
        <v>0</v>
      </c>
      <c r="T184" s="157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8" t="s">
        <v>188</v>
      </c>
      <c r="AT184" s="158" t="s">
        <v>266</v>
      </c>
      <c r="AU184" s="158" t="s">
        <v>82</v>
      </c>
      <c r="AY184" s="17" t="s">
        <v>181</v>
      </c>
      <c r="BE184" s="159">
        <f>IF(N184="základní",J184,0)</f>
        <v>0</v>
      </c>
      <c r="BF184" s="159">
        <f>IF(N184="snížená",J184,0)</f>
        <v>0</v>
      </c>
      <c r="BG184" s="159">
        <f>IF(N184="zákl. přenesená",J184,0)</f>
        <v>0</v>
      </c>
      <c r="BH184" s="159">
        <f>IF(N184="sníž. přenesená",J184,0)</f>
        <v>0</v>
      </c>
      <c r="BI184" s="159">
        <f>IF(N184="nulová",J184,0)</f>
        <v>0</v>
      </c>
      <c r="BJ184" s="17" t="s">
        <v>80</v>
      </c>
      <c r="BK184" s="159">
        <f>ROUND(I184*H184,2)</f>
        <v>0</v>
      </c>
      <c r="BL184" s="17" t="s">
        <v>188</v>
      </c>
      <c r="BM184" s="158" t="s">
        <v>2069</v>
      </c>
    </row>
    <row r="185" spans="1:65" s="2" customFormat="1" ht="11.25">
      <c r="A185" s="32"/>
      <c r="B185" s="33"/>
      <c r="C185" s="32"/>
      <c r="D185" s="160" t="s">
        <v>190</v>
      </c>
      <c r="E185" s="32"/>
      <c r="F185" s="161" t="s">
        <v>1620</v>
      </c>
      <c r="G185" s="32"/>
      <c r="H185" s="32"/>
      <c r="I185" s="162"/>
      <c r="J185" s="32"/>
      <c r="K185" s="32"/>
      <c r="L185" s="33"/>
      <c r="M185" s="163"/>
      <c r="N185" s="164"/>
      <c r="O185" s="58"/>
      <c r="P185" s="58"/>
      <c r="Q185" s="58"/>
      <c r="R185" s="58"/>
      <c r="S185" s="58"/>
      <c r="T185" s="59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T185" s="17" t="s">
        <v>190</v>
      </c>
      <c r="AU185" s="17" t="s">
        <v>82</v>
      </c>
    </row>
    <row r="186" spans="1:65" s="2" customFormat="1" ht="55.5" customHeight="1">
      <c r="A186" s="32"/>
      <c r="B186" s="144"/>
      <c r="C186" s="188" t="s">
        <v>319</v>
      </c>
      <c r="D186" s="188" t="s">
        <v>266</v>
      </c>
      <c r="E186" s="189" t="s">
        <v>1622</v>
      </c>
      <c r="F186" s="190" t="s">
        <v>1623</v>
      </c>
      <c r="G186" s="191" t="s">
        <v>622</v>
      </c>
      <c r="H186" s="192">
        <v>23.4</v>
      </c>
      <c r="I186" s="193"/>
      <c r="J186" s="194">
        <f>ROUND(I186*H186,2)</f>
        <v>0</v>
      </c>
      <c r="K186" s="195"/>
      <c r="L186" s="33"/>
      <c r="M186" s="196" t="s">
        <v>1</v>
      </c>
      <c r="N186" s="197" t="s">
        <v>37</v>
      </c>
      <c r="O186" s="58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188</v>
      </c>
      <c r="AT186" s="158" t="s">
        <v>266</v>
      </c>
      <c r="AU186" s="158" t="s">
        <v>82</v>
      </c>
      <c r="AY186" s="17" t="s">
        <v>181</v>
      </c>
      <c r="BE186" s="159">
        <f>IF(N186="základní",J186,0)</f>
        <v>0</v>
      </c>
      <c r="BF186" s="159">
        <f>IF(N186="snížená",J186,0)</f>
        <v>0</v>
      </c>
      <c r="BG186" s="159">
        <f>IF(N186="zákl. přenesená",J186,0)</f>
        <v>0</v>
      </c>
      <c r="BH186" s="159">
        <f>IF(N186="sníž. přenesená",J186,0)</f>
        <v>0</v>
      </c>
      <c r="BI186" s="159">
        <f>IF(N186="nulová",J186,0)</f>
        <v>0</v>
      </c>
      <c r="BJ186" s="17" t="s">
        <v>80</v>
      </c>
      <c r="BK186" s="159">
        <f>ROUND(I186*H186,2)</f>
        <v>0</v>
      </c>
      <c r="BL186" s="17" t="s">
        <v>188</v>
      </c>
      <c r="BM186" s="158" t="s">
        <v>2070</v>
      </c>
    </row>
    <row r="187" spans="1:65" s="2" customFormat="1" ht="39">
      <c r="A187" s="32"/>
      <c r="B187" s="33"/>
      <c r="C187" s="32"/>
      <c r="D187" s="160" t="s">
        <v>190</v>
      </c>
      <c r="E187" s="32"/>
      <c r="F187" s="161" t="s">
        <v>1623</v>
      </c>
      <c r="G187" s="32"/>
      <c r="H187" s="32"/>
      <c r="I187" s="162"/>
      <c r="J187" s="32"/>
      <c r="K187" s="32"/>
      <c r="L187" s="33"/>
      <c r="M187" s="163"/>
      <c r="N187" s="164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190</v>
      </c>
      <c r="AU187" s="17" t="s">
        <v>82</v>
      </c>
    </row>
    <row r="188" spans="1:65" s="13" customFormat="1" ht="11.25">
      <c r="B188" s="165"/>
      <c r="D188" s="160" t="s">
        <v>191</v>
      </c>
      <c r="E188" s="166" t="s">
        <v>1</v>
      </c>
      <c r="F188" s="167" t="s">
        <v>2071</v>
      </c>
      <c r="H188" s="168">
        <v>23.4</v>
      </c>
      <c r="I188" s="169"/>
      <c r="L188" s="165"/>
      <c r="M188" s="170"/>
      <c r="N188" s="171"/>
      <c r="O188" s="171"/>
      <c r="P188" s="171"/>
      <c r="Q188" s="171"/>
      <c r="R188" s="171"/>
      <c r="S188" s="171"/>
      <c r="T188" s="172"/>
      <c r="AT188" s="166" t="s">
        <v>191</v>
      </c>
      <c r="AU188" s="166" t="s">
        <v>82</v>
      </c>
      <c r="AV188" s="13" t="s">
        <v>82</v>
      </c>
      <c r="AW188" s="13" t="s">
        <v>29</v>
      </c>
      <c r="AX188" s="13" t="s">
        <v>72</v>
      </c>
      <c r="AY188" s="166" t="s">
        <v>181</v>
      </c>
    </row>
    <row r="189" spans="1:65" s="15" customFormat="1" ht="11.25">
      <c r="B189" s="180"/>
      <c r="D189" s="160" t="s">
        <v>191</v>
      </c>
      <c r="E189" s="181" t="s">
        <v>1</v>
      </c>
      <c r="F189" s="182" t="s">
        <v>223</v>
      </c>
      <c r="H189" s="183">
        <v>23.4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191</v>
      </c>
      <c r="AU189" s="181" t="s">
        <v>82</v>
      </c>
      <c r="AV189" s="15" t="s">
        <v>188</v>
      </c>
      <c r="AW189" s="15" t="s">
        <v>29</v>
      </c>
      <c r="AX189" s="15" t="s">
        <v>80</v>
      </c>
      <c r="AY189" s="181" t="s">
        <v>181</v>
      </c>
    </row>
    <row r="190" spans="1:65" s="12" customFormat="1" ht="22.9" customHeight="1">
      <c r="B190" s="131"/>
      <c r="D190" s="132" t="s">
        <v>71</v>
      </c>
      <c r="E190" s="142" t="s">
        <v>212</v>
      </c>
      <c r="F190" s="142" t="s">
        <v>1626</v>
      </c>
      <c r="I190" s="134"/>
      <c r="J190" s="143">
        <f>BK190</f>
        <v>0</v>
      </c>
      <c r="L190" s="131"/>
      <c r="M190" s="136"/>
      <c r="N190" s="137"/>
      <c r="O190" s="137"/>
      <c r="P190" s="138">
        <f>SUM(P191:P196)</f>
        <v>0</v>
      </c>
      <c r="Q190" s="137"/>
      <c r="R190" s="138">
        <f>SUM(R191:R196)</f>
        <v>0</v>
      </c>
      <c r="S190" s="137"/>
      <c r="T190" s="139">
        <f>SUM(T191:T196)</f>
        <v>0</v>
      </c>
      <c r="AR190" s="132" t="s">
        <v>80</v>
      </c>
      <c r="AT190" s="140" t="s">
        <v>71</v>
      </c>
      <c r="AU190" s="140" t="s">
        <v>80</v>
      </c>
      <c r="AY190" s="132" t="s">
        <v>181</v>
      </c>
      <c r="BK190" s="141">
        <f>SUM(BK191:BK196)</f>
        <v>0</v>
      </c>
    </row>
    <row r="191" spans="1:65" s="2" customFormat="1" ht="44.25" customHeight="1">
      <c r="A191" s="32"/>
      <c r="B191" s="144"/>
      <c r="C191" s="188" t="s">
        <v>325</v>
      </c>
      <c r="D191" s="188" t="s">
        <v>266</v>
      </c>
      <c r="E191" s="189" t="s">
        <v>2072</v>
      </c>
      <c r="F191" s="190" t="s">
        <v>2073</v>
      </c>
      <c r="G191" s="191" t="s">
        <v>577</v>
      </c>
      <c r="H191" s="192">
        <v>4</v>
      </c>
      <c r="I191" s="193"/>
      <c r="J191" s="194">
        <f>ROUND(I191*H191,2)</f>
        <v>0</v>
      </c>
      <c r="K191" s="195"/>
      <c r="L191" s="33"/>
      <c r="M191" s="196" t="s">
        <v>1</v>
      </c>
      <c r="N191" s="197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188</v>
      </c>
      <c r="AT191" s="158" t="s">
        <v>266</v>
      </c>
      <c r="AU191" s="158" t="s">
        <v>82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188</v>
      </c>
      <c r="BM191" s="158" t="s">
        <v>2074</v>
      </c>
    </row>
    <row r="192" spans="1:65" s="2" customFormat="1" ht="29.25">
      <c r="A192" s="32"/>
      <c r="B192" s="33"/>
      <c r="C192" s="32"/>
      <c r="D192" s="160" t="s">
        <v>190</v>
      </c>
      <c r="E192" s="32"/>
      <c r="F192" s="161" t="s">
        <v>2073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82</v>
      </c>
    </row>
    <row r="193" spans="1:65" s="2" customFormat="1" ht="16.5" customHeight="1">
      <c r="A193" s="32"/>
      <c r="B193" s="144"/>
      <c r="C193" s="145" t="s">
        <v>329</v>
      </c>
      <c r="D193" s="145" t="s">
        <v>183</v>
      </c>
      <c r="E193" s="146" t="s">
        <v>2075</v>
      </c>
      <c r="F193" s="147" t="s">
        <v>2076</v>
      </c>
      <c r="G193" s="148" t="s">
        <v>690</v>
      </c>
      <c r="H193" s="149">
        <v>5.28</v>
      </c>
      <c r="I193" s="150"/>
      <c r="J193" s="151">
        <f>ROUND(I193*H193,2)</f>
        <v>0</v>
      </c>
      <c r="K193" s="152"/>
      <c r="L193" s="153"/>
      <c r="M193" s="154" t="s">
        <v>1</v>
      </c>
      <c r="N193" s="155" t="s">
        <v>37</v>
      </c>
      <c r="O193" s="58"/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187</v>
      </c>
      <c r="AT193" s="158" t="s">
        <v>183</v>
      </c>
      <c r="AU193" s="158" t="s">
        <v>82</v>
      </c>
      <c r="AY193" s="17" t="s">
        <v>181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80</v>
      </c>
      <c r="BK193" s="159">
        <f>ROUND(I193*H193,2)</f>
        <v>0</v>
      </c>
      <c r="BL193" s="17" t="s">
        <v>188</v>
      </c>
      <c r="BM193" s="158" t="s">
        <v>2077</v>
      </c>
    </row>
    <row r="194" spans="1:65" s="2" customFormat="1" ht="11.25">
      <c r="A194" s="32"/>
      <c r="B194" s="33"/>
      <c r="C194" s="32"/>
      <c r="D194" s="160" t="s">
        <v>190</v>
      </c>
      <c r="E194" s="32"/>
      <c r="F194" s="161" t="s">
        <v>2076</v>
      </c>
      <c r="G194" s="32"/>
      <c r="H194" s="32"/>
      <c r="I194" s="162"/>
      <c r="J194" s="32"/>
      <c r="K194" s="32"/>
      <c r="L194" s="33"/>
      <c r="M194" s="163"/>
      <c r="N194" s="164"/>
      <c r="O194" s="58"/>
      <c r="P194" s="58"/>
      <c r="Q194" s="58"/>
      <c r="R194" s="58"/>
      <c r="S194" s="58"/>
      <c r="T194" s="59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7" t="s">
        <v>190</v>
      </c>
      <c r="AU194" s="17" t="s">
        <v>82</v>
      </c>
    </row>
    <row r="195" spans="1:65" s="13" customFormat="1" ht="11.25">
      <c r="B195" s="165"/>
      <c r="D195" s="160" t="s">
        <v>191</v>
      </c>
      <c r="E195" s="166" t="s">
        <v>1</v>
      </c>
      <c r="F195" s="167" t="s">
        <v>2078</v>
      </c>
      <c r="H195" s="168">
        <v>5.28</v>
      </c>
      <c r="I195" s="169"/>
      <c r="L195" s="165"/>
      <c r="M195" s="170"/>
      <c r="N195" s="171"/>
      <c r="O195" s="171"/>
      <c r="P195" s="171"/>
      <c r="Q195" s="171"/>
      <c r="R195" s="171"/>
      <c r="S195" s="171"/>
      <c r="T195" s="172"/>
      <c r="AT195" s="166" t="s">
        <v>191</v>
      </c>
      <c r="AU195" s="166" t="s">
        <v>82</v>
      </c>
      <c r="AV195" s="13" t="s">
        <v>82</v>
      </c>
      <c r="AW195" s="13" t="s">
        <v>29</v>
      </c>
      <c r="AX195" s="13" t="s">
        <v>72</v>
      </c>
      <c r="AY195" s="166" t="s">
        <v>181</v>
      </c>
    </row>
    <row r="196" spans="1:65" s="15" customFormat="1" ht="11.25">
      <c r="B196" s="180"/>
      <c r="D196" s="160" t="s">
        <v>191</v>
      </c>
      <c r="E196" s="181" t="s">
        <v>1</v>
      </c>
      <c r="F196" s="182" t="s">
        <v>223</v>
      </c>
      <c r="H196" s="183">
        <v>5.28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191</v>
      </c>
      <c r="AU196" s="181" t="s">
        <v>82</v>
      </c>
      <c r="AV196" s="15" t="s">
        <v>188</v>
      </c>
      <c r="AW196" s="15" t="s">
        <v>29</v>
      </c>
      <c r="AX196" s="15" t="s">
        <v>80</v>
      </c>
      <c r="AY196" s="181" t="s">
        <v>181</v>
      </c>
    </row>
    <row r="197" spans="1:65" s="12" customFormat="1" ht="22.9" customHeight="1">
      <c r="B197" s="131"/>
      <c r="D197" s="132" t="s">
        <v>71</v>
      </c>
      <c r="E197" s="142" t="s">
        <v>188</v>
      </c>
      <c r="F197" s="142" t="s">
        <v>1654</v>
      </c>
      <c r="I197" s="134"/>
      <c r="J197" s="143">
        <f>BK197</f>
        <v>0</v>
      </c>
      <c r="L197" s="131"/>
      <c r="M197" s="136"/>
      <c r="N197" s="137"/>
      <c r="O197" s="137"/>
      <c r="P197" s="138">
        <f>SUM(P198:P231)</f>
        <v>0</v>
      </c>
      <c r="Q197" s="137"/>
      <c r="R197" s="138">
        <f>SUM(R198:R231)</f>
        <v>0</v>
      </c>
      <c r="S197" s="137"/>
      <c r="T197" s="139">
        <f>SUM(T198:T231)</f>
        <v>0</v>
      </c>
      <c r="AR197" s="132" t="s">
        <v>80</v>
      </c>
      <c r="AT197" s="140" t="s">
        <v>71</v>
      </c>
      <c r="AU197" s="140" t="s">
        <v>80</v>
      </c>
      <c r="AY197" s="132" t="s">
        <v>181</v>
      </c>
      <c r="BK197" s="141">
        <f>SUM(BK198:BK231)</f>
        <v>0</v>
      </c>
    </row>
    <row r="198" spans="1:65" s="2" customFormat="1" ht="24.2" customHeight="1">
      <c r="A198" s="32"/>
      <c r="B198" s="144"/>
      <c r="C198" s="188" t="s">
        <v>333</v>
      </c>
      <c r="D198" s="188" t="s">
        <v>266</v>
      </c>
      <c r="E198" s="189" t="s">
        <v>1655</v>
      </c>
      <c r="F198" s="190" t="s">
        <v>1656</v>
      </c>
      <c r="G198" s="191" t="s">
        <v>690</v>
      </c>
      <c r="H198" s="192">
        <v>28.175000000000001</v>
      </c>
      <c r="I198" s="193"/>
      <c r="J198" s="194">
        <f>ROUND(I198*H198,2)</f>
        <v>0</v>
      </c>
      <c r="K198" s="195"/>
      <c r="L198" s="33"/>
      <c r="M198" s="196" t="s">
        <v>1</v>
      </c>
      <c r="N198" s="197" t="s">
        <v>37</v>
      </c>
      <c r="O198" s="58"/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8" t="s">
        <v>188</v>
      </c>
      <c r="AT198" s="158" t="s">
        <v>266</v>
      </c>
      <c r="AU198" s="158" t="s">
        <v>82</v>
      </c>
      <c r="AY198" s="17" t="s">
        <v>181</v>
      </c>
      <c r="BE198" s="159">
        <f>IF(N198="základní",J198,0)</f>
        <v>0</v>
      </c>
      <c r="BF198" s="159">
        <f>IF(N198="snížená",J198,0)</f>
        <v>0</v>
      </c>
      <c r="BG198" s="159">
        <f>IF(N198="zákl. přenesená",J198,0)</f>
        <v>0</v>
      </c>
      <c r="BH198" s="159">
        <f>IF(N198="sníž. přenesená",J198,0)</f>
        <v>0</v>
      </c>
      <c r="BI198" s="159">
        <f>IF(N198="nulová",J198,0)</f>
        <v>0</v>
      </c>
      <c r="BJ198" s="17" t="s">
        <v>80</v>
      </c>
      <c r="BK198" s="159">
        <f>ROUND(I198*H198,2)</f>
        <v>0</v>
      </c>
      <c r="BL198" s="17" t="s">
        <v>188</v>
      </c>
      <c r="BM198" s="158" t="s">
        <v>2079</v>
      </c>
    </row>
    <row r="199" spans="1:65" s="2" customFormat="1" ht="19.5">
      <c r="A199" s="32"/>
      <c r="B199" s="33"/>
      <c r="C199" s="32"/>
      <c r="D199" s="160" t="s">
        <v>190</v>
      </c>
      <c r="E199" s="32"/>
      <c r="F199" s="161" t="s">
        <v>1656</v>
      </c>
      <c r="G199" s="32"/>
      <c r="H199" s="32"/>
      <c r="I199" s="162"/>
      <c r="J199" s="32"/>
      <c r="K199" s="32"/>
      <c r="L199" s="33"/>
      <c r="M199" s="163"/>
      <c r="N199" s="164"/>
      <c r="O199" s="58"/>
      <c r="P199" s="58"/>
      <c r="Q199" s="58"/>
      <c r="R199" s="58"/>
      <c r="S199" s="58"/>
      <c r="T199" s="59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7" t="s">
        <v>190</v>
      </c>
      <c r="AU199" s="17" t="s">
        <v>82</v>
      </c>
    </row>
    <row r="200" spans="1:65" s="13" customFormat="1" ht="11.25">
      <c r="B200" s="165"/>
      <c r="D200" s="160" t="s">
        <v>191</v>
      </c>
      <c r="E200" s="166" t="s">
        <v>1</v>
      </c>
      <c r="F200" s="167" t="s">
        <v>2080</v>
      </c>
      <c r="H200" s="168">
        <v>28.175000000000001</v>
      </c>
      <c r="I200" s="169"/>
      <c r="L200" s="165"/>
      <c r="M200" s="170"/>
      <c r="N200" s="171"/>
      <c r="O200" s="171"/>
      <c r="P200" s="171"/>
      <c r="Q200" s="171"/>
      <c r="R200" s="171"/>
      <c r="S200" s="171"/>
      <c r="T200" s="172"/>
      <c r="AT200" s="166" t="s">
        <v>191</v>
      </c>
      <c r="AU200" s="166" t="s">
        <v>82</v>
      </c>
      <c r="AV200" s="13" t="s">
        <v>82</v>
      </c>
      <c r="AW200" s="13" t="s">
        <v>29</v>
      </c>
      <c r="AX200" s="13" t="s">
        <v>72</v>
      </c>
      <c r="AY200" s="166" t="s">
        <v>181</v>
      </c>
    </row>
    <row r="201" spans="1:65" s="15" customFormat="1" ht="11.25">
      <c r="B201" s="180"/>
      <c r="D201" s="160" t="s">
        <v>191</v>
      </c>
      <c r="E201" s="181" t="s">
        <v>1</v>
      </c>
      <c r="F201" s="182" t="s">
        <v>223</v>
      </c>
      <c r="H201" s="183">
        <v>28.175000000000001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191</v>
      </c>
      <c r="AU201" s="181" t="s">
        <v>82</v>
      </c>
      <c r="AV201" s="15" t="s">
        <v>188</v>
      </c>
      <c r="AW201" s="15" t="s">
        <v>29</v>
      </c>
      <c r="AX201" s="15" t="s">
        <v>80</v>
      </c>
      <c r="AY201" s="181" t="s">
        <v>181</v>
      </c>
    </row>
    <row r="202" spans="1:65" s="2" customFormat="1" ht="37.9" customHeight="1">
      <c r="A202" s="32"/>
      <c r="B202" s="144"/>
      <c r="C202" s="188" t="s">
        <v>338</v>
      </c>
      <c r="D202" s="188" t="s">
        <v>266</v>
      </c>
      <c r="E202" s="189" t="s">
        <v>1659</v>
      </c>
      <c r="F202" s="190" t="s">
        <v>1660</v>
      </c>
      <c r="G202" s="191" t="s">
        <v>881</v>
      </c>
      <c r="H202" s="192">
        <v>13.25</v>
      </c>
      <c r="I202" s="193"/>
      <c r="J202" s="194">
        <f>ROUND(I202*H202,2)</f>
        <v>0</v>
      </c>
      <c r="K202" s="195"/>
      <c r="L202" s="33"/>
      <c r="M202" s="196" t="s">
        <v>1</v>
      </c>
      <c r="N202" s="197" t="s">
        <v>37</v>
      </c>
      <c r="O202" s="58"/>
      <c r="P202" s="156">
        <f>O202*H202</f>
        <v>0</v>
      </c>
      <c r="Q202" s="156">
        <v>0</v>
      </c>
      <c r="R202" s="156">
        <f>Q202*H202</f>
        <v>0</v>
      </c>
      <c r="S202" s="156">
        <v>0</v>
      </c>
      <c r="T202" s="157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8" t="s">
        <v>188</v>
      </c>
      <c r="AT202" s="158" t="s">
        <v>266</v>
      </c>
      <c r="AU202" s="158" t="s">
        <v>82</v>
      </c>
      <c r="AY202" s="17" t="s">
        <v>181</v>
      </c>
      <c r="BE202" s="159">
        <f>IF(N202="základní",J202,0)</f>
        <v>0</v>
      </c>
      <c r="BF202" s="159">
        <f>IF(N202="snížená",J202,0)</f>
        <v>0</v>
      </c>
      <c r="BG202" s="159">
        <f>IF(N202="zákl. přenesená",J202,0)</f>
        <v>0</v>
      </c>
      <c r="BH202" s="159">
        <f>IF(N202="sníž. přenesená",J202,0)</f>
        <v>0</v>
      </c>
      <c r="BI202" s="159">
        <f>IF(N202="nulová",J202,0)</f>
        <v>0</v>
      </c>
      <c r="BJ202" s="17" t="s">
        <v>80</v>
      </c>
      <c r="BK202" s="159">
        <f>ROUND(I202*H202,2)</f>
        <v>0</v>
      </c>
      <c r="BL202" s="17" t="s">
        <v>188</v>
      </c>
      <c r="BM202" s="158" t="s">
        <v>2081</v>
      </c>
    </row>
    <row r="203" spans="1:65" s="2" customFormat="1" ht="19.5">
      <c r="A203" s="32"/>
      <c r="B203" s="33"/>
      <c r="C203" s="32"/>
      <c r="D203" s="160" t="s">
        <v>190</v>
      </c>
      <c r="E203" s="32"/>
      <c r="F203" s="161" t="s">
        <v>1660</v>
      </c>
      <c r="G203" s="32"/>
      <c r="H203" s="32"/>
      <c r="I203" s="162"/>
      <c r="J203" s="32"/>
      <c r="K203" s="32"/>
      <c r="L203" s="33"/>
      <c r="M203" s="163"/>
      <c r="N203" s="164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190</v>
      </c>
      <c r="AU203" s="17" t="s">
        <v>82</v>
      </c>
    </row>
    <row r="204" spans="1:65" s="13" customFormat="1" ht="11.25">
      <c r="B204" s="165"/>
      <c r="D204" s="160" t="s">
        <v>191</v>
      </c>
      <c r="E204" s="166" t="s">
        <v>1</v>
      </c>
      <c r="F204" s="167" t="s">
        <v>2082</v>
      </c>
      <c r="H204" s="168">
        <v>13.25</v>
      </c>
      <c r="I204" s="169"/>
      <c r="L204" s="165"/>
      <c r="M204" s="170"/>
      <c r="N204" s="171"/>
      <c r="O204" s="171"/>
      <c r="P204" s="171"/>
      <c r="Q204" s="171"/>
      <c r="R204" s="171"/>
      <c r="S204" s="171"/>
      <c r="T204" s="172"/>
      <c r="AT204" s="166" t="s">
        <v>191</v>
      </c>
      <c r="AU204" s="166" t="s">
        <v>82</v>
      </c>
      <c r="AV204" s="13" t="s">
        <v>82</v>
      </c>
      <c r="AW204" s="13" t="s">
        <v>29</v>
      </c>
      <c r="AX204" s="13" t="s">
        <v>72</v>
      </c>
      <c r="AY204" s="166" t="s">
        <v>181</v>
      </c>
    </row>
    <row r="205" spans="1:65" s="15" customFormat="1" ht="11.25">
      <c r="B205" s="180"/>
      <c r="D205" s="160" t="s">
        <v>191</v>
      </c>
      <c r="E205" s="181" t="s">
        <v>1</v>
      </c>
      <c r="F205" s="182" t="s">
        <v>223</v>
      </c>
      <c r="H205" s="183">
        <v>13.25</v>
      </c>
      <c r="I205" s="184"/>
      <c r="L205" s="180"/>
      <c r="M205" s="185"/>
      <c r="N205" s="186"/>
      <c r="O205" s="186"/>
      <c r="P205" s="186"/>
      <c r="Q205" s="186"/>
      <c r="R205" s="186"/>
      <c r="S205" s="186"/>
      <c r="T205" s="187"/>
      <c r="AT205" s="181" t="s">
        <v>191</v>
      </c>
      <c r="AU205" s="181" t="s">
        <v>82</v>
      </c>
      <c r="AV205" s="15" t="s">
        <v>188</v>
      </c>
      <c r="AW205" s="15" t="s">
        <v>29</v>
      </c>
      <c r="AX205" s="15" t="s">
        <v>80</v>
      </c>
      <c r="AY205" s="181" t="s">
        <v>181</v>
      </c>
    </row>
    <row r="206" spans="1:65" s="2" customFormat="1" ht="37.9" customHeight="1">
      <c r="A206" s="32"/>
      <c r="B206" s="144"/>
      <c r="C206" s="188" t="s">
        <v>363</v>
      </c>
      <c r="D206" s="188" t="s">
        <v>266</v>
      </c>
      <c r="E206" s="189" t="s">
        <v>1663</v>
      </c>
      <c r="F206" s="190" t="s">
        <v>1664</v>
      </c>
      <c r="G206" s="191" t="s">
        <v>881</v>
      </c>
      <c r="H206" s="192">
        <v>13.25</v>
      </c>
      <c r="I206" s="193"/>
      <c r="J206" s="194">
        <f>ROUND(I206*H206,2)</f>
        <v>0</v>
      </c>
      <c r="K206" s="195"/>
      <c r="L206" s="33"/>
      <c r="M206" s="196" t="s">
        <v>1</v>
      </c>
      <c r="N206" s="197" t="s">
        <v>37</v>
      </c>
      <c r="O206" s="58"/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8" t="s">
        <v>188</v>
      </c>
      <c r="AT206" s="158" t="s">
        <v>266</v>
      </c>
      <c r="AU206" s="158" t="s">
        <v>82</v>
      </c>
      <c r="AY206" s="17" t="s">
        <v>181</v>
      </c>
      <c r="BE206" s="159">
        <f>IF(N206="základní",J206,0)</f>
        <v>0</v>
      </c>
      <c r="BF206" s="159">
        <f>IF(N206="snížená",J206,0)</f>
        <v>0</v>
      </c>
      <c r="BG206" s="159">
        <f>IF(N206="zákl. přenesená",J206,0)</f>
        <v>0</v>
      </c>
      <c r="BH206" s="159">
        <f>IF(N206="sníž. přenesená",J206,0)</f>
        <v>0</v>
      </c>
      <c r="BI206" s="159">
        <f>IF(N206="nulová",J206,0)</f>
        <v>0</v>
      </c>
      <c r="BJ206" s="17" t="s">
        <v>80</v>
      </c>
      <c r="BK206" s="159">
        <f>ROUND(I206*H206,2)</f>
        <v>0</v>
      </c>
      <c r="BL206" s="17" t="s">
        <v>188</v>
      </c>
      <c r="BM206" s="158" t="s">
        <v>2083</v>
      </c>
    </row>
    <row r="207" spans="1:65" s="2" customFormat="1" ht="19.5">
      <c r="A207" s="32"/>
      <c r="B207" s="33"/>
      <c r="C207" s="32"/>
      <c r="D207" s="160" t="s">
        <v>190</v>
      </c>
      <c r="E207" s="32"/>
      <c r="F207" s="161" t="s">
        <v>1664</v>
      </c>
      <c r="G207" s="32"/>
      <c r="H207" s="32"/>
      <c r="I207" s="162"/>
      <c r="J207" s="32"/>
      <c r="K207" s="32"/>
      <c r="L207" s="33"/>
      <c r="M207" s="163"/>
      <c r="N207" s="164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190</v>
      </c>
      <c r="AU207" s="17" t="s">
        <v>82</v>
      </c>
    </row>
    <row r="208" spans="1:65" s="13" customFormat="1" ht="11.25">
      <c r="B208" s="165"/>
      <c r="D208" s="160" t="s">
        <v>191</v>
      </c>
      <c r="E208" s="166" t="s">
        <v>1</v>
      </c>
      <c r="F208" s="167" t="s">
        <v>2082</v>
      </c>
      <c r="H208" s="168">
        <v>13.25</v>
      </c>
      <c r="I208" s="169"/>
      <c r="L208" s="165"/>
      <c r="M208" s="170"/>
      <c r="N208" s="171"/>
      <c r="O208" s="171"/>
      <c r="P208" s="171"/>
      <c r="Q208" s="171"/>
      <c r="R208" s="171"/>
      <c r="S208" s="171"/>
      <c r="T208" s="172"/>
      <c r="AT208" s="166" t="s">
        <v>191</v>
      </c>
      <c r="AU208" s="166" t="s">
        <v>82</v>
      </c>
      <c r="AV208" s="13" t="s">
        <v>82</v>
      </c>
      <c r="AW208" s="13" t="s">
        <v>29</v>
      </c>
      <c r="AX208" s="13" t="s">
        <v>72</v>
      </c>
      <c r="AY208" s="166" t="s">
        <v>181</v>
      </c>
    </row>
    <row r="209" spans="1:65" s="15" customFormat="1" ht="11.25">
      <c r="B209" s="180"/>
      <c r="D209" s="160" t="s">
        <v>191</v>
      </c>
      <c r="E209" s="181" t="s">
        <v>1</v>
      </c>
      <c r="F209" s="182" t="s">
        <v>223</v>
      </c>
      <c r="H209" s="183">
        <v>13.25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191</v>
      </c>
      <c r="AU209" s="181" t="s">
        <v>82</v>
      </c>
      <c r="AV209" s="15" t="s">
        <v>188</v>
      </c>
      <c r="AW209" s="15" t="s">
        <v>29</v>
      </c>
      <c r="AX209" s="15" t="s">
        <v>80</v>
      </c>
      <c r="AY209" s="181" t="s">
        <v>181</v>
      </c>
    </row>
    <row r="210" spans="1:65" s="2" customFormat="1" ht="24.2" customHeight="1">
      <c r="A210" s="32"/>
      <c r="B210" s="144"/>
      <c r="C210" s="188" t="s">
        <v>7</v>
      </c>
      <c r="D210" s="188" t="s">
        <v>266</v>
      </c>
      <c r="E210" s="189" t="s">
        <v>1666</v>
      </c>
      <c r="F210" s="190" t="s">
        <v>1667</v>
      </c>
      <c r="G210" s="191" t="s">
        <v>643</v>
      </c>
      <c r="H210" s="192">
        <v>4.9989999999999997</v>
      </c>
      <c r="I210" s="193"/>
      <c r="J210" s="194">
        <f>ROUND(I210*H210,2)</f>
        <v>0</v>
      </c>
      <c r="K210" s="195"/>
      <c r="L210" s="33"/>
      <c r="M210" s="196" t="s">
        <v>1</v>
      </c>
      <c r="N210" s="197" t="s">
        <v>37</v>
      </c>
      <c r="O210" s="58"/>
      <c r="P210" s="156">
        <f>O210*H210</f>
        <v>0</v>
      </c>
      <c r="Q210" s="156">
        <v>0</v>
      </c>
      <c r="R210" s="156">
        <f>Q210*H210</f>
        <v>0</v>
      </c>
      <c r="S210" s="156">
        <v>0</v>
      </c>
      <c r="T210" s="15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8" t="s">
        <v>188</v>
      </c>
      <c r="AT210" s="158" t="s">
        <v>266</v>
      </c>
      <c r="AU210" s="158" t="s">
        <v>82</v>
      </c>
      <c r="AY210" s="17" t="s">
        <v>181</v>
      </c>
      <c r="BE210" s="159">
        <f>IF(N210="základní",J210,0)</f>
        <v>0</v>
      </c>
      <c r="BF210" s="159">
        <f>IF(N210="snížená",J210,0)</f>
        <v>0</v>
      </c>
      <c r="BG210" s="159">
        <f>IF(N210="zákl. přenesená",J210,0)</f>
        <v>0</v>
      </c>
      <c r="BH210" s="159">
        <f>IF(N210="sníž. přenesená",J210,0)</f>
        <v>0</v>
      </c>
      <c r="BI210" s="159">
        <f>IF(N210="nulová",J210,0)</f>
        <v>0</v>
      </c>
      <c r="BJ210" s="17" t="s">
        <v>80</v>
      </c>
      <c r="BK210" s="159">
        <f>ROUND(I210*H210,2)</f>
        <v>0</v>
      </c>
      <c r="BL210" s="17" t="s">
        <v>188</v>
      </c>
      <c r="BM210" s="158" t="s">
        <v>2084</v>
      </c>
    </row>
    <row r="211" spans="1:65" s="2" customFormat="1" ht="19.5">
      <c r="A211" s="32"/>
      <c r="B211" s="33"/>
      <c r="C211" s="32"/>
      <c r="D211" s="160" t="s">
        <v>190</v>
      </c>
      <c r="E211" s="32"/>
      <c r="F211" s="161" t="s">
        <v>1667</v>
      </c>
      <c r="G211" s="32"/>
      <c r="H211" s="32"/>
      <c r="I211" s="162"/>
      <c r="J211" s="32"/>
      <c r="K211" s="32"/>
      <c r="L211" s="33"/>
      <c r="M211" s="163"/>
      <c r="N211" s="164"/>
      <c r="O211" s="58"/>
      <c r="P211" s="58"/>
      <c r="Q211" s="58"/>
      <c r="R211" s="58"/>
      <c r="S211" s="58"/>
      <c r="T211" s="59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7" t="s">
        <v>190</v>
      </c>
      <c r="AU211" s="17" t="s">
        <v>82</v>
      </c>
    </row>
    <row r="212" spans="1:65" s="13" customFormat="1" ht="11.25">
      <c r="B212" s="165"/>
      <c r="D212" s="160" t="s">
        <v>191</v>
      </c>
      <c r="E212" s="166" t="s">
        <v>1</v>
      </c>
      <c r="F212" s="167" t="s">
        <v>2085</v>
      </c>
      <c r="H212" s="168">
        <v>4.9989999999999997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6" t="s">
        <v>191</v>
      </c>
      <c r="AU212" s="166" t="s">
        <v>82</v>
      </c>
      <c r="AV212" s="13" t="s">
        <v>82</v>
      </c>
      <c r="AW212" s="13" t="s">
        <v>29</v>
      </c>
      <c r="AX212" s="13" t="s">
        <v>72</v>
      </c>
      <c r="AY212" s="166" t="s">
        <v>181</v>
      </c>
    </row>
    <row r="213" spans="1:65" s="15" customFormat="1" ht="11.25">
      <c r="B213" s="180"/>
      <c r="D213" s="160" t="s">
        <v>191</v>
      </c>
      <c r="E213" s="181" t="s">
        <v>1</v>
      </c>
      <c r="F213" s="182" t="s">
        <v>223</v>
      </c>
      <c r="H213" s="183">
        <v>4.9989999999999997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191</v>
      </c>
      <c r="AU213" s="181" t="s">
        <v>82</v>
      </c>
      <c r="AV213" s="15" t="s">
        <v>188</v>
      </c>
      <c r="AW213" s="15" t="s">
        <v>29</v>
      </c>
      <c r="AX213" s="15" t="s">
        <v>80</v>
      </c>
      <c r="AY213" s="181" t="s">
        <v>181</v>
      </c>
    </row>
    <row r="214" spans="1:65" s="2" customFormat="1" ht="24.2" customHeight="1">
      <c r="A214" s="32"/>
      <c r="B214" s="144"/>
      <c r="C214" s="188" t="s">
        <v>388</v>
      </c>
      <c r="D214" s="188" t="s">
        <v>266</v>
      </c>
      <c r="E214" s="189" t="s">
        <v>2086</v>
      </c>
      <c r="F214" s="190" t="s">
        <v>2087</v>
      </c>
      <c r="G214" s="191" t="s">
        <v>881</v>
      </c>
      <c r="H214" s="192">
        <v>21.76</v>
      </c>
      <c r="I214" s="193"/>
      <c r="J214" s="194">
        <f>ROUND(I214*H214,2)</f>
        <v>0</v>
      </c>
      <c r="K214" s="195"/>
      <c r="L214" s="33"/>
      <c r="M214" s="196" t="s">
        <v>1</v>
      </c>
      <c r="N214" s="197" t="s">
        <v>37</v>
      </c>
      <c r="O214" s="58"/>
      <c r="P214" s="156">
        <f>O214*H214</f>
        <v>0</v>
      </c>
      <c r="Q214" s="156">
        <v>0</v>
      </c>
      <c r="R214" s="156">
        <f>Q214*H214</f>
        <v>0</v>
      </c>
      <c r="S214" s="156">
        <v>0</v>
      </c>
      <c r="T214" s="157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8" t="s">
        <v>188</v>
      </c>
      <c r="AT214" s="158" t="s">
        <v>266</v>
      </c>
      <c r="AU214" s="158" t="s">
        <v>82</v>
      </c>
      <c r="AY214" s="17" t="s">
        <v>181</v>
      </c>
      <c r="BE214" s="159">
        <f>IF(N214="základní",J214,0)</f>
        <v>0</v>
      </c>
      <c r="BF214" s="159">
        <f>IF(N214="snížená",J214,0)</f>
        <v>0</v>
      </c>
      <c r="BG214" s="159">
        <f>IF(N214="zákl. přenesená",J214,0)</f>
        <v>0</v>
      </c>
      <c r="BH214" s="159">
        <f>IF(N214="sníž. přenesená",J214,0)</f>
        <v>0</v>
      </c>
      <c r="BI214" s="159">
        <f>IF(N214="nulová",J214,0)</f>
        <v>0</v>
      </c>
      <c r="BJ214" s="17" t="s">
        <v>80</v>
      </c>
      <c r="BK214" s="159">
        <f>ROUND(I214*H214,2)</f>
        <v>0</v>
      </c>
      <c r="BL214" s="17" t="s">
        <v>188</v>
      </c>
      <c r="BM214" s="158" t="s">
        <v>2088</v>
      </c>
    </row>
    <row r="215" spans="1:65" s="2" customFormat="1" ht="19.5">
      <c r="A215" s="32"/>
      <c r="B215" s="33"/>
      <c r="C215" s="32"/>
      <c r="D215" s="160" t="s">
        <v>190</v>
      </c>
      <c r="E215" s="32"/>
      <c r="F215" s="161" t="s">
        <v>2087</v>
      </c>
      <c r="G215" s="32"/>
      <c r="H215" s="32"/>
      <c r="I215" s="162"/>
      <c r="J215" s="32"/>
      <c r="K215" s="32"/>
      <c r="L215" s="33"/>
      <c r="M215" s="163"/>
      <c r="N215" s="164"/>
      <c r="O215" s="58"/>
      <c r="P215" s="58"/>
      <c r="Q215" s="58"/>
      <c r="R215" s="58"/>
      <c r="S215" s="58"/>
      <c r="T215" s="59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7" t="s">
        <v>190</v>
      </c>
      <c r="AU215" s="17" t="s">
        <v>82</v>
      </c>
    </row>
    <row r="216" spans="1:65" s="13" customFormat="1" ht="11.25">
      <c r="B216" s="165"/>
      <c r="D216" s="160" t="s">
        <v>191</v>
      </c>
      <c r="E216" s="166" t="s">
        <v>1</v>
      </c>
      <c r="F216" s="167" t="s">
        <v>2089</v>
      </c>
      <c r="H216" s="168">
        <v>21.76</v>
      </c>
      <c r="I216" s="169"/>
      <c r="L216" s="165"/>
      <c r="M216" s="170"/>
      <c r="N216" s="171"/>
      <c r="O216" s="171"/>
      <c r="P216" s="171"/>
      <c r="Q216" s="171"/>
      <c r="R216" s="171"/>
      <c r="S216" s="171"/>
      <c r="T216" s="172"/>
      <c r="AT216" s="166" t="s">
        <v>191</v>
      </c>
      <c r="AU216" s="166" t="s">
        <v>82</v>
      </c>
      <c r="AV216" s="13" t="s">
        <v>82</v>
      </c>
      <c r="AW216" s="13" t="s">
        <v>29</v>
      </c>
      <c r="AX216" s="13" t="s">
        <v>72</v>
      </c>
      <c r="AY216" s="166" t="s">
        <v>181</v>
      </c>
    </row>
    <row r="217" spans="1:65" s="15" customFormat="1" ht="11.25">
      <c r="B217" s="180"/>
      <c r="D217" s="160" t="s">
        <v>191</v>
      </c>
      <c r="E217" s="181" t="s">
        <v>1</v>
      </c>
      <c r="F217" s="182" t="s">
        <v>223</v>
      </c>
      <c r="H217" s="183">
        <v>21.76</v>
      </c>
      <c r="I217" s="184"/>
      <c r="L217" s="180"/>
      <c r="M217" s="185"/>
      <c r="N217" s="186"/>
      <c r="O217" s="186"/>
      <c r="P217" s="186"/>
      <c r="Q217" s="186"/>
      <c r="R217" s="186"/>
      <c r="S217" s="186"/>
      <c r="T217" s="187"/>
      <c r="AT217" s="181" t="s">
        <v>191</v>
      </c>
      <c r="AU217" s="181" t="s">
        <v>82</v>
      </c>
      <c r="AV217" s="15" t="s">
        <v>188</v>
      </c>
      <c r="AW217" s="15" t="s">
        <v>29</v>
      </c>
      <c r="AX217" s="15" t="s">
        <v>80</v>
      </c>
      <c r="AY217" s="181" t="s">
        <v>181</v>
      </c>
    </row>
    <row r="218" spans="1:65" s="2" customFormat="1" ht="24.2" customHeight="1">
      <c r="A218" s="32"/>
      <c r="B218" s="144"/>
      <c r="C218" s="188" t="s">
        <v>394</v>
      </c>
      <c r="D218" s="188" t="s">
        <v>266</v>
      </c>
      <c r="E218" s="189" t="s">
        <v>1670</v>
      </c>
      <c r="F218" s="190" t="s">
        <v>1671</v>
      </c>
      <c r="G218" s="191" t="s">
        <v>881</v>
      </c>
      <c r="H218" s="192">
        <v>56.64</v>
      </c>
      <c r="I218" s="193"/>
      <c r="J218" s="194">
        <f>ROUND(I218*H218,2)</f>
        <v>0</v>
      </c>
      <c r="K218" s="195"/>
      <c r="L218" s="33"/>
      <c r="M218" s="196" t="s">
        <v>1</v>
      </c>
      <c r="N218" s="197" t="s">
        <v>37</v>
      </c>
      <c r="O218" s="58"/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8" t="s">
        <v>188</v>
      </c>
      <c r="AT218" s="158" t="s">
        <v>266</v>
      </c>
      <c r="AU218" s="158" t="s">
        <v>82</v>
      </c>
      <c r="AY218" s="17" t="s">
        <v>181</v>
      </c>
      <c r="BE218" s="159">
        <f>IF(N218="základní",J218,0)</f>
        <v>0</v>
      </c>
      <c r="BF218" s="159">
        <f>IF(N218="snížená",J218,0)</f>
        <v>0</v>
      </c>
      <c r="BG218" s="159">
        <f>IF(N218="zákl. přenesená",J218,0)</f>
        <v>0</v>
      </c>
      <c r="BH218" s="159">
        <f>IF(N218="sníž. přenesená",J218,0)</f>
        <v>0</v>
      </c>
      <c r="BI218" s="159">
        <f>IF(N218="nulová",J218,0)</f>
        <v>0</v>
      </c>
      <c r="BJ218" s="17" t="s">
        <v>80</v>
      </c>
      <c r="BK218" s="159">
        <f>ROUND(I218*H218,2)</f>
        <v>0</v>
      </c>
      <c r="BL218" s="17" t="s">
        <v>188</v>
      </c>
      <c r="BM218" s="158" t="s">
        <v>2090</v>
      </c>
    </row>
    <row r="219" spans="1:65" s="2" customFormat="1" ht="19.5">
      <c r="A219" s="32"/>
      <c r="B219" s="33"/>
      <c r="C219" s="32"/>
      <c r="D219" s="160" t="s">
        <v>190</v>
      </c>
      <c r="E219" s="32"/>
      <c r="F219" s="161" t="s">
        <v>1671</v>
      </c>
      <c r="G219" s="32"/>
      <c r="H219" s="32"/>
      <c r="I219" s="162"/>
      <c r="J219" s="32"/>
      <c r="K219" s="32"/>
      <c r="L219" s="33"/>
      <c r="M219" s="163"/>
      <c r="N219" s="164"/>
      <c r="O219" s="58"/>
      <c r="P219" s="58"/>
      <c r="Q219" s="58"/>
      <c r="R219" s="58"/>
      <c r="S219" s="58"/>
      <c r="T219" s="59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7" t="s">
        <v>190</v>
      </c>
      <c r="AU219" s="17" t="s">
        <v>82</v>
      </c>
    </row>
    <row r="220" spans="1:65" s="13" customFormat="1" ht="11.25">
      <c r="B220" s="165"/>
      <c r="D220" s="160" t="s">
        <v>191</v>
      </c>
      <c r="E220" s="166" t="s">
        <v>1</v>
      </c>
      <c r="F220" s="167" t="s">
        <v>2091</v>
      </c>
      <c r="H220" s="168">
        <v>56.64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6" t="s">
        <v>191</v>
      </c>
      <c r="AU220" s="166" t="s">
        <v>82</v>
      </c>
      <c r="AV220" s="13" t="s">
        <v>82</v>
      </c>
      <c r="AW220" s="13" t="s">
        <v>29</v>
      </c>
      <c r="AX220" s="13" t="s">
        <v>72</v>
      </c>
      <c r="AY220" s="166" t="s">
        <v>181</v>
      </c>
    </row>
    <row r="221" spans="1:65" s="15" customFormat="1" ht="11.25">
      <c r="B221" s="180"/>
      <c r="D221" s="160" t="s">
        <v>191</v>
      </c>
      <c r="E221" s="181" t="s">
        <v>1</v>
      </c>
      <c r="F221" s="182" t="s">
        <v>223</v>
      </c>
      <c r="H221" s="183">
        <v>56.64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191</v>
      </c>
      <c r="AU221" s="181" t="s">
        <v>82</v>
      </c>
      <c r="AV221" s="15" t="s">
        <v>188</v>
      </c>
      <c r="AW221" s="15" t="s">
        <v>29</v>
      </c>
      <c r="AX221" s="15" t="s">
        <v>80</v>
      </c>
      <c r="AY221" s="181" t="s">
        <v>181</v>
      </c>
    </row>
    <row r="222" spans="1:65" s="2" customFormat="1" ht="37.9" customHeight="1">
      <c r="A222" s="32"/>
      <c r="B222" s="144"/>
      <c r="C222" s="188" t="s">
        <v>400</v>
      </c>
      <c r="D222" s="188" t="s">
        <v>266</v>
      </c>
      <c r="E222" s="189" t="s">
        <v>1677</v>
      </c>
      <c r="F222" s="190" t="s">
        <v>1678</v>
      </c>
      <c r="G222" s="191" t="s">
        <v>881</v>
      </c>
      <c r="H222" s="192">
        <v>91</v>
      </c>
      <c r="I222" s="193"/>
      <c r="J222" s="194">
        <f>ROUND(I222*H222,2)</f>
        <v>0</v>
      </c>
      <c r="K222" s="195"/>
      <c r="L222" s="33"/>
      <c r="M222" s="196" t="s">
        <v>1</v>
      </c>
      <c r="N222" s="197" t="s">
        <v>37</v>
      </c>
      <c r="O222" s="58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8" t="s">
        <v>188</v>
      </c>
      <c r="AT222" s="158" t="s">
        <v>266</v>
      </c>
      <c r="AU222" s="158" t="s">
        <v>82</v>
      </c>
      <c r="AY222" s="17" t="s">
        <v>181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80</v>
      </c>
      <c r="BK222" s="159">
        <f>ROUND(I222*H222,2)</f>
        <v>0</v>
      </c>
      <c r="BL222" s="17" t="s">
        <v>188</v>
      </c>
      <c r="BM222" s="158" t="s">
        <v>2092</v>
      </c>
    </row>
    <row r="223" spans="1:65" s="2" customFormat="1" ht="19.5">
      <c r="A223" s="32"/>
      <c r="B223" s="33"/>
      <c r="C223" s="32"/>
      <c r="D223" s="160" t="s">
        <v>190</v>
      </c>
      <c r="E223" s="32"/>
      <c r="F223" s="161" t="s">
        <v>1678</v>
      </c>
      <c r="G223" s="32"/>
      <c r="H223" s="32"/>
      <c r="I223" s="162"/>
      <c r="J223" s="32"/>
      <c r="K223" s="32"/>
      <c r="L223" s="33"/>
      <c r="M223" s="163"/>
      <c r="N223" s="164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190</v>
      </c>
      <c r="AU223" s="17" t="s">
        <v>82</v>
      </c>
    </row>
    <row r="224" spans="1:65" s="2" customFormat="1" ht="33" customHeight="1">
      <c r="A224" s="32"/>
      <c r="B224" s="144"/>
      <c r="C224" s="188" t="s">
        <v>404</v>
      </c>
      <c r="D224" s="188" t="s">
        <v>266</v>
      </c>
      <c r="E224" s="189" t="s">
        <v>2093</v>
      </c>
      <c r="F224" s="190" t="s">
        <v>2094</v>
      </c>
      <c r="G224" s="191" t="s">
        <v>690</v>
      </c>
      <c r="H224" s="192">
        <v>9.99</v>
      </c>
      <c r="I224" s="193"/>
      <c r="J224" s="194">
        <f>ROUND(I224*H224,2)</f>
        <v>0</v>
      </c>
      <c r="K224" s="195"/>
      <c r="L224" s="33"/>
      <c r="M224" s="196" t="s">
        <v>1</v>
      </c>
      <c r="N224" s="197" t="s">
        <v>37</v>
      </c>
      <c r="O224" s="58"/>
      <c r="P224" s="156">
        <f>O224*H224</f>
        <v>0</v>
      </c>
      <c r="Q224" s="156">
        <v>0</v>
      </c>
      <c r="R224" s="156">
        <f>Q224*H224</f>
        <v>0</v>
      </c>
      <c r="S224" s="156">
        <v>0</v>
      </c>
      <c r="T224" s="157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8" t="s">
        <v>188</v>
      </c>
      <c r="AT224" s="158" t="s">
        <v>266</v>
      </c>
      <c r="AU224" s="158" t="s">
        <v>82</v>
      </c>
      <c r="AY224" s="17" t="s">
        <v>181</v>
      </c>
      <c r="BE224" s="159">
        <f>IF(N224="základní",J224,0)</f>
        <v>0</v>
      </c>
      <c r="BF224" s="159">
        <f>IF(N224="snížená",J224,0)</f>
        <v>0</v>
      </c>
      <c r="BG224" s="159">
        <f>IF(N224="zákl. přenesená",J224,0)</f>
        <v>0</v>
      </c>
      <c r="BH224" s="159">
        <f>IF(N224="sníž. přenesená",J224,0)</f>
        <v>0</v>
      </c>
      <c r="BI224" s="159">
        <f>IF(N224="nulová",J224,0)</f>
        <v>0</v>
      </c>
      <c r="BJ224" s="17" t="s">
        <v>80</v>
      </c>
      <c r="BK224" s="159">
        <f>ROUND(I224*H224,2)</f>
        <v>0</v>
      </c>
      <c r="BL224" s="17" t="s">
        <v>188</v>
      </c>
      <c r="BM224" s="158" t="s">
        <v>2095</v>
      </c>
    </row>
    <row r="225" spans="1:65" s="2" customFormat="1" ht="19.5">
      <c r="A225" s="32"/>
      <c r="B225" s="33"/>
      <c r="C225" s="32"/>
      <c r="D225" s="160" t="s">
        <v>190</v>
      </c>
      <c r="E225" s="32"/>
      <c r="F225" s="161" t="s">
        <v>2094</v>
      </c>
      <c r="G225" s="32"/>
      <c r="H225" s="32"/>
      <c r="I225" s="162"/>
      <c r="J225" s="32"/>
      <c r="K225" s="32"/>
      <c r="L225" s="33"/>
      <c r="M225" s="163"/>
      <c r="N225" s="164"/>
      <c r="O225" s="58"/>
      <c r="P225" s="58"/>
      <c r="Q225" s="58"/>
      <c r="R225" s="58"/>
      <c r="S225" s="58"/>
      <c r="T225" s="59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7" t="s">
        <v>190</v>
      </c>
      <c r="AU225" s="17" t="s">
        <v>82</v>
      </c>
    </row>
    <row r="226" spans="1:65" s="13" customFormat="1" ht="11.25">
      <c r="B226" s="165"/>
      <c r="D226" s="160" t="s">
        <v>191</v>
      </c>
      <c r="E226" s="166" t="s">
        <v>1</v>
      </c>
      <c r="F226" s="167" t="s">
        <v>2096</v>
      </c>
      <c r="H226" s="168">
        <v>9.99</v>
      </c>
      <c r="I226" s="169"/>
      <c r="L226" s="165"/>
      <c r="M226" s="170"/>
      <c r="N226" s="171"/>
      <c r="O226" s="171"/>
      <c r="P226" s="171"/>
      <c r="Q226" s="171"/>
      <c r="R226" s="171"/>
      <c r="S226" s="171"/>
      <c r="T226" s="172"/>
      <c r="AT226" s="166" t="s">
        <v>191</v>
      </c>
      <c r="AU226" s="166" t="s">
        <v>82</v>
      </c>
      <c r="AV226" s="13" t="s">
        <v>82</v>
      </c>
      <c r="AW226" s="13" t="s">
        <v>29</v>
      </c>
      <c r="AX226" s="13" t="s">
        <v>72</v>
      </c>
      <c r="AY226" s="166" t="s">
        <v>181</v>
      </c>
    </row>
    <row r="227" spans="1:65" s="15" customFormat="1" ht="11.25">
      <c r="B227" s="180"/>
      <c r="D227" s="160" t="s">
        <v>191</v>
      </c>
      <c r="E227" s="181" t="s">
        <v>1</v>
      </c>
      <c r="F227" s="182" t="s">
        <v>223</v>
      </c>
      <c r="H227" s="183">
        <v>9.99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191</v>
      </c>
      <c r="AU227" s="181" t="s">
        <v>82</v>
      </c>
      <c r="AV227" s="15" t="s">
        <v>188</v>
      </c>
      <c r="AW227" s="15" t="s">
        <v>29</v>
      </c>
      <c r="AX227" s="15" t="s">
        <v>80</v>
      </c>
      <c r="AY227" s="181" t="s">
        <v>181</v>
      </c>
    </row>
    <row r="228" spans="1:65" s="2" customFormat="1" ht="55.5" customHeight="1">
      <c r="A228" s="32"/>
      <c r="B228" s="144"/>
      <c r="C228" s="188" t="s">
        <v>408</v>
      </c>
      <c r="D228" s="188" t="s">
        <v>266</v>
      </c>
      <c r="E228" s="189" t="s">
        <v>1686</v>
      </c>
      <c r="F228" s="190" t="s">
        <v>1687</v>
      </c>
      <c r="G228" s="191" t="s">
        <v>881</v>
      </c>
      <c r="H228" s="192">
        <v>16.8</v>
      </c>
      <c r="I228" s="193"/>
      <c r="J228" s="194">
        <f>ROUND(I228*H228,2)</f>
        <v>0</v>
      </c>
      <c r="K228" s="195"/>
      <c r="L228" s="33"/>
      <c r="M228" s="196" t="s">
        <v>1</v>
      </c>
      <c r="N228" s="197" t="s">
        <v>37</v>
      </c>
      <c r="O228" s="58"/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8" t="s">
        <v>188</v>
      </c>
      <c r="AT228" s="158" t="s">
        <v>266</v>
      </c>
      <c r="AU228" s="158" t="s">
        <v>82</v>
      </c>
      <c r="AY228" s="17" t="s">
        <v>181</v>
      </c>
      <c r="BE228" s="159">
        <f>IF(N228="základní",J228,0)</f>
        <v>0</v>
      </c>
      <c r="BF228" s="159">
        <f>IF(N228="snížená",J228,0)</f>
        <v>0</v>
      </c>
      <c r="BG228" s="159">
        <f>IF(N228="zákl. přenesená",J228,0)</f>
        <v>0</v>
      </c>
      <c r="BH228" s="159">
        <f>IF(N228="sníž. přenesená",J228,0)</f>
        <v>0</v>
      </c>
      <c r="BI228" s="159">
        <f>IF(N228="nulová",J228,0)</f>
        <v>0</v>
      </c>
      <c r="BJ228" s="17" t="s">
        <v>80</v>
      </c>
      <c r="BK228" s="159">
        <f>ROUND(I228*H228,2)</f>
        <v>0</v>
      </c>
      <c r="BL228" s="17" t="s">
        <v>188</v>
      </c>
      <c r="BM228" s="158" t="s">
        <v>2097</v>
      </c>
    </row>
    <row r="229" spans="1:65" s="2" customFormat="1" ht="29.25">
      <c r="A229" s="32"/>
      <c r="B229" s="33"/>
      <c r="C229" s="32"/>
      <c r="D229" s="160" t="s">
        <v>190</v>
      </c>
      <c r="E229" s="32"/>
      <c r="F229" s="161" t="s">
        <v>1687</v>
      </c>
      <c r="G229" s="32"/>
      <c r="H229" s="32"/>
      <c r="I229" s="162"/>
      <c r="J229" s="32"/>
      <c r="K229" s="32"/>
      <c r="L229" s="33"/>
      <c r="M229" s="163"/>
      <c r="N229" s="164"/>
      <c r="O229" s="58"/>
      <c r="P229" s="58"/>
      <c r="Q229" s="58"/>
      <c r="R229" s="58"/>
      <c r="S229" s="58"/>
      <c r="T229" s="59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T229" s="17" t="s">
        <v>190</v>
      </c>
      <c r="AU229" s="17" t="s">
        <v>82</v>
      </c>
    </row>
    <row r="230" spans="1:65" s="13" customFormat="1" ht="11.25">
      <c r="B230" s="165"/>
      <c r="D230" s="160" t="s">
        <v>191</v>
      </c>
      <c r="E230" s="166" t="s">
        <v>1</v>
      </c>
      <c r="F230" s="167" t="s">
        <v>2098</v>
      </c>
      <c r="H230" s="168">
        <v>16.8</v>
      </c>
      <c r="I230" s="169"/>
      <c r="L230" s="165"/>
      <c r="M230" s="170"/>
      <c r="N230" s="171"/>
      <c r="O230" s="171"/>
      <c r="P230" s="171"/>
      <c r="Q230" s="171"/>
      <c r="R230" s="171"/>
      <c r="S230" s="171"/>
      <c r="T230" s="172"/>
      <c r="AT230" s="166" t="s">
        <v>191</v>
      </c>
      <c r="AU230" s="166" t="s">
        <v>82</v>
      </c>
      <c r="AV230" s="13" t="s">
        <v>82</v>
      </c>
      <c r="AW230" s="13" t="s">
        <v>29</v>
      </c>
      <c r="AX230" s="13" t="s">
        <v>72</v>
      </c>
      <c r="AY230" s="166" t="s">
        <v>181</v>
      </c>
    </row>
    <row r="231" spans="1:65" s="15" customFormat="1" ht="11.25">
      <c r="B231" s="180"/>
      <c r="D231" s="160" t="s">
        <v>191</v>
      </c>
      <c r="E231" s="181" t="s">
        <v>1</v>
      </c>
      <c r="F231" s="182" t="s">
        <v>223</v>
      </c>
      <c r="H231" s="183">
        <v>16.8</v>
      </c>
      <c r="I231" s="184"/>
      <c r="L231" s="180"/>
      <c r="M231" s="185"/>
      <c r="N231" s="186"/>
      <c r="O231" s="186"/>
      <c r="P231" s="186"/>
      <c r="Q231" s="186"/>
      <c r="R231" s="186"/>
      <c r="S231" s="186"/>
      <c r="T231" s="187"/>
      <c r="AT231" s="181" t="s">
        <v>191</v>
      </c>
      <c r="AU231" s="181" t="s">
        <v>82</v>
      </c>
      <c r="AV231" s="15" t="s">
        <v>188</v>
      </c>
      <c r="AW231" s="15" t="s">
        <v>29</v>
      </c>
      <c r="AX231" s="15" t="s">
        <v>80</v>
      </c>
      <c r="AY231" s="181" t="s">
        <v>181</v>
      </c>
    </row>
    <row r="232" spans="1:65" s="12" customFormat="1" ht="22.9" customHeight="1">
      <c r="B232" s="131"/>
      <c r="D232" s="132" t="s">
        <v>71</v>
      </c>
      <c r="E232" s="142" t="s">
        <v>237</v>
      </c>
      <c r="F232" s="142" t="s">
        <v>1690</v>
      </c>
      <c r="I232" s="134"/>
      <c r="J232" s="143">
        <f>BK232</f>
        <v>0</v>
      </c>
      <c r="L232" s="131"/>
      <c r="M232" s="136"/>
      <c r="N232" s="137"/>
      <c r="O232" s="137"/>
      <c r="P232" s="138">
        <f>SUM(P233:P244)</f>
        <v>0</v>
      </c>
      <c r="Q232" s="137"/>
      <c r="R232" s="138">
        <f>SUM(R233:R244)</f>
        <v>0</v>
      </c>
      <c r="S232" s="137"/>
      <c r="T232" s="139">
        <f>SUM(T233:T244)</f>
        <v>0</v>
      </c>
      <c r="AR232" s="132" t="s">
        <v>80</v>
      </c>
      <c r="AT232" s="140" t="s">
        <v>71</v>
      </c>
      <c r="AU232" s="140" t="s">
        <v>80</v>
      </c>
      <c r="AY232" s="132" t="s">
        <v>181</v>
      </c>
      <c r="BK232" s="141">
        <f>SUM(BK233:BK244)</f>
        <v>0</v>
      </c>
    </row>
    <row r="233" spans="1:65" s="2" customFormat="1" ht="49.15" customHeight="1">
      <c r="A233" s="32"/>
      <c r="B233" s="144"/>
      <c r="C233" s="188" t="s">
        <v>532</v>
      </c>
      <c r="D233" s="188" t="s">
        <v>266</v>
      </c>
      <c r="E233" s="189" t="s">
        <v>1691</v>
      </c>
      <c r="F233" s="190" t="s">
        <v>1692</v>
      </c>
      <c r="G233" s="191" t="s">
        <v>881</v>
      </c>
      <c r="H233" s="192">
        <v>9.65</v>
      </c>
      <c r="I233" s="193"/>
      <c r="J233" s="194">
        <f>ROUND(I233*H233,2)</f>
        <v>0</v>
      </c>
      <c r="K233" s="195"/>
      <c r="L233" s="33"/>
      <c r="M233" s="196" t="s">
        <v>1</v>
      </c>
      <c r="N233" s="197" t="s">
        <v>37</v>
      </c>
      <c r="O233" s="58"/>
      <c r="P233" s="156">
        <f>O233*H233</f>
        <v>0</v>
      </c>
      <c r="Q233" s="156">
        <v>0</v>
      </c>
      <c r="R233" s="156">
        <f>Q233*H233</f>
        <v>0</v>
      </c>
      <c r="S233" s="156">
        <v>0</v>
      </c>
      <c r="T233" s="157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58" t="s">
        <v>188</v>
      </c>
      <c r="AT233" s="158" t="s">
        <v>266</v>
      </c>
      <c r="AU233" s="158" t="s">
        <v>82</v>
      </c>
      <c r="AY233" s="17" t="s">
        <v>181</v>
      </c>
      <c r="BE233" s="159">
        <f>IF(N233="základní",J233,0)</f>
        <v>0</v>
      </c>
      <c r="BF233" s="159">
        <f>IF(N233="snížená",J233,0)</f>
        <v>0</v>
      </c>
      <c r="BG233" s="159">
        <f>IF(N233="zákl. přenesená",J233,0)</f>
        <v>0</v>
      </c>
      <c r="BH233" s="159">
        <f>IF(N233="sníž. přenesená",J233,0)</f>
        <v>0</v>
      </c>
      <c r="BI233" s="159">
        <f>IF(N233="nulová",J233,0)</f>
        <v>0</v>
      </c>
      <c r="BJ233" s="17" t="s">
        <v>80</v>
      </c>
      <c r="BK233" s="159">
        <f>ROUND(I233*H233,2)</f>
        <v>0</v>
      </c>
      <c r="BL233" s="17" t="s">
        <v>188</v>
      </c>
      <c r="BM233" s="158" t="s">
        <v>2099</v>
      </c>
    </row>
    <row r="234" spans="1:65" s="2" customFormat="1" ht="29.25">
      <c r="A234" s="32"/>
      <c r="B234" s="33"/>
      <c r="C234" s="32"/>
      <c r="D234" s="160" t="s">
        <v>190</v>
      </c>
      <c r="E234" s="32"/>
      <c r="F234" s="161" t="s">
        <v>1692</v>
      </c>
      <c r="G234" s="32"/>
      <c r="H234" s="32"/>
      <c r="I234" s="162"/>
      <c r="J234" s="32"/>
      <c r="K234" s="32"/>
      <c r="L234" s="33"/>
      <c r="M234" s="163"/>
      <c r="N234" s="164"/>
      <c r="O234" s="58"/>
      <c r="P234" s="58"/>
      <c r="Q234" s="58"/>
      <c r="R234" s="58"/>
      <c r="S234" s="58"/>
      <c r="T234" s="59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T234" s="17" t="s">
        <v>190</v>
      </c>
      <c r="AU234" s="17" t="s">
        <v>82</v>
      </c>
    </row>
    <row r="235" spans="1:65" s="13" customFormat="1" ht="11.25">
      <c r="B235" s="165"/>
      <c r="D235" s="160" t="s">
        <v>191</v>
      </c>
      <c r="E235" s="166" t="s">
        <v>1</v>
      </c>
      <c r="F235" s="167" t="s">
        <v>2100</v>
      </c>
      <c r="H235" s="168">
        <v>9.65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6" t="s">
        <v>191</v>
      </c>
      <c r="AU235" s="166" t="s">
        <v>82</v>
      </c>
      <c r="AV235" s="13" t="s">
        <v>82</v>
      </c>
      <c r="AW235" s="13" t="s">
        <v>29</v>
      </c>
      <c r="AX235" s="13" t="s">
        <v>72</v>
      </c>
      <c r="AY235" s="166" t="s">
        <v>181</v>
      </c>
    </row>
    <row r="236" spans="1:65" s="15" customFormat="1" ht="11.25">
      <c r="B236" s="180"/>
      <c r="D236" s="160" t="s">
        <v>191</v>
      </c>
      <c r="E236" s="181" t="s">
        <v>1</v>
      </c>
      <c r="F236" s="182" t="s">
        <v>223</v>
      </c>
      <c r="H236" s="183">
        <v>9.65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191</v>
      </c>
      <c r="AU236" s="181" t="s">
        <v>82</v>
      </c>
      <c r="AV236" s="15" t="s">
        <v>188</v>
      </c>
      <c r="AW236" s="15" t="s">
        <v>29</v>
      </c>
      <c r="AX236" s="15" t="s">
        <v>80</v>
      </c>
      <c r="AY236" s="181" t="s">
        <v>181</v>
      </c>
    </row>
    <row r="237" spans="1:65" s="2" customFormat="1" ht="49.15" customHeight="1">
      <c r="A237" s="32"/>
      <c r="B237" s="144"/>
      <c r="C237" s="188" t="s">
        <v>537</v>
      </c>
      <c r="D237" s="188" t="s">
        <v>266</v>
      </c>
      <c r="E237" s="189" t="s">
        <v>1950</v>
      </c>
      <c r="F237" s="190" t="s">
        <v>1951</v>
      </c>
      <c r="G237" s="191" t="s">
        <v>881</v>
      </c>
      <c r="H237" s="192">
        <v>13.2</v>
      </c>
      <c r="I237" s="193"/>
      <c r="J237" s="194">
        <f>ROUND(I237*H237,2)</f>
        <v>0</v>
      </c>
      <c r="K237" s="195"/>
      <c r="L237" s="33"/>
      <c r="M237" s="196" t="s">
        <v>1</v>
      </c>
      <c r="N237" s="197" t="s">
        <v>37</v>
      </c>
      <c r="O237" s="58"/>
      <c r="P237" s="156">
        <f>O237*H237</f>
        <v>0</v>
      </c>
      <c r="Q237" s="156">
        <v>0</v>
      </c>
      <c r="R237" s="156">
        <f>Q237*H237</f>
        <v>0</v>
      </c>
      <c r="S237" s="156">
        <v>0</v>
      </c>
      <c r="T237" s="157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8" t="s">
        <v>188</v>
      </c>
      <c r="AT237" s="158" t="s">
        <v>266</v>
      </c>
      <c r="AU237" s="158" t="s">
        <v>82</v>
      </c>
      <c r="AY237" s="17" t="s">
        <v>181</v>
      </c>
      <c r="BE237" s="159">
        <f>IF(N237="základní",J237,0)</f>
        <v>0</v>
      </c>
      <c r="BF237" s="159">
        <f>IF(N237="snížená",J237,0)</f>
        <v>0</v>
      </c>
      <c r="BG237" s="159">
        <f>IF(N237="zákl. přenesená",J237,0)</f>
        <v>0</v>
      </c>
      <c r="BH237" s="159">
        <f>IF(N237="sníž. přenesená",J237,0)</f>
        <v>0</v>
      </c>
      <c r="BI237" s="159">
        <f>IF(N237="nulová",J237,0)</f>
        <v>0</v>
      </c>
      <c r="BJ237" s="17" t="s">
        <v>80</v>
      </c>
      <c r="BK237" s="159">
        <f>ROUND(I237*H237,2)</f>
        <v>0</v>
      </c>
      <c r="BL237" s="17" t="s">
        <v>188</v>
      </c>
      <c r="BM237" s="158" t="s">
        <v>2101</v>
      </c>
    </row>
    <row r="238" spans="1:65" s="2" customFormat="1" ht="29.25">
      <c r="A238" s="32"/>
      <c r="B238" s="33"/>
      <c r="C238" s="32"/>
      <c r="D238" s="160" t="s">
        <v>190</v>
      </c>
      <c r="E238" s="32"/>
      <c r="F238" s="161" t="s">
        <v>1951</v>
      </c>
      <c r="G238" s="32"/>
      <c r="H238" s="32"/>
      <c r="I238" s="162"/>
      <c r="J238" s="32"/>
      <c r="K238" s="32"/>
      <c r="L238" s="33"/>
      <c r="M238" s="163"/>
      <c r="N238" s="164"/>
      <c r="O238" s="58"/>
      <c r="P238" s="58"/>
      <c r="Q238" s="58"/>
      <c r="R238" s="58"/>
      <c r="S238" s="58"/>
      <c r="T238" s="59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7" t="s">
        <v>190</v>
      </c>
      <c r="AU238" s="17" t="s">
        <v>82</v>
      </c>
    </row>
    <row r="239" spans="1:65" s="13" customFormat="1" ht="11.25">
      <c r="B239" s="165"/>
      <c r="D239" s="160" t="s">
        <v>191</v>
      </c>
      <c r="E239" s="166" t="s">
        <v>1</v>
      </c>
      <c r="F239" s="167" t="s">
        <v>2102</v>
      </c>
      <c r="H239" s="168">
        <v>13.2</v>
      </c>
      <c r="I239" s="169"/>
      <c r="L239" s="165"/>
      <c r="M239" s="170"/>
      <c r="N239" s="171"/>
      <c r="O239" s="171"/>
      <c r="P239" s="171"/>
      <c r="Q239" s="171"/>
      <c r="R239" s="171"/>
      <c r="S239" s="171"/>
      <c r="T239" s="172"/>
      <c r="AT239" s="166" t="s">
        <v>191</v>
      </c>
      <c r="AU239" s="166" t="s">
        <v>82</v>
      </c>
      <c r="AV239" s="13" t="s">
        <v>82</v>
      </c>
      <c r="AW239" s="13" t="s">
        <v>29</v>
      </c>
      <c r="AX239" s="13" t="s">
        <v>72</v>
      </c>
      <c r="AY239" s="166" t="s">
        <v>181</v>
      </c>
    </row>
    <row r="240" spans="1:65" s="15" customFormat="1" ht="11.25">
      <c r="B240" s="180"/>
      <c r="D240" s="160" t="s">
        <v>191</v>
      </c>
      <c r="E240" s="181" t="s">
        <v>1</v>
      </c>
      <c r="F240" s="182" t="s">
        <v>223</v>
      </c>
      <c r="H240" s="183">
        <v>13.2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191</v>
      </c>
      <c r="AU240" s="181" t="s">
        <v>82</v>
      </c>
      <c r="AV240" s="15" t="s">
        <v>188</v>
      </c>
      <c r="AW240" s="15" t="s">
        <v>29</v>
      </c>
      <c r="AX240" s="15" t="s">
        <v>80</v>
      </c>
      <c r="AY240" s="181" t="s">
        <v>181</v>
      </c>
    </row>
    <row r="241" spans="1:65" s="2" customFormat="1" ht="24.2" customHeight="1">
      <c r="A241" s="32"/>
      <c r="B241" s="144"/>
      <c r="C241" s="188" t="s">
        <v>540</v>
      </c>
      <c r="D241" s="188" t="s">
        <v>266</v>
      </c>
      <c r="E241" s="189" t="s">
        <v>1954</v>
      </c>
      <c r="F241" s="190" t="s">
        <v>1955</v>
      </c>
      <c r="G241" s="191" t="s">
        <v>1605</v>
      </c>
      <c r="H241" s="192">
        <v>264.01</v>
      </c>
      <c r="I241" s="193"/>
      <c r="J241" s="194">
        <f>ROUND(I241*H241,2)</f>
        <v>0</v>
      </c>
      <c r="K241" s="195"/>
      <c r="L241" s="33"/>
      <c r="M241" s="196" t="s">
        <v>1</v>
      </c>
      <c r="N241" s="197" t="s">
        <v>37</v>
      </c>
      <c r="O241" s="58"/>
      <c r="P241" s="156">
        <f>O241*H241</f>
        <v>0</v>
      </c>
      <c r="Q241" s="156">
        <v>0</v>
      </c>
      <c r="R241" s="156">
        <f>Q241*H241</f>
        <v>0</v>
      </c>
      <c r="S241" s="156">
        <v>0</v>
      </c>
      <c r="T241" s="157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8" t="s">
        <v>188</v>
      </c>
      <c r="AT241" s="158" t="s">
        <v>266</v>
      </c>
      <c r="AU241" s="158" t="s">
        <v>82</v>
      </c>
      <c r="AY241" s="17" t="s">
        <v>181</v>
      </c>
      <c r="BE241" s="159">
        <f>IF(N241="základní",J241,0)</f>
        <v>0</v>
      </c>
      <c r="BF241" s="159">
        <f>IF(N241="snížená",J241,0)</f>
        <v>0</v>
      </c>
      <c r="BG241" s="159">
        <f>IF(N241="zákl. přenesená",J241,0)</f>
        <v>0</v>
      </c>
      <c r="BH241" s="159">
        <f>IF(N241="sníž. přenesená",J241,0)</f>
        <v>0</v>
      </c>
      <c r="BI241" s="159">
        <f>IF(N241="nulová",J241,0)</f>
        <v>0</v>
      </c>
      <c r="BJ241" s="17" t="s">
        <v>80</v>
      </c>
      <c r="BK241" s="159">
        <f>ROUND(I241*H241,2)</f>
        <v>0</v>
      </c>
      <c r="BL241" s="17" t="s">
        <v>188</v>
      </c>
      <c r="BM241" s="158" t="s">
        <v>2103</v>
      </c>
    </row>
    <row r="242" spans="1:65" s="2" customFormat="1" ht="19.5">
      <c r="A242" s="32"/>
      <c r="B242" s="33"/>
      <c r="C242" s="32"/>
      <c r="D242" s="160" t="s">
        <v>190</v>
      </c>
      <c r="E242" s="32"/>
      <c r="F242" s="161" t="s">
        <v>1955</v>
      </c>
      <c r="G242" s="32"/>
      <c r="H242" s="32"/>
      <c r="I242" s="162"/>
      <c r="J242" s="32"/>
      <c r="K242" s="32"/>
      <c r="L242" s="33"/>
      <c r="M242" s="163"/>
      <c r="N242" s="164"/>
      <c r="O242" s="58"/>
      <c r="P242" s="58"/>
      <c r="Q242" s="58"/>
      <c r="R242" s="58"/>
      <c r="S242" s="58"/>
      <c r="T242" s="59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7" t="s">
        <v>190</v>
      </c>
      <c r="AU242" s="17" t="s">
        <v>82</v>
      </c>
    </row>
    <row r="243" spans="1:65" s="13" customFormat="1" ht="11.25">
      <c r="B243" s="165"/>
      <c r="D243" s="160" t="s">
        <v>191</v>
      </c>
      <c r="E243" s="166" t="s">
        <v>1</v>
      </c>
      <c r="F243" s="167" t="s">
        <v>2104</v>
      </c>
      <c r="H243" s="168">
        <v>264.01</v>
      </c>
      <c r="I243" s="169"/>
      <c r="L243" s="165"/>
      <c r="M243" s="170"/>
      <c r="N243" s="171"/>
      <c r="O243" s="171"/>
      <c r="P243" s="171"/>
      <c r="Q243" s="171"/>
      <c r="R243" s="171"/>
      <c r="S243" s="171"/>
      <c r="T243" s="172"/>
      <c r="AT243" s="166" t="s">
        <v>191</v>
      </c>
      <c r="AU243" s="166" t="s">
        <v>82</v>
      </c>
      <c r="AV243" s="13" t="s">
        <v>82</v>
      </c>
      <c r="AW243" s="13" t="s">
        <v>29</v>
      </c>
      <c r="AX243" s="13" t="s">
        <v>72</v>
      </c>
      <c r="AY243" s="166" t="s">
        <v>181</v>
      </c>
    </row>
    <row r="244" spans="1:65" s="15" customFormat="1" ht="11.25">
      <c r="B244" s="180"/>
      <c r="D244" s="160" t="s">
        <v>191</v>
      </c>
      <c r="E244" s="181" t="s">
        <v>1</v>
      </c>
      <c r="F244" s="182" t="s">
        <v>223</v>
      </c>
      <c r="H244" s="183">
        <v>264.01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191</v>
      </c>
      <c r="AU244" s="181" t="s">
        <v>82</v>
      </c>
      <c r="AV244" s="15" t="s">
        <v>188</v>
      </c>
      <c r="AW244" s="15" t="s">
        <v>29</v>
      </c>
      <c r="AX244" s="15" t="s">
        <v>80</v>
      </c>
      <c r="AY244" s="181" t="s">
        <v>181</v>
      </c>
    </row>
    <row r="245" spans="1:65" s="12" customFormat="1" ht="22.9" customHeight="1">
      <c r="B245" s="131"/>
      <c r="D245" s="132" t="s">
        <v>71</v>
      </c>
      <c r="E245" s="142" t="s">
        <v>265</v>
      </c>
      <c r="F245" s="142" t="s">
        <v>1695</v>
      </c>
      <c r="I245" s="134"/>
      <c r="J245" s="143">
        <f>BK245</f>
        <v>0</v>
      </c>
      <c r="L245" s="131"/>
      <c r="M245" s="136"/>
      <c r="N245" s="137"/>
      <c r="O245" s="137"/>
      <c r="P245" s="138">
        <f>SUM(P246:P297)</f>
        <v>0</v>
      </c>
      <c r="Q245" s="137"/>
      <c r="R245" s="138">
        <f>SUM(R246:R297)</f>
        <v>0</v>
      </c>
      <c r="S245" s="137"/>
      <c r="T245" s="139">
        <f>SUM(T246:T297)</f>
        <v>0</v>
      </c>
      <c r="AR245" s="132" t="s">
        <v>80</v>
      </c>
      <c r="AT245" s="140" t="s">
        <v>71</v>
      </c>
      <c r="AU245" s="140" t="s">
        <v>80</v>
      </c>
      <c r="AY245" s="132" t="s">
        <v>181</v>
      </c>
      <c r="BK245" s="141">
        <f>SUM(BK246:BK297)</f>
        <v>0</v>
      </c>
    </row>
    <row r="246" spans="1:65" s="2" customFormat="1" ht="24.2" customHeight="1">
      <c r="A246" s="32"/>
      <c r="B246" s="144"/>
      <c r="C246" s="188" t="s">
        <v>542</v>
      </c>
      <c r="D246" s="188" t="s">
        <v>266</v>
      </c>
      <c r="E246" s="189" t="s">
        <v>1958</v>
      </c>
      <c r="F246" s="190" t="s">
        <v>1959</v>
      </c>
      <c r="G246" s="191" t="s">
        <v>622</v>
      </c>
      <c r="H246" s="192">
        <v>12</v>
      </c>
      <c r="I246" s="193"/>
      <c r="J246" s="194">
        <f>ROUND(I246*H246,2)</f>
        <v>0</v>
      </c>
      <c r="K246" s="195"/>
      <c r="L246" s="33"/>
      <c r="M246" s="196" t="s">
        <v>1</v>
      </c>
      <c r="N246" s="197" t="s">
        <v>37</v>
      </c>
      <c r="O246" s="58"/>
      <c r="P246" s="156">
        <f>O246*H246</f>
        <v>0</v>
      </c>
      <c r="Q246" s="156">
        <v>0</v>
      </c>
      <c r="R246" s="156">
        <f>Q246*H246</f>
        <v>0</v>
      </c>
      <c r="S246" s="156">
        <v>0</v>
      </c>
      <c r="T246" s="157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58" t="s">
        <v>188</v>
      </c>
      <c r="AT246" s="158" t="s">
        <v>266</v>
      </c>
      <c r="AU246" s="158" t="s">
        <v>82</v>
      </c>
      <c r="AY246" s="17" t="s">
        <v>181</v>
      </c>
      <c r="BE246" s="159">
        <f>IF(N246="základní",J246,0)</f>
        <v>0</v>
      </c>
      <c r="BF246" s="159">
        <f>IF(N246="snížená",J246,0)</f>
        <v>0</v>
      </c>
      <c r="BG246" s="159">
        <f>IF(N246="zákl. přenesená",J246,0)</f>
        <v>0</v>
      </c>
      <c r="BH246" s="159">
        <f>IF(N246="sníž. přenesená",J246,0)</f>
        <v>0</v>
      </c>
      <c r="BI246" s="159">
        <f>IF(N246="nulová",J246,0)</f>
        <v>0</v>
      </c>
      <c r="BJ246" s="17" t="s">
        <v>80</v>
      </c>
      <c r="BK246" s="159">
        <f>ROUND(I246*H246,2)</f>
        <v>0</v>
      </c>
      <c r="BL246" s="17" t="s">
        <v>188</v>
      </c>
      <c r="BM246" s="158" t="s">
        <v>2105</v>
      </c>
    </row>
    <row r="247" spans="1:65" s="2" customFormat="1" ht="19.5">
      <c r="A247" s="32"/>
      <c r="B247" s="33"/>
      <c r="C247" s="32"/>
      <c r="D247" s="160" t="s">
        <v>190</v>
      </c>
      <c r="E247" s="32"/>
      <c r="F247" s="161" t="s">
        <v>1959</v>
      </c>
      <c r="G247" s="32"/>
      <c r="H247" s="32"/>
      <c r="I247" s="162"/>
      <c r="J247" s="32"/>
      <c r="K247" s="32"/>
      <c r="L247" s="33"/>
      <c r="M247" s="163"/>
      <c r="N247" s="164"/>
      <c r="O247" s="58"/>
      <c r="P247" s="58"/>
      <c r="Q247" s="58"/>
      <c r="R247" s="58"/>
      <c r="S247" s="58"/>
      <c r="T247" s="59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7" t="s">
        <v>190</v>
      </c>
      <c r="AU247" s="17" t="s">
        <v>82</v>
      </c>
    </row>
    <row r="248" spans="1:65" s="13" customFormat="1" ht="11.25">
      <c r="B248" s="165"/>
      <c r="D248" s="160" t="s">
        <v>191</v>
      </c>
      <c r="E248" s="166" t="s">
        <v>1</v>
      </c>
      <c r="F248" s="167" t="s">
        <v>2106</v>
      </c>
      <c r="H248" s="168">
        <v>12</v>
      </c>
      <c r="I248" s="169"/>
      <c r="L248" s="165"/>
      <c r="M248" s="170"/>
      <c r="N248" s="171"/>
      <c r="O248" s="171"/>
      <c r="P248" s="171"/>
      <c r="Q248" s="171"/>
      <c r="R248" s="171"/>
      <c r="S248" s="171"/>
      <c r="T248" s="172"/>
      <c r="AT248" s="166" t="s">
        <v>191</v>
      </c>
      <c r="AU248" s="166" t="s">
        <v>82</v>
      </c>
      <c r="AV248" s="13" t="s">
        <v>82</v>
      </c>
      <c r="AW248" s="13" t="s">
        <v>29</v>
      </c>
      <c r="AX248" s="13" t="s">
        <v>72</v>
      </c>
      <c r="AY248" s="166" t="s">
        <v>181</v>
      </c>
    </row>
    <row r="249" spans="1:65" s="15" customFormat="1" ht="11.25">
      <c r="B249" s="180"/>
      <c r="D249" s="160" t="s">
        <v>191</v>
      </c>
      <c r="E249" s="181" t="s">
        <v>1</v>
      </c>
      <c r="F249" s="182" t="s">
        <v>223</v>
      </c>
      <c r="H249" s="183">
        <v>12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191</v>
      </c>
      <c r="AU249" s="181" t="s">
        <v>82</v>
      </c>
      <c r="AV249" s="15" t="s">
        <v>188</v>
      </c>
      <c r="AW249" s="15" t="s">
        <v>29</v>
      </c>
      <c r="AX249" s="15" t="s">
        <v>80</v>
      </c>
      <c r="AY249" s="181" t="s">
        <v>181</v>
      </c>
    </row>
    <row r="250" spans="1:65" s="2" customFormat="1" ht="24.2" customHeight="1">
      <c r="A250" s="32"/>
      <c r="B250" s="144"/>
      <c r="C250" s="188" t="s">
        <v>544</v>
      </c>
      <c r="D250" s="188" t="s">
        <v>266</v>
      </c>
      <c r="E250" s="189" t="s">
        <v>1961</v>
      </c>
      <c r="F250" s="190" t="s">
        <v>1962</v>
      </c>
      <c r="G250" s="191" t="s">
        <v>622</v>
      </c>
      <c r="H250" s="192">
        <v>12</v>
      </c>
      <c r="I250" s="193"/>
      <c r="J250" s="194">
        <f>ROUND(I250*H250,2)</f>
        <v>0</v>
      </c>
      <c r="K250" s="195"/>
      <c r="L250" s="33"/>
      <c r="M250" s="196" t="s">
        <v>1</v>
      </c>
      <c r="N250" s="197" t="s">
        <v>37</v>
      </c>
      <c r="O250" s="58"/>
      <c r="P250" s="156">
        <f>O250*H250</f>
        <v>0</v>
      </c>
      <c r="Q250" s="156">
        <v>0</v>
      </c>
      <c r="R250" s="156">
        <f>Q250*H250</f>
        <v>0</v>
      </c>
      <c r="S250" s="156">
        <v>0</v>
      </c>
      <c r="T250" s="157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58" t="s">
        <v>188</v>
      </c>
      <c r="AT250" s="158" t="s">
        <v>266</v>
      </c>
      <c r="AU250" s="158" t="s">
        <v>82</v>
      </c>
      <c r="AY250" s="17" t="s">
        <v>181</v>
      </c>
      <c r="BE250" s="159">
        <f>IF(N250="základní",J250,0)</f>
        <v>0</v>
      </c>
      <c r="BF250" s="159">
        <f>IF(N250="snížená",J250,0)</f>
        <v>0</v>
      </c>
      <c r="BG250" s="159">
        <f>IF(N250="zákl. přenesená",J250,0)</f>
        <v>0</v>
      </c>
      <c r="BH250" s="159">
        <f>IF(N250="sníž. přenesená",J250,0)</f>
        <v>0</v>
      </c>
      <c r="BI250" s="159">
        <f>IF(N250="nulová",J250,0)</f>
        <v>0</v>
      </c>
      <c r="BJ250" s="17" t="s">
        <v>80</v>
      </c>
      <c r="BK250" s="159">
        <f>ROUND(I250*H250,2)</f>
        <v>0</v>
      </c>
      <c r="BL250" s="17" t="s">
        <v>188</v>
      </c>
      <c r="BM250" s="158" t="s">
        <v>2107</v>
      </c>
    </row>
    <row r="251" spans="1:65" s="2" customFormat="1" ht="11.25">
      <c r="A251" s="32"/>
      <c r="B251" s="33"/>
      <c r="C251" s="32"/>
      <c r="D251" s="160" t="s">
        <v>190</v>
      </c>
      <c r="E251" s="32"/>
      <c r="F251" s="161" t="s">
        <v>1962</v>
      </c>
      <c r="G251" s="32"/>
      <c r="H251" s="32"/>
      <c r="I251" s="162"/>
      <c r="J251" s="32"/>
      <c r="K251" s="32"/>
      <c r="L251" s="33"/>
      <c r="M251" s="163"/>
      <c r="N251" s="164"/>
      <c r="O251" s="58"/>
      <c r="P251" s="58"/>
      <c r="Q251" s="58"/>
      <c r="R251" s="58"/>
      <c r="S251" s="58"/>
      <c r="T251" s="59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7" t="s">
        <v>190</v>
      </c>
      <c r="AU251" s="17" t="s">
        <v>82</v>
      </c>
    </row>
    <row r="252" spans="1:65" s="13" customFormat="1" ht="11.25">
      <c r="B252" s="165"/>
      <c r="D252" s="160" t="s">
        <v>191</v>
      </c>
      <c r="E252" s="166" t="s">
        <v>1</v>
      </c>
      <c r="F252" s="167" t="s">
        <v>2108</v>
      </c>
      <c r="H252" s="168">
        <v>12</v>
      </c>
      <c r="I252" s="169"/>
      <c r="L252" s="165"/>
      <c r="M252" s="170"/>
      <c r="N252" s="171"/>
      <c r="O252" s="171"/>
      <c r="P252" s="171"/>
      <c r="Q252" s="171"/>
      <c r="R252" s="171"/>
      <c r="S252" s="171"/>
      <c r="T252" s="172"/>
      <c r="AT252" s="166" t="s">
        <v>191</v>
      </c>
      <c r="AU252" s="166" t="s">
        <v>82</v>
      </c>
      <c r="AV252" s="13" t="s">
        <v>82</v>
      </c>
      <c r="AW252" s="13" t="s">
        <v>29</v>
      </c>
      <c r="AX252" s="13" t="s">
        <v>72</v>
      </c>
      <c r="AY252" s="166" t="s">
        <v>181</v>
      </c>
    </row>
    <row r="253" spans="1:65" s="15" customFormat="1" ht="11.25">
      <c r="B253" s="180"/>
      <c r="D253" s="160" t="s">
        <v>191</v>
      </c>
      <c r="E253" s="181" t="s">
        <v>1</v>
      </c>
      <c r="F253" s="182" t="s">
        <v>223</v>
      </c>
      <c r="H253" s="183">
        <v>12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191</v>
      </c>
      <c r="AU253" s="181" t="s">
        <v>82</v>
      </c>
      <c r="AV253" s="15" t="s">
        <v>188</v>
      </c>
      <c r="AW253" s="15" t="s">
        <v>29</v>
      </c>
      <c r="AX253" s="15" t="s">
        <v>80</v>
      </c>
      <c r="AY253" s="181" t="s">
        <v>181</v>
      </c>
    </row>
    <row r="254" spans="1:65" s="2" customFormat="1" ht="24.2" customHeight="1">
      <c r="A254" s="32"/>
      <c r="B254" s="144"/>
      <c r="C254" s="145" t="s">
        <v>548</v>
      </c>
      <c r="D254" s="145" t="s">
        <v>183</v>
      </c>
      <c r="E254" s="146" t="s">
        <v>1965</v>
      </c>
      <c r="F254" s="147" t="s">
        <v>1966</v>
      </c>
      <c r="G254" s="148" t="s">
        <v>643</v>
      </c>
      <c r="H254" s="149">
        <v>0.26400000000000001</v>
      </c>
      <c r="I254" s="150"/>
      <c r="J254" s="151">
        <f>ROUND(I254*H254,2)</f>
        <v>0</v>
      </c>
      <c r="K254" s="152"/>
      <c r="L254" s="153"/>
      <c r="M254" s="154" t="s">
        <v>1</v>
      </c>
      <c r="N254" s="155" t="s">
        <v>37</v>
      </c>
      <c r="O254" s="58"/>
      <c r="P254" s="156">
        <f>O254*H254</f>
        <v>0</v>
      </c>
      <c r="Q254" s="156">
        <v>0</v>
      </c>
      <c r="R254" s="156">
        <f>Q254*H254</f>
        <v>0</v>
      </c>
      <c r="S254" s="156">
        <v>0</v>
      </c>
      <c r="T254" s="157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8" t="s">
        <v>187</v>
      </c>
      <c r="AT254" s="158" t="s">
        <v>183</v>
      </c>
      <c r="AU254" s="158" t="s">
        <v>82</v>
      </c>
      <c r="AY254" s="17" t="s">
        <v>181</v>
      </c>
      <c r="BE254" s="159">
        <f>IF(N254="základní",J254,0)</f>
        <v>0</v>
      </c>
      <c r="BF254" s="159">
        <f>IF(N254="snížená",J254,0)</f>
        <v>0</v>
      </c>
      <c r="BG254" s="159">
        <f>IF(N254="zákl. přenesená",J254,0)</f>
        <v>0</v>
      </c>
      <c r="BH254" s="159">
        <f>IF(N254="sníž. přenesená",J254,0)</f>
        <v>0</v>
      </c>
      <c r="BI254" s="159">
        <f>IF(N254="nulová",J254,0)</f>
        <v>0</v>
      </c>
      <c r="BJ254" s="17" t="s">
        <v>80</v>
      </c>
      <c r="BK254" s="159">
        <f>ROUND(I254*H254,2)</f>
        <v>0</v>
      </c>
      <c r="BL254" s="17" t="s">
        <v>188</v>
      </c>
      <c r="BM254" s="158" t="s">
        <v>2109</v>
      </c>
    </row>
    <row r="255" spans="1:65" s="2" customFormat="1" ht="11.25">
      <c r="A255" s="32"/>
      <c r="B255" s="33"/>
      <c r="C255" s="32"/>
      <c r="D255" s="160" t="s">
        <v>190</v>
      </c>
      <c r="E255" s="32"/>
      <c r="F255" s="161" t="s">
        <v>1966</v>
      </c>
      <c r="G255" s="32"/>
      <c r="H255" s="32"/>
      <c r="I255" s="162"/>
      <c r="J255" s="32"/>
      <c r="K255" s="32"/>
      <c r="L255" s="33"/>
      <c r="M255" s="163"/>
      <c r="N255" s="164"/>
      <c r="O255" s="58"/>
      <c r="P255" s="58"/>
      <c r="Q255" s="58"/>
      <c r="R255" s="58"/>
      <c r="S255" s="58"/>
      <c r="T255" s="59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7" t="s">
        <v>190</v>
      </c>
      <c r="AU255" s="17" t="s">
        <v>82</v>
      </c>
    </row>
    <row r="256" spans="1:65" s="13" customFormat="1" ht="22.5">
      <c r="B256" s="165"/>
      <c r="D256" s="160" t="s">
        <v>191</v>
      </c>
      <c r="E256" s="166" t="s">
        <v>1</v>
      </c>
      <c r="F256" s="167" t="s">
        <v>2110</v>
      </c>
      <c r="H256" s="168">
        <v>0.26400000000000001</v>
      </c>
      <c r="I256" s="169"/>
      <c r="L256" s="165"/>
      <c r="M256" s="170"/>
      <c r="N256" s="171"/>
      <c r="O256" s="171"/>
      <c r="P256" s="171"/>
      <c r="Q256" s="171"/>
      <c r="R256" s="171"/>
      <c r="S256" s="171"/>
      <c r="T256" s="172"/>
      <c r="AT256" s="166" t="s">
        <v>191</v>
      </c>
      <c r="AU256" s="166" t="s">
        <v>82</v>
      </c>
      <c r="AV256" s="13" t="s">
        <v>82</v>
      </c>
      <c r="AW256" s="13" t="s">
        <v>29</v>
      </c>
      <c r="AX256" s="13" t="s">
        <v>72</v>
      </c>
      <c r="AY256" s="166" t="s">
        <v>181</v>
      </c>
    </row>
    <row r="257" spans="1:65" s="15" customFormat="1" ht="11.25">
      <c r="B257" s="180"/>
      <c r="D257" s="160" t="s">
        <v>191</v>
      </c>
      <c r="E257" s="181" t="s">
        <v>1</v>
      </c>
      <c r="F257" s="182" t="s">
        <v>223</v>
      </c>
      <c r="H257" s="183">
        <v>0.26400000000000001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191</v>
      </c>
      <c r="AU257" s="181" t="s">
        <v>82</v>
      </c>
      <c r="AV257" s="15" t="s">
        <v>188</v>
      </c>
      <c r="AW257" s="15" t="s">
        <v>29</v>
      </c>
      <c r="AX257" s="15" t="s">
        <v>80</v>
      </c>
      <c r="AY257" s="181" t="s">
        <v>181</v>
      </c>
    </row>
    <row r="258" spans="1:65" s="2" customFormat="1" ht="24.2" customHeight="1">
      <c r="A258" s="32"/>
      <c r="B258" s="144"/>
      <c r="C258" s="188" t="s">
        <v>552</v>
      </c>
      <c r="D258" s="188" t="s">
        <v>266</v>
      </c>
      <c r="E258" s="189" t="s">
        <v>1696</v>
      </c>
      <c r="F258" s="190" t="s">
        <v>1697</v>
      </c>
      <c r="G258" s="191" t="s">
        <v>577</v>
      </c>
      <c r="H258" s="192">
        <v>1</v>
      </c>
      <c r="I258" s="193"/>
      <c r="J258" s="194">
        <f>ROUND(I258*H258,2)</f>
        <v>0</v>
      </c>
      <c r="K258" s="195"/>
      <c r="L258" s="33"/>
      <c r="M258" s="196" t="s">
        <v>1</v>
      </c>
      <c r="N258" s="197" t="s">
        <v>37</v>
      </c>
      <c r="O258" s="58"/>
      <c r="P258" s="156">
        <f>O258*H258</f>
        <v>0</v>
      </c>
      <c r="Q258" s="156">
        <v>0</v>
      </c>
      <c r="R258" s="156">
        <f>Q258*H258</f>
        <v>0</v>
      </c>
      <c r="S258" s="156">
        <v>0</v>
      </c>
      <c r="T258" s="157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58" t="s">
        <v>188</v>
      </c>
      <c r="AT258" s="158" t="s">
        <v>266</v>
      </c>
      <c r="AU258" s="158" t="s">
        <v>82</v>
      </c>
      <c r="AY258" s="17" t="s">
        <v>181</v>
      </c>
      <c r="BE258" s="159">
        <f>IF(N258="základní",J258,0)</f>
        <v>0</v>
      </c>
      <c r="BF258" s="159">
        <f>IF(N258="snížená",J258,0)</f>
        <v>0</v>
      </c>
      <c r="BG258" s="159">
        <f>IF(N258="zákl. přenesená",J258,0)</f>
        <v>0</v>
      </c>
      <c r="BH258" s="159">
        <f>IF(N258="sníž. přenesená",J258,0)</f>
        <v>0</v>
      </c>
      <c r="BI258" s="159">
        <f>IF(N258="nulová",J258,0)</f>
        <v>0</v>
      </c>
      <c r="BJ258" s="17" t="s">
        <v>80</v>
      </c>
      <c r="BK258" s="159">
        <f>ROUND(I258*H258,2)</f>
        <v>0</v>
      </c>
      <c r="BL258" s="17" t="s">
        <v>188</v>
      </c>
      <c r="BM258" s="158" t="s">
        <v>2111</v>
      </c>
    </row>
    <row r="259" spans="1:65" s="2" customFormat="1" ht="19.5">
      <c r="A259" s="32"/>
      <c r="B259" s="33"/>
      <c r="C259" s="32"/>
      <c r="D259" s="160" t="s">
        <v>190</v>
      </c>
      <c r="E259" s="32"/>
      <c r="F259" s="161" t="s">
        <v>1697</v>
      </c>
      <c r="G259" s="32"/>
      <c r="H259" s="32"/>
      <c r="I259" s="162"/>
      <c r="J259" s="32"/>
      <c r="K259" s="32"/>
      <c r="L259" s="33"/>
      <c r="M259" s="163"/>
      <c r="N259" s="164"/>
      <c r="O259" s="58"/>
      <c r="P259" s="58"/>
      <c r="Q259" s="58"/>
      <c r="R259" s="58"/>
      <c r="S259" s="58"/>
      <c r="T259" s="59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T259" s="17" t="s">
        <v>190</v>
      </c>
      <c r="AU259" s="17" t="s">
        <v>82</v>
      </c>
    </row>
    <row r="260" spans="1:65" s="2" customFormat="1" ht="24.2" customHeight="1">
      <c r="A260" s="32"/>
      <c r="B260" s="144"/>
      <c r="C260" s="188" t="s">
        <v>556</v>
      </c>
      <c r="D260" s="188" t="s">
        <v>266</v>
      </c>
      <c r="E260" s="189" t="s">
        <v>1699</v>
      </c>
      <c r="F260" s="190" t="s">
        <v>1700</v>
      </c>
      <c r="G260" s="191" t="s">
        <v>881</v>
      </c>
      <c r="H260" s="192">
        <v>40.799999999999997</v>
      </c>
      <c r="I260" s="193"/>
      <c r="J260" s="194">
        <f>ROUND(I260*H260,2)</f>
        <v>0</v>
      </c>
      <c r="K260" s="195"/>
      <c r="L260" s="33"/>
      <c r="M260" s="196" t="s">
        <v>1</v>
      </c>
      <c r="N260" s="197" t="s">
        <v>37</v>
      </c>
      <c r="O260" s="58"/>
      <c r="P260" s="156">
        <f>O260*H260</f>
        <v>0</v>
      </c>
      <c r="Q260" s="156">
        <v>0</v>
      </c>
      <c r="R260" s="156">
        <f>Q260*H260</f>
        <v>0</v>
      </c>
      <c r="S260" s="156">
        <v>0</v>
      </c>
      <c r="T260" s="157">
        <f>S260*H260</f>
        <v>0</v>
      </c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R260" s="158" t="s">
        <v>188</v>
      </c>
      <c r="AT260" s="158" t="s">
        <v>266</v>
      </c>
      <c r="AU260" s="158" t="s">
        <v>82</v>
      </c>
      <c r="AY260" s="17" t="s">
        <v>181</v>
      </c>
      <c r="BE260" s="159">
        <f>IF(N260="základní",J260,0)</f>
        <v>0</v>
      </c>
      <c r="BF260" s="159">
        <f>IF(N260="snížená",J260,0)</f>
        <v>0</v>
      </c>
      <c r="BG260" s="159">
        <f>IF(N260="zákl. přenesená",J260,0)</f>
        <v>0</v>
      </c>
      <c r="BH260" s="159">
        <f>IF(N260="sníž. přenesená",J260,0)</f>
        <v>0</v>
      </c>
      <c r="BI260" s="159">
        <f>IF(N260="nulová",J260,0)</f>
        <v>0</v>
      </c>
      <c r="BJ260" s="17" t="s">
        <v>80</v>
      </c>
      <c r="BK260" s="159">
        <f>ROUND(I260*H260,2)</f>
        <v>0</v>
      </c>
      <c r="BL260" s="17" t="s">
        <v>188</v>
      </c>
      <c r="BM260" s="158" t="s">
        <v>2112</v>
      </c>
    </row>
    <row r="261" spans="1:65" s="2" customFormat="1" ht="11.25">
      <c r="A261" s="32"/>
      <c r="B261" s="33"/>
      <c r="C261" s="32"/>
      <c r="D261" s="160" t="s">
        <v>190</v>
      </c>
      <c r="E261" s="32"/>
      <c r="F261" s="161" t="s">
        <v>1700</v>
      </c>
      <c r="G261" s="32"/>
      <c r="H261" s="32"/>
      <c r="I261" s="162"/>
      <c r="J261" s="32"/>
      <c r="K261" s="32"/>
      <c r="L261" s="33"/>
      <c r="M261" s="163"/>
      <c r="N261" s="164"/>
      <c r="O261" s="58"/>
      <c r="P261" s="58"/>
      <c r="Q261" s="58"/>
      <c r="R261" s="58"/>
      <c r="S261" s="58"/>
      <c r="T261" s="59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T261" s="17" t="s">
        <v>190</v>
      </c>
      <c r="AU261" s="17" t="s">
        <v>82</v>
      </c>
    </row>
    <row r="262" spans="1:65" s="13" customFormat="1" ht="11.25">
      <c r="B262" s="165"/>
      <c r="D262" s="160" t="s">
        <v>191</v>
      </c>
      <c r="E262" s="166" t="s">
        <v>1</v>
      </c>
      <c r="F262" s="167" t="s">
        <v>2113</v>
      </c>
      <c r="H262" s="168">
        <v>40.799999999999997</v>
      </c>
      <c r="I262" s="169"/>
      <c r="L262" s="165"/>
      <c r="M262" s="170"/>
      <c r="N262" s="171"/>
      <c r="O262" s="171"/>
      <c r="P262" s="171"/>
      <c r="Q262" s="171"/>
      <c r="R262" s="171"/>
      <c r="S262" s="171"/>
      <c r="T262" s="172"/>
      <c r="AT262" s="166" t="s">
        <v>191</v>
      </c>
      <c r="AU262" s="166" t="s">
        <v>82</v>
      </c>
      <c r="AV262" s="13" t="s">
        <v>82</v>
      </c>
      <c r="AW262" s="13" t="s">
        <v>29</v>
      </c>
      <c r="AX262" s="13" t="s">
        <v>72</v>
      </c>
      <c r="AY262" s="166" t="s">
        <v>181</v>
      </c>
    </row>
    <row r="263" spans="1:65" s="15" customFormat="1" ht="11.25">
      <c r="B263" s="180"/>
      <c r="D263" s="160" t="s">
        <v>191</v>
      </c>
      <c r="E263" s="181" t="s">
        <v>1</v>
      </c>
      <c r="F263" s="182" t="s">
        <v>223</v>
      </c>
      <c r="H263" s="183">
        <v>40.799999999999997</v>
      </c>
      <c r="I263" s="184"/>
      <c r="L263" s="180"/>
      <c r="M263" s="185"/>
      <c r="N263" s="186"/>
      <c r="O263" s="186"/>
      <c r="P263" s="186"/>
      <c r="Q263" s="186"/>
      <c r="R263" s="186"/>
      <c r="S263" s="186"/>
      <c r="T263" s="187"/>
      <c r="AT263" s="181" t="s">
        <v>191</v>
      </c>
      <c r="AU263" s="181" t="s">
        <v>82</v>
      </c>
      <c r="AV263" s="15" t="s">
        <v>188</v>
      </c>
      <c r="AW263" s="15" t="s">
        <v>29</v>
      </c>
      <c r="AX263" s="15" t="s">
        <v>80</v>
      </c>
      <c r="AY263" s="181" t="s">
        <v>181</v>
      </c>
    </row>
    <row r="264" spans="1:65" s="2" customFormat="1" ht="33" customHeight="1">
      <c r="A264" s="32"/>
      <c r="B264" s="144"/>
      <c r="C264" s="188" t="s">
        <v>560</v>
      </c>
      <c r="D264" s="188" t="s">
        <v>266</v>
      </c>
      <c r="E264" s="189" t="s">
        <v>2114</v>
      </c>
      <c r="F264" s="190" t="s">
        <v>2115</v>
      </c>
      <c r="G264" s="191" t="s">
        <v>881</v>
      </c>
      <c r="H264" s="192">
        <v>85.9</v>
      </c>
      <c r="I264" s="193"/>
      <c r="J264" s="194">
        <f>ROUND(I264*H264,2)</f>
        <v>0</v>
      </c>
      <c r="K264" s="195"/>
      <c r="L264" s="33"/>
      <c r="M264" s="196" t="s">
        <v>1</v>
      </c>
      <c r="N264" s="197" t="s">
        <v>37</v>
      </c>
      <c r="O264" s="58"/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58" t="s">
        <v>188</v>
      </c>
      <c r="AT264" s="158" t="s">
        <v>266</v>
      </c>
      <c r="AU264" s="158" t="s">
        <v>82</v>
      </c>
      <c r="AY264" s="17" t="s">
        <v>181</v>
      </c>
      <c r="BE264" s="159">
        <f>IF(N264="základní",J264,0)</f>
        <v>0</v>
      </c>
      <c r="BF264" s="159">
        <f>IF(N264="snížená",J264,0)</f>
        <v>0</v>
      </c>
      <c r="BG264" s="159">
        <f>IF(N264="zákl. přenesená",J264,0)</f>
        <v>0</v>
      </c>
      <c r="BH264" s="159">
        <f>IF(N264="sníž. přenesená",J264,0)</f>
        <v>0</v>
      </c>
      <c r="BI264" s="159">
        <f>IF(N264="nulová",J264,0)</f>
        <v>0</v>
      </c>
      <c r="BJ264" s="17" t="s">
        <v>80</v>
      </c>
      <c r="BK264" s="159">
        <f>ROUND(I264*H264,2)</f>
        <v>0</v>
      </c>
      <c r="BL264" s="17" t="s">
        <v>188</v>
      </c>
      <c r="BM264" s="158" t="s">
        <v>2116</v>
      </c>
    </row>
    <row r="265" spans="1:65" s="2" customFormat="1" ht="19.5">
      <c r="A265" s="32"/>
      <c r="B265" s="33"/>
      <c r="C265" s="32"/>
      <c r="D265" s="160" t="s">
        <v>190</v>
      </c>
      <c r="E265" s="32"/>
      <c r="F265" s="161" t="s">
        <v>2115</v>
      </c>
      <c r="G265" s="32"/>
      <c r="H265" s="32"/>
      <c r="I265" s="162"/>
      <c r="J265" s="32"/>
      <c r="K265" s="32"/>
      <c r="L265" s="33"/>
      <c r="M265" s="163"/>
      <c r="N265" s="164"/>
      <c r="O265" s="58"/>
      <c r="P265" s="58"/>
      <c r="Q265" s="58"/>
      <c r="R265" s="58"/>
      <c r="S265" s="58"/>
      <c r="T265" s="59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T265" s="17" t="s">
        <v>190</v>
      </c>
      <c r="AU265" s="17" t="s">
        <v>82</v>
      </c>
    </row>
    <row r="266" spans="1:65" s="13" customFormat="1" ht="11.25">
      <c r="B266" s="165"/>
      <c r="D266" s="160" t="s">
        <v>191</v>
      </c>
      <c r="E266" s="166" t="s">
        <v>1</v>
      </c>
      <c r="F266" s="167" t="s">
        <v>2117</v>
      </c>
      <c r="H266" s="168">
        <v>85.9</v>
      </c>
      <c r="I266" s="169"/>
      <c r="L266" s="165"/>
      <c r="M266" s="170"/>
      <c r="N266" s="171"/>
      <c r="O266" s="171"/>
      <c r="P266" s="171"/>
      <c r="Q266" s="171"/>
      <c r="R266" s="171"/>
      <c r="S266" s="171"/>
      <c r="T266" s="172"/>
      <c r="AT266" s="166" t="s">
        <v>191</v>
      </c>
      <c r="AU266" s="166" t="s">
        <v>82</v>
      </c>
      <c r="AV266" s="13" t="s">
        <v>82</v>
      </c>
      <c r="AW266" s="13" t="s">
        <v>29</v>
      </c>
      <c r="AX266" s="13" t="s">
        <v>72</v>
      </c>
      <c r="AY266" s="166" t="s">
        <v>181</v>
      </c>
    </row>
    <row r="267" spans="1:65" s="15" customFormat="1" ht="11.25">
      <c r="B267" s="180"/>
      <c r="D267" s="160" t="s">
        <v>191</v>
      </c>
      <c r="E267" s="181" t="s">
        <v>1</v>
      </c>
      <c r="F267" s="182" t="s">
        <v>223</v>
      </c>
      <c r="H267" s="183">
        <v>85.9</v>
      </c>
      <c r="I267" s="184"/>
      <c r="L267" s="180"/>
      <c r="M267" s="185"/>
      <c r="N267" s="186"/>
      <c r="O267" s="186"/>
      <c r="P267" s="186"/>
      <c r="Q267" s="186"/>
      <c r="R267" s="186"/>
      <c r="S267" s="186"/>
      <c r="T267" s="187"/>
      <c r="AT267" s="181" t="s">
        <v>191</v>
      </c>
      <c r="AU267" s="181" t="s">
        <v>82</v>
      </c>
      <c r="AV267" s="15" t="s">
        <v>188</v>
      </c>
      <c r="AW267" s="15" t="s">
        <v>29</v>
      </c>
      <c r="AX267" s="15" t="s">
        <v>80</v>
      </c>
      <c r="AY267" s="181" t="s">
        <v>181</v>
      </c>
    </row>
    <row r="268" spans="1:65" s="2" customFormat="1" ht="33" customHeight="1">
      <c r="A268" s="32"/>
      <c r="B268" s="144"/>
      <c r="C268" s="188" t="s">
        <v>564</v>
      </c>
      <c r="D268" s="188" t="s">
        <v>266</v>
      </c>
      <c r="E268" s="189" t="s">
        <v>2118</v>
      </c>
      <c r="F268" s="190" t="s">
        <v>2119</v>
      </c>
      <c r="G268" s="191" t="s">
        <v>881</v>
      </c>
      <c r="H268" s="192">
        <v>25.6</v>
      </c>
      <c r="I268" s="193"/>
      <c r="J268" s="194">
        <f>ROUND(I268*H268,2)</f>
        <v>0</v>
      </c>
      <c r="K268" s="195"/>
      <c r="L268" s="33"/>
      <c r="M268" s="196" t="s">
        <v>1</v>
      </c>
      <c r="N268" s="197" t="s">
        <v>37</v>
      </c>
      <c r="O268" s="58"/>
      <c r="P268" s="156">
        <f>O268*H268</f>
        <v>0</v>
      </c>
      <c r="Q268" s="156">
        <v>0</v>
      </c>
      <c r="R268" s="156">
        <f>Q268*H268</f>
        <v>0</v>
      </c>
      <c r="S268" s="156">
        <v>0</v>
      </c>
      <c r="T268" s="157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58" t="s">
        <v>188</v>
      </c>
      <c r="AT268" s="158" t="s">
        <v>266</v>
      </c>
      <c r="AU268" s="158" t="s">
        <v>82</v>
      </c>
      <c r="AY268" s="17" t="s">
        <v>181</v>
      </c>
      <c r="BE268" s="159">
        <f>IF(N268="základní",J268,0)</f>
        <v>0</v>
      </c>
      <c r="BF268" s="159">
        <f>IF(N268="snížená",J268,0)</f>
        <v>0</v>
      </c>
      <c r="BG268" s="159">
        <f>IF(N268="zákl. přenesená",J268,0)</f>
        <v>0</v>
      </c>
      <c r="BH268" s="159">
        <f>IF(N268="sníž. přenesená",J268,0)</f>
        <v>0</v>
      </c>
      <c r="BI268" s="159">
        <f>IF(N268="nulová",J268,0)</f>
        <v>0</v>
      </c>
      <c r="BJ268" s="17" t="s">
        <v>80</v>
      </c>
      <c r="BK268" s="159">
        <f>ROUND(I268*H268,2)</f>
        <v>0</v>
      </c>
      <c r="BL268" s="17" t="s">
        <v>188</v>
      </c>
      <c r="BM268" s="158" t="s">
        <v>2120</v>
      </c>
    </row>
    <row r="269" spans="1:65" s="2" customFormat="1" ht="19.5">
      <c r="A269" s="32"/>
      <c r="B269" s="33"/>
      <c r="C269" s="32"/>
      <c r="D269" s="160" t="s">
        <v>190</v>
      </c>
      <c r="E269" s="32"/>
      <c r="F269" s="161" t="s">
        <v>2119</v>
      </c>
      <c r="G269" s="32"/>
      <c r="H269" s="32"/>
      <c r="I269" s="162"/>
      <c r="J269" s="32"/>
      <c r="K269" s="32"/>
      <c r="L269" s="33"/>
      <c r="M269" s="163"/>
      <c r="N269" s="164"/>
      <c r="O269" s="58"/>
      <c r="P269" s="58"/>
      <c r="Q269" s="58"/>
      <c r="R269" s="58"/>
      <c r="S269" s="58"/>
      <c r="T269" s="59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T269" s="17" t="s">
        <v>190</v>
      </c>
      <c r="AU269" s="17" t="s">
        <v>82</v>
      </c>
    </row>
    <row r="270" spans="1:65" s="13" customFormat="1" ht="11.25">
      <c r="B270" s="165"/>
      <c r="D270" s="160" t="s">
        <v>191</v>
      </c>
      <c r="E270" s="166" t="s">
        <v>1</v>
      </c>
      <c r="F270" s="167" t="s">
        <v>2121</v>
      </c>
      <c r="H270" s="168">
        <v>25.6</v>
      </c>
      <c r="I270" s="169"/>
      <c r="L270" s="165"/>
      <c r="M270" s="170"/>
      <c r="N270" s="171"/>
      <c r="O270" s="171"/>
      <c r="P270" s="171"/>
      <c r="Q270" s="171"/>
      <c r="R270" s="171"/>
      <c r="S270" s="171"/>
      <c r="T270" s="172"/>
      <c r="AT270" s="166" t="s">
        <v>191</v>
      </c>
      <c r="AU270" s="166" t="s">
        <v>82</v>
      </c>
      <c r="AV270" s="13" t="s">
        <v>82</v>
      </c>
      <c r="AW270" s="13" t="s">
        <v>29</v>
      </c>
      <c r="AX270" s="13" t="s">
        <v>72</v>
      </c>
      <c r="AY270" s="166" t="s">
        <v>181</v>
      </c>
    </row>
    <row r="271" spans="1:65" s="15" customFormat="1" ht="11.25">
      <c r="B271" s="180"/>
      <c r="D271" s="160" t="s">
        <v>191</v>
      </c>
      <c r="E271" s="181" t="s">
        <v>1</v>
      </c>
      <c r="F271" s="182" t="s">
        <v>223</v>
      </c>
      <c r="H271" s="183">
        <v>25.6</v>
      </c>
      <c r="I271" s="184"/>
      <c r="L271" s="180"/>
      <c r="M271" s="185"/>
      <c r="N271" s="186"/>
      <c r="O271" s="186"/>
      <c r="P271" s="186"/>
      <c r="Q271" s="186"/>
      <c r="R271" s="186"/>
      <c r="S271" s="186"/>
      <c r="T271" s="187"/>
      <c r="AT271" s="181" t="s">
        <v>191</v>
      </c>
      <c r="AU271" s="181" t="s">
        <v>82</v>
      </c>
      <c r="AV271" s="15" t="s">
        <v>188</v>
      </c>
      <c r="AW271" s="15" t="s">
        <v>29</v>
      </c>
      <c r="AX271" s="15" t="s">
        <v>80</v>
      </c>
      <c r="AY271" s="181" t="s">
        <v>181</v>
      </c>
    </row>
    <row r="272" spans="1:65" s="2" customFormat="1" ht="24.2" customHeight="1">
      <c r="A272" s="32"/>
      <c r="B272" s="144"/>
      <c r="C272" s="188" t="s">
        <v>568</v>
      </c>
      <c r="D272" s="188" t="s">
        <v>266</v>
      </c>
      <c r="E272" s="189" t="s">
        <v>1707</v>
      </c>
      <c r="F272" s="190" t="s">
        <v>1708</v>
      </c>
      <c r="G272" s="191" t="s">
        <v>690</v>
      </c>
      <c r="H272" s="192">
        <v>0.81599999999999995</v>
      </c>
      <c r="I272" s="193"/>
      <c r="J272" s="194">
        <f>ROUND(I272*H272,2)</f>
        <v>0</v>
      </c>
      <c r="K272" s="195"/>
      <c r="L272" s="33"/>
      <c r="M272" s="196" t="s">
        <v>1</v>
      </c>
      <c r="N272" s="197" t="s">
        <v>37</v>
      </c>
      <c r="O272" s="58"/>
      <c r="P272" s="156">
        <f>O272*H272</f>
        <v>0</v>
      </c>
      <c r="Q272" s="156">
        <v>0</v>
      </c>
      <c r="R272" s="156">
        <f>Q272*H272</f>
        <v>0</v>
      </c>
      <c r="S272" s="156">
        <v>0</v>
      </c>
      <c r="T272" s="157">
        <f>S272*H272</f>
        <v>0</v>
      </c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R272" s="158" t="s">
        <v>188</v>
      </c>
      <c r="AT272" s="158" t="s">
        <v>266</v>
      </c>
      <c r="AU272" s="158" t="s">
        <v>82</v>
      </c>
      <c r="AY272" s="17" t="s">
        <v>181</v>
      </c>
      <c r="BE272" s="159">
        <f>IF(N272="základní",J272,0)</f>
        <v>0</v>
      </c>
      <c r="BF272" s="159">
        <f>IF(N272="snížená",J272,0)</f>
        <v>0</v>
      </c>
      <c r="BG272" s="159">
        <f>IF(N272="zákl. přenesená",J272,0)</f>
        <v>0</v>
      </c>
      <c r="BH272" s="159">
        <f>IF(N272="sníž. přenesená",J272,0)</f>
        <v>0</v>
      </c>
      <c r="BI272" s="159">
        <f>IF(N272="nulová",J272,0)</f>
        <v>0</v>
      </c>
      <c r="BJ272" s="17" t="s">
        <v>80</v>
      </c>
      <c r="BK272" s="159">
        <f>ROUND(I272*H272,2)</f>
        <v>0</v>
      </c>
      <c r="BL272" s="17" t="s">
        <v>188</v>
      </c>
      <c r="BM272" s="158" t="s">
        <v>2122</v>
      </c>
    </row>
    <row r="273" spans="1:65" s="2" customFormat="1" ht="19.5">
      <c r="A273" s="32"/>
      <c r="B273" s="33"/>
      <c r="C273" s="32"/>
      <c r="D273" s="160" t="s">
        <v>190</v>
      </c>
      <c r="E273" s="32"/>
      <c r="F273" s="161" t="s">
        <v>1708</v>
      </c>
      <c r="G273" s="32"/>
      <c r="H273" s="32"/>
      <c r="I273" s="162"/>
      <c r="J273" s="32"/>
      <c r="K273" s="32"/>
      <c r="L273" s="33"/>
      <c r="M273" s="163"/>
      <c r="N273" s="164"/>
      <c r="O273" s="58"/>
      <c r="P273" s="58"/>
      <c r="Q273" s="58"/>
      <c r="R273" s="58"/>
      <c r="S273" s="58"/>
      <c r="T273" s="59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T273" s="17" t="s">
        <v>190</v>
      </c>
      <c r="AU273" s="17" t="s">
        <v>82</v>
      </c>
    </row>
    <row r="274" spans="1:65" s="13" customFormat="1" ht="11.25">
      <c r="B274" s="165"/>
      <c r="D274" s="160" t="s">
        <v>191</v>
      </c>
      <c r="E274" s="166" t="s">
        <v>1</v>
      </c>
      <c r="F274" s="167" t="s">
        <v>2123</v>
      </c>
      <c r="H274" s="168">
        <v>0.81599999999999995</v>
      </c>
      <c r="I274" s="169"/>
      <c r="L274" s="165"/>
      <c r="M274" s="170"/>
      <c r="N274" s="171"/>
      <c r="O274" s="171"/>
      <c r="P274" s="171"/>
      <c r="Q274" s="171"/>
      <c r="R274" s="171"/>
      <c r="S274" s="171"/>
      <c r="T274" s="172"/>
      <c r="AT274" s="166" t="s">
        <v>191</v>
      </c>
      <c r="AU274" s="166" t="s">
        <v>82</v>
      </c>
      <c r="AV274" s="13" t="s">
        <v>82</v>
      </c>
      <c r="AW274" s="13" t="s">
        <v>29</v>
      </c>
      <c r="AX274" s="13" t="s">
        <v>72</v>
      </c>
      <c r="AY274" s="166" t="s">
        <v>181</v>
      </c>
    </row>
    <row r="275" spans="1:65" s="15" customFormat="1" ht="11.25">
      <c r="B275" s="180"/>
      <c r="D275" s="160" t="s">
        <v>191</v>
      </c>
      <c r="E275" s="181" t="s">
        <v>1</v>
      </c>
      <c r="F275" s="182" t="s">
        <v>223</v>
      </c>
      <c r="H275" s="183">
        <v>0.81599999999999995</v>
      </c>
      <c r="I275" s="184"/>
      <c r="L275" s="180"/>
      <c r="M275" s="185"/>
      <c r="N275" s="186"/>
      <c r="O275" s="186"/>
      <c r="P275" s="186"/>
      <c r="Q275" s="186"/>
      <c r="R275" s="186"/>
      <c r="S275" s="186"/>
      <c r="T275" s="187"/>
      <c r="AT275" s="181" t="s">
        <v>191</v>
      </c>
      <c r="AU275" s="181" t="s">
        <v>82</v>
      </c>
      <c r="AV275" s="15" t="s">
        <v>188</v>
      </c>
      <c r="AW275" s="15" t="s">
        <v>29</v>
      </c>
      <c r="AX275" s="15" t="s">
        <v>80</v>
      </c>
      <c r="AY275" s="181" t="s">
        <v>181</v>
      </c>
    </row>
    <row r="276" spans="1:65" s="2" customFormat="1" ht="16.5" customHeight="1">
      <c r="A276" s="32"/>
      <c r="B276" s="144"/>
      <c r="C276" s="145" t="s">
        <v>990</v>
      </c>
      <c r="D276" s="145" t="s">
        <v>183</v>
      </c>
      <c r="E276" s="146" t="s">
        <v>1711</v>
      </c>
      <c r="F276" s="147" t="s">
        <v>1712</v>
      </c>
      <c r="G276" s="148" t="s">
        <v>643</v>
      </c>
      <c r="H276" s="149">
        <v>1.714</v>
      </c>
      <c r="I276" s="150"/>
      <c r="J276" s="151">
        <f>ROUND(I276*H276,2)</f>
        <v>0</v>
      </c>
      <c r="K276" s="152"/>
      <c r="L276" s="153"/>
      <c r="M276" s="154" t="s">
        <v>1</v>
      </c>
      <c r="N276" s="155" t="s">
        <v>37</v>
      </c>
      <c r="O276" s="58"/>
      <c r="P276" s="156">
        <f>O276*H276</f>
        <v>0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58" t="s">
        <v>187</v>
      </c>
      <c r="AT276" s="158" t="s">
        <v>183</v>
      </c>
      <c r="AU276" s="158" t="s">
        <v>82</v>
      </c>
      <c r="AY276" s="17" t="s">
        <v>181</v>
      </c>
      <c r="BE276" s="159">
        <f>IF(N276="základní",J276,0)</f>
        <v>0</v>
      </c>
      <c r="BF276" s="159">
        <f>IF(N276="snížená",J276,0)</f>
        <v>0</v>
      </c>
      <c r="BG276" s="159">
        <f>IF(N276="zákl. přenesená",J276,0)</f>
        <v>0</v>
      </c>
      <c r="BH276" s="159">
        <f>IF(N276="sníž. přenesená",J276,0)</f>
        <v>0</v>
      </c>
      <c r="BI276" s="159">
        <f>IF(N276="nulová",J276,0)</f>
        <v>0</v>
      </c>
      <c r="BJ276" s="17" t="s">
        <v>80</v>
      </c>
      <c r="BK276" s="159">
        <f>ROUND(I276*H276,2)</f>
        <v>0</v>
      </c>
      <c r="BL276" s="17" t="s">
        <v>188</v>
      </c>
      <c r="BM276" s="158" t="s">
        <v>2124</v>
      </c>
    </row>
    <row r="277" spans="1:65" s="2" customFormat="1" ht="11.25">
      <c r="A277" s="32"/>
      <c r="B277" s="33"/>
      <c r="C277" s="32"/>
      <c r="D277" s="160" t="s">
        <v>190</v>
      </c>
      <c r="E277" s="32"/>
      <c r="F277" s="161" t="s">
        <v>1712</v>
      </c>
      <c r="G277" s="32"/>
      <c r="H277" s="32"/>
      <c r="I277" s="162"/>
      <c r="J277" s="32"/>
      <c r="K277" s="32"/>
      <c r="L277" s="33"/>
      <c r="M277" s="163"/>
      <c r="N277" s="164"/>
      <c r="O277" s="58"/>
      <c r="P277" s="58"/>
      <c r="Q277" s="58"/>
      <c r="R277" s="58"/>
      <c r="S277" s="58"/>
      <c r="T277" s="59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T277" s="17" t="s">
        <v>190</v>
      </c>
      <c r="AU277" s="17" t="s">
        <v>82</v>
      </c>
    </row>
    <row r="278" spans="1:65" s="13" customFormat="1" ht="11.25">
      <c r="B278" s="165"/>
      <c r="D278" s="160" t="s">
        <v>191</v>
      </c>
      <c r="E278" s="166" t="s">
        <v>1</v>
      </c>
      <c r="F278" s="167" t="s">
        <v>2125</v>
      </c>
      <c r="H278" s="168">
        <v>1.714</v>
      </c>
      <c r="I278" s="169"/>
      <c r="L278" s="165"/>
      <c r="M278" s="170"/>
      <c r="N278" s="171"/>
      <c r="O278" s="171"/>
      <c r="P278" s="171"/>
      <c r="Q278" s="171"/>
      <c r="R278" s="171"/>
      <c r="S278" s="171"/>
      <c r="T278" s="172"/>
      <c r="AT278" s="166" t="s">
        <v>191</v>
      </c>
      <c r="AU278" s="166" t="s">
        <v>82</v>
      </c>
      <c r="AV278" s="13" t="s">
        <v>82</v>
      </c>
      <c r="AW278" s="13" t="s">
        <v>29</v>
      </c>
      <c r="AX278" s="13" t="s">
        <v>72</v>
      </c>
      <c r="AY278" s="166" t="s">
        <v>181</v>
      </c>
    </row>
    <row r="279" spans="1:65" s="15" customFormat="1" ht="11.25">
      <c r="B279" s="180"/>
      <c r="D279" s="160" t="s">
        <v>191</v>
      </c>
      <c r="E279" s="181" t="s">
        <v>1</v>
      </c>
      <c r="F279" s="182" t="s">
        <v>223</v>
      </c>
      <c r="H279" s="183">
        <v>1.714</v>
      </c>
      <c r="I279" s="184"/>
      <c r="L279" s="180"/>
      <c r="M279" s="185"/>
      <c r="N279" s="186"/>
      <c r="O279" s="186"/>
      <c r="P279" s="186"/>
      <c r="Q279" s="186"/>
      <c r="R279" s="186"/>
      <c r="S279" s="186"/>
      <c r="T279" s="187"/>
      <c r="AT279" s="181" t="s">
        <v>191</v>
      </c>
      <c r="AU279" s="181" t="s">
        <v>82</v>
      </c>
      <c r="AV279" s="15" t="s">
        <v>188</v>
      </c>
      <c r="AW279" s="15" t="s">
        <v>29</v>
      </c>
      <c r="AX279" s="15" t="s">
        <v>80</v>
      </c>
      <c r="AY279" s="181" t="s">
        <v>181</v>
      </c>
    </row>
    <row r="280" spans="1:65" s="2" customFormat="1" ht="33" customHeight="1">
      <c r="A280" s="32"/>
      <c r="B280" s="144"/>
      <c r="C280" s="188" t="s">
        <v>994</v>
      </c>
      <c r="D280" s="188" t="s">
        <v>266</v>
      </c>
      <c r="E280" s="189" t="s">
        <v>1715</v>
      </c>
      <c r="F280" s="190" t="s">
        <v>1716</v>
      </c>
      <c r="G280" s="191" t="s">
        <v>881</v>
      </c>
      <c r="H280" s="192">
        <v>40.799999999999997</v>
      </c>
      <c r="I280" s="193"/>
      <c r="J280" s="194">
        <f>ROUND(I280*H280,2)</f>
        <v>0</v>
      </c>
      <c r="K280" s="195"/>
      <c r="L280" s="33"/>
      <c r="M280" s="196" t="s">
        <v>1</v>
      </c>
      <c r="N280" s="197" t="s">
        <v>37</v>
      </c>
      <c r="O280" s="58"/>
      <c r="P280" s="156">
        <f>O280*H280</f>
        <v>0</v>
      </c>
      <c r="Q280" s="156">
        <v>0</v>
      </c>
      <c r="R280" s="156">
        <f>Q280*H280</f>
        <v>0</v>
      </c>
      <c r="S280" s="156">
        <v>0</v>
      </c>
      <c r="T280" s="157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58" t="s">
        <v>188</v>
      </c>
      <c r="AT280" s="158" t="s">
        <v>266</v>
      </c>
      <c r="AU280" s="158" t="s">
        <v>82</v>
      </c>
      <c r="AY280" s="17" t="s">
        <v>181</v>
      </c>
      <c r="BE280" s="159">
        <f>IF(N280="základní",J280,0)</f>
        <v>0</v>
      </c>
      <c r="BF280" s="159">
        <f>IF(N280="snížená",J280,0)</f>
        <v>0</v>
      </c>
      <c r="BG280" s="159">
        <f>IF(N280="zákl. přenesená",J280,0)</f>
        <v>0</v>
      </c>
      <c r="BH280" s="159">
        <f>IF(N280="sníž. přenesená",J280,0)</f>
        <v>0</v>
      </c>
      <c r="BI280" s="159">
        <f>IF(N280="nulová",J280,0)</f>
        <v>0</v>
      </c>
      <c r="BJ280" s="17" t="s">
        <v>80</v>
      </c>
      <c r="BK280" s="159">
        <f>ROUND(I280*H280,2)</f>
        <v>0</v>
      </c>
      <c r="BL280" s="17" t="s">
        <v>188</v>
      </c>
      <c r="BM280" s="158" t="s">
        <v>2126</v>
      </c>
    </row>
    <row r="281" spans="1:65" s="2" customFormat="1" ht="19.5">
      <c r="A281" s="32"/>
      <c r="B281" s="33"/>
      <c r="C281" s="32"/>
      <c r="D281" s="160" t="s">
        <v>190</v>
      </c>
      <c r="E281" s="32"/>
      <c r="F281" s="161" t="s">
        <v>1716</v>
      </c>
      <c r="G281" s="32"/>
      <c r="H281" s="32"/>
      <c r="I281" s="162"/>
      <c r="J281" s="32"/>
      <c r="K281" s="32"/>
      <c r="L281" s="33"/>
      <c r="M281" s="163"/>
      <c r="N281" s="164"/>
      <c r="O281" s="58"/>
      <c r="P281" s="58"/>
      <c r="Q281" s="58"/>
      <c r="R281" s="58"/>
      <c r="S281" s="58"/>
      <c r="T281" s="59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7" t="s">
        <v>190</v>
      </c>
      <c r="AU281" s="17" t="s">
        <v>82</v>
      </c>
    </row>
    <row r="282" spans="1:65" s="13" customFormat="1" ht="11.25">
      <c r="B282" s="165"/>
      <c r="D282" s="160" t="s">
        <v>191</v>
      </c>
      <c r="E282" s="166" t="s">
        <v>1</v>
      </c>
      <c r="F282" s="167" t="s">
        <v>2113</v>
      </c>
      <c r="H282" s="168">
        <v>40.799999999999997</v>
      </c>
      <c r="I282" s="169"/>
      <c r="L282" s="165"/>
      <c r="M282" s="170"/>
      <c r="N282" s="171"/>
      <c r="O282" s="171"/>
      <c r="P282" s="171"/>
      <c r="Q282" s="171"/>
      <c r="R282" s="171"/>
      <c r="S282" s="171"/>
      <c r="T282" s="172"/>
      <c r="AT282" s="166" t="s">
        <v>191</v>
      </c>
      <c r="AU282" s="166" t="s">
        <v>82</v>
      </c>
      <c r="AV282" s="13" t="s">
        <v>82</v>
      </c>
      <c r="AW282" s="13" t="s">
        <v>29</v>
      </c>
      <c r="AX282" s="13" t="s">
        <v>72</v>
      </c>
      <c r="AY282" s="166" t="s">
        <v>181</v>
      </c>
    </row>
    <row r="283" spans="1:65" s="15" customFormat="1" ht="11.25">
      <c r="B283" s="180"/>
      <c r="D283" s="160" t="s">
        <v>191</v>
      </c>
      <c r="E283" s="181" t="s">
        <v>1</v>
      </c>
      <c r="F283" s="182" t="s">
        <v>223</v>
      </c>
      <c r="H283" s="183">
        <v>40.799999999999997</v>
      </c>
      <c r="I283" s="184"/>
      <c r="L283" s="180"/>
      <c r="M283" s="185"/>
      <c r="N283" s="186"/>
      <c r="O283" s="186"/>
      <c r="P283" s="186"/>
      <c r="Q283" s="186"/>
      <c r="R283" s="186"/>
      <c r="S283" s="186"/>
      <c r="T283" s="187"/>
      <c r="AT283" s="181" t="s">
        <v>191</v>
      </c>
      <c r="AU283" s="181" t="s">
        <v>82</v>
      </c>
      <c r="AV283" s="15" t="s">
        <v>188</v>
      </c>
      <c r="AW283" s="15" t="s">
        <v>29</v>
      </c>
      <c r="AX283" s="15" t="s">
        <v>80</v>
      </c>
      <c r="AY283" s="181" t="s">
        <v>181</v>
      </c>
    </row>
    <row r="284" spans="1:65" s="2" customFormat="1" ht="33" customHeight="1">
      <c r="A284" s="32"/>
      <c r="B284" s="144"/>
      <c r="C284" s="188" t="s">
        <v>998</v>
      </c>
      <c r="D284" s="188" t="s">
        <v>266</v>
      </c>
      <c r="E284" s="189" t="s">
        <v>1718</v>
      </c>
      <c r="F284" s="190" t="s">
        <v>1719</v>
      </c>
      <c r="G284" s="191" t="s">
        <v>881</v>
      </c>
      <c r="H284" s="192">
        <v>85.9</v>
      </c>
      <c r="I284" s="193"/>
      <c r="J284" s="194">
        <f>ROUND(I284*H284,2)</f>
        <v>0</v>
      </c>
      <c r="K284" s="195"/>
      <c r="L284" s="33"/>
      <c r="M284" s="196" t="s">
        <v>1</v>
      </c>
      <c r="N284" s="197" t="s">
        <v>37</v>
      </c>
      <c r="O284" s="58"/>
      <c r="P284" s="156">
        <f>O284*H284</f>
        <v>0</v>
      </c>
      <c r="Q284" s="156">
        <v>0</v>
      </c>
      <c r="R284" s="156">
        <f>Q284*H284</f>
        <v>0</v>
      </c>
      <c r="S284" s="156">
        <v>0</v>
      </c>
      <c r="T284" s="157">
        <f>S284*H284</f>
        <v>0</v>
      </c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R284" s="158" t="s">
        <v>188</v>
      </c>
      <c r="AT284" s="158" t="s">
        <v>266</v>
      </c>
      <c r="AU284" s="158" t="s">
        <v>82</v>
      </c>
      <c r="AY284" s="17" t="s">
        <v>181</v>
      </c>
      <c r="BE284" s="159">
        <f>IF(N284="základní",J284,0)</f>
        <v>0</v>
      </c>
      <c r="BF284" s="159">
        <f>IF(N284="snížená",J284,0)</f>
        <v>0</v>
      </c>
      <c r="BG284" s="159">
        <f>IF(N284="zákl. přenesená",J284,0)</f>
        <v>0</v>
      </c>
      <c r="BH284" s="159">
        <f>IF(N284="sníž. přenesená",J284,0)</f>
        <v>0</v>
      </c>
      <c r="BI284" s="159">
        <f>IF(N284="nulová",J284,0)</f>
        <v>0</v>
      </c>
      <c r="BJ284" s="17" t="s">
        <v>80</v>
      </c>
      <c r="BK284" s="159">
        <f>ROUND(I284*H284,2)</f>
        <v>0</v>
      </c>
      <c r="BL284" s="17" t="s">
        <v>188</v>
      </c>
      <c r="BM284" s="158" t="s">
        <v>2127</v>
      </c>
    </row>
    <row r="285" spans="1:65" s="2" customFormat="1" ht="19.5">
      <c r="A285" s="32"/>
      <c r="B285" s="33"/>
      <c r="C285" s="32"/>
      <c r="D285" s="160" t="s">
        <v>190</v>
      </c>
      <c r="E285" s="32"/>
      <c r="F285" s="161" t="s">
        <v>1719</v>
      </c>
      <c r="G285" s="32"/>
      <c r="H285" s="32"/>
      <c r="I285" s="162"/>
      <c r="J285" s="32"/>
      <c r="K285" s="32"/>
      <c r="L285" s="33"/>
      <c r="M285" s="163"/>
      <c r="N285" s="164"/>
      <c r="O285" s="58"/>
      <c r="P285" s="58"/>
      <c r="Q285" s="58"/>
      <c r="R285" s="58"/>
      <c r="S285" s="58"/>
      <c r="T285" s="59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T285" s="17" t="s">
        <v>190</v>
      </c>
      <c r="AU285" s="17" t="s">
        <v>82</v>
      </c>
    </row>
    <row r="286" spans="1:65" s="13" customFormat="1" ht="11.25">
      <c r="B286" s="165"/>
      <c r="D286" s="160" t="s">
        <v>191</v>
      </c>
      <c r="E286" s="166" t="s">
        <v>1</v>
      </c>
      <c r="F286" s="167" t="s">
        <v>2117</v>
      </c>
      <c r="H286" s="168">
        <v>85.9</v>
      </c>
      <c r="I286" s="169"/>
      <c r="L286" s="165"/>
      <c r="M286" s="170"/>
      <c r="N286" s="171"/>
      <c r="O286" s="171"/>
      <c r="P286" s="171"/>
      <c r="Q286" s="171"/>
      <c r="R286" s="171"/>
      <c r="S286" s="171"/>
      <c r="T286" s="172"/>
      <c r="AT286" s="166" t="s">
        <v>191</v>
      </c>
      <c r="AU286" s="166" t="s">
        <v>82</v>
      </c>
      <c r="AV286" s="13" t="s">
        <v>82</v>
      </c>
      <c r="AW286" s="13" t="s">
        <v>29</v>
      </c>
      <c r="AX286" s="13" t="s">
        <v>72</v>
      </c>
      <c r="AY286" s="166" t="s">
        <v>181</v>
      </c>
    </row>
    <row r="287" spans="1:65" s="15" customFormat="1" ht="11.25">
      <c r="B287" s="180"/>
      <c r="D287" s="160" t="s">
        <v>191</v>
      </c>
      <c r="E287" s="181" t="s">
        <v>1</v>
      </c>
      <c r="F287" s="182" t="s">
        <v>223</v>
      </c>
      <c r="H287" s="183">
        <v>85.9</v>
      </c>
      <c r="I287" s="184"/>
      <c r="L287" s="180"/>
      <c r="M287" s="185"/>
      <c r="N287" s="186"/>
      <c r="O287" s="186"/>
      <c r="P287" s="186"/>
      <c r="Q287" s="186"/>
      <c r="R287" s="186"/>
      <c r="S287" s="186"/>
      <c r="T287" s="187"/>
      <c r="AT287" s="181" t="s">
        <v>191</v>
      </c>
      <c r="AU287" s="181" t="s">
        <v>82</v>
      </c>
      <c r="AV287" s="15" t="s">
        <v>188</v>
      </c>
      <c r="AW287" s="15" t="s">
        <v>29</v>
      </c>
      <c r="AX287" s="15" t="s">
        <v>80</v>
      </c>
      <c r="AY287" s="181" t="s">
        <v>181</v>
      </c>
    </row>
    <row r="288" spans="1:65" s="2" customFormat="1" ht="37.9" customHeight="1">
      <c r="A288" s="32"/>
      <c r="B288" s="144"/>
      <c r="C288" s="188" t="s">
        <v>1001</v>
      </c>
      <c r="D288" s="188" t="s">
        <v>266</v>
      </c>
      <c r="E288" s="189" t="s">
        <v>2128</v>
      </c>
      <c r="F288" s="190" t="s">
        <v>2129</v>
      </c>
      <c r="G288" s="191" t="s">
        <v>881</v>
      </c>
      <c r="H288" s="192">
        <v>25.6</v>
      </c>
      <c r="I288" s="193"/>
      <c r="J288" s="194">
        <f>ROUND(I288*H288,2)</f>
        <v>0</v>
      </c>
      <c r="K288" s="195"/>
      <c r="L288" s="33"/>
      <c r="M288" s="196" t="s">
        <v>1</v>
      </c>
      <c r="N288" s="197" t="s">
        <v>37</v>
      </c>
      <c r="O288" s="58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58" t="s">
        <v>188</v>
      </c>
      <c r="AT288" s="158" t="s">
        <v>266</v>
      </c>
      <c r="AU288" s="158" t="s">
        <v>82</v>
      </c>
      <c r="AY288" s="17" t="s">
        <v>181</v>
      </c>
      <c r="BE288" s="159">
        <f>IF(N288="základní",J288,0)</f>
        <v>0</v>
      </c>
      <c r="BF288" s="159">
        <f>IF(N288="snížená",J288,0)</f>
        <v>0</v>
      </c>
      <c r="BG288" s="159">
        <f>IF(N288="zákl. přenesená",J288,0)</f>
        <v>0</v>
      </c>
      <c r="BH288" s="159">
        <f>IF(N288="sníž. přenesená",J288,0)</f>
        <v>0</v>
      </c>
      <c r="BI288" s="159">
        <f>IF(N288="nulová",J288,0)</f>
        <v>0</v>
      </c>
      <c r="BJ288" s="17" t="s">
        <v>80</v>
      </c>
      <c r="BK288" s="159">
        <f>ROUND(I288*H288,2)</f>
        <v>0</v>
      </c>
      <c r="BL288" s="17" t="s">
        <v>188</v>
      </c>
      <c r="BM288" s="158" t="s">
        <v>2130</v>
      </c>
    </row>
    <row r="289" spans="1:65" s="2" customFormat="1" ht="19.5">
      <c r="A289" s="32"/>
      <c r="B289" s="33"/>
      <c r="C289" s="32"/>
      <c r="D289" s="160" t="s">
        <v>190</v>
      </c>
      <c r="E289" s="32"/>
      <c r="F289" s="161" t="s">
        <v>2129</v>
      </c>
      <c r="G289" s="32"/>
      <c r="H289" s="32"/>
      <c r="I289" s="162"/>
      <c r="J289" s="32"/>
      <c r="K289" s="32"/>
      <c r="L289" s="33"/>
      <c r="M289" s="163"/>
      <c r="N289" s="164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190</v>
      </c>
      <c r="AU289" s="17" t="s">
        <v>82</v>
      </c>
    </row>
    <row r="290" spans="1:65" s="13" customFormat="1" ht="11.25">
      <c r="B290" s="165"/>
      <c r="D290" s="160" t="s">
        <v>191</v>
      </c>
      <c r="E290" s="166" t="s">
        <v>1</v>
      </c>
      <c r="F290" s="167" t="s">
        <v>2121</v>
      </c>
      <c r="H290" s="168">
        <v>25.6</v>
      </c>
      <c r="I290" s="169"/>
      <c r="L290" s="165"/>
      <c r="M290" s="170"/>
      <c r="N290" s="171"/>
      <c r="O290" s="171"/>
      <c r="P290" s="171"/>
      <c r="Q290" s="171"/>
      <c r="R290" s="171"/>
      <c r="S290" s="171"/>
      <c r="T290" s="172"/>
      <c r="AT290" s="166" t="s">
        <v>191</v>
      </c>
      <c r="AU290" s="166" t="s">
        <v>82</v>
      </c>
      <c r="AV290" s="13" t="s">
        <v>82</v>
      </c>
      <c r="AW290" s="13" t="s">
        <v>29</v>
      </c>
      <c r="AX290" s="13" t="s">
        <v>72</v>
      </c>
      <c r="AY290" s="166" t="s">
        <v>181</v>
      </c>
    </row>
    <row r="291" spans="1:65" s="15" customFormat="1" ht="11.25">
      <c r="B291" s="180"/>
      <c r="D291" s="160" t="s">
        <v>191</v>
      </c>
      <c r="E291" s="181" t="s">
        <v>1</v>
      </c>
      <c r="F291" s="182" t="s">
        <v>223</v>
      </c>
      <c r="H291" s="183">
        <v>25.6</v>
      </c>
      <c r="I291" s="184"/>
      <c r="L291" s="180"/>
      <c r="M291" s="185"/>
      <c r="N291" s="186"/>
      <c r="O291" s="186"/>
      <c r="P291" s="186"/>
      <c r="Q291" s="186"/>
      <c r="R291" s="186"/>
      <c r="S291" s="186"/>
      <c r="T291" s="187"/>
      <c r="AT291" s="181" t="s">
        <v>191</v>
      </c>
      <c r="AU291" s="181" t="s">
        <v>82</v>
      </c>
      <c r="AV291" s="15" t="s">
        <v>188</v>
      </c>
      <c r="AW291" s="15" t="s">
        <v>29</v>
      </c>
      <c r="AX291" s="15" t="s">
        <v>80</v>
      </c>
      <c r="AY291" s="181" t="s">
        <v>181</v>
      </c>
    </row>
    <row r="292" spans="1:65" s="2" customFormat="1" ht="55.5" customHeight="1">
      <c r="A292" s="32"/>
      <c r="B292" s="144"/>
      <c r="C292" s="188" t="s">
        <v>1005</v>
      </c>
      <c r="D292" s="188" t="s">
        <v>266</v>
      </c>
      <c r="E292" s="189" t="s">
        <v>1727</v>
      </c>
      <c r="F292" s="190" t="s">
        <v>1728</v>
      </c>
      <c r="G292" s="191" t="s">
        <v>622</v>
      </c>
      <c r="H292" s="192">
        <v>15</v>
      </c>
      <c r="I292" s="193"/>
      <c r="J292" s="194">
        <f>ROUND(I292*H292,2)</f>
        <v>0</v>
      </c>
      <c r="K292" s="195"/>
      <c r="L292" s="33"/>
      <c r="M292" s="196" t="s">
        <v>1</v>
      </c>
      <c r="N292" s="197" t="s">
        <v>37</v>
      </c>
      <c r="O292" s="58"/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58" t="s">
        <v>188</v>
      </c>
      <c r="AT292" s="158" t="s">
        <v>266</v>
      </c>
      <c r="AU292" s="158" t="s">
        <v>82</v>
      </c>
      <c r="AY292" s="17" t="s">
        <v>181</v>
      </c>
      <c r="BE292" s="159">
        <f>IF(N292="základní",J292,0)</f>
        <v>0</v>
      </c>
      <c r="BF292" s="159">
        <f>IF(N292="snížená",J292,0)</f>
        <v>0</v>
      </c>
      <c r="BG292" s="159">
        <f>IF(N292="zákl. přenesená",J292,0)</f>
        <v>0</v>
      </c>
      <c r="BH292" s="159">
        <f>IF(N292="sníž. přenesená",J292,0)</f>
        <v>0</v>
      </c>
      <c r="BI292" s="159">
        <f>IF(N292="nulová",J292,0)</f>
        <v>0</v>
      </c>
      <c r="BJ292" s="17" t="s">
        <v>80</v>
      </c>
      <c r="BK292" s="159">
        <f>ROUND(I292*H292,2)</f>
        <v>0</v>
      </c>
      <c r="BL292" s="17" t="s">
        <v>188</v>
      </c>
      <c r="BM292" s="158" t="s">
        <v>2131</v>
      </c>
    </row>
    <row r="293" spans="1:65" s="2" customFormat="1" ht="39">
      <c r="A293" s="32"/>
      <c r="B293" s="33"/>
      <c r="C293" s="32"/>
      <c r="D293" s="160" t="s">
        <v>190</v>
      </c>
      <c r="E293" s="32"/>
      <c r="F293" s="161" t="s">
        <v>1728</v>
      </c>
      <c r="G293" s="32"/>
      <c r="H293" s="32"/>
      <c r="I293" s="162"/>
      <c r="J293" s="32"/>
      <c r="K293" s="32"/>
      <c r="L293" s="33"/>
      <c r="M293" s="163"/>
      <c r="N293" s="164"/>
      <c r="O293" s="58"/>
      <c r="P293" s="58"/>
      <c r="Q293" s="58"/>
      <c r="R293" s="58"/>
      <c r="S293" s="58"/>
      <c r="T293" s="59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T293" s="17" t="s">
        <v>190</v>
      </c>
      <c r="AU293" s="17" t="s">
        <v>82</v>
      </c>
    </row>
    <row r="294" spans="1:65" s="13" customFormat="1" ht="11.25">
      <c r="B294" s="165"/>
      <c r="D294" s="160" t="s">
        <v>191</v>
      </c>
      <c r="E294" s="166" t="s">
        <v>1</v>
      </c>
      <c r="F294" s="167" t="s">
        <v>2132</v>
      </c>
      <c r="H294" s="168">
        <v>15</v>
      </c>
      <c r="I294" s="169"/>
      <c r="L294" s="165"/>
      <c r="M294" s="170"/>
      <c r="N294" s="171"/>
      <c r="O294" s="171"/>
      <c r="P294" s="171"/>
      <c r="Q294" s="171"/>
      <c r="R294" s="171"/>
      <c r="S294" s="171"/>
      <c r="T294" s="172"/>
      <c r="AT294" s="166" t="s">
        <v>191</v>
      </c>
      <c r="AU294" s="166" t="s">
        <v>82</v>
      </c>
      <c r="AV294" s="13" t="s">
        <v>82</v>
      </c>
      <c r="AW294" s="13" t="s">
        <v>29</v>
      </c>
      <c r="AX294" s="13" t="s">
        <v>72</v>
      </c>
      <c r="AY294" s="166" t="s">
        <v>181</v>
      </c>
    </row>
    <row r="295" spans="1:65" s="15" customFormat="1" ht="11.25">
      <c r="B295" s="180"/>
      <c r="D295" s="160" t="s">
        <v>191</v>
      </c>
      <c r="E295" s="181" t="s">
        <v>1</v>
      </c>
      <c r="F295" s="182" t="s">
        <v>223</v>
      </c>
      <c r="H295" s="183">
        <v>15</v>
      </c>
      <c r="I295" s="184"/>
      <c r="L295" s="180"/>
      <c r="M295" s="185"/>
      <c r="N295" s="186"/>
      <c r="O295" s="186"/>
      <c r="P295" s="186"/>
      <c r="Q295" s="186"/>
      <c r="R295" s="186"/>
      <c r="S295" s="186"/>
      <c r="T295" s="187"/>
      <c r="AT295" s="181" t="s">
        <v>191</v>
      </c>
      <c r="AU295" s="181" t="s">
        <v>82</v>
      </c>
      <c r="AV295" s="15" t="s">
        <v>188</v>
      </c>
      <c r="AW295" s="15" t="s">
        <v>29</v>
      </c>
      <c r="AX295" s="15" t="s">
        <v>80</v>
      </c>
      <c r="AY295" s="181" t="s">
        <v>181</v>
      </c>
    </row>
    <row r="296" spans="1:65" s="2" customFormat="1" ht="16.5" customHeight="1">
      <c r="A296" s="32"/>
      <c r="B296" s="144"/>
      <c r="C296" s="188" t="s">
        <v>1008</v>
      </c>
      <c r="D296" s="188" t="s">
        <v>266</v>
      </c>
      <c r="E296" s="189" t="s">
        <v>1731</v>
      </c>
      <c r="F296" s="190" t="s">
        <v>1732</v>
      </c>
      <c r="G296" s="191" t="s">
        <v>577</v>
      </c>
      <c r="H296" s="192">
        <v>2</v>
      </c>
      <c r="I296" s="193"/>
      <c r="J296" s="194">
        <f>ROUND(I296*H296,2)</f>
        <v>0</v>
      </c>
      <c r="K296" s="195"/>
      <c r="L296" s="33"/>
      <c r="M296" s="196" t="s">
        <v>1</v>
      </c>
      <c r="N296" s="197" t="s">
        <v>37</v>
      </c>
      <c r="O296" s="58"/>
      <c r="P296" s="156">
        <f>O296*H296</f>
        <v>0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58" t="s">
        <v>188</v>
      </c>
      <c r="AT296" s="158" t="s">
        <v>266</v>
      </c>
      <c r="AU296" s="158" t="s">
        <v>82</v>
      </c>
      <c r="AY296" s="17" t="s">
        <v>181</v>
      </c>
      <c r="BE296" s="159">
        <f>IF(N296="základní",J296,0)</f>
        <v>0</v>
      </c>
      <c r="BF296" s="159">
        <f>IF(N296="snížená",J296,0)</f>
        <v>0</v>
      </c>
      <c r="BG296" s="159">
        <f>IF(N296="zákl. přenesená",J296,0)</f>
        <v>0</v>
      </c>
      <c r="BH296" s="159">
        <f>IF(N296="sníž. přenesená",J296,0)</f>
        <v>0</v>
      </c>
      <c r="BI296" s="159">
        <f>IF(N296="nulová",J296,0)</f>
        <v>0</v>
      </c>
      <c r="BJ296" s="17" t="s">
        <v>80</v>
      </c>
      <c r="BK296" s="159">
        <f>ROUND(I296*H296,2)</f>
        <v>0</v>
      </c>
      <c r="BL296" s="17" t="s">
        <v>188</v>
      </c>
      <c r="BM296" s="158" t="s">
        <v>2133</v>
      </c>
    </row>
    <row r="297" spans="1:65" s="2" customFormat="1" ht="11.25">
      <c r="A297" s="32"/>
      <c r="B297" s="33"/>
      <c r="C297" s="32"/>
      <c r="D297" s="160" t="s">
        <v>190</v>
      </c>
      <c r="E297" s="32"/>
      <c r="F297" s="161" t="s">
        <v>1732</v>
      </c>
      <c r="G297" s="32"/>
      <c r="H297" s="32"/>
      <c r="I297" s="162"/>
      <c r="J297" s="32"/>
      <c r="K297" s="32"/>
      <c r="L297" s="33"/>
      <c r="M297" s="163"/>
      <c r="N297" s="164"/>
      <c r="O297" s="58"/>
      <c r="P297" s="58"/>
      <c r="Q297" s="58"/>
      <c r="R297" s="58"/>
      <c r="S297" s="58"/>
      <c r="T297" s="59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T297" s="17" t="s">
        <v>190</v>
      </c>
      <c r="AU297" s="17" t="s">
        <v>82</v>
      </c>
    </row>
    <row r="298" spans="1:65" s="12" customFormat="1" ht="22.9" customHeight="1">
      <c r="B298" s="131"/>
      <c r="D298" s="132" t="s">
        <v>71</v>
      </c>
      <c r="E298" s="142" t="s">
        <v>1734</v>
      </c>
      <c r="F298" s="142" t="s">
        <v>1992</v>
      </c>
      <c r="I298" s="134"/>
      <c r="J298" s="143">
        <f>BK298</f>
        <v>0</v>
      </c>
      <c r="L298" s="131"/>
      <c r="M298" s="136"/>
      <c r="N298" s="137"/>
      <c r="O298" s="137"/>
      <c r="P298" s="138">
        <f>SUM(P299:P312)</f>
        <v>0</v>
      </c>
      <c r="Q298" s="137"/>
      <c r="R298" s="138">
        <f>SUM(R299:R312)</f>
        <v>0</v>
      </c>
      <c r="S298" s="137"/>
      <c r="T298" s="139">
        <f>SUM(T299:T312)</f>
        <v>0</v>
      </c>
      <c r="AR298" s="132" t="s">
        <v>80</v>
      </c>
      <c r="AT298" s="140" t="s">
        <v>71</v>
      </c>
      <c r="AU298" s="140" t="s">
        <v>80</v>
      </c>
      <c r="AY298" s="132" t="s">
        <v>181</v>
      </c>
      <c r="BK298" s="141">
        <f>SUM(BK299:BK312)</f>
        <v>0</v>
      </c>
    </row>
    <row r="299" spans="1:65" s="2" customFormat="1" ht="49.15" customHeight="1">
      <c r="A299" s="32"/>
      <c r="B299" s="144"/>
      <c r="C299" s="188" t="s">
        <v>1012</v>
      </c>
      <c r="D299" s="188" t="s">
        <v>266</v>
      </c>
      <c r="E299" s="189" t="s">
        <v>1740</v>
      </c>
      <c r="F299" s="190" t="s">
        <v>1741</v>
      </c>
      <c r="G299" s="191" t="s">
        <v>643</v>
      </c>
      <c r="H299" s="192">
        <v>9.7210000000000001</v>
      </c>
      <c r="I299" s="193"/>
      <c r="J299" s="194">
        <f>ROUND(I299*H299,2)</f>
        <v>0</v>
      </c>
      <c r="K299" s="195"/>
      <c r="L299" s="33"/>
      <c r="M299" s="196" t="s">
        <v>1</v>
      </c>
      <c r="N299" s="197" t="s">
        <v>37</v>
      </c>
      <c r="O299" s="58"/>
      <c r="P299" s="156">
        <f>O299*H299</f>
        <v>0</v>
      </c>
      <c r="Q299" s="156">
        <v>0</v>
      </c>
      <c r="R299" s="156">
        <f>Q299*H299</f>
        <v>0</v>
      </c>
      <c r="S299" s="156">
        <v>0</v>
      </c>
      <c r="T299" s="157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58" t="s">
        <v>188</v>
      </c>
      <c r="AT299" s="158" t="s">
        <v>266</v>
      </c>
      <c r="AU299" s="158" t="s">
        <v>82</v>
      </c>
      <c r="AY299" s="17" t="s">
        <v>181</v>
      </c>
      <c r="BE299" s="159">
        <f>IF(N299="základní",J299,0)</f>
        <v>0</v>
      </c>
      <c r="BF299" s="159">
        <f>IF(N299="snížená",J299,0)</f>
        <v>0</v>
      </c>
      <c r="BG299" s="159">
        <f>IF(N299="zákl. přenesená",J299,0)</f>
        <v>0</v>
      </c>
      <c r="BH299" s="159">
        <f>IF(N299="sníž. přenesená",J299,0)</f>
        <v>0</v>
      </c>
      <c r="BI299" s="159">
        <f>IF(N299="nulová",J299,0)</f>
        <v>0</v>
      </c>
      <c r="BJ299" s="17" t="s">
        <v>80</v>
      </c>
      <c r="BK299" s="159">
        <f>ROUND(I299*H299,2)</f>
        <v>0</v>
      </c>
      <c r="BL299" s="17" t="s">
        <v>188</v>
      </c>
      <c r="BM299" s="158" t="s">
        <v>2134</v>
      </c>
    </row>
    <row r="300" spans="1:65" s="2" customFormat="1" ht="29.25">
      <c r="A300" s="32"/>
      <c r="B300" s="33"/>
      <c r="C300" s="32"/>
      <c r="D300" s="160" t="s">
        <v>190</v>
      </c>
      <c r="E300" s="32"/>
      <c r="F300" s="161" t="s">
        <v>1741</v>
      </c>
      <c r="G300" s="32"/>
      <c r="H300" s="32"/>
      <c r="I300" s="162"/>
      <c r="J300" s="32"/>
      <c r="K300" s="32"/>
      <c r="L300" s="33"/>
      <c r="M300" s="163"/>
      <c r="N300" s="164"/>
      <c r="O300" s="58"/>
      <c r="P300" s="58"/>
      <c r="Q300" s="58"/>
      <c r="R300" s="58"/>
      <c r="S300" s="58"/>
      <c r="T300" s="59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T300" s="17" t="s">
        <v>190</v>
      </c>
      <c r="AU300" s="17" t="s">
        <v>82</v>
      </c>
    </row>
    <row r="301" spans="1:65" s="13" customFormat="1" ht="11.25">
      <c r="B301" s="165"/>
      <c r="D301" s="160" t="s">
        <v>191</v>
      </c>
      <c r="E301" s="166" t="s">
        <v>1</v>
      </c>
      <c r="F301" s="167" t="s">
        <v>2135</v>
      </c>
      <c r="H301" s="168">
        <v>9.7210000000000001</v>
      </c>
      <c r="I301" s="169"/>
      <c r="L301" s="165"/>
      <c r="M301" s="170"/>
      <c r="N301" s="171"/>
      <c r="O301" s="171"/>
      <c r="P301" s="171"/>
      <c r="Q301" s="171"/>
      <c r="R301" s="171"/>
      <c r="S301" s="171"/>
      <c r="T301" s="172"/>
      <c r="AT301" s="166" t="s">
        <v>191</v>
      </c>
      <c r="AU301" s="166" t="s">
        <v>82</v>
      </c>
      <c r="AV301" s="13" t="s">
        <v>82</v>
      </c>
      <c r="AW301" s="13" t="s">
        <v>29</v>
      </c>
      <c r="AX301" s="13" t="s">
        <v>72</v>
      </c>
      <c r="AY301" s="166" t="s">
        <v>181</v>
      </c>
    </row>
    <row r="302" spans="1:65" s="15" customFormat="1" ht="11.25">
      <c r="B302" s="180"/>
      <c r="D302" s="160" t="s">
        <v>191</v>
      </c>
      <c r="E302" s="181" t="s">
        <v>1</v>
      </c>
      <c r="F302" s="182" t="s">
        <v>223</v>
      </c>
      <c r="H302" s="183">
        <v>9.7210000000000001</v>
      </c>
      <c r="I302" s="184"/>
      <c r="L302" s="180"/>
      <c r="M302" s="185"/>
      <c r="N302" s="186"/>
      <c r="O302" s="186"/>
      <c r="P302" s="186"/>
      <c r="Q302" s="186"/>
      <c r="R302" s="186"/>
      <c r="S302" s="186"/>
      <c r="T302" s="187"/>
      <c r="AT302" s="181" t="s">
        <v>191</v>
      </c>
      <c r="AU302" s="181" t="s">
        <v>82</v>
      </c>
      <c r="AV302" s="15" t="s">
        <v>188</v>
      </c>
      <c r="AW302" s="15" t="s">
        <v>29</v>
      </c>
      <c r="AX302" s="15" t="s">
        <v>80</v>
      </c>
      <c r="AY302" s="181" t="s">
        <v>181</v>
      </c>
    </row>
    <row r="303" spans="1:65" s="2" customFormat="1" ht="44.25" customHeight="1">
      <c r="A303" s="32"/>
      <c r="B303" s="144"/>
      <c r="C303" s="188" t="s">
        <v>1016</v>
      </c>
      <c r="D303" s="188" t="s">
        <v>266</v>
      </c>
      <c r="E303" s="189" t="s">
        <v>1744</v>
      </c>
      <c r="F303" s="190" t="s">
        <v>1745</v>
      </c>
      <c r="G303" s="191" t="s">
        <v>643</v>
      </c>
      <c r="H303" s="192">
        <v>2.04</v>
      </c>
      <c r="I303" s="193"/>
      <c r="J303" s="194">
        <f>ROUND(I303*H303,2)</f>
        <v>0</v>
      </c>
      <c r="K303" s="195"/>
      <c r="L303" s="33"/>
      <c r="M303" s="196" t="s">
        <v>1</v>
      </c>
      <c r="N303" s="197" t="s">
        <v>37</v>
      </c>
      <c r="O303" s="58"/>
      <c r="P303" s="156">
        <f>O303*H303</f>
        <v>0</v>
      </c>
      <c r="Q303" s="156">
        <v>0</v>
      </c>
      <c r="R303" s="156">
        <f>Q303*H303</f>
        <v>0</v>
      </c>
      <c r="S303" s="156">
        <v>0</v>
      </c>
      <c r="T303" s="157">
        <f>S303*H303</f>
        <v>0</v>
      </c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R303" s="158" t="s">
        <v>188</v>
      </c>
      <c r="AT303" s="158" t="s">
        <v>266</v>
      </c>
      <c r="AU303" s="158" t="s">
        <v>82</v>
      </c>
      <c r="AY303" s="17" t="s">
        <v>181</v>
      </c>
      <c r="BE303" s="159">
        <f>IF(N303="základní",J303,0)</f>
        <v>0</v>
      </c>
      <c r="BF303" s="159">
        <f>IF(N303="snížená",J303,0)</f>
        <v>0</v>
      </c>
      <c r="BG303" s="159">
        <f>IF(N303="zákl. přenesená",J303,0)</f>
        <v>0</v>
      </c>
      <c r="BH303" s="159">
        <f>IF(N303="sníž. přenesená",J303,0)</f>
        <v>0</v>
      </c>
      <c r="BI303" s="159">
        <f>IF(N303="nulová",J303,0)</f>
        <v>0</v>
      </c>
      <c r="BJ303" s="17" t="s">
        <v>80</v>
      </c>
      <c r="BK303" s="159">
        <f>ROUND(I303*H303,2)</f>
        <v>0</v>
      </c>
      <c r="BL303" s="17" t="s">
        <v>188</v>
      </c>
      <c r="BM303" s="158" t="s">
        <v>2136</v>
      </c>
    </row>
    <row r="304" spans="1:65" s="2" customFormat="1" ht="29.25">
      <c r="A304" s="32"/>
      <c r="B304" s="33"/>
      <c r="C304" s="32"/>
      <c r="D304" s="160" t="s">
        <v>190</v>
      </c>
      <c r="E304" s="32"/>
      <c r="F304" s="161" t="s">
        <v>1745</v>
      </c>
      <c r="G304" s="32"/>
      <c r="H304" s="32"/>
      <c r="I304" s="162"/>
      <c r="J304" s="32"/>
      <c r="K304" s="32"/>
      <c r="L304" s="33"/>
      <c r="M304" s="163"/>
      <c r="N304" s="164"/>
      <c r="O304" s="58"/>
      <c r="P304" s="58"/>
      <c r="Q304" s="58"/>
      <c r="R304" s="58"/>
      <c r="S304" s="58"/>
      <c r="T304" s="59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T304" s="17" t="s">
        <v>190</v>
      </c>
      <c r="AU304" s="17" t="s">
        <v>82</v>
      </c>
    </row>
    <row r="305" spans="1:65" s="13" customFormat="1" ht="11.25">
      <c r="B305" s="165"/>
      <c r="D305" s="160" t="s">
        <v>191</v>
      </c>
      <c r="E305" s="166" t="s">
        <v>1</v>
      </c>
      <c r="F305" s="167" t="s">
        <v>2137</v>
      </c>
      <c r="H305" s="168">
        <v>2.04</v>
      </c>
      <c r="I305" s="169"/>
      <c r="L305" s="165"/>
      <c r="M305" s="170"/>
      <c r="N305" s="171"/>
      <c r="O305" s="171"/>
      <c r="P305" s="171"/>
      <c r="Q305" s="171"/>
      <c r="R305" s="171"/>
      <c r="S305" s="171"/>
      <c r="T305" s="172"/>
      <c r="AT305" s="166" t="s">
        <v>191</v>
      </c>
      <c r="AU305" s="166" t="s">
        <v>82</v>
      </c>
      <c r="AV305" s="13" t="s">
        <v>82</v>
      </c>
      <c r="AW305" s="13" t="s">
        <v>29</v>
      </c>
      <c r="AX305" s="13" t="s">
        <v>72</v>
      </c>
      <c r="AY305" s="166" t="s">
        <v>181</v>
      </c>
    </row>
    <row r="306" spans="1:65" s="15" customFormat="1" ht="11.25">
      <c r="B306" s="180"/>
      <c r="D306" s="160" t="s">
        <v>191</v>
      </c>
      <c r="E306" s="181" t="s">
        <v>1</v>
      </c>
      <c r="F306" s="182" t="s">
        <v>223</v>
      </c>
      <c r="H306" s="183">
        <v>2.04</v>
      </c>
      <c r="I306" s="184"/>
      <c r="L306" s="180"/>
      <c r="M306" s="185"/>
      <c r="N306" s="186"/>
      <c r="O306" s="186"/>
      <c r="P306" s="186"/>
      <c r="Q306" s="186"/>
      <c r="R306" s="186"/>
      <c r="S306" s="186"/>
      <c r="T306" s="187"/>
      <c r="AT306" s="181" t="s">
        <v>191</v>
      </c>
      <c r="AU306" s="181" t="s">
        <v>82</v>
      </c>
      <c r="AV306" s="15" t="s">
        <v>188</v>
      </c>
      <c r="AW306" s="15" t="s">
        <v>29</v>
      </c>
      <c r="AX306" s="15" t="s">
        <v>80</v>
      </c>
      <c r="AY306" s="181" t="s">
        <v>181</v>
      </c>
    </row>
    <row r="307" spans="1:65" s="2" customFormat="1" ht="33" customHeight="1">
      <c r="A307" s="32"/>
      <c r="B307" s="144"/>
      <c r="C307" s="188" t="s">
        <v>1412</v>
      </c>
      <c r="D307" s="188" t="s">
        <v>266</v>
      </c>
      <c r="E307" s="189" t="s">
        <v>1748</v>
      </c>
      <c r="F307" s="190" t="s">
        <v>1749</v>
      </c>
      <c r="G307" s="191" t="s">
        <v>643</v>
      </c>
      <c r="H307" s="192">
        <v>11.773999999999999</v>
      </c>
      <c r="I307" s="193"/>
      <c r="J307" s="194">
        <f>ROUND(I307*H307,2)</f>
        <v>0</v>
      </c>
      <c r="K307" s="195"/>
      <c r="L307" s="33"/>
      <c r="M307" s="196" t="s">
        <v>1</v>
      </c>
      <c r="N307" s="197" t="s">
        <v>37</v>
      </c>
      <c r="O307" s="58"/>
      <c r="P307" s="156">
        <f>O307*H307</f>
        <v>0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58" t="s">
        <v>188</v>
      </c>
      <c r="AT307" s="158" t="s">
        <v>266</v>
      </c>
      <c r="AU307" s="158" t="s">
        <v>82</v>
      </c>
      <c r="AY307" s="17" t="s">
        <v>181</v>
      </c>
      <c r="BE307" s="159">
        <f>IF(N307="základní",J307,0)</f>
        <v>0</v>
      </c>
      <c r="BF307" s="159">
        <f>IF(N307="snížená",J307,0)</f>
        <v>0</v>
      </c>
      <c r="BG307" s="159">
        <f>IF(N307="zákl. přenesená",J307,0)</f>
        <v>0</v>
      </c>
      <c r="BH307" s="159">
        <f>IF(N307="sníž. přenesená",J307,0)</f>
        <v>0</v>
      </c>
      <c r="BI307" s="159">
        <f>IF(N307="nulová",J307,0)</f>
        <v>0</v>
      </c>
      <c r="BJ307" s="17" t="s">
        <v>80</v>
      </c>
      <c r="BK307" s="159">
        <f>ROUND(I307*H307,2)</f>
        <v>0</v>
      </c>
      <c r="BL307" s="17" t="s">
        <v>188</v>
      </c>
      <c r="BM307" s="158" t="s">
        <v>2138</v>
      </c>
    </row>
    <row r="308" spans="1:65" s="2" customFormat="1" ht="19.5">
      <c r="A308" s="32"/>
      <c r="B308" s="33"/>
      <c r="C308" s="32"/>
      <c r="D308" s="160" t="s">
        <v>190</v>
      </c>
      <c r="E308" s="32"/>
      <c r="F308" s="161" t="s">
        <v>1749</v>
      </c>
      <c r="G308" s="32"/>
      <c r="H308" s="32"/>
      <c r="I308" s="162"/>
      <c r="J308" s="32"/>
      <c r="K308" s="32"/>
      <c r="L308" s="33"/>
      <c r="M308" s="163"/>
      <c r="N308" s="164"/>
      <c r="O308" s="58"/>
      <c r="P308" s="58"/>
      <c r="Q308" s="58"/>
      <c r="R308" s="58"/>
      <c r="S308" s="58"/>
      <c r="T308" s="59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T308" s="17" t="s">
        <v>190</v>
      </c>
      <c r="AU308" s="17" t="s">
        <v>82</v>
      </c>
    </row>
    <row r="309" spans="1:65" s="2" customFormat="1" ht="44.25" customHeight="1">
      <c r="A309" s="32"/>
      <c r="B309" s="144"/>
      <c r="C309" s="188" t="s">
        <v>1415</v>
      </c>
      <c r="D309" s="188" t="s">
        <v>266</v>
      </c>
      <c r="E309" s="189" t="s">
        <v>1751</v>
      </c>
      <c r="F309" s="190" t="s">
        <v>1752</v>
      </c>
      <c r="G309" s="191" t="s">
        <v>643</v>
      </c>
      <c r="H309" s="192">
        <v>219.374</v>
      </c>
      <c r="I309" s="193"/>
      <c r="J309" s="194">
        <f>ROUND(I309*H309,2)</f>
        <v>0</v>
      </c>
      <c r="K309" s="195"/>
      <c r="L309" s="33"/>
      <c r="M309" s="196" t="s">
        <v>1</v>
      </c>
      <c r="N309" s="197" t="s">
        <v>37</v>
      </c>
      <c r="O309" s="58"/>
      <c r="P309" s="156">
        <f>O309*H309</f>
        <v>0</v>
      </c>
      <c r="Q309" s="156">
        <v>0</v>
      </c>
      <c r="R309" s="156">
        <f>Q309*H309</f>
        <v>0</v>
      </c>
      <c r="S309" s="156">
        <v>0</v>
      </c>
      <c r="T309" s="157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58" t="s">
        <v>188</v>
      </c>
      <c r="AT309" s="158" t="s">
        <v>266</v>
      </c>
      <c r="AU309" s="158" t="s">
        <v>82</v>
      </c>
      <c r="AY309" s="17" t="s">
        <v>181</v>
      </c>
      <c r="BE309" s="159">
        <f>IF(N309="základní",J309,0)</f>
        <v>0</v>
      </c>
      <c r="BF309" s="159">
        <f>IF(N309="snížená",J309,0)</f>
        <v>0</v>
      </c>
      <c r="BG309" s="159">
        <f>IF(N309="zákl. přenesená",J309,0)</f>
        <v>0</v>
      </c>
      <c r="BH309" s="159">
        <f>IF(N309="sníž. přenesená",J309,0)</f>
        <v>0</v>
      </c>
      <c r="BI309" s="159">
        <f>IF(N309="nulová",J309,0)</f>
        <v>0</v>
      </c>
      <c r="BJ309" s="17" t="s">
        <v>80</v>
      </c>
      <c r="BK309" s="159">
        <f>ROUND(I309*H309,2)</f>
        <v>0</v>
      </c>
      <c r="BL309" s="17" t="s">
        <v>188</v>
      </c>
      <c r="BM309" s="158" t="s">
        <v>2139</v>
      </c>
    </row>
    <row r="310" spans="1:65" s="2" customFormat="1" ht="29.25">
      <c r="A310" s="32"/>
      <c r="B310" s="33"/>
      <c r="C310" s="32"/>
      <c r="D310" s="160" t="s">
        <v>190</v>
      </c>
      <c r="E310" s="32"/>
      <c r="F310" s="161" t="s">
        <v>1752</v>
      </c>
      <c r="G310" s="32"/>
      <c r="H310" s="32"/>
      <c r="I310" s="162"/>
      <c r="J310" s="32"/>
      <c r="K310" s="32"/>
      <c r="L310" s="33"/>
      <c r="M310" s="163"/>
      <c r="N310" s="164"/>
      <c r="O310" s="58"/>
      <c r="P310" s="58"/>
      <c r="Q310" s="58"/>
      <c r="R310" s="58"/>
      <c r="S310" s="58"/>
      <c r="T310" s="59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T310" s="17" t="s">
        <v>190</v>
      </c>
      <c r="AU310" s="17" t="s">
        <v>82</v>
      </c>
    </row>
    <row r="311" spans="1:65" s="13" customFormat="1" ht="11.25">
      <c r="B311" s="165"/>
      <c r="D311" s="160" t="s">
        <v>191</v>
      </c>
      <c r="E311" s="166" t="s">
        <v>1</v>
      </c>
      <c r="F311" s="167" t="s">
        <v>2140</v>
      </c>
      <c r="H311" s="168">
        <v>219.374</v>
      </c>
      <c r="I311" s="169"/>
      <c r="L311" s="165"/>
      <c r="M311" s="170"/>
      <c r="N311" s="171"/>
      <c r="O311" s="171"/>
      <c r="P311" s="171"/>
      <c r="Q311" s="171"/>
      <c r="R311" s="171"/>
      <c r="S311" s="171"/>
      <c r="T311" s="172"/>
      <c r="AT311" s="166" t="s">
        <v>191</v>
      </c>
      <c r="AU311" s="166" t="s">
        <v>82</v>
      </c>
      <c r="AV311" s="13" t="s">
        <v>82</v>
      </c>
      <c r="AW311" s="13" t="s">
        <v>29</v>
      </c>
      <c r="AX311" s="13" t="s">
        <v>72</v>
      </c>
      <c r="AY311" s="166" t="s">
        <v>181</v>
      </c>
    </row>
    <row r="312" spans="1:65" s="15" customFormat="1" ht="11.25">
      <c r="B312" s="180"/>
      <c r="D312" s="160" t="s">
        <v>191</v>
      </c>
      <c r="E312" s="181" t="s">
        <v>1</v>
      </c>
      <c r="F312" s="182" t="s">
        <v>223</v>
      </c>
      <c r="H312" s="183">
        <v>219.374</v>
      </c>
      <c r="I312" s="184"/>
      <c r="L312" s="180"/>
      <c r="M312" s="185"/>
      <c r="N312" s="186"/>
      <c r="O312" s="186"/>
      <c r="P312" s="186"/>
      <c r="Q312" s="186"/>
      <c r="R312" s="186"/>
      <c r="S312" s="186"/>
      <c r="T312" s="187"/>
      <c r="AT312" s="181" t="s">
        <v>191</v>
      </c>
      <c r="AU312" s="181" t="s">
        <v>82</v>
      </c>
      <c r="AV312" s="15" t="s">
        <v>188</v>
      </c>
      <c r="AW312" s="15" t="s">
        <v>29</v>
      </c>
      <c r="AX312" s="15" t="s">
        <v>80</v>
      </c>
      <c r="AY312" s="181" t="s">
        <v>181</v>
      </c>
    </row>
    <row r="313" spans="1:65" s="12" customFormat="1" ht="22.9" customHeight="1">
      <c r="B313" s="131"/>
      <c r="D313" s="132" t="s">
        <v>71</v>
      </c>
      <c r="E313" s="142" t="s">
        <v>1755</v>
      </c>
      <c r="F313" s="142" t="s">
        <v>1756</v>
      </c>
      <c r="I313" s="134"/>
      <c r="J313" s="143">
        <f>BK313</f>
        <v>0</v>
      </c>
      <c r="L313" s="131"/>
      <c r="M313" s="136"/>
      <c r="N313" s="137"/>
      <c r="O313" s="137"/>
      <c r="P313" s="138">
        <f>SUM(P314:P315)</f>
        <v>0</v>
      </c>
      <c r="Q313" s="137"/>
      <c r="R313" s="138">
        <f>SUM(R314:R315)</f>
        <v>0</v>
      </c>
      <c r="S313" s="137"/>
      <c r="T313" s="139">
        <f>SUM(T314:T315)</f>
        <v>0</v>
      </c>
      <c r="AR313" s="132" t="s">
        <v>80</v>
      </c>
      <c r="AT313" s="140" t="s">
        <v>71</v>
      </c>
      <c r="AU313" s="140" t="s">
        <v>80</v>
      </c>
      <c r="AY313" s="132" t="s">
        <v>181</v>
      </c>
      <c r="BK313" s="141">
        <f>SUM(BK314:BK315)</f>
        <v>0</v>
      </c>
    </row>
    <row r="314" spans="1:65" s="2" customFormat="1" ht="44.25" customHeight="1">
      <c r="A314" s="32"/>
      <c r="B314" s="144"/>
      <c r="C314" s="188" t="s">
        <v>1418</v>
      </c>
      <c r="D314" s="188" t="s">
        <v>266</v>
      </c>
      <c r="E314" s="189" t="s">
        <v>1757</v>
      </c>
      <c r="F314" s="190" t="s">
        <v>1758</v>
      </c>
      <c r="G314" s="191" t="s">
        <v>643</v>
      </c>
      <c r="H314" s="192">
        <v>557.21299999999997</v>
      </c>
      <c r="I314" s="193"/>
      <c r="J314" s="194">
        <f>ROUND(I314*H314,2)</f>
        <v>0</v>
      </c>
      <c r="K314" s="195"/>
      <c r="L314" s="33"/>
      <c r="M314" s="196" t="s">
        <v>1</v>
      </c>
      <c r="N314" s="197" t="s">
        <v>37</v>
      </c>
      <c r="O314" s="58"/>
      <c r="P314" s="156">
        <f>O314*H314</f>
        <v>0</v>
      </c>
      <c r="Q314" s="156">
        <v>0</v>
      </c>
      <c r="R314" s="156">
        <f>Q314*H314</f>
        <v>0</v>
      </c>
      <c r="S314" s="156">
        <v>0</v>
      </c>
      <c r="T314" s="157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58" t="s">
        <v>188</v>
      </c>
      <c r="AT314" s="158" t="s">
        <v>266</v>
      </c>
      <c r="AU314" s="158" t="s">
        <v>82</v>
      </c>
      <c r="AY314" s="17" t="s">
        <v>181</v>
      </c>
      <c r="BE314" s="159">
        <f>IF(N314="základní",J314,0)</f>
        <v>0</v>
      </c>
      <c r="BF314" s="159">
        <f>IF(N314="snížená",J314,0)</f>
        <v>0</v>
      </c>
      <c r="BG314" s="159">
        <f>IF(N314="zákl. přenesená",J314,0)</f>
        <v>0</v>
      </c>
      <c r="BH314" s="159">
        <f>IF(N314="sníž. přenesená",J314,0)</f>
        <v>0</v>
      </c>
      <c r="BI314" s="159">
        <f>IF(N314="nulová",J314,0)</f>
        <v>0</v>
      </c>
      <c r="BJ314" s="17" t="s">
        <v>80</v>
      </c>
      <c r="BK314" s="159">
        <f>ROUND(I314*H314,2)</f>
        <v>0</v>
      </c>
      <c r="BL314" s="17" t="s">
        <v>188</v>
      </c>
      <c r="BM314" s="158" t="s">
        <v>2141</v>
      </c>
    </row>
    <row r="315" spans="1:65" s="2" customFormat="1" ht="29.25">
      <c r="A315" s="32"/>
      <c r="B315" s="33"/>
      <c r="C315" s="32"/>
      <c r="D315" s="160" t="s">
        <v>190</v>
      </c>
      <c r="E315" s="32"/>
      <c r="F315" s="161" t="s">
        <v>1758</v>
      </c>
      <c r="G315" s="32"/>
      <c r="H315" s="32"/>
      <c r="I315" s="162"/>
      <c r="J315" s="32"/>
      <c r="K315" s="32"/>
      <c r="L315" s="33"/>
      <c r="M315" s="163"/>
      <c r="N315" s="164"/>
      <c r="O315" s="58"/>
      <c r="P315" s="58"/>
      <c r="Q315" s="58"/>
      <c r="R315" s="58"/>
      <c r="S315" s="58"/>
      <c r="T315" s="59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T315" s="17" t="s">
        <v>190</v>
      </c>
      <c r="AU315" s="17" t="s">
        <v>82</v>
      </c>
    </row>
    <row r="316" spans="1:65" s="12" customFormat="1" ht="25.9" customHeight="1">
      <c r="B316" s="131"/>
      <c r="D316" s="132" t="s">
        <v>71</v>
      </c>
      <c r="E316" s="133" t="s">
        <v>1760</v>
      </c>
      <c r="F316" s="133" t="s">
        <v>1761</v>
      </c>
      <c r="I316" s="134"/>
      <c r="J316" s="135">
        <f>BK316</f>
        <v>0</v>
      </c>
      <c r="L316" s="131"/>
      <c r="M316" s="136"/>
      <c r="N316" s="137"/>
      <c r="O316" s="137"/>
      <c r="P316" s="138">
        <f>P317</f>
        <v>0</v>
      </c>
      <c r="Q316" s="137"/>
      <c r="R316" s="138">
        <f>R317</f>
        <v>0</v>
      </c>
      <c r="S316" s="137"/>
      <c r="T316" s="139">
        <f>T317</f>
        <v>0</v>
      </c>
      <c r="AR316" s="132" t="s">
        <v>82</v>
      </c>
      <c r="AT316" s="140" t="s">
        <v>71</v>
      </c>
      <c r="AU316" s="140" t="s">
        <v>72</v>
      </c>
      <c r="AY316" s="132" t="s">
        <v>181</v>
      </c>
      <c r="BK316" s="141">
        <f>BK317</f>
        <v>0</v>
      </c>
    </row>
    <row r="317" spans="1:65" s="12" customFormat="1" ht="22.9" customHeight="1">
      <c r="B317" s="131"/>
      <c r="D317" s="132" t="s">
        <v>71</v>
      </c>
      <c r="E317" s="142" t="s">
        <v>1762</v>
      </c>
      <c r="F317" s="142" t="s">
        <v>1763</v>
      </c>
      <c r="I317" s="134"/>
      <c r="J317" s="143">
        <f>BK317</f>
        <v>0</v>
      </c>
      <c r="L317" s="131"/>
      <c r="M317" s="136"/>
      <c r="N317" s="137"/>
      <c r="O317" s="137"/>
      <c r="P317" s="138">
        <f>SUM(P318:P347)</f>
        <v>0</v>
      </c>
      <c r="Q317" s="137"/>
      <c r="R317" s="138">
        <f>SUM(R318:R347)</f>
        <v>0</v>
      </c>
      <c r="S317" s="137"/>
      <c r="T317" s="139">
        <f>SUM(T318:T347)</f>
        <v>0</v>
      </c>
      <c r="AR317" s="132" t="s">
        <v>82</v>
      </c>
      <c r="AT317" s="140" t="s">
        <v>71</v>
      </c>
      <c r="AU317" s="140" t="s">
        <v>80</v>
      </c>
      <c r="AY317" s="132" t="s">
        <v>181</v>
      </c>
      <c r="BK317" s="141">
        <f>SUM(BK318:BK347)</f>
        <v>0</v>
      </c>
    </row>
    <row r="318" spans="1:65" s="2" customFormat="1" ht="33" customHeight="1">
      <c r="A318" s="32"/>
      <c r="B318" s="144"/>
      <c r="C318" s="188" t="s">
        <v>1429</v>
      </c>
      <c r="D318" s="188" t="s">
        <v>266</v>
      </c>
      <c r="E318" s="189" t="s">
        <v>1764</v>
      </c>
      <c r="F318" s="190" t="s">
        <v>1765</v>
      </c>
      <c r="G318" s="191" t="s">
        <v>881</v>
      </c>
      <c r="H318" s="192">
        <v>13</v>
      </c>
      <c r="I318" s="193"/>
      <c r="J318" s="194">
        <f>ROUND(I318*H318,2)</f>
        <v>0</v>
      </c>
      <c r="K318" s="195"/>
      <c r="L318" s="33"/>
      <c r="M318" s="196" t="s">
        <v>1</v>
      </c>
      <c r="N318" s="197" t="s">
        <v>37</v>
      </c>
      <c r="O318" s="58"/>
      <c r="P318" s="156">
        <f>O318*H318</f>
        <v>0</v>
      </c>
      <c r="Q318" s="156">
        <v>0</v>
      </c>
      <c r="R318" s="156">
        <f>Q318*H318</f>
        <v>0</v>
      </c>
      <c r="S318" s="156">
        <v>0</v>
      </c>
      <c r="T318" s="157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58" t="s">
        <v>325</v>
      </c>
      <c r="AT318" s="158" t="s">
        <v>266</v>
      </c>
      <c r="AU318" s="158" t="s">
        <v>82</v>
      </c>
      <c r="AY318" s="17" t="s">
        <v>181</v>
      </c>
      <c r="BE318" s="159">
        <f>IF(N318="základní",J318,0)</f>
        <v>0</v>
      </c>
      <c r="BF318" s="159">
        <f>IF(N318="snížená",J318,0)</f>
        <v>0</v>
      </c>
      <c r="BG318" s="159">
        <f>IF(N318="zákl. přenesená",J318,0)</f>
        <v>0</v>
      </c>
      <c r="BH318" s="159">
        <f>IF(N318="sníž. přenesená",J318,0)</f>
        <v>0</v>
      </c>
      <c r="BI318" s="159">
        <f>IF(N318="nulová",J318,0)</f>
        <v>0</v>
      </c>
      <c r="BJ318" s="17" t="s">
        <v>80</v>
      </c>
      <c r="BK318" s="159">
        <f>ROUND(I318*H318,2)</f>
        <v>0</v>
      </c>
      <c r="BL318" s="17" t="s">
        <v>325</v>
      </c>
      <c r="BM318" s="158" t="s">
        <v>2142</v>
      </c>
    </row>
    <row r="319" spans="1:65" s="2" customFormat="1" ht="19.5">
      <c r="A319" s="32"/>
      <c r="B319" s="33"/>
      <c r="C319" s="32"/>
      <c r="D319" s="160" t="s">
        <v>190</v>
      </c>
      <c r="E319" s="32"/>
      <c r="F319" s="161" t="s">
        <v>1765</v>
      </c>
      <c r="G319" s="32"/>
      <c r="H319" s="32"/>
      <c r="I319" s="162"/>
      <c r="J319" s="32"/>
      <c r="K319" s="32"/>
      <c r="L319" s="33"/>
      <c r="M319" s="163"/>
      <c r="N319" s="164"/>
      <c r="O319" s="58"/>
      <c r="P319" s="58"/>
      <c r="Q319" s="58"/>
      <c r="R319" s="58"/>
      <c r="S319" s="58"/>
      <c r="T319" s="59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T319" s="17" t="s">
        <v>190</v>
      </c>
      <c r="AU319" s="17" t="s">
        <v>82</v>
      </c>
    </row>
    <row r="320" spans="1:65" s="13" customFormat="1" ht="11.25">
      <c r="B320" s="165"/>
      <c r="D320" s="160" t="s">
        <v>191</v>
      </c>
      <c r="E320" s="166" t="s">
        <v>1</v>
      </c>
      <c r="F320" s="167" t="s">
        <v>2143</v>
      </c>
      <c r="H320" s="168">
        <v>13</v>
      </c>
      <c r="I320" s="169"/>
      <c r="L320" s="165"/>
      <c r="M320" s="170"/>
      <c r="N320" s="171"/>
      <c r="O320" s="171"/>
      <c r="P320" s="171"/>
      <c r="Q320" s="171"/>
      <c r="R320" s="171"/>
      <c r="S320" s="171"/>
      <c r="T320" s="172"/>
      <c r="AT320" s="166" t="s">
        <v>191</v>
      </c>
      <c r="AU320" s="166" t="s">
        <v>82</v>
      </c>
      <c r="AV320" s="13" t="s">
        <v>82</v>
      </c>
      <c r="AW320" s="13" t="s">
        <v>29</v>
      </c>
      <c r="AX320" s="13" t="s">
        <v>72</v>
      </c>
      <c r="AY320" s="166" t="s">
        <v>181</v>
      </c>
    </row>
    <row r="321" spans="1:65" s="15" customFormat="1" ht="11.25">
      <c r="B321" s="180"/>
      <c r="D321" s="160" t="s">
        <v>191</v>
      </c>
      <c r="E321" s="181" t="s">
        <v>1</v>
      </c>
      <c r="F321" s="182" t="s">
        <v>223</v>
      </c>
      <c r="H321" s="183">
        <v>13</v>
      </c>
      <c r="I321" s="184"/>
      <c r="L321" s="180"/>
      <c r="M321" s="185"/>
      <c r="N321" s="186"/>
      <c r="O321" s="186"/>
      <c r="P321" s="186"/>
      <c r="Q321" s="186"/>
      <c r="R321" s="186"/>
      <c r="S321" s="186"/>
      <c r="T321" s="187"/>
      <c r="AT321" s="181" t="s">
        <v>191</v>
      </c>
      <c r="AU321" s="181" t="s">
        <v>82</v>
      </c>
      <c r="AV321" s="15" t="s">
        <v>188</v>
      </c>
      <c r="AW321" s="15" t="s">
        <v>29</v>
      </c>
      <c r="AX321" s="15" t="s">
        <v>80</v>
      </c>
      <c r="AY321" s="181" t="s">
        <v>181</v>
      </c>
    </row>
    <row r="322" spans="1:65" s="2" customFormat="1" ht="24.2" customHeight="1">
      <c r="A322" s="32"/>
      <c r="B322" s="144"/>
      <c r="C322" s="188" t="s">
        <v>1422</v>
      </c>
      <c r="D322" s="188" t="s">
        <v>266</v>
      </c>
      <c r="E322" s="189" t="s">
        <v>1768</v>
      </c>
      <c r="F322" s="190" t="s">
        <v>1769</v>
      </c>
      <c r="G322" s="191" t="s">
        <v>881</v>
      </c>
      <c r="H322" s="192">
        <v>91</v>
      </c>
      <c r="I322" s="193"/>
      <c r="J322" s="194">
        <f>ROUND(I322*H322,2)</f>
        <v>0</v>
      </c>
      <c r="K322" s="195"/>
      <c r="L322" s="33"/>
      <c r="M322" s="196" t="s">
        <v>1</v>
      </c>
      <c r="N322" s="197" t="s">
        <v>37</v>
      </c>
      <c r="O322" s="58"/>
      <c r="P322" s="156">
        <f>O322*H322</f>
        <v>0</v>
      </c>
      <c r="Q322" s="156">
        <v>0</v>
      </c>
      <c r="R322" s="156">
        <f>Q322*H322</f>
        <v>0</v>
      </c>
      <c r="S322" s="156">
        <v>0</v>
      </c>
      <c r="T322" s="157">
        <f>S322*H322</f>
        <v>0</v>
      </c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R322" s="158" t="s">
        <v>325</v>
      </c>
      <c r="AT322" s="158" t="s">
        <v>266</v>
      </c>
      <c r="AU322" s="158" t="s">
        <v>82</v>
      </c>
      <c r="AY322" s="17" t="s">
        <v>181</v>
      </c>
      <c r="BE322" s="159">
        <f>IF(N322="základní",J322,0)</f>
        <v>0</v>
      </c>
      <c r="BF322" s="159">
        <f>IF(N322="snížená",J322,0)</f>
        <v>0</v>
      </c>
      <c r="BG322" s="159">
        <f>IF(N322="zákl. přenesená",J322,0)</f>
        <v>0</v>
      </c>
      <c r="BH322" s="159">
        <f>IF(N322="sníž. přenesená",J322,0)</f>
        <v>0</v>
      </c>
      <c r="BI322" s="159">
        <f>IF(N322="nulová",J322,0)</f>
        <v>0</v>
      </c>
      <c r="BJ322" s="17" t="s">
        <v>80</v>
      </c>
      <c r="BK322" s="159">
        <f>ROUND(I322*H322,2)</f>
        <v>0</v>
      </c>
      <c r="BL322" s="17" t="s">
        <v>325</v>
      </c>
      <c r="BM322" s="158" t="s">
        <v>2144</v>
      </c>
    </row>
    <row r="323" spans="1:65" s="2" customFormat="1" ht="19.5">
      <c r="A323" s="32"/>
      <c r="B323" s="33"/>
      <c r="C323" s="32"/>
      <c r="D323" s="160" t="s">
        <v>190</v>
      </c>
      <c r="E323" s="32"/>
      <c r="F323" s="161" t="s">
        <v>1769</v>
      </c>
      <c r="G323" s="32"/>
      <c r="H323" s="32"/>
      <c r="I323" s="162"/>
      <c r="J323" s="32"/>
      <c r="K323" s="32"/>
      <c r="L323" s="33"/>
      <c r="M323" s="163"/>
      <c r="N323" s="164"/>
      <c r="O323" s="58"/>
      <c r="P323" s="58"/>
      <c r="Q323" s="58"/>
      <c r="R323" s="58"/>
      <c r="S323" s="58"/>
      <c r="T323" s="59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T323" s="17" t="s">
        <v>190</v>
      </c>
      <c r="AU323" s="17" t="s">
        <v>82</v>
      </c>
    </row>
    <row r="324" spans="1:65" s="13" customFormat="1" ht="11.25">
      <c r="B324" s="165"/>
      <c r="D324" s="160" t="s">
        <v>191</v>
      </c>
      <c r="E324" s="166" t="s">
        <v>1</v>
      </c>
      <c r="F324" s="167" t="s">
        <v>2145</v>
      </c>
      <c r="H324" s="168">
        <v>91</v>
      </c>
      <c r="I324" s="169"/>
      <c r="L324" s="165"/>
      <c r="M324" s="170"/>
      <c r="N324" s="171"/>
      <c r="O324" s="171"/>
      <c r="P324" s="171"/>
      <c r="Q324" s="171"/>
      <c r="R324" s="171"/>
      <c r="S324" s="171"/>
      <c r="T324" s="172"/>
      <c r="AT324" s="166" t="s">
        <v>191</v>
      </c>
      <c r="AU324" s="166" t="s">
        <v>82</v>
      </c>
      <c r="AV324" s="13" t="s">
        <v>82</v>
      </c>
      <c r="AW324" s="13" t="s">
        <v>29</v>
      </c>
      <c r="AX324" s="13" t="s">
        <v>72</v>
      </c>
      <c r="AY324" s="166" t="s">
        <v>181</v>
      </c>
    </row>
    <row r="325" spans="1:65" s="15" customFormat="1" ht="11.25">
      <c r="B325" s="180"/>
      <c r="D325" s="160" t="s">
        <v>191</v>
      </c>
      <c r="E325" s="181" t="s">
        <v>1</v>
      </c>
      <c r="F325" s="182" t="s">
        <v>223</v>
      </c>
      <c r="H325" s="183">
        <v>91</v>
      </c>
      <c r="I325" s="184"/>
      <c r="L325" s="180"/>
      <c r="M325" s="185"/>
      <c r="N325" s="186"/>
      <c r="O325" s="186"/>
      <c r="P325" s="186"/>
      <c r="Q325" s="186"/>
      <c r="R325" s="186"/>
      <c r="S325" s="186"/>
      <c r="T325" s="187"/>
      <c r="AT325" s="181" t="s">
        <v>191</v>
      </c>
      <c r="AU325" s="181" t="s">
        <v>82</v>
      </c>
      <c r="AV325" s="15" t="s">
        <v>188</v>
      </c>
      <c r="AW325" s="15" t="s">
        <v>29</v>
      </c>
      <c r="AX325" s="15" t="s">
        <v>80</v>
      </c>
      <c r="AY325" s="181" t="s">
        <v>181</v>
      </c>
    </row>
    <row r="326" spans="1:65" s="2" customFormat="1" ht="33" customHeight="1">
      <c r="A326" s="32"/>
      <c r="B326" s="144"/>
      <c r="C326" s="145" t="s">
        <v>1421</v>
      </c>
      <c r="D326" s="145" t="s">
        <v>183</v>
      </c>
      <c r="E326" s="146" t="s">
        <v>2005</v>
      </c>
      <c r="F326" s="147" t="s">
        <v>2006</v>
      </c>
      <c r="G326" s="148" t="s">
        <v>881</v>
      </c>
      <c r="H326" s="149">
        <v>121.212</v>
      </c>
      <c r="I326" s="150"/>
      <c r="J326" s="151">
        <f>ROUND(I326*H326,2)</f>
        <v>0</v>
      </c>
      <c r="K326" s="152"/>
      <c r="L326" s="153"/>
      <c r="M326" s="154" t="s">
        <v>1</v>
      </c>
      <c r="N326" s="155" t="s">
        <v>37</v>
      </c>
      <c r="O326" s="58"/>
      <c r="P326" s="156">
        <f>O326*H326</f>
        <v>0</v>
      </c>
      <c r="Q326" s="156">
        <v>0</v>
      </c>
      <c r="R326" s="156">
        <f>Q326*H326</f>
        <v>0</v>
      </c>
      <c r="S326" s="156">
        <v>0</v>
      </c>
      <c r="T326" s="157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58" t="s">
        <v>548</v>
      </c>
      <c r="AT326" s="158" t="s">
        <v>183</v>
      </c>
      <c r="AU326" s="158" t="s">
        <v>82</v>
      </c>
      <c r="AY326" s="17" t="s">
        <v>181</v>
      </c>
      <c r="BE326" s="159">
        <f>IF(N326="základní",J326,0)</f>
        <v>0</v>
      </c>
      <c r="BF326" s="159">
        <f>IF(N326="snížená",J326,0)</f>
        <v>0</v>
      </c>
      <c r="BG326" s="159">
        <f>IF(N326="zákl. přenesená",J326,0)</f>
        <v>0</v>
      </c>
      <c r="BH326" s="159">
        <f>IF(N326="sníž. přenesená",J326,0)</f>
        <v>0</v>
      </c>
      <c r="BI326" s="159">
        <f>IF(N326="nulová",J326,0)</f>
        <v>0</v>
      </c>
      <c r="BJ326" s="17" t="s">
        <v>80</v>
      </c>
      <c r="BK326" s="159">
        <f>ROUND(I326*H326,2)</f>
        <v>0</v>
      </c>
      <c r="BL326" s="17" t="s">
        <v>325</v>
      </c>
      <c r="BM326" s="158" t="s">
        <v>2146</v>
      </c>
    </row>
    <row r="327" spans="1:65" s="2" customFormat="1" ht="19.5">
      <c r="A327" s="32"/>
      <c r="B327" s="33"/>
      <c r="C327" s="32"/>
      <c r="D327" s="160" t="s">
        <v>190</v>
      </c>
      <c r="E327" s="32"/>
      <c r="F327" s="161" t="s">
        <v>2006</v>
      </c>
      <c r="G327" s="32"/>
      <c r="H327" s="32"/>
      <c r="I327" s="162"/>
      <c r="J327" s="32"/>
      <c r="K327" s="32"/>
      <c r="L327" s="33"/>
      <c r="M327" s="163"/>
      <c r="N327" s="164"/>
      <c r="O327" s="58"/>
      <c r="P327" s="58"/>
      <c r="Q327" s="58"/>
      <c r="R327" s="58"/>
      <c r="S327" s="58"/>
      <c r="T327" s="59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T327" s="17" t="s">
        <v>190</v>
      </c>
      <c r="AU327" s="17" t="s">
        <v>82</v>
      </c>
    </row>
    <row r="328" spans="1:65" s="2" customFormat="1" ht="24.2" customHeight="1">
      <c r="A328" s="32"/>
      <c r="B328" s="144"/>
      <c r="C328" s="188" t="s">
        <v>1433</v>
      </c>
      <c r="D328" s="188" t="s">
        <v>266</v>
      </c>
      <c r="E328" s="189" t="s">
        <v>1774</v>
      </c>
      <c r="F328" s="190" t="s">
        <v>1775</v>
      </c>
      <c r="G328" s="191" t="s">
        <v>622</v>
      </c>
      <c r="H328" s="192">
        <v>26.2</v>
      </c>
      <c r="I328" s="193"/>
      <c r="J328" s="194">
        <f>ROUND(I328*H328,2)</f>
        <v>0</v>
      </c>
      <c r="K328" s="195"/>
      <c r="L328" s="33"/>
      <c r="M328" s="196" t="s">
        <v>1</v>
      </c>
      <c r="N328" s="197" t="s">
        <v>37</v>
      </c>
      <c r="O328" s="58"/>
      <c r="P328" s="156">
        <f>O328*H328</f>
        <v>0</v>
      </c>
      <c r="Q328" s="156">
        <v>0</v>
      </c>
      <c r="R328" s="156">
        <f>Q328*H328</f>
        <v>0</v>
      </c>
      <c r="S328" s="156">
        <v>0</v>
      </c>
      <c r="T328" s="157">
        <f>S328*H328</f>
        <v>0</v>
      </c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R328" s="158" t="s">
        <v>325</v>
      </c>
      <c r="AT328" s="158" t="s">
        <v>266</v>
      </c>
      <c r="AU328" s="158" t="s">
        <v>82</v>
      </c>
      <c r="AY328" s="17" t="s">
        <v>181</v>
      </c>
      <c r="BE328" s="159">
        <f>IF(N328="základní",J328,0)</f>
        <v>0</v>
      </c>
      <c r="BF328" s="159">
        <f>IF(N328="snížená",J328,0)</f>
        <v>0</v>
      </c>
      <c r="BG328" s="159">
        <f>IF(N328="zákl. přenesená",J328,0)</f>
        <v>0</v>
      </c>
      <c r="BH328" s="159">
        <f>IF(N328="sníž. přenesená",J328,0)</f>
        <v>0</v>
      </c>
      <c r="BI328" s="159">
        <f>IF(N328="nulová",J328,0)</f>
        <v>0</v>
      </c>
      <c r="BJ328" s="17" t="s">
        <v>80</v>
      </c>
      <c r="BK328" s="159">
        <f>ROUND(I328*H328,2)</f>
        <v>0</v>
      </c>
      <c r="BL328" s="17" t="s">
        <v>325</v>
      </c>
      <c r="BM328" s="158" t="s">
        <v>2147</v>
      </c>
    </row>
    <row r="329" spans="1:65" s="2" customFormat="1" ht="19.5">
      <c r="A329" s="32"/>
      <c r="B329" s="33"/>
      <c r="C329" s="32"/>
      <c r="D329" s="160" t="s">
        <v>190</v>
      </c>
      <c r="E329" s="32"/>
      <c r="F329" s="161" t="s">
        <v>1775</v>
      </c>
      <c r="G329" s="32"/>
      <c r="H329" s="32"/>
      <c r="I329" s="162"/>
      <c r="J329" s="32"/>
      <c r="K329" s="32"/>
      <c r="L329" s="33"/>
      <c r="M329" s="163"/>
      <c r="N329" s="164"/>
      <c r="O329" s="58"/>
      <c r="P329" s="58"/>
      <c r="Q329" s="58"/>
      <c r="R329" s="58"/>
      <c r="S329" s="58"/>
      <c r="T329" s="59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T329" s="17" t="s">
        <v>190</v>
      </c>
      <c r="AU329" s="17" t="s">
        <v>82</v>
      </c>
    </row>
    <row r="330" spans="1:65" s="13" customFormat="1" ht="11.25">
      <c r="B330" s="165"/>
      <c r="D330" s="160" t="s">
        <v>191</v>
      </c>
      <c r="E330" s="166" t="s">
        <v>1</v>
      </c>
      <c r="F330" s="167" t="s">
        <v>2148</v>
      </c>
      <c r="H330" s="168">
        <v>26.2</v>
      </c>
      <c r="I330" s="169"/>
      <c r="L330" s="165"/>
      <c r="M330" s="170"/>
      <c r="N330" s="171"/>
      <c r="O330" s="171"/>
      <c r="P330" s="171"/>
      <c r="Q330" s="171"/>
      <c r="R330" s="171"/>
      <c r="S330" s="171"/>
      <c r="T330" s="172"/>
      <c r="AT330" s="166" t="s">
        <v>191</v>
      </c>
      <c r="AU330" s="166" t="s">
        <v>82</v>
      </c>
      <c r="AV330" s="13" t="s">
        <v>82</v>
      </c>
      <c r="AW330" s="13" t="s">
        <v>29</v>
      </c>
      <c r="AX330" s="13" t="s">
        <v>72</v>
      </c>
      <c r="AY330" s="166" t="s">
        <v>181</v>
      </c>
    </row>
    <row r="331" spans="1:65" s="15" customFormat="1" ht="11.25">
      <c r="B331" s="180"/>
      <c r="D331" s="160" t="s">
        <v>191</v>
      </c>
      <c r="E331" s="181" t="s">
        <v>1</v>
      </c>
      <c r="F331" s="182" t="s">
        <v>223</v>
      </c>
      <c r="H331" s="183">
        <v>26.2</v>
      </c>
      <c r="I331" s="184"/>
      <c r="L331" s="180"/>
      <c r="M331" s="185"/>
      <c r="N331" s="186"/>
      <c r="O331" s="186"/>
      <c r="P331" s="186"/>
      <c r="Q331" s="186"/>
      <c r="R331" s="186"/>
      <c r="S331" s="186"/>
      <c r="T331" s="187"/>
      <c r="AT331" s="181" t="s">
        <v>191</v>
      </c>
      <c r="AU331" s="181" t="s">
        <v>82</v>
      </c>
      <c r="AV331" s="15" t="s">
        <v>188</v>
      </c>
      <c r="AW331" s="15" t="s">
        <v>29</v>
      </c>
      <c r="AX331" s="15" t="s">
        <v>80</v>
      </c>
      <c r="AY331" s="181" t="s">
        <v>181</v>
      </c>
    </row>
    <row r="332" spans="1:65" s="2" customFormat="1" ht="21.75" customHeight="1">
      <c r="A332" s="32"/>
      <c r="B332" s="144"/>
      <c r="C332" s="145" t="s">
        <v>1436</v>
      </c>
      <c r="D332" s="145" t="s">
        <v>183</v>
      </c>
      <c r="E332" s="146" t="s">
        <v>1778</v>
      </c>
      <c r="F332" s="147" t="s">
        <v>1779</v>
      </c>
      <c r="G332" s="148" t="s">
        <v>622</v>
      </c>
      <c r="H332" s="149">
        <v>26.2</v>
      </c>
      <c r="I332" s="150"/>
      <c r="J332" s="151">
        <f>ROUND(I332*H332,2)</f>
        <v>0</v>
      </c>
      <c r="K332" s="152"/>
      <c r="L332" s="153"/>
      <c r="M332" s="154" t="s">
        <v>1</v>
      </c>
      <c r="N332" s="155" t="s">
        <v>37</v>
      </c>
      <c r="O332" s="58"/>
      <c r="P332" s="156">
        <f>O332*H332</f>
        <v>0</v>
      </c>
      <c r="Q332" s="156">
        <v>0</v>
      </c>
      <c r="R332" s="156">
        <f>Q332*H332</f>
        <v>0</v>
      </c>
      <c r="S332" s="156">
        <v>0</v>
      </c>
      <c r="T332" s="157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58" t="s">
        <v>548</v>
      </c>
      <c r="AT332" s="158" t="s">
        <v>183</v>
      </c>
      <c r="AU332" s="158" t="s">
        <v>82</v>
      </c>
      <c r="AY332" s="17" t="s">
        <v>181</v>
      </c>
      <c r="BE332" s="159">
        <f>IF(N332="základní",J332,0)</f>
        <v>0</v>
      </c>
      <c r="BF332" s="159">
        <f>IF(N332="snížená",J332,0)</f>
        <v>0</v>
      </c>
      <c r="BG332" s="159">
        <f>IF(N332="zákl. přenesená",J332,0)</f>
        <v>0</v>
      </c>
      <c r="BH332" s="159">
        <f>IF(N332="sníž. přenesená",J332,0)</f>
        <v>0</v>
      </c>
      <c r="BI332" s="159">
        <f>IF(N332="nulová",J332,0)</f>
        <v>0</v>
      </c>
      <c r="BJ332" s="17" t="s">
        <v>80</v>
      </c>
      <c r="BK332" s="159">
        <f>ROUND(I332*H332,2)</f>
        <v>0</v>
      </c>
      <c r="BL332" s="17" t="s">
        <v>325</v>
      </c>
      <c r="BM332" s="158" t="s">
        <v>2149</v>
      </c>
    </row>
    <row r="333" spans="1:65" s="2" customFormat="1" ht="11.25">
      <c r="A333" s="32"/>
      <c r="B333" s="33"/>
      <c r="C333" s="32"/>
      <c r="D333" s="160" t="s">
        <v>190</v>
      </c>
      <c r="E333" s="32"/>
      <c r="F333" s="161" t="s">
        <v>1779</v>
      </c>
      <c r="G333" s="32"/>
      <c r="H333" s="32"/>
      <c r="I333" s="162"/>
      <c r="J333" s="32"/>
      <c r="K333" s="32"/>
      <c r="L333" s="33"/>
      <c r="M333" s="163"/>
      <c r="N333" s="164"/>
      <c r="O333" s="58"/>
      <c r="P333" s="58"/>
      <c r="Q333" s="58"/>
      <c r="R333" s="58"/>
      <c r="S333" s="58"/>
      <c r="T333" s="59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T333" s="17" t="s">
        <v>190</v>
      </c>
      <c r="AU333" s="17" t="s">
        <v>82</v>
      </c>
    </row>
    <row r="334" spans="1:65" s="13" customFormat="1" ht="11.25">
      <c r="B334" s="165"/>
      <c r="D334" s="160" t="s">
        <v>191</v>
      </c>
      <c r="E334" s="166" t="s">
        <v>1</v>
      </c>
      <c r="F334" s="167" t="s">
        <v>2148</v>
      </c>
      <c r="H334" s="168">
        <v>26.2</v>
      </c>
      <c r="I334" s="169"/>
      <c r="L334" s="165"/>
      <c r="M334" s="170"/>
      <c r="N334" s="171"/>
      <c r="O334" s="171"/>
      <c r="P334" s="171"/>
      <c r="Q334" s="171"/>
      <c r="R334" s="171"/>
      <c r="S334" s="171"/>
      <c r="T334" s="172"/>
      <c r="AT334" s="166" t="s">
        <v>191</v>
      </c>
      <c r="AU334" s="166" t="s">
        <v>82</v>
      </c>
      <c r="AV334" s="13" t="s">
        <v>82</v>
      </c>
      <c r="AW334" s="13" t="s">
        <v>29</v>
      </c>
      <c r="AX334" s="13" t="s">
        <v>72</v>
      </c>
      <c r="AY334" s="166" t="s">
        <v>181</v>
      </c>
    </row>
    <row r="335" spans="1:65" s="15" customFormat="1" ht="11.25">
      <c r="B335" s="180"/>
      <c r="D335" s="160" t="s">
        <v>191</v>
      </c>
      <c r="E335" s="181" t="s">
        <v>1</v>
      </c>
      <c r="F335" s="182" t="s">
        <v>223</v>
      </c>
      <c r="H335" s="183">
        <v>26.2</v>
      </c>
      <c r="I335" s="184"/>
      <c r="L335" s="180"/>
      <c r="M335" s="185"/>
      <c r="N335" s="186"/>
      <c r="O335" s="186"/>
      <c r="P335" s="186"/>
      <c r="Q335" s="186"/>
      <c r="R335" s="186"/>
      <c r="S335" s="186"/>
      <c r="T335" s="187"/>
      <c r="AT335" s="181" t="s">
        <v>191</v>
      </c>
      <c r="AU335" s="181" t="s">
        <v>82</v>
      </c>
      <c r="AV335" s="15" t="s">
        <v>188</v>
      </c>
      <c r="AW335" s="15" t="s">
        <v>29</v>
      </c>
      <c r="AX335" s="15" t="s">
        <v>80</v>
      </c>
      <c r="AY335" s="181" t="s">
        <v>181</v>
      </c>
    </row>
    <row r="336" spans="1:65" s="2" customFormat="1" ht="24.2" customHeight="1">
      <c r="A336" s="32"/>
      <c r="B336" s="144"/>
      <c r="C336" s="145" t="s">
        <v>1441</v>
      </c>
      <c r="D336" s="145" t="s">
        <v>183</v>
      </c>
      <c r="E336" s="146" t="s">
        <v>1781</v>
      </c>
      <c r="F336" s="147" t="s">
        <v>1782</v>
      </c>
      <c r="G336" s="148" t="s">
        <v>577</v>
      </c>
      <c r="H336" s="149">
        <v>68</v>
      </c>
      <c r="I336" s="150"/>
      <c r="J336" s="151">
        <f>ROUND(I336*H336,2)</f>
        <v>0</v>
      </c>
      <c r="K336" s="152"/>
      <c r="L336" s="153"/>
      <c r="M336" s="154" t="s">
        <v>1</v>
      </c>
      <c r="N336" s="155" t="s">
        <v>37</v>
      </c>
      <c r="O336" s="58"/>
      <c r="P336" s="156">
        <f>O336*H336</f>
        <v>0</v>
      </c>
      <c r="Q336" s="156">
        <v>0</v>
      </c>
      <c r="R336" s="156">
        <f>Q336*H336</f>
        <v>0</v>
      </c>
      <c r="S336" s="156">
        <v>0</v>
      </c>
      <c r="T336" s="157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58" t="s">
        <v>548</v>
      </c>
      <c r="AT336" s="158" t="s">
        <v>183</v>
      </c>
      <c r="AU336" s="158" t="s">
        <v>82</v>
      </c>
      <c r="AY336" s="17" t="s">
        <v>181</v>
      </c>
      <c r="BE336" s="159">
        <f>IF(N336="základní",J336,0)</f>
        <v>0</v>
      </c>
      <c r="BF336" s="159">
        <f>IF(N336="snížená",J336,0)</f>
        <v>0</v>
      </c>
      <c r="BG336" s="159">
        <f>IF(N336="zákl. přenesená",J336,0)</f>
        <v>0</v>
      </c>
      <c r="BH336" s="159">
        <f>IF(N336="sníž. přenesená",J336,0)</f>
        <v>0</v>
      </c>
      <c r="BI336" s="159">
        <f>IF(N336="nulová",J336,0)</f>
        <v>0</v>
      </c>
      <c r="BJ336" s="17" t="s">
        <v>80</v>
      </c>
      <c r="BK336" s="159">
        <f>ROUND(I336*H336,2)</f>
        <v>0</v>
      </c>
      <c r="BL336" s="17" t="s">
        <v>325</v>
      </c>
      <c r="BM336" s="158" t="s">
        <v>2150</v>
      </c>
    </row>
    <row r="337" spans="1:65" s="2" customFormat="1" ht="19.5">
      <c r="A337" s="32"/>
      <c r="B337" s="33"/>
      <c r="C337" s="32"/>
      <c r="D337" s="160" t="s">
        <v>190</v>
      </c>
      <c r="E337" s="32"/>
      <c r="F337" s="161" t="s">
        <v>1782</v>
      </c>
      <c r="G337" s="32"/>
      <c r="H337" s="32"/>
      <c r="I337" s="162"/>
      <c r="J337" s="32"/>
      <c r="K337" s="32"/>
      <c r="L337" s="33"/>
      <c r="M337" s="163"/>
      <c r="N337" s="164"/>
      <c r="O337" s="58"/>
      <c r="P337" s="58"/>
      <c r="Q337" s="58"/>
      <c r="R337" s="58"/>
      <c r="S337" s="58"/>
      <c r="T337" s="59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T337" s="17" t="s">
        <v>190</v>
      </c>
      <c r="AU337" s="17" t="s">
        <v>82</v>
      </c>
    </row>
    <row r="338" spans="1:65" s="2" customFormat="1" ht="16.5" customHeight="1">
      <c r="A338" s="32"/>
      <c r="B338" s="144"/>
      <c r="C338" s="145" t="s">
        <v>1443</v>
      </c>
      <c r="D338" s="145" t="s">
        <v>183</v>
      </c>
      <c r="E338" s="146" t="s">
        <v>1785</v>
      </c>
      <c r="F338" s="147" t="s">
        <v>1786</v>
      </c>
      <c r="G338" s="148" t="s">
        <v>577</v>
      </c>
      <c r="H338" s="149">
        <v>68</v>
      </c>
      <c r="I338" s="150"/>
      <c r="J338" s="151">
        <f>ROUND(I338*H338,2)</f>
        <v>0</v>
      </c>
      <c r="K338" s="152"/>
      <c r="L338" s="153"/>
      <c r="M338" s="154" t="s">
        <v>1</v>
      </c>
      <c r="N338" s="155" t="s">
        <v>37</v>
      </c>
      <c r="O338" s="58"/>
      <c r="P338" s="156">
        <f>O338*H338</f>
        <v>0</v>
      </c>
      <c r="Q338" s="156">
        <v>0</v>
      </c>
      <c r="R338" s="156">
        <f>Q338*H338</f>
        <v>0</v>
      </c>
      <c r="S338" s="156">
        <v>0</v>
      </c>
      <c r="T338" s="157">
        <f>S338*H338</f>
        <v>0</v>
      </c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R338" s="158" t="s">
        <v>548</v>
      </c>
      <c r="AT338" s="158" t="s">
        <v>183</v>
      </c>
      <c r="AU338" s="158" t="s">
        <v>82</v>
      </c>
      <c r="AY338" s="17" t="s">
        <v>181</v>
      </c>
      <c r="BE338" s="159">
        <f>IF(N338="základní",J338,0)</f>
        <v>0</v>
      </c>
      <c r="BF338" s="159">
        <f>IF(N338="snížená",J338,0)</f>
        <v>0</v>
      </c>
      <c r="BG338" s="159">
        <f>IF(N338="zákl. přenesená",J338,0)</f>
        <v>0</v>
      </c>
      <c r="BH338" s="159">
        <f>IF(N338="sníž. přenesená",J338,0)</f>
        <v>0</v>
      </c>
      <c r="BI338" s="159">
        <f>IF(N338="nulová",J338,0)</f>
        <v>0</v>
      </c>
      <c r="BJ338" s="17" t="s">
        <v>80</v>
      </c>
      <c r="BK338" s="159">
        <f>ROUND(I338*H338,2)</f>
        <v>0</v>
      </c>
      <c r="BL338" s="17" t="s">
        <v>325</v>
      </c>
      <c r="BM338" s="158" t="s">
        <v>2151</v>
      </c>
    </row>
    <row r="339" spans="1:65" s="2" customFormat="1" ht="11.25">
      <c r="A339" s="32"/>
      <c r="B339" s="33"/>
      <c r="C339" s="32"/>
      <c r="D339" s="160" t="s">
        <v>190</v>
      </c>
      <c r="E339" s="32"/>
      <c r="F339" s="161" t="s">
        <v>1786</v>
      </c>
      <c r="G339" s="32"/>
      <c r="H339" s="32"/>
      <c r="I339" s="162"/>
      <c r="J339" s="32"/>
      <c r="K339" s="32"/>
      <c r="L339" s="33"/>
      <c r="M339" s="163"/>
      <c r="N339" s="164"/>
      <c r="O339" s="58"/>
      <c r="P339" s="58"/>
      <c r="Q339" s="58"/>
      <c r="R339" s="58"/>
      <c r="S339" s="58"/>
      <c r="T339" s="59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T339" s="17" t="s">
        <v>190</v>
      </c>
      <c r="AU339" s="17" t="s">
        <v>82</v>
      </c>
    </row>
    <row r="340" spans="1:65" s="2" customFormat="1" ht="16.5" customHeight="1">
      <c r="A340" s="32"/>
      <c r="B340" s="144"/>
      <c r="C340" s="145" t="s">
        <v>1784</v>
      </c>
      <c r="D340" s="145" t="s">
        <v>183</v>
      </c>
      <c r="E340" s="146" t="s">
        <v>1789</v>
      </c>
      <c r="F340" s="147" t="s">
        <v>1790</v>
      </c>
      <c r="G340" s="148" t="s">
        <v>622</v>
      </c>
      <c r="H340" s="149">
        <v>26.2</v>
      </c>
      <c r="I340" s="150"/>
      <c r="J340" s="151">
        <f>ROUND(I340*H340,2)</f>
        <v>0</v>
      </c>
      <c r="K340" s="152"/>
      <c r="L340" s="153"/>
      <c r="M340" s="154" t="s">
        <v>1</v>
      </c>
      <c r="N340" s="155" t="s">
        <v>37</v>
      </c>
      <c r="O340" s="58"/>
      <c r="P340" s="156">
        <f>O340*H340</f>
        <v>0</v>
      </c>
      <c r="Q340" s="156">
        <v>0</v>
      </c>
      <c r="R340" s="156">
        <f>Q340*H340</f>
        <v>0</v>
      </c>
      <c r="S340" s="156">
        <v>0</v>
      </c>
      <c r="T340" s="157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58" t="s">
        <v>548</v>
      </c>
      <c r="AT340" s="158" t="s">
        <v>183</v>
      </c>
      <c r="AU340" s="158" t="s">
        <v>82</v>
      </c>
      <c r="AY340" s="17" t="s">
        <v>181</v>
      </c>
      <c r="BE340" s="159">
        <f>IF(N340="základní",J340,0)</f>
        <v>0</v>
      </c>
      <c r="BF340" s="159">
        <f>IF(N340="snížená",J340,0)</f>
        <v>0</v>
      </c>
      <c r="BG340" s="159">
        <f>IF(N340="zákl. přenesená",J340,0)</f>
        <v>0</v>
      </c>
      <c r="BH340" s="159">
        <f>IF(N340="sníž. přenesená",J340,0)</f>
        <v>0</v>
      </c>
      <c r="BI340" s="159">
        <f>IF(N340="nulová",J340,0)</f>
        <v>0</v>
      </c>
      <c r="BJ340" s="17" t="s">
        <v>80</v>
      </c>
      <c r="BK340" s="159">
        <f>ROUND(I340*H340,2)</f>
        <v>0</v>
      </c>
      <c r="BL340" s="17" t="s">
        <v>325</v>
      </c>
      <c r="BM340" s="158" t="s">
        <v>2152</v>
      </c>
    </row>
    <row r="341" spans="1:65" s="2" customFormat="1" ht="11.25">
      <c r="A341" s="32"/>
      <c r="B341" s="33"/>
      <c r="C341" s="32"/>
      <c r="D341" s="160" t="s">
        <v>190</v>
      </c>
      <c r="E341" s="32"/>
      <c r="F341" s="161" t="s">
        <v>1790</v>
      </c>
      <c r="G341" s="32"/>
      <c r="H341" s="32"/>
      <c r="I341" s="162"/>
      <c r="J341" s="32"/>
      <c r="K341" s="32"/>
      <c r="L341" s="33"/>
      <c r="M341" s="163"/>
      <c r="N341" s="164"/>
      <c r="O341" s="58"/>
      <c r="P341" s="58"/>
      <c r="Q341" s="58"/>
      <c r="R341" s="58"/>
      <c r="S341" s="58"/>
      <c r="T341" s="59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T341" s="17" t="s">
        <v>190</v>
      </c>
      <c r="AU341" s="17" t="s">
        <v>82</v>
      </c>
    </row>
    <row r="342" spans="1:65" s="2" customFormat="1" ht="49.15" customHeight="1">
      <c r="A342" s="32"/>
      <c r="B342" s="144"/>
      <c r="C342" s="188" t="s">
        <v>1788</v>
      </c>
      <c r="D342" s="188" t="s">
        <v>266</v>
      </c>
      <c r="E342" s="189" t="s">
        <v>1793</v>
      </c>
      <c r="F342" s="190" t="s">
        <v>1794</v>
      </c>
      <c r="G342" s="191" t="s">
        <v>643</v>
      </c>
      <c r="H342" s="192">
        <v>0.59099999999999997</v>
      </c>
      <c r="I342" s="193"/>
      <c r="J342" s="194">
        <f>ROUND(I342*H342,2)</f>
        <v>0</v>
      </c>
      <c r="K342" s="195"/>
      <c r="L342" s="33"/>
      <c r="M342" s="196" t="s">
        <v>1</v>
      </c>
      <c r="N342" s="197" t="s">
        <v>37</v>
      </c>
      <c r="O342" s="58"/>
      <c r="P342" s="156">
        <f>O342*H342</f>
        <v>0</v>
      </c>
      <c r="Q342" s="156">
        <v>0</v>
      </c>
      <c r="R342" s="156">
        <f>Q342*H342</f>
        <v>0</v>
      </c>
      <c r="S342" s="156">
        <v>0</v>
      </c>
      <c r="T342" s="157">
        <f>S342*H342</f>
        <v>0</v>
      </c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R342" s="158" t="s">
        <v>325</v>
      </c>
      <c r="AT342" s="158" t="s">
        <v>266</v>
      </c>
      <c r="AU342" s="158" t="s">
        <v>82</v>
      </c>
      <c r="AY342" s="17" t="s">
        <v>181</v>
      </c>
      <c r="BE342" s="159">
        <f>IF(N342="základní",J342,0)</f>
        <v>0</v>
      </c>
      <c r="BF342" s="159">
        <f>IF(N342="snížená",J342,0)</f>
        <v>0</v>
      </c>
      <c r="BG342" s="159">
        <f>IF(N342="zákl. přenesená",J342,0)</f>
        <v>0</v>
      </c>
      <c r="BH342" s="159">
        <f>IF(N342="sníž. přenesená",J342,0)</f>
        <v>0</v>
      </c>
      <c r="BI342" s="159">
        <f>IF(N342="nulová",J342,0)</f>
        <v>0</v>
      </c>
      <c r="BJ342" s="17" t="s">
        <v>80</v>
      </c>
      <c r="BK342" s="159">
        <f>ROUND(I342*H342,2)</f>
        <v>0</v>
      </c>
      <c r="BL342" s="17" t="s">
        <v>325</v>
      </c>
      <c r="BM342" s="158" t="s">
        <v>2153</v>
      </c>
    </row>
    <row r="343" spans="1:65" s="2" customFormat="1" ht="29.25">
      <c r="A343" s="32"/>
      <c r="B343" s="33"/>
      <c r="C343" s="32"/>
      <c r="D343" s="160" t="s">
        <v>190</v>
      </c>
      <c r="E343" s="32"/>
      <c r="F343" s="161" t="s">
        <v>1794</v>
      </c>
      <c r="G343" s="32"/>
      <c r="H343" s="32"/>
      <c r="I343" s="162"/>
      <c r="J343" s="32"/>
      <c r="K343" s="32"/>
      <c r="L343" s="33"/>
      <c r="M343" s="163"/>
      <c r="N343" s="164"/>
      <c r="O343" s="58"/>
      <c r="P343" s="58"/>
      <c r="Q343" s="58"/>
      <c r="R343" s="58"/>
      <c r="S343" s="58"/>
      <c r="T343" s="59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T343" s="17" t="s">
        <v>190</v>
      </c>
      <c r="AU343" s="17" t="s">
        <v>82</v>
      </c>
    </row>
    <row r="344" spans="1:65" s="2" customFormat="1" ht="76.349999999999994" customHeight="1">
      <c r="A344" s="32"/>
      <c r="B344" s="144"/>
      <c r="C344" s="188" t="s">
        <v>1792</v>
      </c>
      <c r="D344" s="188" t="s">
        <v>266</v>
      </c>
      <c r="E344" s="189" t="s">
        <v>1797</v>
      </c>
      <c r="F344" s="190" t="s">
        <v>1798</v>
      </c>
      <c r="G344" s="191" t="s">
        <v>643</v>
      </c>
      <c r="H344" s="192">
        <v>11.228999999999999</v>
      </c>
      <c r="I344" s="193"/>
      <c r="J344" s="194">
        <f>ROUND(I344*H344,2)</f>
        <v>0</v>
      </c>
      <c r="K344" s="195"/>
      <c r="L344" s="33"/>
      <c r="M344" s="196" t="s">
        <v>1</v>
      </c>
      <c r="N344" s="197" t="s">
        <v>37</v>
      </c>
      <c r="O344" s="58"/>
      <c r="P344" s="156">
        <f>O344*H344</f>
        <v>0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R344" s="158" t="s">
        <v>325</v>
      </c>
      <c r="AT344" s="158" t="s">
        <v>266</v>
      </c>
      <c r="AU344" s="158" t="s">
        <v>82</v>
      </c>
      <c r="AY344" s="17" t="s">
        <v>181</v>
      </c>
      <c r="BE344" s="159">
        <f>IF(N344="základní",J344,0)</f>
        <v>0</v>
      </c>
      <c r="BF344" s="159">
        <f>IF(N344="snížená",J344,0)</f>
        <v>0</v>
      </c>
      <c r="BG344" s="159">
        <f>IF(N344="zákl. přenesená",J344,0)</f>
        <v>0</v>
      </c>
      <c r="BH344" s="159">
        <f>IF(N344="sníž. přenesená",J344,0)</f>
        <v>0</v>
      </c>
      <c r="BI344" s="159">
        <f>IF(N344="nulová",J344,0)</f>
        <v>0</v>
      </c>
      <c r="BJ344" s="17" t="s">
        <v>80</v>
      </c>
      <c r="BK344" s="159">
        <f>ROUND(I344*H344,2)</f>
        <v>0</v>
      </c>
      <c r="BL344" s="17" t="s">
        <v>325</v>
      </c>
      <c r="BM344" s="158" t="s">
        <v>2154</v>
      </c>
    </row>
    <row r="345" spans="1:65" s="2" customFormat="1" ht="48.75">
      <c r="A345" s="32"/>
      <c r="B345" s="33"/>
      <c r="C345" s="32"/>
      <c r="D345" s="160" t="s">
        <v>190</v>
      </c>
      <c r="E345" s="32"/>
      <c r="F345" s="161" t="s">
        <v>1800</v>
      </c>
      <c r="G345" s="32"/>
      <c r="H345" s="32"/>
      <c r="I345" s="162"/>
      <c r="J345" s="32"/>
      <c r="K345" s="32"/>
      <c r="L345" s="33"/>
      <c r="M345" s="163"/>
      <c r="N345" s="164"/>
      <c r="O345" s="58"/>
      <c r="P345" s="58"/>
      <c r="Q345" s="58"/>
      <c r="R345" s="58"/>
      <c r="S345" s="58"/>
      <c r="T345" s="59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T345" s="17" t="s">
        <v>190</v>
      </c>
      <c r="AU345" s="17" t="s">
        <v>82</v>
      </c>
    </row>
    <row r="346" spans="1:65" s="13" customFormat="1" ht="11.25">
      <c r="B346" s="165"/>
      <c r="D346" s="160" t="s">
        <v>191</v>
      </c>
      <c r="E346" s="166" t="s">
        <v>1</v>
      </c>
      <c r="F346" s="167" t="s">
        <v>2155</v>
      </c>
      <c r="H346" s="168">
        <v>11.228999999999999</v>
      </c>
      <c r="I346" s="169"/>
      <c r="L346" s="165"/>
      <c r="M346" s="170"/>
      <c r="N346" s="171"/>
      <c r="O346" s="171"/>
      <c r="P346" s="171"/>
      <c r="Q346" s="171"/>
      <c r="R346" s="171"/>
      <c r="S346" s="171"/>
      <c r="T346" s="172"/>
      <c r="AT346" s="166" t="s">
        <v>191</v>
      </c>
      <c r="AU346" s="166" t="s">
        <v>82</v>
      </c>
      <c r="AV346" s="13" t="s">
        <v>82</v>
      </c>
      <c r="AW346" s="13" t="s">
        <v>29</v>
      </c>
      <c r="AX346" s="13" t="s">
        <v>72</v>
      </c>
      <c r="AY346" s="166" t="s">
        <v>181</v>
      </c>
    </row>
    <row r="347" spans="1:65" s="15" customFormat="1" ht="11.25">
      <c r="B347" s="180"/>
      <c r="D347" s="160" t="s">
        <v>191</v>
      </c>
      <c r="E347" s="181" t="s">
        <v>1</v>
      </c>
      <c r="F347" s="182" t="s">
        <v>223</v>
      </c>
      <c r="H347" s="183">
        <v>11.228999999999999</v>
      </c>
      <c r="I347" s="184"/>
      <c r="L347" s="180"/>
      <c r="M347" s="185"/>
      <c r="N347" s="186"/>
      <c r="O347" s="186"/>
      <c r="P347" s="186"/>
      <c r="Q347" s="186"/>
      <c r="R347" s="186"/>
      <c r="S347" s="186"/>
      <c r="T347" s="187"/>
      <c r="AT347" s="181" t="s">
        <v>191</v>
      </c>
      <c r="AU347" s="181" t="s">
        <v>82</v>
      </c>
      <c r="AV347" s="15" t="s">
        <v>188</v>
      </c>
      <c r="AW347" s="15" t="s">
        <v>29</v>
      </c>
      <c r="AX347" s="15" t="s">
        <v>80</v>
      </c>
      <c r="AY347" s="181" t="s">
        <v>181</v>
      </c>
    </row>
    <row r="348" spans="1:65" s="12" customFormat="1" ht="25.9" customHeight="1">
      <c r="B348" s="131"/>
      <c r="D348" s="132" t="s">
        <v>71</v>
      </c>
      <c r="E348" s="133" t="s">
        <v>639</v>
      </c>
      <c r="F348" s="133" t="s">
        <v>640</v>
      </c>
      <c r="I348" s="134"/>
      <c r="J348" s="135">
        <f>BK348</f>
        <v>0</v>
      </c>
      <c r="L348" s="131"/>
      <c r="M348" s="136"/>
      <c r="N348" s="137"/>
      <c r="O348" s="137"/>
      <c r="P348" s="138">
        <f>P349</f>
        <v>0</v>
      </c>
      <c r="Q348" s="137"/>
      <c r="R348" s="138">
        <f>R349</f>
        <v>0</v>
      </c>
      <c r="S348" s="137"/>
      <c r="T348" s="139">
        <f>T349</f>
        <v>0</v>
      </c>
      <c r="AR348" s="132" t="s">
        <v>188</v>
      </c>
      <c r="AT348" s="140" t="s">
        <v>71</v>
      </c>
      <c r="AU348" s="140" t="s">
        <v>72</v>
      </c>
      <c r="AY348" s="132" t="s">
        <v>181</v>
      </c>
      <c r="BK348" s="141">
        <f>BK349</f>
        <v>0</v>
      </c>
    </row>
    <row r="349" spans="1:65" s="12" customFormat="1" ht="22.9" customHeight="1">
      <c r="B349" s="131"/>
      <c r="D349" s="132" t="s">
        <v>71</v>
      </c>
      <c r="E349" s="142" t="s">
        <v>2016</v>
      </c>
      <c r="F349" s="142" t="s">
        <v>2017</v>
      </c>
      <c r="I349" s="134"/>
      <c r="J349" s="143">
        <f>BK349</f>
        <v>0</v>
      </c>
      <c r="L349" s="131"/>
      <c r="M349" s="136"/>
      <c r="N349" s="137"/>
      <c r="O349" s="137"/>
      <c r="P349" s="138">
        <f>SUM(P350:P352)</f>
        <v>0</v>
      </c>
      <c r="Q349" s="137"/>
      <c r="R349" s="138">
        <f>SUM(R350:R352)</f>
        <v>0</v>
      </c>
      <c r="S349" s="137"/>
      <c r="T349" s="139">
        <f>SUM(T350:T352)</f>
        <v>0</v>
      </c>
      <c r="AR349" s="132" t="s">
        <v>188</v>
      </c>
      <c r="AT349" s="140" t="s">
        <v>71</v>
      </c>
      <c r="AU349" s="140" t="s">
        <v>80</v>
      </c>
      <c r="AY349" s="132" t="s">
        <v>181</v>
      </c>
      <c r="BK349" s="141">
        <f>SUM(BK350:BK352)</f>
        <v>0</v>
      </c>
    </row>
    <row r="350" spans="1:65" s="2" customFormat="1" ht="33" customHeight="1">
      <c r="A350" s="32"/>
      <c r="B350" s="144"/>
      <c r="C350" s="188" t="s">
        <v>1796</v>
      </c>
      <c r="D350" s="188" t="s">
        <v>266</v>
      </c>
      <c r="E350" s="189" t="s">
        <v>2019</v>
      </c>
      <c r="F350" s="190" t="s">
        <v>2020</v>
      </c>
      <c r="G350" s="191" t="s">
        <v>2021</v>
      </c>
      <c r="H350" s="192">
        <v>1</v>
      </c>
      <c r="I350" s="193"/>
      <c r="J350" s="194">
        <f>ROUND(I350*H350,2)</f>
        <v>0</v>
      </c>
      <c r="K350" s="195"/>
      <c r="L350" s="33"/>
      <c r="M350" s="196" t="s">
        <v>1</v>
      </c>
      <c r="N350" s="197" t="s">
        <v>37</v>
      </c>
      <c r="O350" s="58"/>
      <c r="P350" s="156">
        <f>O350*H350</f>
        <v>0</v>
      </c>
      <c r="Q350" s="156">
        <v>0</v>
      </c>
      <c r="R350" s="156">
        <f>Q350*H350</f>
        <v>0</v>
      </c>
      <c r="S350" s="156">
        <v>0</v>
      </c>
      <c r="T350" s="157">
        <f>S350*H350</f>
        <v>0</v>
      </c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R350" s="158" t="s">
        <v>644</v>
      </c>
      <c r="AT350" s="158" t="s">
        <v>266</v>
      </c>
      <c r="AU350" s="158" t="s">
        <v>82</v>
      </c>
      <c r="AY350" s="17" t="s">
        <v>181</v>
      </c>
      <c r="BE350" s="159">
        <f>IF(N350="základní",J350,0)</f>
        <v>0</v>
      </c>
      <c r="BF350" s="159">
        <f>IF(N350="snížená",J350,0)</f>
        <v>0</v>
      </c>
      <c r="BG350" s="159">
        <f>IF(N350="zákl. přenesená",J350,0)</f>
        <v>0</v>
      </c>
      <c r="BH350" s="159">
        <f>IF(N350="sníž. přenesená",J350,0)</f>
        <v>0</v>
      </c>
      <c r="BI350" s="159">
        <f>IF(N350="nulová",J350,0)</f>
        <v>0</v>
      </c>
      <c r="BJ350" s="17" t="s">
        <v>80</v>
      </c>
      <c r="BK350" s="159">
        <f>ROUND(I350*H350,2)</f>
        <v>0</v>
      </c>
      <c r="BL350" s="17" t="s">
        <v>644</v>
      </c>
      <c r="BM350" s="158" t="s">
        <v>2156</v>
      </c>
    </row>
    <row r="351" spans="1:65" s="2" customFormat="1" ht="19.5">
      <c r="A351" s="32"/>
      <c r="B351" s="33"/>
      <c r="C351" s="32"/>
      <c r="D351" s="160" t="s">
        <v>190</v>
      </c>
      <c r="E351" s="32"/>
      <c r="F351" s="161" t="s">
        <v>2023</v>
      </c>
      <c r="G351" s="32"/>
      <c r="H351" s="32"/>
      <c r="I351" s="162"/>
      <c r="J351" s="32"/>
      <c r="K351" s="32"/>
      <c r="L351" s="33"/>
      <c r="M351" s="163"/>
      <c r="N351" s="164"/>
      <c r="O351" s="58"/>
      <c r="P351" s="58"/>
      <c r="Q351" s="58"/>
      <c r="R351" s="58"/>
      <c r="S351" s="58"/>
      <c r="T351" s="59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T351" s="17" t="s">
        <v>190</v>
      </c>
      <c r="AU351" s="17" t="s">
        <v>82</v>
      </c>
    </row>
    <row r="352" spans="1:65" s="13" customFormat="1" ht="22.5">
      <c r="B352" s="165"/>
      <c r="D352" s="160" t="s">
        <v>191</v>
      </c>
      <c r="E352" s="166" t="s">
        <v>1</v>
      </c>
      <c r="F352" s="167" t="s">
        <v>2024</v>
      </c>
      <c r="H352" s="168">
        <v>1</v>
      </c>
      <c r="I352" s="169"/>
      <c r="L352" s="165"/>
      <c r="M352" s="202"/>
      <c r="N352" s="203"/>
      <c r="O352" s="203"/>
      <c r="P352" s="203"/>
      <c r="Q352" s="203"/>
      <c r="R352" s="203"/>
      <c r="S352" s="203"/>
      <c r="T352" s="204"/>
      <c r="AT352" s="166" t="s">
        <v>191</v>
      </c>
      <c r="AU352" s="166" t="s">
        <v>82</v>
      </c>
      <c r="AV352" s="13" t="s">
        <v>82</v>
      </c>
      <c r="AW352" s="13" t="s">
        <v>29</v>
      </c>
      <c r="AX352" s="13" t="s">
        <v>80</v>
      </c>
      <c r="AY352" s="166" t="s">
        <v>181</v>
      </c>
    </row>
    <row r="353" spans="1:31" s="2" customFormat="1" ht="6.95" customHeight="1">
      <c r="A353" s="32"/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33"/>
      <c r="M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</row>
  </sheetData>
  <autoFilter ref="C128:K352" xr:uid="{00000000-0009-0000-0000-000010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265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130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2157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ROUND(J125,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ROUND((SUM(BE125:BE264)),  2)</f>
        <v>0</v>
      </c>
      <c r="G33" s="32"/>
      <c r="H33" s="32"/>
      <c r="I33" s="100">
        <v>0.21</v>
      </c>
      <c r="J33" s="99">
        <f>ROUND(((SUM(BE125:BE264))*I33),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ROUND((SUM(BF125:BF264)),  2)</f>
        <v>0</v>
      </c>
      <c r="G34" s="32"/>
      <c r="H34" s="32"/>
      <c r="I34" s="100">
        <v>0.12</v>
      </c>
      <c r="J34" s="99">
        <f>ROUND(((SUM(BF125:BF264))*I34),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ROUND((SUM(BG125:BG264)),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ROUND((SUM(BH125:BH264)),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ROUND((SUM(BI125:BI264)),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01-21-05.2 - Železniční propustek v km 191,305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J125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J126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J127</f>
        <v>0</v>
      </c>
      <c r="L98" s="116"/>
    </row>
    <row r="99" spans="1:31" s="10" customFormat="1" ht="19.899999999999999" customHeight="1">
      <c r="B99" s="116"/>
      <c r="D99" s="117" t="s">
        <v>1558</v>
      </c>
      <c r="E99" s="118"/>
      <c r="F99" s="118"/>
      <c r="G99" s="118"/>
      <c r="H99" s="118"/>
      <c r="I99" s="118"/>
      <c r="J99" s="119">
        <f>J158</f>
        <v>0</v>
      </c>
      <c r="L99" s="116"/>
    </row>
    <row r="100" spans="1:31" s="10" customFormat="1" ht="19.899999999999999" customHeight="1">
      <c r="B100" s="116"/>
      <c r="D100" s="117" t="s">
        <v>1559</v>
      </c>
      <c r="E100" s="118"/>
      <c r="F100" s="118"/>
      <c r="G100" s="118"/>
      <c r="H100" s="118"/>
      <c r="I100" s="118"/>
      <c r="J100" s="119">
        <f>J163</f>
        <v>0</v>
      </c>
      <c r="L100" s="116"/>
    </row>
    <row r="101" spans="1:31" s="10" customFormat="1" ht="14.85" customHeight="1">
      <c r="B101" s="116"/>
      <c r="D101" s="117" t="s">
        <v>2158</v>
      </c>
      <c r="E101" s="118"/>
      <c r="F101" s="118"/>
      <c r="G101" s="118"/>
      <c r="H101" s="118"/>
      <c r="I101" s="118"/>
      <c r="J101" s="119">
        <f>J182</f>
        <v>0</v>
      </c>
      <c r="L101" s="116"/>
    </row>
    <row r="102" spans="1:31" s="10" customFormat="1" ht="19.899999999999999" customHeight="1">
      <c r="B102" s="116"/>
      <c r="D102" s="117" t="s">
        <v>1562</v>
      </c>
      <c r="E102" s="118"/>
      <c r="F102" s="118"/>
      <c r="G102" s="118"/>
      <c r="H102" s="118"/>
      <c r="I102" s="118"/>
      <c r="J102" s="119">
        <f>J215</f>
        <v>0</v>
      </c>
      <c r="L102" s="116"/>
    </row>
    <row r="103" spans="1:31" s="10" customFormat="1" ht="19.899999999999999" customHeight="1">
      <c r="B103" s="116"/>
      <c r="D103" s="117" t="s">
        <v>1895</v>
      </c>
      <c r="E103" s="118"/>
      <c r="F103" s="118"/>
      <c r="G103" s="118"/>
      <c r="H103" s="118"/>
      <c r="I103" s="118"/>
      <c r="J103" s="119">
        <f>J238</f>
        <v>0</v>
      </c>
      <c r="L103" s="116"/>
    </row>
    <row r="104" spans="1:31" s="10" customFormat="1" ht="19.899999999999999" customHeight="1">
      <c r="B104" s="116"/>
      <c r="D104" s="117" t="s">
        <v>1564</v>
      </c>
      <c r="E104" s="118"/>
      <c r="F104" s="118"/>
      <c r="G104" s="118"/>
      <c r="H104" s="118"/>
      <c r="I104" s="118"/>
      <c r="J104" s="119">
        <f>J251</f>
        <v>0</v>
      </c>
      <c r="L104" s="116"/>
    </row>
    <row r="105" spans="1:31" s="9" customFormat="1" ht="24.95" customHeight="1">
      <c r="B105" s="112"/>
      <c r="D105" s="113" t="s">
        <v>2159</v>
      </c>
      <c r="E105" s="114"/>
      <c r="F105" s="114"/>
      <c r="G105" s="114"/>
      <c r="H105" s="114"/>
      <c r="I105" s="114"/>
      <c r="J105" s="115">
        <f>J254</f>
        <v>0</v>
      </c>
      <c r="L105" s="112"/>
    </row>
    <row r="106" spans="1:31" s="2" customFormat="1" ht="21.7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pans="1:31" s="2" customFormat="1" ht="6.95" customHeight="1">
      <c r="A111" s="32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4.95" customHeight="1">
      <c r="A112" s="32"/>
      <c r="B112" s="33"/>
      <c r="C112" s="21" t="s">
        <v>166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48" t="str">
        <f>E7</f>
        <v>Oprava trati v úseku Luka nad Jihlavou-Jihlava-III. a IV. etapa BM</v>
      </c>
      <c r="F115" s="249"/>
      <c r="G115" s="249"/>
      <c r="H115" s="249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156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5" t="str">
        <f>E9</f>
        <v>SO 01-21-05.2 - Železniční propustek v km 191,305</v>
      </c>
      <c r="F117" s="250"/>
      <c r="G117" s="250"/>
      <c r="H117" s="250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20</v>
      </c>
      <c r="D119" s="32"/>
      <c r="E119" s="32"/>
      <c r="F119" s="25" t="str">
        <f>F12</f>
        <v xml:space="preserve"> </v>
      </c>
      <c r="G119" s="32"/>
      <c r="H119" s="32"/>
      <c r="I119" s="27" t="s">
        <v>22</v>
      </c>
      <c r="J119" s="55" t="str">
        <f>IF(J12="","",J12)</f>
        <v>Vyplň údaj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23</v>
      </c>
      <c r="D121" s="32"/>
      <c r="E121" s="32"/>
      <c r="F121" s="25" t="str">
        <f>E15</f>
        <v xml:space="preserve"> </v>
      </c>
      <c r="G121" s="32"/>
      <c r="H121" s="32"/>
      <c r="I121" s="27" t="s">
        <v>28</v>
      </c>
      <c r="J121" s="30" t="str">
        <f>E21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IF(E18="","",E18)</f>
        <v>Vyplň údaj</v>
      </c>
      <c r="G122" s="32"/>
      <c r="H122" s="32"/>
      <c r="I122" s="27" t="s">
        <v>30</v>
      </c>
      <c r="J122" s="30" t="str">
        <f>E24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0"/>
      <c r="B124" s="121"/>
      <c r="C124" s="122" t="s">
        <v>167</v>
      </c>
      <c r="D124" s="123" t="s">
        <v>57</v>
      </c>
      <c r="E124" s="123" t="s">
        <v>53</v>
      </c>
      <c r="F124" s="123" t="s">
        <v>54</v>
      </c>
      <c r="G124" s="123" t="s">
        <v>168</v>
      </c>
      <c r="H124" s="123" t="s">
        <v>169</v>
      </c>
      <c r="I124" s="123" t="s">
        <v>170</v>
      </c>
      <c r="J124" s="124" t="s">
        <v>160</v>
      </c>
      <c r="K124" s="125" t="s">
        <v>171</v>
      </c>
      <c r="L124" s="126"/>
      <c r="M124" s="62" t="s">
        <v>1</v>
      </c>
      <c r="N124" s="63" t="s">
        <v>36</v>
      </c>
      <c r="O124" s="63" t="s">
        <v>172</v>
      </c>
      <c r="P124" s="63" t="s">
        <v>173</v>
      </c>
      <c r="Q124" s="63" t="s">
        <v>174</v>
      </c>
      <c r="R124" s="63" t="s">
        <v>175</v>
      </c>
      <c r="S124" s="63" t="s">
        <v>176</v>
      </c>
      <c r="T124" s="64" t="s">
        <v>177</v>
      </c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</row>
    <row r="125" spans="1:65" s="2" customFormat="1" ht="22.9" customHeight="1">
      <c r="A125" s="32"/>
      <c r="B125" s="33"/>
      <c r="C125" s="69" t="s">
        <v>178</v>
      </c>
      <c r="D125" s="32"/>
      <c r="E125" s="32"/>
      <c r="F125" s="32"/>
      <c r="G125" s="32"/>
      <c r="H125" s="32"/>
      <c r="I125" s="32"/>
      <c r="J125" s="127">
        <f>BK125</f>
        <v>0</v>
      </c>
      <c r="K125" s="32"/>
      <c r="L125" s="33"/>
      <c r="M125" s="65"/>
      <c r="N125" s="56"/>
      <c r="O125" s="66"/>
      <c r="P125" s="128">
        <f>P126+P254</f>
        <v>0</v>
      </c>
      <c r="Q125" s="66"/>
      <c r="R125" s="128">
        <f>R126+R254</f>
        <v>0</v>
      </c>
      <c r="S125" s="66"/>
      <c r="T125" s="129">
        <f>T126+T254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71</v>
      </c>
      <c r="AU125" s="17" t="s">
        <v>162</v>
      </c>
      <c r="BK125" s="130">
        <f>BK126+BK254</f>
        <v>0</v>
      </c>
    </row>
    <row r="126" spans="1:65" s="12" customFormat="1" ht="25.9" customHeight="1">
      <c r="B126" s="131"/>
      <c r="D126" s="132" t="s">
        <v>71</v>
      </c>
      <c r="E126" s="133" t="s">
        <v>179</v>
      </c>
      <c r="F126" s="133" t="s">
        <v>180</v>
      </c>
      <c r="I126" s="134"/>
      <c r="J126" s="135">
        <f>BK126</f>
        <v>0</v>
      </c>
      <c r="L126" s="131"/>
      <c r="M126" s="136"/>
      <c r="N126" s="137"/>
      <c r="O126" s="137"/>
      <c r="P126" s="138">
        <f>P127+P158+P163+P215+P238+P251</f>
        <v>0</v>
      </c>
      <c r="Q126" s="137"/>
      <c r="R126" s="138">
        <f>R127+R158+R163+R215+R238+R251</f>
        <v>0</v>
      </c>
      <c r="S126" s="137"/>
      <c r="T126" s="139">
        <f>T127+T158+T163+T215+T238+T251</f>
        <v>0</v>
      </c>
      <c r="AR126" s="132" t="s">
        <v>80</v>
      </c>
      <c r="AT126" s="140" t="s">
        <v>71</v>
      </c>
      <c r="AU126" s="140" t="s">
        <v>72</v>
      </c>
      <c r="AY126" s="132" t="s">
        <v>181</v>
      </c>
      <c r="BK126" s="141">
        <f>BK127+BK158+BK163+BK215+BK238+BK251</f>
        <v>0</v>
      </c>
    </row>
    <row r="127" spans="1:65" s="12" customFormat="1" ht="22.9" customHeight="1">
      <c r="B127" s="131"/>
      <c r="D127" s="132" t="s">
        <v>71</v>
      </c>
      <c r="E127" s="142" t="s">
        <v>80</v>
      </c>
      <c r="F127" s="142" t="s">
        <v>1567</v>
      </c>
      <c r="I127" s="134"/>
      <c r="J127" s="143">
        <f>BK127</f>
        <v>0</v>
      </c>
      <c r="L127" s="131"/>
      <c r="M127" s="136"/>
      <c r="N127" s="137"/>
      <c r="O127" s="137"/>
      <c r="P127" s="138">
        <f>SUM(P128:P157)</f>
        <v>0</v>
      </c>
      <c r="Q127" s="137"/>
      <c r="R127" s="138">
        <f>SUM(R128:R157)</f>
        <v>0</v>
      </c>
      <c r="S127" s="137"/>
      <c r="T127" s="139">
        <f>SUM(T128:T157)</f>
        <v>0</v>
      </c>
      <c r="AR127" s="132" t="s">
        <v>80</v>
      </c>
      <c r="AT127" s="140" t="s">
        <v>71</v>
      </c>
      <c r="AU127" s="140" t="s">
        <v>80</v>
      </c>
      <c r="AY127" s="132" t="s">
        <v>181</v>
      </c>
      <c r="BK127" s="141">
        <f>SUM(BK128:BK157)</f>
        <v>0</v>
      </c>
    </row>
    <row r="128" spans="1:65" s="2" customFormat="1" ht="37.9" customHeight="1">
      <c r="A128" s="32"/>
      <c r="B128" s="144"/>
      <c r="C128" s="188" t="s">
        <v>80</v>
      </c>
      <c r="D128" s="188" t="s">
        <v>266</v>
      </c>
      <c r="E128" s="189" t="s">
        <v>1568</v>
      </c>
      <c r="F128" s="190" t="s">
        <v>1569</v>
      </c>
      <c r="G128" s="191" t="s">
        <v>690</v>
      </c>
      <c r="H128" s="192">
        <v>182.5</v>
      </c>
      <c r="I128" s="193"/>
      <c r="J128" s="194">
        <f>ROUND(I128*H128,2)</f>
        <v>0</v>
      </c>
      <c r="K128" s="195"/>
      <c r="L128" s="33"/>
      <c r="M128" s="196" t="s">
        <v>1</v>
      </c>
      <c r="N128" s="197" t="s">
        <v>37</v>
      </c>
      <c r="O128" s="58"/>
      <c r="P128" s="156">
        <f>O128*H128</f>
        <v>0</v>
      </c>
      <c r="Q128" s="156">
        <v>0</v>
      </c>
      <c r="R128" s="156">
        <f>Q128*H128</f>
        <v>0</v>
      </c>
      <c r="S128" s="156">
        <v>0</v>
      </c>
      <c r="T128" s="15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8" t="s">
        <v>188</v>
      </c>
      <c r="AT128" s="158" t="s">
        <v>266</v>
      </c>
      <c r="AU128" s="158" t="s">
        <v>82</v>
      </c>
      <c r="AY128" s="17" t="s">
        <v>181</v>
      </c>
      <c r="BE128" s="159">
        <f>IF(N128="základní",J128,0)</f>
        <v>0</v>
      </c>
      <c r="BF128" s="159">
        <f>IF(N128="snížená",J128,0)</f>
        <v>0</v>
      </c>
      <c r="BG128" s="159">
        <f>IF(N128="zákl. přenesená",J128,0)</f>
        <v>0</v>
      </c>
      <c r="BH128" s="159">
        <f>IF(N128="sníž. přenesená",J128,0)</f>
        <v>0</v>
      </c>
      <c r="BI128" s="159">
        <f>IF(N128="nulová",J128,0)</f>
        <v>0</v>
      </c>
      <c r="BJ128" s="17" t="s">
        <v>80</v>
      </c>
      <c r="BK128" s="159">
        <f>ROUND(I128*H128,2)</f>
        <v>0</v>
      </c>
      <c r="BL128" s="17" t="s">
        <v>188</v>
      </c>
      <c r="BM128" s="158" t="s">
        <v>2160</v>
      </c>
    </row>
    <row r="129" spans="1:65" s="2" customFormat="1" ht="29.25">
      <c r="A129" s="32"/>
      <c r="B129" s="33"/>
      <c r="C129" s="32"/>
      <c r="D129" s="160" t="s">
        <v>190</v>
      </c>
      <c r="E129" s="32"/>
      <c r="F129" s="161" t="s">
        <v>1569</v>
      </c>
      <c r="G129" s="32"/>
      <c r="H129" s="32"/>
      <c r="I129" s="162"/>
      <c r="J129" s="32"/>
      <c r="K129" s="32"/>
      <c r="L129" s="33"/>
      <c r="M129" s="163"/>
      <c r="N129" s="164"/>
      <c r="O129" s="58"/>
      <c r="P129" s="58"/>
      <c r="Q129" s="58"/>
      <c r="R129" s="58"/>
      <c r="S129" s="58"/>
      <c r="T129" s="59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190</v>
      </c>
      <c r="AU129" s="17" t="s">
        <v>82</v>
      </c>
    </row>
    <row r="130" spans="1:65" s="13" customFormat="1" ht="11.25">
      <c r="B130" s="165"/>
      <c r="D130" s="160" t="s">
        <v>191</v>
      </c>
      <c r="E130" s="166" t="s">
        <v>1</v>
      </c>
      <c r="F130" s="167" t="s">
        <v>2161</v>
      </c>
      <c r="H130" s="168">
        <v>182.5</v>
      </c>
      <c r="I130" s="169"/>
      <c r="L130" s="165"/>
      <c r="M130" s="170"/>
      <c r="N130" s="171"/>
      <c r="O130" s="171"/>
      <c r="P130" s="171"/>
      <c r="Q130" s="171"/>
      <c r="R130" s="171"/>
      <c r="S130" s="171"/>
      <c r="T130" s="172"/>
      <c r="AT130" s="166" t="s">
        <v>191</v>
      </c>
      <c r="AU130" s="166" t="s">
        <v>82</v>
      </c>
      <c r="AV130" s="13" t="s">
        <v>82</v>
      </c>
      <c r="AW130" s="13" t="s">
        <v>29</v>
      </c>
      <c r="AX130" s="13" t="s">
        <v>72</v>
      </c>
      <c r="AY130" s="166" t="s">
        <v>181</v>
      </c>
    </row>
    <row r="131" spans="1:65" s="15" customFormat="1" ht="11.25">
      <c r="B131" s="180"/>
      <c r="D131" s="160" t="s">
        <v>191</v>
      </c>
      <c r="E131" s="181" t="s">
        <v>1</v>
      </c>
      <c r="F131" s="182" t="s">
        <v>223</v>
      </c>
      <c r="H131" s="183">
        <v>182.5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191</v>
      </c>
      <c r="AU131" s="181" t="s">
        <v>82</v>
      </c>
      <c r="AV131" s="15" t="s">
        <v>188</v>
      </c>
      <c r="AW131" s="15" t="s">
        <v>29</v>
      </c>
      <c r="AX131" s="15" t="s">
        <v>80</v>
      </c>
      <c r="AY131" s="181" t="s">
        <v>181</v>
      </c>
    </row>
    <row r="132" spans="1:65" s="2" customFormat="1" ht="49.15" customHeight="1">
      <c r="A132" s="32"/>
      <c r="B132" s="144"/>
      <c r="C132" s="188" t="s">
        <v>82</v>
      </c>
      <c r="D132" s="188" t="s">
        <v>266</v>
      </c>
      <c r="E132" s="189" t="s">
        <v>1572</v>
      </c>
      <c r="F132" s="190" t="s">
        <v>1573</v>
      </c>
      <c r="G132" s="191" t="s">
        <v>690</v>
      </c>
      <c r="H132" s="192">
        <v>182.5</v>
      </c>
      <c r="I132" s="193"/>
      <c r="J132" s="194">
        <f>ROUND(I132*H132,2)</f>
        <v>0</v>
      </c>
      <c r="K132" s="195"/>
      <c r="L132" s="33"/>
      <c r="M132" s="196" t="s">
        <v>1</v>
      </c>
      <c r="N132" s="197" t="s">
        <v>37</v>
      </c>
      <c r="O132" s="58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188</v>
      </c>
      <c r="AT132" s="158" t="s">
        <v>266</v>
      </c>
      <c r="AU132" s="158" t="s">
        <v>82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2162</v>
      </c>
    </row>
    <row r="133" spans="1:65" s="2" customFormat="1" ht="29.25">
      <c r="A133" s="32"/>
      <c r="B133" s="33"/>
      <c r="C133" s="32"/>
      <c r="D133" s="160" t="s">
        <v>190</v>
      </c>
      <c r="E133" s="32"/>
      <c r="F133" s="161" t="s">
        <v>1573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82</v>
      </c>
    </row>
    <row r="134" spans="1:65" s="13" customFormat="1" ht="11.25">
      <c r="B134" s="165"/>
      <c r="D134" s="160" t="s">
        <v>191</v>
      </c>
      <c r="E134" s="166" t="s">
        <v>1</v>
      </c>
      <c r="F134" s="167" t="s">
        <v>2161</v>
      </c>
      <c r="H134" s="168">
        <v>182.5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82</v>
      </c>
      <c r="AV134" s="13" t="s">
        <v>82</v>
      </c>
      <c r="AW134" s="13" t="s">
        <v>29</v>
      </c>
      <c r="AX134" s="13" t="s">
        <v>72</v>
      </c>
      <c r="AY134" s="166" t="s">
        <v>181</v>
      </c>
    </row>
    <row r="135" spans="1:65" s="15" customFormat="1" ht="11.25">
      <c r="B135" s="180"/>
      <c r="D135" s="160" t="s">
        <v>191</v>
      </c>
      <c r="E135" s="181" t="s">
        <v>1</v>
      </c>
      <c r="F135" s="182" t="s">
        <v>223</v>
      </c>
      <c r="H135" s="183">
        <v>182.5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191</v>
      </c>
      <c r="AU135" s="181" t="s">
        <v>82</v>
      </c>
      <c r="AV135" s="15" t="s">
        <v>188</v>
      </c>
      <c r="AW135" s="15" t="s">
        <v>29</v>
      </c>
      <c r="AX135" s="15" t="s">
        <v>80</v>
      </c>
      <c r="AY135" s="181" t="s">
        <v>181</v>
      </c>
    </row>
    <row r="136" spans="1:65" s="2" customFormat="1" ht="62.65" customHeight="1">
      <c r="A136" s="32"/>
      <c r="B136" s="144"/>
      <c r="C136" s="188" t="s">
        <v>212</v>
      </c>
      <c r="D136" s="188" t="s">
        <v>266</v>
      </c>
      <c r="E136" s="189" t="s">
        <v>1575</v>
      </c>
      <c r="F136" s="190" t="s">
        <v>1576</v>
      </c>
      <c r="G136" s="191" t="s">
        <v>690</v>
      </c>
      <c r="H136" s="192">
        <v>182.5</v>
      </c>
      <c r="I136" s="193"/>
      <c r="J136" s="194">
        <f>ROUND(I136*H136,2)</f>
        <v>0</v>
      </c>
      <c r="K136" s="195"/>
      <c r="L136" s="33"/>
      <c r="M136" s="196" t="s">
        <v>1</v>
      </c>
      <c r="N136" s="197" t="s">
        <v>37</v>
      </c>
      <c r="O136" s="58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188</v>
      </c>
      <c r="AT136" s="158" t="s">
        <v>266</v>
      </c>
      <c r="AU136" s="158" t="s">
        <v>82</v>
      </c>
      <c r="AY136" s="17" t="s">
        <v>181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7" t="s">
        <v>80</v>
      </c>
      <c r="BK136" s="159">
        <f>ROUND(I136*H136,2)</f>
        <v>0</v>
      </c>
      <c r="BL136" s="17" t="s">
        <v>188</v>
      </c>
      <c r="BM136" s="158" t="s">
        <v>2163</v>
      </c>
    </row>
    <row r="137" spans="1:65" s="2" customFormat="1" ht="39">
      <c r="A137" s="32"/>
      <c r="B137" s="33"/>
      <c r="C137" s="32"/>
      <c r="D137" s="160" t="s">
        <v>190</v>
      </c>
      <c r="E137" s="32"/>
      <c r="F137" s="161" t="s">
        <v>1576</v>
      </c>
      <c r="G137" s="32"/>
      <c r="H137" s="32"/>
      <c r="I137" s="162"/>
      <c r="J137" s="32"/>
      <c r="K137" s="32"/>
      <c r="L137" s="33"/>
      <c r="M137" s="163"/>
      <c r="N137" s="16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190</v>
      </c>
      <c r="AU137" s="17" t="s">
        <v>82</v>
      </c>
    </row>
    <row r="138" spans="1:65" s="13" customFormat="1" ht="11.25">
      <c r="B138" s="165"/>
      <c r="D138" s="160" t="s">
        <v>191</v>
      </c>
      <c r="E138" s="166" t="s">
        <v>1</v>
      </c>
      <c r="F138" s="167" t="s">
        <v>2161</v>
      </c>
      <c r="H138" s="168">
        <v>182.5</v>
      </c>
      <c r="I138" s="169"/>
      <c r="L138" s="165"/>
      <c r="M138" s="170"/>
      <c r="N138" s="171"/>
      <c r="O138" s="171"/>
      <c r="P138" s="171"/>
      <c r="Q138" s="171"/>
      <c r="R138" s="171"/>
      <c r="S138" s="171"/>
      <c r="T138" s="172"/>
      <c r="AT138" s="166" t="s">
        <v>191</v>
      </c>
      <c r="AU138" s="166" t="s">
        <v>82</v>
      </c>
      <c r="AV138" s="13" t="s">
        <v>82</v>
      </c>
      <c r="AW138" s="13" t="s">
        <v>29</v>
      </c>
      <c r="AX138" s="13" t="s">
        <v>72</v>
      </c>
      <c r="AY138" s="166" t="s">
        <v>181</v>
      </c>
    </row>
    <row r="139" spans="1:65" s="15" customFormat="1" ht="11.25">
      <c r="B139" s="180"/>
      <c r="D139" s="160" t="s">
        <v>191</v>
      </c>
      <c r="E139" s="181" t="s">
        <v>1</v>
      </c>
      <c r="F139" s="182" t="s">
        <v>223</v>
      </c>
      <c r="H139" s="183">
        <v>182.5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191</v>
      </c>
      <c r="AU139" s="181" t="s">
        <v>82</v>
      </c>
      <c r="AV139" s="15" t="s">
        <v>188</v>
      </c>
      <c r="AW139" s="15" t="s">
        <v>29</v>
      </c>
      <c r="AX139" s="15" t="s">
        <v>80</v>
      </c>
      <c r="AY139" s="181" t="s">
        <v>181</v>
      </c>
    </row>
    <row r="140" spans="1:65" s="2" customFormat="1" ht="66.75" customHeight="1">
      <c r="A140" s="32"/>
      <c r="B140" s="144"/>
      <c r="C140" s="188" t="s">
        <v>188</v>
      </c>
      <c r="D140" s="188" t="s">
        <v>266</v>
      </c>
      <c r="E140" s="189" t="s">
        <v>1578</v>
      </c>
      <c r="F140" s="190" t="s">
        <v>1579</v>
      </c>
      <c r="G140" s="191" t="s">
        <v>690</v>
      </c>
      <c r="H140" s="192">
        <v>912.5</v>
      </c>
      <c r="I140" s="193"/>
      <c r="J140" s="194">
        <f>ROUND(I140*H140,2)</f>
        <v>0</v>
      </c>
      <c r="K140" s="195"/>
      <c r="L140" s="33"/>
      <c r="M140" s="196" t="s">
        <v>1</v>
      </c>
      <c r="N140" s="197" t="s">
        <v>37</v>
      </c>
      <c r="O140" s="58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8" t="s">
        <v>188</v>
      </c>
      <c r="AT140" s="158" t="s">
        <v>266</v>
      </c>
      <c r="AU140" s="158" t="s">
        <v>82</v>
      </c>
      <c r="AY140" s="17" t="s">
        <v>181</v>
      </c>
      <c r="BE140" s="159">
        <f>IF(N140="základní",J140,0)</f>
        <v>0</v>
      </c>
      <c r="BF140" s="159">
        <f>IF(N140="snížená",J140,0)</f>
        <v>0</v>
      </c>
      <c r="BG140" s="159">
        <f>IF(N140="zákl. přenesená",J140,0)</f>
        <v>0</v>
      </c>
      <c r="BH140" s="159">
        <f>IF(N140="sníž. přenesená",J140,0)</f>
        <v>0</v>
      </c>
      <c r="BI140" s="159">
        <f>IF(N140="nulová",J140,0)</f>
        <v>0</v>
      </c>
      <c r="BJ140" s="17" t="s">
        <v>80</v>
      </c>
      <c r="BK140" s="159">
        <f>ROUND(I140*H140,2)</f>
        <v>0</v>
      </c>
      <c r="BL140" s="17" t="s">
        <v>188</v>
      </c>
      <c r="BM140" s="158" t="s">
        <v>2164</v>
      </c>
    </row>
    <row r="141" spans="1:65" s="2" customFormat="1" ht="48.75">
      <c r="A141" s="32"/>
      <c r="B141" s="33"/>
      <c r="C141" s="32"/>
      <c r="D141" s="160" t="s">
        <v>190</v>
      </c>
      <c r="E141" s="32"/>
      <c r="F141" s="161" t="s">
        <v>1581</v>
      </c>
      <c r="G141" s="32"/>
      <c r="H141" s="32"/>
      <c r="I141" s="162"/>
      <c r="J141" s="32"/>
      <c r="K141" s="32"/>
      <c r="L141" s="33"/>
      <c r="M141" s="163"/>
      <c r="N141" s="164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190</v>
      </c>
      <c r="AU141" s="17" t="s">
        <v>82</v>
      </c>
    </row>
    <row r="142" spans="1:65" s="13" customFormat="1" ht="11.25">
      <c r="B142" s="165"/>
      <c r="D142" s="160" t="s">
        <v>191</v>
      </c>
      <c r="E142" s="166" t="s">
        <v>1</v>
      </c>
      <c r="F142" s="167" t="s">
        <v>2165</v>
      </c>
      <c r="H142" s="168">
        <v>912.5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6" t="s">
        <v>191</v>
      </c>
      <c r="AU142" s="166" t="s">
        <v>82</v>
      </c>
      <c r="AV142" s="13" t="s">
        <v>82</v>
      </c>
      <c r="AW142" s="13" t="s">
        <v>29</v>
      </c>
      <c r="AX142" s="13" t="s">
        <v>72</v>
      </c>
      <c r="AY142" s="166" t="s">
        <v>181</v>
      </c>
    </row>
    <row r="143" spans="1:65" s="15" customFormat="1" ht="11.25">
      <c r="B143" s="180"/>
      <c r="D143" s="160" t="s">
        <v>191</v>
      </c>
      <c r="E143" s="181" t="s">
        <v>1</v>
      </c>
      <c r="F143" s="182" t="s">
        <v>223</v>
      </c>
      <c r="H143" s="183">
        <v>912.5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191</v>
      </c>
      <c r="AU143" s="181" t="s">
        <v>82</v>
      </c>
      <c r="AV143" s="15" t="s">
        <v>188</v>
      </c>
      <c r="AW143" s="15" t="s">
        <v>29</v>
      </c>
      <c r="AX143" s="15" t="s">
        <v>80</v>
      </c>
      <c r="AY143" s="181" t="s">
        <v>181</v>
      </c>
    </row>
    <row r="144" spans="1:65" s="2" customFormat="1" ht="44.25" customHeight="1">
      <c r="A144" s="32"/>
      <c r="B144" s="144"/>
      <c r="C144" s="188" t="s">
        <v>231</v>
      </c>
      <c r="D144" s="188" t="s">
        <v>266</v>
      </c>
      <c r="E144" s="189" t="s">
        <v>1583</v>
      </c>
      <c r="F144" s="190" t="s">
        <v>1584</v>
      </c>
      <c r="G144" s="191" t="s">
        <v>643</v>
      </c>
      <c r="H144" s="192">
        <v>346.75</v>
      </c>
      <c r="I144" s="193"/>
      <c r="J144" s="194">
        <f>ROUND(I144*H144,2)</f>
        <v>0</v>
      </c>
      <c r="K144" s="195"/>
      <c r="L144" s="33"/>
      <c r="M144" s="196" t="s">
        <v>1</v>
      </c>
      <c r="N144" s="197" t="s">
        <v>37</v>
      </c>
      <c r="O144" s="58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8" t="s">
        <v>188</v>
      </c>
      <c r="AT144" s="158" t="s">
        <v>266</v>
      </c>
      <c r="AU144" s="158" t="s">
        <v>82</v>
      </c>
      <c r="AY144" s="17" t="s">
        <v>181</v>
      </c>
      <c r="BE144" s="159">
        <f>IF(N144="základní",J144,0)</f>
        <v>0</v>
      </c>
      <c r="BF144" s="159">
        <f>IF(N144="snížená",J144,0)</f>
        <v>0</v>
      </c>
      <c r="BG144" s="159">
        <f>IF(N144="zákl. přenesená",J144,0)</f>
        <v>0</v>
      </c>
      <c r="BH144" s="159">
        <f>IF(N144="sníž. přenesená",J144,0)</f>
        <v>0</v>
      </c>
      <c r="BI144" s="159">
        <f>IF(N144="nulová",J144,0)</f>
        <v>0</v>
      </c>
      <c r="BJ144" s="17" t="s">
        <v>80</v>
      </c>
      <c r="BK144" s="159">
        <f>ROUND(I144*H144,2)</f>
        <v>0</v>
      </c>
      <c r="BL144" s="17" t="s">
        <v>188</v>
      </c>
      <c r="BM144" s="158" t="s">
        <v>2166</v>
      </c>
    </row>
    <row r="145" spans="1:65" s="2" customFormat="1" ht="29.25">
      <c r="A145" s="32"/>
      <c r="B145" s="33"/>
      <c r="C145" s="32"/>
      <c r="D145" s="160" t="s">
        <v>190</v>
      </c>
      <c r="E145" s="32"/>
      <c r="F145" s="161" t="s">
        <v>1584</v>
      </c>
      <c r="G145" s="32"/>
      <c r="H145" s="32"/>
      <c r="I145" s="162"/>
      <c r="J145" s="32"/>
      <c r="K145" s="32"/>
      <c r="L145" s="33"/>
      <c r="M145" s="163"/>
      <c r="N145" s="164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190</v>
      </c>
      <c r="AU145" s="17" t="s">
        <v>82</v>
      </c>
    </row>
    <row r="146" spans="1:65" s="13" customFormat="1" ht="11.25">
      <c r="B146" s="165"/>
      <c r="D146" s="160" t="s">
        <v>191</v>
      </c>
      <c r="E146" s="166" t="s">
        <v>1</v>
      </c>
      <c r="F146" s="167" t="s">
        <v>2167</v>
      </c>
      <c r="H146" s="168">
        <v>346.75</v>
      </c>
      <c r="I146" s="169"/>
      <c r="L146" s="165"/>
      <c r="M146" s="170"/>
      <c r="N146" s="171"/>
      <c r="O146" s="171"/>
      <c r="P146" s="171"/>
      <c r="Q146" s="171"/>
      <c r="R146" s="171"/>
      <c r="S146" s="171"/>
      <c r="T146" s="172"/>
      <c r="AT146" s="166" t="s">
        <v>191</v>
      </c>
      <c r="AU146" s="166" t="s">
        <v>82</v>
      </c>
      <c r="AV146" s="13" t="s">
        <v>82</v>
      </c>
      <c r="AW146" s="13" t="s">
        <v>29</v>
      </c>
      <c r="AX146" s="13" t="s">
        <v>72</v>
      </c>
      <c r="AY146" s="166" t="s">
        <v>181</v>
      </c>
    </row>
    <row r="147" spans="1:65" s="15" customFormat="1" ht="11.25">
      <c r="B147" s="180"/>
      <c r="D147" s="160" t="s">
        <v>191</v>
      </c>
      <c r="E147" s="181" t="s">
        <v>1</v>
      </c>
      <c r="F147" s="182" t="s">
        <v>223</v>
      </c>
      <c r="H147" s="183">
        <v>346.75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191</v>
      </c>
      <c r="AU147" s="181" t="s">
        <v>82</v>
      </c>
      <c r="AV147" s="15" t="s">
        <v>188</v>
      </c>
      <c r="AW147" s="15" t="s">
        <v>29</v>
      </c>
      <c r="AX147" s="15" t="s">
        <v>80</v>
      </c>
      <c r="AY147" s="181" t="s">
        <v>181</v>
      </c>
    </row>
    <row r="148" spans="1:65" s="2" customFormat="1" ht="37.9" customHeight="1">
      <c r="A148" s="32"/>
      <c r="B148" s="144"/>
      <c r="C148" s="188" t="s">
        <v>237</v>
      </c>
      <c r="D148" s="188" t="s">
        <v>266</v>
      </c>
      <c r="E148" s="189" t="s">
        <v>1587</v>
      </c>
      <c r="F148" s="190" t="s">
        <v>1588</v>
      </c>
      <c r="G148" s="191" t="s">
        <v>690</v>
      </c>
      <c r="H148" s="192">
        <v>182.5</v>
      </c>
      <c r="I148" s="193"/>
      <c r="J148" s="194">
        <f>ROUND(I148*H148,2)</f>
        <v>0</v>
      </c>
      <c r="K148" s="195"/>
      <c r="L148" s="33"/>
      <c r="M148" s="196" t="s">
        <v>1</v>
      </c>
      <c r="N148" s="197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188</v>
      </c>
      <c r="AT148" s="158" t="s">
        <v>266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2168</v>
      </c>
    </row>
    <row r="149" spans="1:65" s="2" customFormat="1" ht="19.5">
      <c r="A149" s="32"/>
      <c r="B149" s="33"/>
      <c r="C149" s="32"/>
      <c r="D149" s="160" t="s">
        <v>190</v>
      </c>
      <c r="E149" s="32"/>
      <c r="F149" s="161" t="s">
        <v>1588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2169</v>
      </c>
      <c r="H150" s="168">
        <v>182.5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72</v>
      </c>
      <c r="AY150" s="166" t="s">
        <v>181</v>
      </c>
    </row>
    <row r="151" spans="1:65" s="15" customFormat="1" ht="11.25">
      <c r="B151" s="180"/>
      <c r="D151" s="160" t="s">
        <v>191</v>
      </c>
      <c r="E151" s="181" t="s">
        <v>1</v>
      </c>
      <c r="F151" s="182" t="s">
        <v>223</v>
      </c>
      <c r="H151" s="183">
        <v>182.5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191</v>
      </c>
      <c r="AU151" s="181" t="s">
        <v>82</v>
      </c>
      <c r="AV151" s="15" t="s">
        <v>188</v>
      </c>
      <c r="AW151" s="15" t="s">
        <v>29</v>
      </c>
      <c r="AX151" s="15" t="s">
        <v>80</v>
      </c>
      <c r="AY151" s="181" t="s">
        <v>181</v>
      </c>
    </row>
    <row r="152" spans="1:65" s="2" customFormat="1" ht="66.75" customHeight="1">
      <c r="A152" s="32"/>
      <c r="B152" s="144"/>
      <c r="C152" s="188" t="s">
        <v>250</v>
      </c>
      <c r="D152" s="188" t="s">
        <v>266</v>
      </c>
      <c r="E152" s="189" t="s">
        <v>1591</v>
      </c>
      <c r="F152" s="190" t="s">
        <v>1592</v>
      </c>
      <c r="G152" s="191" t="s">
        <v>690</v>
      </c>
      <c r="H152" s="192">
        <v>122.5</v>
      </c>
      <c r="I152" s="193"/>
      <c r="J152" s="194">
        <f>ROUND(I152*H152,2)</f>
        <v>0</v>
      </c>
      <c r="K152" s="195"/>
      <c r="L152" s="33"/>
      <c r="M152" s="196" t="s">
        <v>1</v>
      </c>
      <c r="N152" s="197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188</v>
      </c>
      <c r="AT152" s="158" t="s">
        <v>266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2170</v>
      </c>
    </row>
    <row r="153" spans="1:65" s="2" customFormat="1" ht="39">
      <c r="A153" s="32"/>
      <c r="B153" s="33"/>
      <c r="C153" s="32"/>
      <c r="D153" s="160" t="s">
        <v>190</v>
      </c>
      <c r="E153" s="32"/>
      <c r="F153" s="161" t="s">
        <v>1592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2171</v>
      </c>
      <c r="H154" s="168">
        <v>122.5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82</v>
      </c>
      <c r="AV154" s="13" t="s">
        <v>82</v>
      </c>
      <c r="AW154" s="13" t="s">
        <v>29</v>
      </c>
      <c r="AX154" s="13" t="s">
        <v>72</v>
      </c>
      <c r="AY154" s="166" t="s">
        <v>181</v>
      </c>
    </row>
    <row r="155" spans="1:65" s="15" customFormat="1" ht="11.25">
      <c r="B155" s="180"/>
      <c r="D155" s="160" t="s">
        <v>191</v>
      </c>
      <c r="E155" s="181" t="s">
        <v>1</v>
      </c>
      <c r="F155" s="182" t="s">
        <v>223</v>
      </c>
      <c r="H155" s="183">
        <v>122.5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191</v>
      </c>
      <c r="AU155" s="181" t="s">
        <v>82</v>
      </c>
      <c r="AV155" s="15" t="s">
        <v>188</v>
      </c>
      <c r="AW155" s="15" t="s">
        <v>29</v>
      </c>
      <c r="AX155" s="15" t="s">
        <v>80</v>
      </c>
      <c r="AY155" s="181" t="s">
        <v>181</v>
      </c>
    </row>
    <row r="156" spans="1:65" s="2" customFormat="1" ht="16.5" customHeight="1">
      <c r="A156" s="32"/>
      <c r="B156" s="144"/>
      <c r="C156" s="145" t="s">
        <v>187</v>
      </c>
      <c r="D156" s="145" t="s">
        <v>183</v>
      </c>
      <c r="E156" s="146" t="s">
        <v>1596</v>
      </c>
      <c r="F156" s="147" t="s">
        <v>1597</v>
      </c>
      <c r="G156" s="148" t="s">
        <v>643</v>
      </c>
      <c r="H156" s="149">
        <v>257.25</v>
      </c>
      <c r="I156" s="150"/>
      <c r="J156" s="151">
        <f>ROUND(I156*H156,2)</f>
        <v>0</v>
      </c>
      <c r="K156" s="152"/>
      <c r="L156" s="153"/>
      <c r="M156" s="154" t="s">
        <v>1</v>
      </c>
      <c r="N156" s="155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187</v>
      </c>
      <c r="AT156" s="158" t="s">
        <v>183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2172</v>
      </c>
    </row>
    <row r="157" spans="1:65" s="2" customFormat="1" ht="11.25">
      <c r="A157" s="32"/>
      <c r="B157" s="33"/>
      <c r="C157" s="32"/>
      <c r="D157" s="160" t="s">
        <v>190</v>
      </c>
      <c r="E157" s="32"/>
      <c r="F157" s="161" t="s">
        <v>1597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2" customFormat="1" ht="22.9" customHeight="1">
      <c r="B158" s="131"/>
      <c r="D158" s="132" t="s">
        <v>71</v>
      </c>
      <c r="E158" s="142" t="s">
        <v>82</v>
      </c>
      <c r="F158" s="142" t="s">
        <v>1618</v>
      </c>
      <c r="I158" s="134"/>
      <c r="J158" s="143">
        <f>BK158</f>
        <v>0</v>
      </c>
      <c r="L158" s="131"/>
      <c r="M158" s="136"/>
      <c r="N158" s="137"/>
      <c r="O158" s="137"/>
      <c r="P158" s="138">
        <f>SUM(P159:P162)</f>
        <v>0</v>
      </c>
      <c r="Q158" s="137"/>
      <c r="R158" s="138">
        <f>SUM(R159:R162)</f>
        <v>0</v>
      </c>
      <c r="S158" s="137"/>
      <c r="T158" s="139">
        <f>SUM(T159:T162)</f>
        <v>0</v>
      </c>
      <c r="AR158" s="132" t="s">
        <v>80</v>
      </c>
      <c r="AT158" s="140" t="s">
        <v>71</v>
      </c>
      <c r="AU158" s="140" t="s">
        <v>80</v>
      </c>
      <c r="AY158" s="132" t="s">
        <v>181</v>
      </c>
      <c r="BK158" s="141">
        <f>SUM(BK159:BK162)</f>
        <v>0</v>
      </c>
    </row>
    <row r="159" spans="1:65" s="2" customFormat="1" ht="55.5" customHeight="1">
      <c r="A159" s="32"/>
      <c r="B159" s="144"/>
      <c r="C159" s="188" t="s">
        <v>265</v>
      </c>
      <c r="D159" s="188" t="s">
        <v>266</v>
      </c>
      <c r="E159" s="189" t="s">
        <v>1622</v>
      </c>
      <c r="F159" s="190" t="s">
        <v>1623</v>
      </c>
      <c r="G159" s="191" t="s">
        <v>622</v>
      </c>
      <c r="H159" s="192">
        <v>20</v>
      </c>
      <c r="I159" s="193"/>
      <c r="J159" s="194">
        <f>ROUND(I159*H159,2)</f>
        <v>0</v>
      </c>
      <c r="K159" s="195"/>
      <c r="L159" s="33"/>
      <c r="M159" s="196" t="s">
        <v>1</v>
      </c>
      <c r="N159" s="197" t="s">
        <v>37</v>
      </c>
      <c r="O159" s="58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188</v>
      </c>
      <c r="AT159" s="158" t="s">
        <v>266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188</v>
      </c>
      <c r="BM159" s="158" t="s">
        <v>2173</v>
      </c>
    </row>
    <row r="160" spans="1:65" s="2" customFormat="1" ht="39">
      <c r="A160" s="32"/>
      <c r="B160" s="33"/>
      <c r="C160" s="32"/>
      <c r="D160" s="160" t="s">
        <v>190</v>
      </c>
      <c r="E160" s="32"/>
      <c r="F160" s="161" t="s">
        <v>1623</v>
      </c>
      <c r="G160" s="32"/>
      <c r="H160" s="32"/>
      <c r="I160" s="162"/>
      <c r="J160" s="32"/>
      <c r="K160" s="32"/>
      <c r="L160" s="33"/>
      <c r="M160" s="163"/>
      <c r="N160" s="164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65" s="13" customFormat="1" ht="11.25">
      <c r="B161" s="165"/>
      <c r="D161" s="160" t="s">
        <v>191</v>
      </c>
      <c r="E161" s="166" t="s">
        <v>1</v>
      </c>
      <c r="F161" s="167" t="s">
        <v>1625</v>
      </c>
      <c r="H161" s="168">
        <v>20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6" t="s">
        <v>191</v>
      </c>
      <c r="AU161" s="166" t="s">
        <v>82</v>
      </c>
      <c r="AV161" s="13" t="s">
        <v>82</v>
      </c>
      <c r="AW161" s="13" t="s">
        <v>29</v>
      </c>
      <c r="AX161" s="13" t="s">
        <v>72</v>
      </c>
      <c r="AY161" s="166" t="s">
        <v>181</v>
      </c>
    </row>
    <row r="162" spans="1:65" s="15" customFormat="1" ht="11.25">
      <c r="B162" s="180"/>
      <c r="D162" s="160" t="s">
        <v>191</v>
      </c>
      <c r="E162" s="181" t="s">
        <v>1</v>
      </c>
      <c r="F162" s="182" t="s">
        <v>223</v>
      </c>
      <c r="H162" s="183">
        <v>20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191</v>
      </c>
      <c r="AU162" s="181" t="s">
        <v>82</v>
      </c>
      <c r="AV162" s="15" t="s">
        <v>188</v>
      </c>
      <c r="AW162" s="15" t="s">
        <v>29</v>
      </c>
      <c r="AX162" s="15" t="s">
        <v>80</v>
      </c>
      <c r="AY162" s="181" t="s">
        <v>181</v>
      </c>
    </row>
    <row r="163" spans="1:65" s="12" customFormat="1" ht="22.9" customHeight="1">
      <c r="B163" s="131"/>
      <c r="D163" s="132" t="s">
        <v>71</v>
      </c>
      <c r="E163" s="142" t="s">
        <v>212</v>
      </c>
      <c r="F163" s="142" t="s">
        <v>1626</v>
      </c>
      <c r="I163" s="134"/>
      <c r="J163" s="143">
        <f>BK163</f>
        <v>0</v>
      </c>
      <c r="L163" s="131"/>
      <c r="M163" s="136"/>
      <c r="N163" s="137"/>
      <c r="O163" s="137"/>
      <c r="P163" s="138">
        <f>P164+SUM(P165:P182)</f>
        <v>0</v>
      </c>
      <c r="Q163" s="137"/>
      <c r="R163" s="138">
        <f>R164+SUM(R165:R182)</f>
        <v>0</v>
      </c>
      <c r="S163" s="137"/>
      <c r="T163" s="139">
        <f>T164+SUM(T165:T182)</f>
        <v>0</v>
      </c>
      <c r="AR163" s="132" t="s">
        <v>80</v>
      </c>
      <c r="AT163" s="140" t="s">
        <v>71</v>
      </c>
      <c r="AU163" s="140" t="s">
        <v>80</v>
      </c>
      <c r="AY163" s="132" t="s">
        <v>181</v>
      </c>
      <c r="BK163" s="141">
        <f>BK164+SUM(BK165:BK182)</f>
        <v>0</v>
      </c>
    </row>
    <row r="164" spans="1:65" s="2" customFormat="1" ht="16.5" customHeight="1">
      <c r="A164" s="32"/>
      <c r="B164" s="144"/>
      <c r="C164" s="188" t="s">
        <v>277</v>
      </c>
      <c r="D164" s="188" t="s">
        <v>266</v>
      </c>
      <c r="E164" s="189" t="s">
        <v>1627</v>
      </c>
      <c r="F164" s="190" t="s">
        <v>1628</v>
      </c>
      <c r="G164" s="191" t="s">
        <v>690</v>
      </c>
      <c r="H164" s="192">
        <v>4.2</v>
      </c>
      <c r="I164" s="193"/>
      <c r="J164" s="194">
        <f>ROUND(I164*H164,2)</f>
        <v>0</v>
      </c>
      <c r="K164" s="195"/>
      <c r="L164" s="33"/>
      <c r="M164" s="196" t="s">
        <v>1</v>
      </c>
      <c r="N164" s="197" t="s">
        <v>37</v>
      </c>
      <c r="O164" s="58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188</v>
      </c>
      <c r="AT164" s="158" t="s">
        <v>266</v>
      </c>
      <c r="AU164" s="158" t="s">
        <v>82</v>
      </c>
      <c r="AY164" s="17" t="s">
        <v>181</v>
      </c>
      <c r="BE164" s="159">
        <f>IF(N164="základní",J164,0)</f>
        <v>0</v>
      </c>
      <c r="BF164" s="159">
        <f>IF(N164="snížená",J164,0)</f>
        <v>0</v>
      </c>
      <c r="BG164" s="159">
        <f>IF(N164="zákl. přenesená",J164,0)</f>
        <v>0</v>
      </c>
      <c r="BH164" s="159">
        <f>IF(N164="sníž. přenesená",J164,0)</f>
        <v>0</v>
      </c>
      <c r="BI164" s="159">
        <f>IF(N164="nulová",J164,0)</f>
        <v>0</v>
      </c>
      <c r="BJ164" s="17" t="s">
        <v>80</v>
      </c>
      <c r="BK164" s="159">
        <f>ROUND(I164*H164,2)</f>
        <v>0</v>
      </c>
      <c r="BL164" s="17" t="s">
        <v>188</v>
      </c>
      <c r="BM164" s="158" t="s">
        <v>2174</v>
      </c>
    </row>
    <row r="165" spans="1:65" s="2" customFormat="1" ht="11.25">
      <c r="A165" s="32"/>
      <c r="B165" s="33"/>
      <c r="C165" s="32"/>
      <c r="D165" s="160" t="s">
        <v>190</v>
      </c>
      <c r="E165" s="32"/>
      <c r="F165" s="161" t="s">
        <v>1628</v>
      </c>
      <c r="G165" s="32"/>
      <c r="H165" s="32"/>
      <c r="I165" s="162"/>
      <c r="J165" s="32"/>
      <c r="K165" s="32"/>
      <c r="L165" s="33"/>
      <c r="M165" s="163"/>
      <c r="N165" s="164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190</v>
      </c>
      <c r="AU165" s="17" t="s">
        <v>82</v>
      </c>
    </row>
    <row r="166" spans="1:65" s="13" customFormat="1" ht="11.25">
      <c r="B166" s="165"/>
      <c r="D166" s="160" t="s">
        <v>191</v>
      </c>
      <c r="E166" s="166" t="s">
        <v>1</v>
      </c>
      <c r="F166" s="167" t="s">
        <v>2175</v>
      </c>
      <c r="H166" s="168">
        <v>4.2</v>
      </c>
      <c r="I166" s="169"/>
      <c r="L166" s="165"/>
      <c r="M166" s="170"/>
      <c r="N166" s="171"/>
      <c r="O166" s="171"/>
      <c r="P166" s="171"/>
      <c r="Q166" s="171"/>
      <c r="R166" s="171"/>
      <c r="S166" s="171"/>
      <c r="T166" s="172"/>
      <c r="AT166" s="166" t="s">
        <v>191</v>
      </c>
      <c r="AU166" s="166" t="s">
        <v>82</v>
      </c>
      <c r="AV166" s="13" t="s">
        <v>82</v>
      </c>
      <c r="AW166" s="13" t="s">
        <v>29</v>
      </c>
      <c r="AX166" s="13" t="s">
        <v>72</v>
      </c>
      <c r="AY166" s="166" t="s">
        <v>181</v>
      </c>
    </row>
    <row r="167" spans="1:65" s="15" customFormat="1" ht="11.25">
      <c r="B167" s="180"/>
      <c r="D167" s="160" t="s">
        <v>191</v>
      </c>
      <c r="E167" s="181" t="s">
        <v>1</v>
      </c>
      <c r="F167" s="182" t="s">
        <v>223</v>
      </c>
      <c r="H167" s="183">
        <v>4.2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191</v>
      </c>
      <c r="AU167" s="181" t="s">
        <v>82</v>
      </c>
      <c r="AV167" s="15" t="s">
        <v>188</v>
      </c>
      <c r="AW167" s="15" t="s">
        <v>29</v>
      </c>
      <c r="AX167" s="15" t="s">
        <v>80</v>
      </c>
      <c r="AY167" s="181" t="s">
        <v>181</v>
      </c>
    </row>
    <row r="168" spans="1:65" s="2" customFormat="1" ht="16.5" customHeight="1">
      <c r="A168" s="32"/>
      <c r="B168" s="144"/>
      <c r="C168" s="188" t="s">
        <v>289</v>
      </c>
      <c r="D168" s="188" t="s">
        <v>266</v>
      </c>
      <c r="E168" s="189" t="s">
        <v>1634</v>
      </c>
      <c r="F168" s="190" t="s">
        <v>1635</v>
      </c>
      <c r="G168" s="191" t="s">
        <v>881</v>
      </c>
      <c r="H168" s="192">
        <v>25.2</v>
      </c>
      <c r="I168" s="193"/>
      <c r="J168" s="194">
        <f>ROUND(I168*H168,2)</f>
        <v>0</v>
      </c>
      <c r="K168" s="195"/>
      <c r="L168" s="33"/>
      <c r="M168" s="196" t="s">
        <v>1</v>
      </c>
      <c r="N168" s="197" t="s">
        <v>37</v>
      </c>
      <c r="O168" s="58"/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8" t="s">
        <v>188</v>
      </c>
      <c r="AT168" s="158" t="s">
        <v>266</v>
      </c>
      <c r="AU168" s="158" t="s">
        <v>82</v>
      </c>
      <c r="AY168" s="17" t="s">
        <v>181</v>
      </c>
      <c r="BE168" s="159">
        <f>IF(N168="základní",J168,0)</f>
        <v>0</v>
      </c>
      <c r="BF168" s="159">
        <f>IF(N168="snížená",J168,0)</f>
        <v>0</v>
      </c>
      <c r="BG168" s="159">
        <f>IF(N168="zákl. přenesená",J168,0)</f>
        <v>0</v>
      </c>
      <c r="BH168" s="159">
        <f>IF(N168="sníž. přenesená",J168,0)</f>
        <v>0</v>
      </c>
      <c r="BI168" s="159">
        <f>IF(N168="nulová",J168,0)</f>
        <v>0</v>
      </c>
      <c r="BJ168" s="17" t="s">
        <v>80</v>
      </c>
      <c r="BK168" s="159">
        <f>ROUND(I168*H168,2)</f>
        <v>0</v>
      </c>
      <c r="BL168" s="17" t="s">
        <v>188</v>
      </c>
      <c r="BM168" s="158" t="s">
        <v>2176</v>
      </c>
    </row>
    <row r="169" spans="1:65" s="2" customFormat="1" ht="11.25">
      <c r="A169" s="32"/>
      <c r="B169" s="33"/>
      <c r="C169" s="32"/>
      <c r="D169" s="160" t="s">
        <v>190</v>
      </c>
      <c r="E169" s="32"/>
      <c r="F169" s="161" t="s">
        <v>1635</v>
      </c>
      <c r="G169" s="32"/>
      <c r="H169" s="32"/>
      <c r="I169" s="162"/>
      <c r="J169" s="32"/>
      <c r="K169" s="32"/>
      <c r="L169" s="33"/>
      <c r="M169" s="163"/>
      <c r="N169" s="164"/>
      <c r="O169" s="58"/>
      <c r="P169" s="58"/>
      <c r="Q169" s="58"/>
      <c r="R169" s="58"/>
      <c r="S169" s="58"/>
      <c r="T169" s="59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T169" s="17" t="s">
        <v>190</v>
      </c>
      <c r="AU169" s="17" t="s">
        <v>82</v>
      </c>
    </row>
    <row r="170" spans="1:65" s="13" customFormat="1" ht="11.25">
      <c r="B170" s="165"/>
      <c r="D170" s="160" t="s">
        <v>191</v>
      </c>
      <c r="E170" s="166" t="s">
        <v>1</v>
      </c>
      <c r="F170" s="167" t="s">
        <v>2177</v>
      </c>
      <c r="H170" s="168">
        <v>25.2</v>
      </c>
      <c r="I170" s="169"/>
      <c r="L170" s="165"/>
      <c r="M170" s="170"/>
      <c r="N170" s="171"/>
      <c r="O170" s="171"/>
      <c r="P170" s="171"/>
      <c r="Q170" s="171"/>
      <c r="R170" s="171"/>
      <c r="S170" s="171"/>
      <c r="T170" s="172"/>
      <c r="AT170" s="166" t="s">
        <v>191</v>
      </c>
      <c r="AU170" s="166" t="s">
        <v>82</v>
      </c>
      <c r="AV170" s="13" t="s">
        <v>82</v>
      </c>
      <c r="AW170" s="13" t="s">
        <v>29</v>
      </c>
      <c r="AX170" s="13" t="s">
        <v>72</v>
      </c>
      <c r="AY170" s="166" t="s">
        <v>181</v>
      </c>
    </row>
    <row r="171" spans="1:65" s="15" customFormat="1" ht="11.25">
      <c r="B171" s="180"/>
      <c r="D171" s="160" t="s">
        <v>191</v>
      </c>
      <c r="E171" s="181" t="s">
        <v>1</v>
      </c>
      <c r="F171" s="182" t="s">
        <v>223</v>
      </c>
      <c r="H171" s="183">
        <v>25.2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191</v>
      </c>
      <c r="AU171" s="181" t="s">
        <v>82</v>
      </c>
      <c r="AV171" s="15" t="s">
        <v>188</v>
      </c>
      <c r="AW171" s="15" t="s">
        <v>29</v>
      </c>
      <c r="AX171" s="15" t="s">
        <v>80</v>
      </c>
      <c r="AY171" s="181" t="s">
        <v>181</v>
      </c>
    </row>
    <row r="172" spans="1:65" s="2" customFormat="1" ht="16.5" customHeight="1">
      <c r="A172" s="32"/>
      <c r="B172" s="144"/>
      <c r="C172" s="188" t="s">
        <v>8</v>
      </c>
      <c r="D172" s="188" t="s">
        <v>266</v>
      </c>
      <c r="E172" s="189" t="s">
        <v>1638</v>
      </c>
      <c r="F172" s="190" t="s">
        <v>1639</v>
      </c>
      <c r="G172" s="191" t="s">
        <v>881</v>
      </c>
      <c r="H172" s="192">
        <v>25.2</v>
      </c>
      <c r="I172" s="193"/>
      <c r="J172" s="194">
        <f>ROUND(I172*H172,2)</f>
        <v>0</v>
      </c>
      <c r="K172" s="195"/>
      <c r="L172" s="33"/>
      <c r="M172" s="196" t="s">
        <v>1</v>
      </c>
      <c r="N172" s="197" t="s">
        <v>37</v>
      </c>
      <c r="O172" s="58"/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8" t="s">
        <v>188</v>
      </c>
      <c r="AT172" s="158" t="s">
        <v>266</v>
      </c>
      <c r="AU172" s="158" t="s">
        <v>82</v>
      </c>
      <c r="AY172" s="17" t="s">
        <v>181</v>
      </c>
      <c r="BE172" s="159">
        <f>IF(N172="základní",J172,0)</f>
        <v>0</v>
      </c>
      <c r="BF172" s="159">
        <f>IF(N172="snížená",J172,0)</f>
        <v>0</v>
      </c>
      <c r="BG172" s="159">
        <f>IF(N172="zákl. přenesená",J172,0)</f>
        <v>0</v>
      </c>
      <c r="BH172" s="159">
        <f>IF(N172="sníž. přenesená",J172,0)</f>
        <v>0</v>
      </c>
      <c r="BI172" s="159">
        <f>IF(N172="nulová",J172,0)</f>
        <v>0</v>
      </c>
      <c r="BJ172" s="17" t="s">
        <v>80</v>
      </c>
      <c r="BK172" s="159">
        <f>ROUND(I172*H172,2)</f>
        <v>0</v>
      </c>
      <c r="BL172" s="17" t="s">
        <v>188</v>
      </c>
      <c r="BM172" s="158" t="s">
        <v>2178</v>
      </c>
    </row>
    <row r="173" spans="1:65" s="2" customFormat="1" ht="11.25">
      <c r="A173" s="32"/>
      <c r="B173" s="33"/>
      <c r="C173" s="32"/>
      <c r="D173" s="160" t="s">
        <v>190</v>
      </c>
      <c r="E173" s="32"/>
      <c r="F173" s="161" t="s">
        <v>1639</v>
      </c>
      <c r="G173" s="32"/>
      <c r="H173" s="32"/>
      <c r="I173" s="162"/>
      <c r="J173" s="32"/>
      <c r="K173" s="32"/>
      <c r="L173" s="33"/>
      <c r="M173" s="163"/>
      <c r="N173" s="164"/>
      <c r="O173" s="58"/>
      <c r="P173" s="58"/>
      <c r="Q173" s="58"/>
      <c r="R173" s="58"/>
      <c r="S173" s="58"/>
      <c r="T173" s="59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7" t="s">
        <v>190</v>
      </c>
      <c r="AU173" s="17" t="s">
        <v>82</v>
      </c>
    </row>
    <row r="174" spans="1:65" s="2" customFormat="1" ht="24.2" customHeight="1">
      <c r="A174" s="32"/>
      <c r="B174" s="144"/>
      <c r="C174" s="188" t="s">
        <v>304</v>
      </c>
      <c r="D174" s="188" t="s">
        <v>266</v>
      </c>
      <c r="E174" s="189" t="s">
        <v>1641</v>
      </c>
      <c r="F174" s="190" t="s">
        <v>1642</v>
      </c>
      <c r="G174" s="191" t="s">
        <v>643</v>
      </c>
      <c r="H174" s="192">
        <v>0.75600000000000001</v>
      </c>
      <c r="I174" s="193"/>
      <c r="J174" s="194">
        <f>ROUND(I174*H174,2)</f>
        <v>0</v>
      </c>
      <c r="K174" s="195"/>
      <c r="L174" s="33"/>
      <c r="M174" s="196" t="s">
        <v>1</v>
      </c>
      <c r="N174" s="197" t="s">
        <v>37</v>
      </c>
      <c r="O174" s="58"/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8" t="s">
        <v>188</v>
      </c>
      <c r="AT174" s="158" t="s">
        <v>266</v>
      </c>
      <c r="AU174" s="158" t="s">
        <v>82</v>
      </c>
      <c r="AY174" s="17" t="s">
        <v>181</v>
      </c>
      <c r="BE174" s="159">
        <f>IF(N174="základní",J174,0)</f>
        <v>0</v>
      </c>
      <c r="BF174" s="159">
        <f>IF(N174="snížená",J174,0)</f>
        <v>0</v>
      </c>
      <c r="BG174" s="159">
        <f>IF(N174="zákl. přenesená",J174,0)</f>
        <v>0</v>
      </c>
      <c r="BH174" s="159">
        <f>IF(N174="sníž. přenesená",J174,0)</f>
        <v>0</v>
      </c>
      <c r="BI174" s="159">
        <f>IF(N174="nulová",J174,0)</f>
        <v>0</v>
      </c>
      <c r="BJ174" s="17" t="s">
        <v>80</v>
      </c>
      <c r="BK174" s="159">
        <f>ROUND(I174*H174,2)</f>
        <v>0</v>
      </c>
      <c r="BL174" s="17" t="s">
        <v>188</v>
      </c>
      <c r="BM174" s="158" t="s">
        <v>2179</v>
      </c>
    </row>
    <row r="175" spans="1:65" s="2" customFormat="1" ht="19.5">
      <c r="A175" s="32"/>
      <c r="B175" s="33"/>
      <c r="C175" s="32"/>
      <c r="D175" s="160" t="s">
        <v>190</v>
      </c>
      <c r="E175" s="32"/>
      <c r="F175" s="161" t="s">
        <v>1642</v>
      </c>
      <c r="G175" s="32"/>
      <c r="H175" s="32"/>
      <c r="I175" s="162"/>
      <c r="J175" s="32"/>
      <c r="K175" s="32"/>
      <c r="L175" s="33"/>
      <c r="M175" s="163"/>
      <c r="N175" s="164"/>
      <c r="O175" s="58"/>
      <c r="P175" s="58"/>
      <c r="Q175" s="58"/>
      <c r="R175" s="58"/>
      <c r="S175" s="58"/>
      <c r="T175" s="59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T175" s="17" t="s">
        <v>190</v>
      </c>
      <c r="AU175" s="17" t="s">
        <v>82</v>
      </c>
    </row>
    <row r="176" spans="1:65" s="13" customFormat="1" ht="11.25">
      <c r="B176" s="165"/>
      <c r="D176" s="160" t="s">
        <v>191</v>
      </c>
      <c r="E176" s="166" t="s">
        <v>1</v>
      </c>
      <c r="F176" s="167" t="s">
        <v>2180</v>
      </c>
      <c r="H176" s="168">
        <v>0.75600000000000001</v>
      </c>
      <c r="I176" s="169"/>
      <c r="L176" s="165"/>
      <c r="M176" s="170"/>
      <c r="N176" s="171"/>
      <c r="O176" s="171"/>
      <c r="P176" s="171"/>
      <c r="Q176" s="171"/>
      <c r="R176" s="171"/>
      <c r="S176" s="171"/>
      <c r="T176" s="172"/>
      <c r="AT176" s="166" t="s">
        <v>191</v>
      </c>
      <c r="AU176" s="166" t="s">
        <v>82</v>
      </c>
      <c r="AV176" s="13" t="s">
        <v>82</v>
      </c>
      <c r="AW176" s="13" t="s">
        <v>29</v>
      </c>
      <c r="AX176" s="13" t="s">
        <v>72</v>
      </c>
      <c r="AY176" s="166" t="s">
        <v>181</v>
      </c>
    </row>
    <row r="177" spans="1:65" s="15" customFormat="1" ht="11.25">
      <c r="B177" s="180"/>
      <c r="D177" s="160" t="s">
        <v>191</v>
      </c>
      <c r="E177" s="181" t="s">
        <v>1</v>
      </c>
      <c r="F177" s="182" t="s">
        <v>223</v>
      </c>
      <c r="H177" s="183">
        <v>0.75600000000000001</v>
      </c>
      <c r="I177" s="184"/>
      <c r="L177" s="180"/>
      <c r="M177" s="185"/>
      <c r="N177" s="186"/>
      <c r="O177" s="186"/>
      <c r="P177" s="186"/>
      <c r="Q177" s="186"/>
      <c r="R177" s="186"/>
      <c r="S177" s="186"/>
      <c r="T177" s="187"/>
      <c r="AT177" s="181" t="s">
        <v>191</v>
      </c>
      <c r="AU177" s="181" t="s">
        <v>82</v>
      </c>
      <c r="AV177" s="15" t="s">
        <v>188</v>
      </c>
      <c r="AW177" s="15" t="s">
        <v>29</v>
      </c>
      <c r="AX177" s="15" t="s">
        <v>80</v>
      </c>
      <c r="AY177" s="181" t="s">
        <v>181</v>
      </c>
    </row>
    <row r="178" spans="1:65" s="2" customFormat="1" ht="16.5" customHeight="1">
      <c r="A178" s="32"/>
      <c r="B178" s="144"/>
      <c r="C178" s="188" t="s">
        <v>312</v>
      </c>
      <c r="D178" s="188" t="s">
        <v>266</v>
      </c>
      <c r="E178" s="189" t="s">
        <v>1650</v>
      </c>
      <c r="F178" s="190" t="s">
        <v>1651</v>
      </c>
      <c r="G178" s="191" t="s">
        <v>622</v>
      </c>
      <c r="H178" s="192">
        <v>14</v>
      </c>
      <c r="I178" s="193"/>
      <c r="J178" s="194">
        <f>ROUND(I178*H178,2)</f>
        <v>0</v>
      </c>
      <c r="K178" s="195"/>
      <c r="L178" s="33"/>
      <c r="M178" s="196" t="s">
        <v>1</v>
      </c>
      <c r="N178" s="197" t="s">
        <v>37</v>
      </c>
      <c r="O178" s="58"/>
      <c r="P178" s="156">
        <f>O178*H178</f>
        <v>0</v>
      </c>
      <c r="Q178" s="156">
        <v>0</v>
      </c>
      <c r="R178" s="156">
        <f>Q178*H178</f>
        <v>0</v>
      </c>
      <c r="S178" s="156">
        <v>0</v>
      </c>
      <c r="T178" s="157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8" t="s">
        <v>188</v>
      </c>
      <c r="AT178" s="158" t="s">
        <v>266</v>
      </c>
      <c r="AU178" s="158" t="s">
        <v>82</v>
      </c>
      <c r="AY178" s="17" t="s">
        <v>181</v>
      </c>
      <c r="BE178" s="159">
        <f>IF(N178="základní",J178,0)</f>
        <v>0</v>
      </c>
      <c r="BF178" s="159">
        <f>IF(N178="snížená",J178,0)</f>
        <v>0</v>
      </c>
      <c r="BG178" s="159">
        <f>IF(N178="zákl. přenesená",J178,0)</f>
        <v>0</v>
      </c>
      <c r="BH178" s="159">
        <f>IF(N178="sníž. přenesená",J178,0)</f>
        <v>0</v>
      </c>
      <c r="BI178" s="159">
        <f>IF(N178="nulová",J178,0)</f>
        <v>0</v>
      </c>
      <c r="BJ178" s="17" t="s">
        <v>80</v>
      </c>
      <c r="BK178" s="159">
        <f>ROUND(I178*H178,2)</f>
        <v>0</v>
      </c>
      <c r="BL178" s="17" t="s">
        <v>188</v>
      </c>
      <c r="BM178" s="158" t="s">
        <v>2181</v>
      </c>
    </row>
    <row r="179" spans="1:65" s="2" customFormat="1" ht="11.25">
      <c r="A179" s="32"/>
      <c r="B179" s="33"/>
      <c r="C179" s="32"/>
      <c r="D179" s="160" t="s">
        <v>190</v>
      </c>
      <c r="E179" s="32"/>
      <c r="F179" s="161" t="s">
        <v>1651</v>
      </c>
      <c r="G179" s="32"/>
      <c r="H179" s="32"/>
      <c r="I179" s="162"/>
      <c r="J179" s="32"/>
      <c r="K179" s="32"/>
      <c r="L179" s="33"/>
      <c r="M179" s="163"/>
      <c r="N179" s="164"/>
      <c r="O179" s="58"/>
      <c r="P179" s="58"/>
      <c r="Q179" s="58"/>
      <c r="R179" s="58"/>
      <c r="S179" s="58"/>
      <c r="T179" s="59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T179" s="17" t="s">
        <v>190</v>
      </c>
      <c r="AU179" s="17" t="s">
        <v>82</v>
      </c>
    </row>
    <row r="180" spans="1:65" s="13" customFormat="1" ht="11.25">
      <c r="B180" s="165"/>
      <c r="D180" s="160" t="s">
        <v>191</v>
      </c>
      <c r="E180" s="166" t="s">
        <v>1</v>
      </c>
      <c r="F180" s="167" t="s">
        <v>2182</v>
      </c>
      <c r="H180" s="168">
        <v>14</v>
      </c>
      <c r="I180" s="169"/>
      <c r="L180" s="165"/>
      <c r="M180" s="170"/>
      <c r="N180" s="171"/>
      <c r="O180" s="171"/>
      <c r="P180" s="171"/>
      <c r="Q180" s="171"/>
      <c r="R180" s="171"/>
      <c r="S180" s="171"/>
      <c r="T180" s="172"/>
      <c r="AT180" s="166" t="s">
        <v>191</v>
      </c>
      <c r="AU180" s="166" t="s">
        <v>82</v>
      </c>
      <c r="AV180" s="13" t="s">
        <v>82</v>
      </c>
      <c r="AW180" s="13" t="s">
        <v>29</v>
      </c>
      <c r="AX180" s="13" t="s">
        <v>72</v>
      </c>
      <c r="AY180" s="166" t="s">
        <v>181</v>
      </c>
    </row>
    <row r="181" spans="1:65" s="15" customFormat="1" ht="11.25">
      <c r="B181" s="180"/>
      <c r="D181" s="160" t="s">
        <v>191</v>
      </c>
      <c r="E181" s="181" t="s">
        <v>1</v>
      </c>
      <c r="F181" s="182" t="s">
        <v>223</v>
      </c>
      <c r="H181" s="183">
        <v>14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191</v>
      </c>
      <c r="AU181" s="181" t="s">
        <v>82</v>
      </c>
      <c r="AV181" s="15" t="s">
        <v>188</v>
      </c>
      <c r="AW181" s="15" t="s">
        <v>29</v>
      </c>
      <c r="AX181" s="15" t="s">
        <v>80</v>
      </c>
      <c r="AY181" s="181" t="s">
        <v>181</v>
      </c>
    </row>
    <row r="182" spans="1:65" s="12" customFormat="1" ht="20.85" customHeight="1">
      <c r="B182" s="131"/>
      <c r="D182" s="132" t="s">
        <v>71</v>
      </c>
      <c r="E182" s="142" t="s">
        <v>188</v>
      </c>
      <c r="F182" s="142" t="s">
        <v>1654</v>
      </c>
      <c r="I182" s="134"/>
      <c r="J182" s="143">
        <f>BK182</f>
        <v>0</v>
      </c>
      <c r="L182" s="131"/>
      <c r="M182" s="136"/>
      <c r="N182" s="137"/>
      <c r="O182" s="137"/>
      <c r="P182" s="138">
        <f>SUM(P183:P214)</f>
        <v>0</v>
      </c>
      <c r="Q182" s="137"/>
      <c r="R182" s="138">
        <f>SUM(R183:R214)</f>
        <v>0</v>
      </c>
      <c r="S182" s="137"/>
      <c r="T182" s="139">
        <f>SUM(T183:T214)</f>
        <v>0</v>
      </c>
      <c r="AR182" s="132" t="s">
        <v>80</v>
      </c>
      <c r="AT182" s="140" t="s">
        <v>71</v>
      </c>
      <c r="AU182" s="140" t="s">
        <v>82</v>
      </c>
      <c r="AY182" s="132" t="s">
        <v>181</v>
      </c>
      <c r="BK182" s="141">
        <f>SUM(BK183:BK214)</f>
        <v>0</v>
      </c>
    </row>
    <row r="183" spans="1:65" s="2" customFormat="1" ht="24.2" customHeight="1">
      <c r="A183" s="32"/>
      <c r="B183" s="144"/>
      <c r="C183" s="188" t="s">
        <v>319</v>
      </c>
      <c r="D183" s="188" t="s">
        <v>266</v>
      </c>
      <c r="E183" s="189" t="s">
        <v>1655</v>
      </c>
      <c r="F183" s="190" t="s">
        <v>1656</v>
      </c>
      <c r="G183" s="191" t="s">
        <v>690</v>
      </c>
      <c r="H183" s="192">
        <v>22.8</v>
      </c>
      <c r="I183" s="193"/>
      <c r="J183" s="194">
        <f>ROUND(I183*H183,2)</f>
        <v>0</v>
      </c>
      <c r="K183" s="195"/>
      <c r="L183" s="33"/>
      <c r="M183" s="196" t="s">
        <v>1</v>
      </c>
      <c r="N183" s="197" t="s">
        <v>37</v>
      </c>
      <c r="O183" s="58"/>
      <c r="P183" s="156">
        <f>O183*H183</f>
        <v>0</v>
      </c>
      <c r="Q183" s="156">
        <v>0</v>
      </c>
      <c r="R183" s="156">
        <f>Q183*H183</f>
        <v>0</v>
      </c>
      <c r="S183" s="156">
        <v>0</v>
      </c>
      <c r="T183" s="15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8" t="s">
        <v>188</v>
      </c>
      <c r="AT183" s="158" t="s">
        <v>266</v>
      </c>
      <c r="AU183" s="158" t="s">
        <v>212</v>
      </c>
      <c r="AY183" s="17" t="s">
        <v>181</v>
      </c>
      <c r="BE183" s="159">
        <f>IF(N183="základní",J183,0)</f>
        <v>0</v>
      </c>
      <c r="BF183" s="159">
        <f>IF(N183="snížená",J183,0)</f>
        <v>0</v>
      </c>
      <c r="BG183" s="159">
        <f>IF(N183="zákl. přenesená",J183,0)</f>
        <v>0</v>
      </c>
      <c r="BH183" s="159">
        <f>IF(N183="sníž. přenesená",J183,0)</f>
        <v>0</v>
      </c>
      <c r="BI183" s="159">
        <f>IF(N183="nulová",J183,0)</f>
        <v>0</v>
      </c>
      <c r="BJ183" s="17" t="s">
        <v>80</v>
      </c>
      <c r="BK183" s="159">
        <f>ROUND(I183*H183,2)</f>
        <v>0</v>
      </c>
      <c r="BL183" s="17" t="s">
        <v>188</v>
      </c>
      <c r="BM183" s="158" t="s">
        <v>2183</v>
      </c>
    </row>
    <row r="184" spans="1:65" s="2" customFormat="1" ht="19.5">
      <c r="A184" s="32"/>
      <c r="B184" s="33"/>
      <c r="C184" s="32"/>
      <c r="D184" s="160" t="s">
        <v>190</v>
      </c>
      <c r="E184" s="32"/>
      <c r="F184" s="161" t="s">
        <v>1656</v>
      </c>
      <c r="G184" s="32"/>
      <c r="H184" s="32"/>
      <c r="I184" s="162"/>
      <c r="J184" s="32"/>
      <c r="K184" s="32"/>
      <c r="L184" s="33"/>
      <c r="M184" s="163"/>
      <c r="N184" s="164"/>
      <c r="O184" s="58"/>
      <c r="P184" s="58"/>
      <c r="Q184" s="58"/>
      <c r="R184" s="58"/>
      <c r="S184" s="58"/>
      <c r="T184" s="59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7" t="s">
        <v>190</v>
      </c>
      <c r="AU184" s="17" t="s">
        <v>212</v>
      </c>
    </row>
    <row r="185" spans="1:65" s="13" customFormat="1" ht="11.25">
      <c r="B185" s="165"/>
      <c r="D185" s="160" t="s">
        <v>191</v>
      </c>
      <c r="E185" s="166" t="s">
        <v>1</v>
      </c>
      <c r="F185" s="167" t="s">
        <v>2184</v>
      </c>
      <c r="H185" s="168">
        <v>22.8</v>
      </c>
      <c r="I185" s="169"/>
      <c r="L185" s="165"/>
      <c r="M185" s="170"/>
      <c r="N185" s="171"/>
      <c r="O185" s="171"/>
      <c r="P185" s="171"/>
      <c r="Q185" s="171"/>
      <c r="R185" s="171"/>
      <c r="S185" s="171"/>
      <c r="T185" s="172"/>
      <c r="AT185" s="166" t="s">
        <v>191</v>
      </c>
      <c r="AU185" s="166" t="s">
        <v>212</v>
      </c>
      <c r="AV185" s="13" t="s">
        <v>82</v>
      </c>
      <c r="AW185" s="13" t="s">
        <v>29</v>
      </c>
      <c r="AX185" s="13" t="s">
        <v>72</v>
      </c>
      <c r="AY185" s="166" t="s">
        <v>181</v>
      </c>
    </row>
    <row r="186" spans="1:65" s="15" customFormat="1" ht="11.25">
      <c r="B186" s="180"/>
      <c r="D186" s="160" t="s">
        <v>191</v>
      </c>
      <c r="E186" s="181" t="s">
        <v>1</v>
      </c>
      <c r="F186" s="182" t="s">
        <v>223</v>
      </c>
      <c r="H186" s="183">
        <v>22.8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191</v>
      </c>
      <c r="AU186" s="181" t="s">
        <v>212</v>
      </c>
      <c r="AV186" s="15" t="s">
        <v>188</v>
      </c>
      <c r="AW186" s="15" t="s">
        <v>29</v>
      </c>
      <c r="AX186" s="15" t="s">
        <v>80</v>
      </c>
      <c r="AY186" s="181" t="s">
        <v>181</v>
      </c>
    </row>
    <row r="187" spans="1:65" s="2" customFormat="1" ht="37.9" customHeight="1">
      <c r="A187" s="32"/>
      <c r="B187" s="144"/>
      <c r="C187" s="188" t="s">
        <v>325</v>
      </c>
      <c r="D187" s="188" t="s">
        <v>266</v>
      </c>
      <c r="E187" s="189" t="s">
        <v>1659</v>
      </c>
      <c r="F187" s="190" t="s">
        <v>1660</v>
      </c>
      <c r="G187" s="191" t="s">
        <v>881</v>
      </c>
      <c r="H187" s="192">
        <v>10.56</v>
      </c>
      <c r="I187" s="193"/>
      <c r="J187" s="194">
        <f>ROUND(I187*H187,2)</f>
        <v>0</v>
      </c>
      <c r="K187" s="195"/>
      <c r="L187" s="33"/>
      <c r="M187" s="196" t="s">
        <v>1</v>
      </c>
      <c r="N187" s="197" t="s">
        <v>37</v>
      </c>
      <c r="O187" s="58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8" t="s">
        <v>188</v>
      </c>
      <c r="AT187" s="158" t="s">
        <v>266</v>
      </c>
      <c r="AU187" s="158" t="s">
        <v>212</v>
      </c>
      <c r="AY187" s="17" t="s">
        <v>181</v>
      </c>
      <c r="BE187" s="159">
        <f>IF(N187="základní",J187,0)</f>
        <v>0</v>
      </c>
      <c r="BF187" s="159">
        <f>IF(N187="snížená",J187,0)</f>
        <v>0</v>
      </c>
      <c r="BG187" s="159">
        <f>IF(N187="zákl. přenesená",J187,0)</f>
        <v>0</v>
      </c>
      <c r="BH187" s="159">
        <f>IF(N187="sníž. přenesená",J187,0)</f>
        <v>0</v>
      </c>
      <c r="BI187" s="159">
        <f>IF(N187="nulová",J187,0)</f>
        <v>0</v>
      </c>
      <c r="BJ187" s="17" t="s">
        <v>80</v>
      </c>
      <c r="BK187" s="159">
        <f>ROUND(I187*H187,2)</f>
        <v>0</v>
      </c>
      <c r="BL187" s="17" t="s">
        <v>188</v>
      </c>
      <c r="BM187" s="158" t="s">
        <v>2185</v>
      </c>
    </row>
    <row r="188" spans="1:65" s="2" customFormat="1" ht="19.5">
      <c r="A188" s="32"/>
      <c r="B188" s="33"/>
      <c r="C188" s="32"/>
      <c r="D188" s="160" t="s">
        <v>190</v>
      </c>
      <c r="E188" s="32"/>
      <c r="F188" s="161" t="s">
        <v>1660</v>
      </c>
      <c r="G188" s="32"/>
      <c r="H188" s="32"/>
      <c r="I188" s="162"/>
      <c r="J188" s="32"/>
      <c r="K188" s="32"/>
      <c r="L188" s="33"/>
      <c r="M188" s="163"/>
      <c r="N188" s="164"/>
      <c r="O188" s="58"/>
      <c r="P188" s="58"/>
      <c r="Q188" s="58"/>
      <c r="R188" s="58"/>
      <c r="S188" s="58"/>
      <c r="T188" s="59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7" t="s">
        <v>190</v>
      </c>
      <c r="AU188" s="17" t="s">
        <v>212</v>
      </c>
    </row>
    <row r="189" spans="1:65" s="13" customFormat="1" ht="11.25">
      <c r="B189" s="165"/>
      <c r="D189" s="160" t="s">
        <v>191</v>
      </c>
      <c r="E189" s="166" t="s">
        <v>1</v>
      </c>
      <c r="F189" s="167" t="s">
        <v>2186</v>
      </c>
      <c r="H189" s="168">
        <v>10.56</v>
      </c>
      <c r="I189" s="169"/>
      <c r="L189" s="165"/>
      <c r="M189" s="170"/>
      <c r="N189" s="171"/>
      <c r="O189" s="171"/>
      <c r="P189" s="171"/>
      <c r="Q189" s="171"/>
      <c r="R189" s="171"/>
      <c r="S189" s="171"/>
      <c r="T189" s="172"/>
      <c r="AT189" s="166" t="s">
        <v>191</v>
      </c>
      <c r="AU189" s="166" t="s">
        <v>212</v>
      </c>
      <c r="AV189" s="13" t="s">
        <v>82</v>
      </c>
      <c r="AW189" s="13" t="s">
        <v>29</v>
      </c>
      <c r="AX189" s="13" t="s">
        <v>72</v>
      </c>
      <c r="AY189" s="166" t="s">
        <v>181</v>
      </c>
    </row>
    <row r="190" spans="1:65" s="15" customFormat="1" ht="11.25">
      <c r="B190" s="180"/>
      <c r="D190" s="160" t="s">
        <v>191</v>
      </c>
      <c r="E190" s="181" t="s">
        <v>1</v>
      </c>
      <c r="F190" s="182" t="s">
        <v>223</v>
      </c>
      <c r="H190" s="183">
        <v>10.56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191</v>
      </c>
      <c r="AU190" s="181" t="s">
        <v>212</v>
      </c>
      <c r="AV190" s="15" t="s">
        <v>188</v>
      </c>
      <c r="AW190" s="15" t="s">
        <v>29</v>
      </c>
      <c r="AX190" s="15" t="s">
        <v>80</v>
      </c>
      <c r="AY190" s="181" t="s">
        <v>181</v>
      </c>
    </row>
    <row r="191" spans="1:65" s="2" customFormat="1" ht="37.9" customHeight="1">
      <c r="A191" s="32"/>
      <c r="B191" s="144"/>
      <c r="C191" s="188" t="s">
        <v>329</v>
      </c>
      <c r="D191" s="188" t="s">
        <v>266</v>
      </c>
      <c r="E191" s="189" t="s">
        <v>1663</v>
      </c>
      <c r="F191" s="190" t="s">
        <v>1664</v>
      </c>
      <c r="G191" s="191" t="s">
        <v>881</v>
      </c>
      <c r="H191" s="192">
        <v>10.56</v>
      </c>
      <c r="I191" s="193"/>
      <c r="J191" s="194">
        <f>ROUND(I191*H191,2)</f>
        <v>0</v>
      </c>
      <c r="K191" s="195"/>
      <c r="L191" s="33"/>
      <c r="M191" s="196" t="s">
        <v>1</v>
      </c>
      <c r="N191" s="197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188</v>
      </c>
      <c r="AT191" s="158" t="s">
        <v>266</v>
      </c>
      <c r="AU191" s="158" t="s">
        <v>212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188</v>
      </c>
      <c r="BM191" s="158" t="s">
        <v>2187</v>
      </c>
    </row>
    <row r="192" spans="1:65" s="2" customFormat="1" ht="19.5">
      <c r="A192" s="32"/>
      <c r="B192" s="33"/>
      <c r="C192" s="32"/>
      <c r="D192" s="160" t="s">
        <v>190</v>
      </c>
      <c r="E192" s="32"/>
      <c r="F192" s="161" t="s">
        <v>1664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212</v>
      </c>
    </row>
    <row r="193" spans="1:65" s="13" customFormat="1" ht="11.25">
      <c r="B193" s="165"/>
      <c r="D193" s="160" t="s">
        <v>191</v>
      </c>
      <c r="E193" s="166" t="s">
        <v>1</v>
      </c>
      <c r="F193" s="167" t="s">
        <v>2186</v>
      </c>
      <c r="H193" s="168">
        <v>10.56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6" t="s">
        <v>191</v>
      </c>
      <c r="AU193" s="166" t="s">
        <v>212</v>
      </c>
      <c r="AV193" s="13" t="s">
        <v>82</v>
      </c>
      <c r="AW193" s="13" t="s">
        <v>29</v>
      </c>
      <c r="AX193" s="13" t="s">
        <v>72</v>
      </c>
      <c r="AY193" s="166" t="s">
        <v>181</v>
      </c>
    </row>
    <row r="194" spans="1:65" s="15" customFormat="1" ht="11.25">
      <c r="B194" s="180"/>
      <c r="D194" s="160" t="s">
        <v>191</v>
      </c>
      <c r="E194" s="181" t="s">
        <v>1</v>
      </c>
      <c r="F194" s="182" t="s">
        <v>223</v>
      </c>
      <c r="H194" s="183">
        <v>10.56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191</v>
      </c>
      <c r="AU194" s="181" t="s">
        <v>212</v>
      </c>
      <c r="AV194" s="15" t="s">
        <v>188</v>
      </c>
      <c r="AW194" s="15" t="s">
        <v>29</v>
      </c>
      <c r="AX194" s="15" t="s">
        <v>80</v>
      </c>
      <c r="AY194" s="181" t="s">
        <v>181</v>
      </c>
    </row>
    <row r="195" spans="1:65" s="2" customFormat="1" ht="24.2" customHeight="1">
      <c r="A195" s="32"/>
      <c r="B195" s="144"/>
      <c r="C195" s="188" t="s">
        <v>333</v>
      </c>
      <c r="D195" s="188" t="s">
        <v>266</v>
      </c>
      <c r="E195" s="189" t="s">
        <v>1666</v>
      </c>
      <c r="F195" s="190" t="s">
        <v>1667</v>
      </c>
      <c r="G195" s="191" t="s">
        <v>643</v>
      </c>
      <c r="H195" s="192">
        <v>4.5599999999999996</v>
      </c>
      <c r="I195" s="193"/>
      <c r="J195" s="194">
        <f>ROUND(I195*H195,2)</f>
        <v>0</v>
      </c>
      <c r="K195" s="195"/>
      <c r="L195" s="33"/>
      <c r="M195" s="196" t="s">
        <v>1</v>
      </c>
      <c r="N195" s="197" t="s">
        <v>37</v>
      </c>
      <c r="O195" s="58"/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8" t="s">
        <v>188</v>
      </c>
      <c r="AT195" s="158" t="s">
        <v>266</v>
      </c>
      <c r="AU195" s="158" t="s">
        <v>212</v>
      </c>
      <c r="AY195" s="17" t="s">
        <v>181</v>
      </c>
      <c r="BE195" s="159">
        <f>IF(N195="základní",J195,0)</f>
        <v>0</v>
      </c>
      <c r="BF195" s="159">
        <f>IF(N195="snížená",J195,0)</f>
        <v>0</v>
      </c>
      <c r="BG195" s="159">
        <f>IF(N195="zákl. přenesená",J195,0)</f>
        <v>0</v>
      </c>
      <c r="BH195" s="159">
        <f>IF(N195="sníž. přenesená",J195,0)</f>
        <v>0</v>
      </c>
      <c r="BI195" s="159">
        <f>IF(N195="nulová",J195,0)</f>
        <v>0</v>
      </c>
      <c r="BJ195" s="17" t="s">
        <v>80</v>
      </c>
      <c r="BK195" s="159">
        <f>ROUND(I195*H195,2)</f>
        <v>0</v>
      </c>
      <c r="BL195" s="17" t="s">
        <v>188</v>
      </c>
      <c r="BM195" s="158" t="s">
        <v>2188</v>
      </c>
    </row>
    <row r="196" spans="1:65" s="2" customFormat="1" ht="19.5">
      <c r="A196" s="32"/>
      <c r="B196" s="33"/>
      <c r="C196" s="32"/>
      <c r="D196" s="160" t="s">
        <v>190</v>
      </c>
      <c r="E196" s="32"/>
      <c r="F196" s="161" t="s">
        <v>1667</v>
      </c>
      <c r="G196" s="32"/>
      <c r="H196" s="32"/>
      <c r="I196" s="162"/>
      <c r="J196" s="32"/>
      <c r="K196" s="32"/>
      <c r="L196" s="33"/>
      <c r="M196" s="163"/>
      <c r="N196" s="164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190</v>
      </c>
      <c r="AU196" s="17" t="s">
        <v>212</v>
      </c>
    </row>
    <row r="197" spans="1:65" s="13" customFormat="1" ht="11.25">
      <c r="B197" s="165"/>
      <c r="D197" s="160" t="s">
        <v>191</v>
      </c>
      <c r="E197" s="166" t="s">
        <v>1</v>
      </c>
      <c r="F197" s="167" t="s">
        <v>2189</v>
      </c>
      <c r="H197" s="168">
        <v>4.5599999999999996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6" t="s">
        <v>191</v>
      </c>
      <c r="AU197" s="166" t="s">
        <v>212</v>
      </c>
      <c r="AV197" s="13" t="s">
        <v>82</v>
      </c>
      <c r="AW197" s="13" t="s">
        <v>29</v>
      </c>
      <c r="AX197" s="13" t="s">
        <v>72</v>
      </c>
      <c r="AY197" s="166" t="s">
        <v>181</v>
      </c>
    </row>
    <row r="198" spans="1:65" s="15" customFormat="1" ht="11.25">
      <c r="B198" s="180"/>
      <c r="D198" s="160" t="s">
        <v>191</v>
      </c>
      <c r="E198" s="181" t="s">
        <v>1</v>
      </c>
      <c r="F198" s="182" t="s">
        <v>223</v>
      </c>
      <c r="H198" s="183">
        <v>4.5599999999999996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191</v>
      </c>
      <c r="AU198" s="181" t="s">
        <v>212</v>
      </c>
      <c r="AV198" s="15" t="s">
        <v>188</v>
      </c>
      <c r="AW198" s="15" t="s">
        <v>29</v>
      </c>
      <c r="AX198" s="15" t="s">
        <v>80</v>
      </c>
      <c r="AY198" s="181" t="s">
        <v>181</v>
      </c>
    </row>
    <row r="199" spans="1:65" s="2" customFormat="1" ht="24.2" customHeight="1">
      <c r="A199" s="32"/>
      <c r="B199" s="144"/>
      <c r="C199" s="188" t="s">
        <v>338</v>
      </c>
      <c r="D199" s="188" t="s">
        <v>266</v>
      </c>
      <c r="E199" s="189" t="s">
        <v>2190</v>
      </c>
      <c r="F199" s="190" t="s">
        <v>2191</v>
      </c>
      <c r="G199" s="191" t="s">
        <v>881</v>
      </c>
      <c r="H199" s="192">
        <v>39.520000000000003</v>
      </c>
      <c r="I199" s="193"/>
      <c r="J199" s="194">
        <f>ROUND(I199*H199,2)</f>
        <v>0</v>
      </c>
      <c r="K199" s="195"/>
      <c r="L199" s="33"/>
      <c r="M199" s="196" t="s">
        <v>1</v>
      </c>
      <c r="N199" s="197" t="s">
        <v>37</v>
      </c>
      <c r="O199" s="58"/>
      <c r="P199" s="156">
        <f>O199*H199</f>
        <v>0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8" t="s">
        <v>188</v>
      </c>
      <c r="AT199" s="158" t="s">
        <v>266</v>
      </c>
      <c r="AU199" s="158" t="s">
        <v>212</v>
      </c>
      <c r="AY199" s="17" t="s">
        <v>181</v>
      </c>
      <c r="BE199" s="159">
        <f>IF(N199="základní",J199,0)</f>
        <v>0</v>
      </c>
      <c r="BF199" s="159">
        <f>IF(N199="snížená",J199,0)</f>
        <v>0</v>
      </c>
      <c r="BG199" s="159">
        <f>IF(N199="zákl. přenesená",J199,0)</f>
        <v>0</v>
      </c>
      <c r="BH199" s="159">
        <f>IF(N199="sníž. přenesená",J199,0)</f>
        <v>0</v>
      </c>
      <c r="BI199" s="159">
        <f>IF(N199="nulová",J199,0)</f>
        <v>0</v>
      </c>
      <c r="BJ199" s="17" t="s">
        <v>80</v>
      </c>
      <c r="BK199" s="159">
        <f>ROUND(I199*H199,2)</f>
        <v>0</v>
      </c>
      <c r="BL199" s="17" t="s">
        <v>188</v>
      </c>
      <c r="BM199" s="158" t="s">
        <v>2192</v>
      </c>
    </row>
    <row r="200" spans="1:65" s="2" customFormat="1" ht="19.5">
      <c r="A200" s="32"/>
      <c r="B200" s="33"/>
      <c r="C200" s="32"/>
      <c r="D200" s="160" t="s">
        <v>190</v>
      </c>
      <c r="E200" s="32"/>
      <c r="F200" s="161" t="s">
        <v>2191</v>
      </c>
      <c r="G200" s="32"/>
      <c r="H200" s="32"/>
      <c r="I200" s="162"/>
      <c r="J200" s="32"/>
      <c r="K200" s="32"/>
      <c r="L200" s="33"/>
      <c r="M200" s="163"/>
      <c r="N200" s="164"/>
      <c r="O200" s="58"/>
      <c r="P200" s="58"/>
      <c r="Q200" s="58"/>
      <c r="R200" s="58"/>
      <c r="S200" s="58"/>
      <c r="T200" s="59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7" t="s">
        <v>190</v>
      </c>
      <c r="AU200" s="17" t="s">
        <v>212</v>
      </c>
    </row>
    <row r="201" spans="1:65" s="13" customFormat="1" ht="11.25">
      <c r="B201" s="165"/>
      <c r="D201" s="160" t="s">
        <v>191</v>
      </c>
      <c r="E201" s="166" t="s">
        <v>1</v>
      </c>
      <c r="F201" s="167" t="s">
        <v>2193</v>
      </c>
      <c r="H201" s="168">
        <v>39.520000000000003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6" t="s">
        <v>191</v>
      </c>
      <c r="AU201" s="166" t="s">
        <v>212</v>
      </c>
      <c r="AV201" s="13" t="s">
        <v>82</v>
      </c>
      <c r="AW201" s="13" t="s">
        <v>29</v>
      </c>
      <c r="AX201" s="13" t="s">
        <v>72</v>
      </c>
      <c r="AY201" s="166" t="s">
        <v>181</v>
      </c>
    </row>
    <row r="202" spans="1:65" s="15" customFormat="1" ht="11.25">
      <c r="B202" s="180"/>
      <c r="D202" s="160" t="s">
        <v>191</v>
      </c>
      <c r="E202" s="181" t="s">
        <v>1</v>
      </c>
      <c r="F202" s="182" t="s">
        <v>223</v>
      </c>
      <c r="H202" s="183">
        <v>39.520000000000003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191</v>
      </c>
      <c r="AU202" s="181" t="s">
        <v>212</v>
      </c>
      <c r="AV202" s="15" t="s">
        <v>188</v>
      </c>
      <c r="AW202" s="15" t="s">
        <v>29</v>
      </c>
      <c r="AX202" s="15" t="s">
        <v>80</v>
      </c>
      <c r="AY202" s="181" t="s">
        <v>181</v>
      </c>
    </row>
    <row r="203" spans="1:65" s="2" customFormat="1" ht="37.9" customHeight="1">
      <c r="A203" s="32"/>
      <c r="B203" s="144"/>
      <c r="C203" s="188" t="s">
        <v>363</v>
      </c>
      <c r="D203" s="188" t="s">
        <v>266</v>
      </c>
      <c r="E203" s="189" t="s">
        <v>2194</v>
      </c>
      <c r="F203" s="190" t="s">
        <v>2195</v>
      </c>
      <c r="G203" s="191" t="s">
        <v>881</v>
      </c>
      <c r="H203" s="192">
        <v>2.4</v>
      </c>
      <c r="I203" s="193"/>
      <c r="J203" s="194">
        <f>ROUND(I203*H203,2)</f>
        <v>0</v>
      </c>
      <c r="K203" s="195"/>
      <c r="L203" s="33"/>
      <c r="M203" s="196" t="s">
        <v>1</v>
      </c>
      <c r="N203" s="197" t="s">
        <v>37</v>
      </c>
      <c r="O203" s="58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8" t="s">
        <v>188</v>
      </c>
      <c r="AT203" s="158" t="s">
        <v>266</v>
      </c>
      <c r="AU203" s="158" t="s">
        <v>212</v>
      </c>
      <c r="AY203" s="17" t="s">
        <v>181</v>
      </c>
      <c r="BE203" s="159">
        <f>IF(N203="základní",J203,0)</f>
        <v>0</v>
      </c>
      <c r="BF203" s="159">
        <f>IF(N203="snížená",J203,0)</f>
        <v>0</v>
      </c>
      <c r="BG203" s="159">
        <f>IF(N203="zákl. přenesená",J203,0)</f>
        <v>0</v>
      </c>
      <c r="BH203" s="159">
        <f>IF(N203="sníž. přenesená",J203,0)</f>
        <v>0</v>
      </c>
      <c r="BI203" s="159">
        <f>IF(N203="nulová",J203,0)</f>
        <v>0</v>
      </c>
      <c r="BJ203" s="17" t="s">
        <v>80</v>
      </c>
      <c r="BK203" s="159">
        <f>ROUND(I203*H203,2)</f>
        <v>0</v>
      </c>
      <c r="BL203" s="17" t="s">
        <v>188</v>
      </c>
      <c r="BM203" s="158" t="s">
        <v>2196</v>
      </c>
    </row>
    <row r="204" spans="1:65" s="2" customFormat="1" ht="19.5">
      <c r="A204" s="32"/>
      <c r="B204" s="33"/>
      <c r="C204" s="32"/>
      <c r="D204" s="160" t="s">
        <v>190</v>
      </c>
      <c r="E204" s="32"/>
      <c r="F204" s="161" t="s">
        <v>2195</v>
      </c>
      <c r="G204" s="32"/>
      <c r="H204" s="32"/>
      <c r="I204" s="162"/>
      <c r="J204" s="32"/>
      <c r="K204" s="32"/>
      <c r="L204" s="33"/>
      <c r="M204" s="163"/>
      <c r="N204" s="164"/>
      <c r="O204" s="58"/>
      <c r="P204" s="58"/>
      <c r="Q204" s="58"/>
      <c r="R204" s="58"/>
      <c r="S204" s="58"/>
      <c r="T204" s="59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7" t="s">
        <v>190</v>
      </c>
      <c r="AU204" s="17" t="s">
        <v>212</v>
      </c>
    </row>
    <row r="205" spans="1:65" s="13" customFormat="1" ht="11.25">
      <c r="B205" s="165"/>
      <c r="D205" s="160" t="s">
        <v>191</v>
      </c>
      <c r="E205" s="166" t="s">
        <v>1</v>
      </c>
      <c r="F205" s="167" t="s">
        <v>2197</v>
      </c>
      <c r="H205" s="168">
        <v>2.4</v>
      </c>
      <c r="I205" s="169"/>
      <c r="L205" s="165"/>
      <c r="M205" s="170"/>
      <c r="N205" s="171"/>
      <c r="O205" s="171"/>
      <c r="P205" s="171"/>
      <c r="Q205" s="171"/>
      <c r="R205" s="171"/>
      <c r="S205" s="171"/>
      <c r="T205" s="172"/>
      <c r="AT205" s="166" t="s">
        <v>191</v>
      </c>
      <c r="AU205" s="166" t="s">
        <v>212</v>
      </c>
      <c r="AV205" s="13" t="s">
        <v>82</v>
      </c>
      <c r="AW205" s="13" t="s">
        <v>29</v>
      </c>
      <c r="AX205" s="13" t="s">
        <v>72</v>
      </c>
      <c r="AY205" s="166" t="s">
        <v>181</v>
      </c>
    </row>
    <row r="206" spans="1:65" s="15" customFormat="1" ht="11.25">
      <c r="B206" s="180"/>
      <c r="D206" s="160" t="s">
        <v>191</v>
      </c>
      <c r="E206" s="181" t="s">
        <v>1</v>
      </c>
      <c r="F206" s="182" t="s">
        <v>223</v>
      </c>
      <c r="H206" s="183">
        <v>2.4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191</v>
      </c>
      <c r="AU206" s="181" t="s">
        <v>212</v>
      </c>
      <c r="AV206" s="15" t="s">
        <v>188</v>
      </c>
      <c r="AW206" s="15" t="s">
        <v>29</v>
      </c>
      <c r="AX206" s="15" t="s">
        <v>80</v>
      </c>
      <c r="AY206" s="181" t="s">
        <v>181</v>
      </c>
    </row>
    <row r="207" spans="1:65" s="2" customFormat="1" ht="33" customHeight="1">
      <c r="A207" s="32"/>
      <c r="B207" s="144"/>
      <c r="C207" s="188" t="s">
        <v>7</v>
      </c>
      <c r="D207" s="188" t="s">
        <v>266</v>
      </c>
      <c r="E207" s="189" t="s">
        <v>2093</v>
      </c>
      <c r="F207" s="190" t="s">
        <v>2094</v>
      </c>
      <c r="G207" s="191" t="s">
        <v>690</v>
      </c>
      <c r="H207" s="192">
        <v>3.04</v>
      </c>
      <c r="I207" s="193"/>
      <c r="J207" s="194">
        <f>ROUND(I207*H207,2)</f>
        <v>0</v>
      </c>
      <c r="K207" s="195"/>
      <c r="L207" s="33"/>
      <c r="M207" s="196" t="s">
        <v>1</v>
      </c>
      <c r="N207" s="197" t="s">
        <v>37</v>
      </c>
      <c r="O207" s="58"/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8" t="s">
        <v>188</v>
      </c>
      <c r="AT207" s="158" t="s">
        <v>266</v>
      </c>
      <c r="AU207" s="158" t="s">
        <v>212</v>
      </c>
      <c r="AY207" s="17" t="s">
        <v>181</v>
      </c>
      <c r="BE207" s="159">
        <f>IF(N207="základní",J207,0)</f>
        <v>0</v>
      </c>
      <c r="BF207" s="159">
        <f>IF(N207="snížená",J207,0)</f>
        <v>0</v>
      </c>
      <c r="BG207" s="159">
        <f>IF(N207="zákl. přenesená",J207,0)</f>
        <v>0</v>
      </c>
      <c r="BH207" s="159">
        <f>IF(N207="sníž. přenesená",J207,0)</f>
        <v>0</v>
      </c>
      <c r="BI207" s="159">
        <f>IF(N207="nulová",J207,0)</f>
        <v>0</v>
      </c>
      <c r="BJ207" s="17" t="s">
        <v>80</v>
      </c>
      <c r="BK207" s="159">
        <f>ROUND(I207*H207,2)</f>
        <v>0</v>
      </c>
      <c r="BL207" s="17" t="s">
        <v>188</v>
      </c>
      <c r="BM207" s="158" t="s">
        <v>2198</v>
      </c>
    </row>
    <row r="208" spans="1:65" s="2" customFormat="1" ht="19.5">
      <c r="A208" s="32"/>
      <c r="B208" s="33"/>
      <c r="C208" s="32"/>
      <c r="D208" s="160" t="s">
        <v>190</v>
      </c>
      <c r="E208" s="32"/>
      <c r="F208" s="161" t="s">
        <v>2094</v>
      </c>
      <c r="G208" s="32"/>
      <c r="H208" s="32"/>
      <c r="I208" s="162"/>
      <c r="J208" s="32"/>
      <c r="K208" s="32"/>
      <c r="L208" s="33"/>
      <c r="M208" s="163"/>
      <c r="N208" s="164"/>
      <c r="O208" s="58"/>
      <c r="P208" s="58"/>
      <c r="Q208" s="58"/>
      <c r="R208" s="58"/>
      <c r="S208" s="58"/>
      <c r="T208" s="59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T208" s="17" t="s">
        <v>190</v>
      </c>
      <c r="AU208" s="17" t="s">
        <v>212</v>
      </c>
    </row>
    <row r="209" spans="1:65" s="13" customFormat="1" ht="11.25">
      <c r="B209" s="165"/>
      <c r="D209" s="160" t="s">
        <v>191</v>
      </c>
      <c r="E209" s="166" t="s">
        <v>1</v>
      </c>
      <c r="F209" s="167" t="s">
        <v>2199</v>
      </c>
      <c r="H209" s="168">
        <v>3.04</v>
      </c>
      <c r="I209" s="169"/>
      <c r="L209" s="165"/>
      <c r="M209" s="170"/>
      <c r="N209" s="171"/>
      <c r="O209" s="171"/>
      <c r="P209" s="171"/>
      <c r="Q209" s="171"/>
      <c r="R209" s="171"/>
      <c r="S209" s="171"/>
      <c r="T209" s="172"/>
      <c r="AT209" s="166" t="s">
        <v>191</v>
      </c>
      <c r="AU209" s="166" t="s">
        <v>212</v>
      </c>
      <c r="AV209" s="13" t="s">
        <v>82</v>
      </c>
      <c r="AW209" s="13" t="s">
        <v>29</v>
      </c>
      <c r="AX209" s="13" t="s">
        <v>72</v>
      </c>
      <c r="AY209" s="166" t="s">
        <v>181</v>
      </c>
    </row>
    <row r="210" spans="1:65" s="15" customFormat="1" ht="11.25">
      <c r="B210" s="180"/>
      <c r="D210" s="160" t="s">
        <v>191</v>
      </c>
      <c r="E210" s="181" t="s">
        <v>1</v>
      </c>
      <c r="F210" s="182" t="s">
        <v>223</v>
      </c>
      <c r="H210" s="183">
        <v>3.04</v>
      </c>
      <c r="I210" s="184"/>
      <c r="L210" s="180"/>
      <c r="M210" s="185"/>
      <c r="N210" s="186"/>
      <c r="O210" s="186"/>
      <c r="P210" s="186"/>
      <c r="Q210" s="186"/>
      <c r="R210" s="186"/>
      <c r="S210" s="186"/>
      <c r="T210" s="187"/>
      <c r="AT210" s="181" t="s">
        <v>191</v>
      </c>
      <c r="AU210" s="181" t="s">
        <v>212</v>
      </c>
      <c r="AV210" s="15" t="s">
        <v>188</v>
      </c>
      <c r="AW210" s="15" t="s">
        <v>29</v>
      </c>
      <c r="AX210" s="15" t="s">
        <v>80</v>
      </c>
      <c r="AY210" s="181" t="s">
        <v>181</v>
      </c>
    </row>
    <row r="211" spans="1:65" s="2" customFormat="1" ht="55.5" customHeight="1">
      <c r="A211" s="32"/>
      <c r="B211" s="144"/>
      <c r="C211" s="188" t="s">
        <v>388</v>
      </c>
      <c r="D211" s="188" t="s">
        <v>266</v>
      </c>
      <c r="E211" s="189" t="s">
        <v>1686</v>
      </c>
      <c r="F211" s="190" t="s">
        <v>1687</v>
      </c>
      <c r="G211" s="191" t="s">
        <v>881</v>
      </c>
      <c r="H211" s="192">
        <v>8</v>
      </c>
      <c r="I211" s="193"/>
      <c r="J211" s="194">
        <f>ROUND(I211*H211,2)</f>
        <v>0</v>
      </c>
      <c r="K211" s="195"/>
      <c r="L211" s="33"/>
      <c r="M211" s="196" t="s">
        <v>1</v>
      </c>
      <c r="N211" s="197" t="s">
        <v>37</v>
      </c>
      <c r="O211" s="58"/>
      <c r="P211" s="156">
        <f>O211*H211</f>
        <v>0</v>
      </c>
      <c r="Q211" s="156">
        <v>0</v>
      </c>
      <c r="R211" s="156">
        <f>Q211*H211</f>
        <v>0</v>
      </c>
      <c r="S211" s="156">
        <v>0</v>
      </c>
      <c r="T211" s="157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8" t="s">
        <v>188</v>
      </c>
      <c r="AT211" s="158" t="s">
        <v>266</v>
      </c>
      <c r="AU211" s="158" t="s">
        <v>212</v>
      </c>
      <c r="AY211" s="17" t="s">
        <v>181</v>
      </c>
      <c r="BE211" s="159">
        <f>IF(N211="základní",J211,0)</f>
        <v>0</v>
      </c>
      <c r="BF211" s="159">
        <f>IF(N211="snížená",J211,0)</f>
        <v>0</v>
      </c>
      <c r="BG211" s="159">
        <f>IF(N211="zákl. přenesená",J211,0)</f>
        <v>0</v>
      </c>
      <c r="BH211" s="159">
        <f>IF(N211="sníž. přenesená",J211,0)</f>
        <v>0</v>
      </c>
      <c r="BI211" s="159">
        <f>IF(N211="nulová",J211,0)</f>
        <v>0</v>
      </c>
      <c r="BJ211" s="17" t="s">
        <v>80</v>
      </c>
      <c r="BK211" s="159">
        <f>ROUND(I211*H211,2)</f>
        <v>0</v>
      </c>
      <c r="BL211" s="17" t="s">
        <v>188</v>
      </c>
      <c r="BM211" s="158" t="s">
        <v>2200</v>
      </c>
    </row>
    <row r="212" spans="1:65" s="2" customFormat="1" ht="29.25">
      <c r="A212" s="32"/>
      <c r="B212" s="33"/>
      <c r="C212" s="32"/>
      <c r="D212" s="160" t="s">
        <v>190</v>
      </c>
      <c r="E212" s="32"/>
      <c r="F212" s="161" t="s">
        <v>1687</v>
      </c>
      <c r="G212" s="32"/>
      <c r="H212" s="32"/>
      <c r="I212" s="162"/>
      <c r="J212" s="32"/>
      <c r="K212" s="32"/>
      <c r="L212" s="33"/>
      <c r="M212" s="163"/>
      <c r="N212" s="164"/>
      <c r="O212" s="58"/>
      <c r="P212" s="58"/>
      <c r="Q212" s="58"/>
      <c r="R212" s="58"/>
      <c r="S212" s="58"/>
      <c r="T212" s="59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T212" s="17" t="s">
        <v>190</v>
      </c>
      <c r="AU212" s="17" t="s">
        <v>212</v>
      </c>
    </row>
    <row r="213" spans="1:65" s="13" customFormat="1" ht="11.25">
      <c r="B213" s="165"/>
      <c r="D213" s="160" t="s">
        <v>191</v>
      </c>
      <c r="E213" s="166" t="s">
        <v>1</v>
      </c>
      <c r="F213" s="167" t="s">
        <v>2201</v>
      </c>
      <c r="H213" s="168">
        <v>8</v>
      </c>
      <c r="I213" s="169"/>
      <c r="L213" s="165"/>
      <c r="M213" s="170"/>
      <c r="N213" s="171"/>
      <c r="O213" s="171"/>
      <c r="P213" s="171"/>
      <c r="Q213" s="171"/>
      <c r="R213" s="171"/>
      <c r="S213" s="171"/>
      <c r="T213" s="172"/>
      <c r="AT213" s="166" t="s">
        <v>191</v>
      </c>
      <c r="AU213" s="166" t="s">
        <v>212</v>
      </c>
      <c r="AV213" s="13" t="s">
        <v>82</v>
      </c>
      <c r="AW213" s="13" t="s">
        <v>29</v>
      </c>
      <c r="AX213" s="13" t="s">
        <v>72</v>
      </c>
      <c r="AY213" s="166" t="s">
        <v>181</v>
      </c>
    </row>
    <row r="214" spans="1:65" s="15" customFormat="1" ht="11.25">
      <c r="B214" s="180"/>
      <c r="D214" s="160" t="s">
        <v>191</v>
      </c>
      <c r="E214" s="181" t="s">
        <v>1</v>
      </c>
      <c r="F214" s="182" t="s">
        <v>223</v>
      </c>
      <c r="H214" s="183">
        <v>8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191</v>
      </c>
      <c r="AU214" s="181" t="s">
        <v>212</v>
      </c>
      <c r="AV214" s="15" t="s">
        <v>188</v>
      </c>
      <c r="AW214" s="15" t="s">
        <v>29</v>
      </c>
      <c r="AX214" s="15" t="s">
        <v>80</v>
      </c>
      <c r="AY214" s="181" t="s">
        <v>181</v>
      </c>
    </row>
    <row r="215" spans="1:65" s="12" customFormat="1" ht="22.9" customHeight="1">
      <c r="B215" s="131"/>
      <c r="D215" s="132" t="s">
        <v>71</v>
      </c>
      <c r="E215" s="142" t="s">
        <v>265</v>
      </c>
      <c r="F215" s="142" t="s">
        <v>1695</v>
      </c>
      <c r="I215" s="134"/>
      <c r="J215" s="143">
        <f>BK215</f>
        <v>0</v>
      </c>
      <c r="L215" s="131"/>
      <c r="M215" s="136"/>
      <c r="N215" s="137"/>
      <c r="O215" s="137"/>
      <c r="P215" s="138">
        <f>SUM(P216:P237)</f>
        <v>0</v>
      </c>
      <c r="Q215" s="137"/>
      <c r="R215" s="138">
        <f>SUM(R216:R237)</f>
        <v>0</v>
      </c>
      <c r="S215" s="137"/>
      <c r="T215" s="139">
        <f>SUM(T216:T237)</f>
        <v>0</v>
      </c>
      <c r="AR215" s="132" t="s">
        <v>80</v>
      </c>
      <c r="AT215" s="140" t="s">
        <v>71</v>
      </c>
      <c r="AU215" s="140" t="s">
        <v>80</v>
      </c>
      <c r="AY215" s="132" t="s">
        <v>181</v>
      </c>
      <c r="BK215" s="141">
        <f>SUM(BK216:BK237)</f>
        <v>0</v>
      </c>
    </row>
    <row r="216" spans="1:65" s="2" customFormat="1" ht="24.2" customHeight="1">
      <c r="A216" s="32"/>
      <c r="B216" s="144"/>
      <c r="C216" s="188" t="s">
        <v>537</v>
      </c>
      <c r="D216" s="188" t="s">
        <v>266</v>
      </c>
      <c r="E216" s="189" t="s">
        <v>1696</v>
      </c>
      <c r="F216" s="190" t="s">
        <v>1697</v>
      </c>
      <c r="G216" s="191" t="s">
        <v>577</v>
      </c>
      <c r="H216" s="192">
        <v>1</v>
      </c>
      <c r="I216" s="193"/>
      <c r="J216" s="194">
        <f>ROUND(I216*H216,2)</f>
        <v>0</v>
      </c>
      <c r="K216" s="195"/>
      <c r="L216" s="33"/>
      <c r="M216" s="196" t="s">
        <v>1</v>
      </c>
      <c r="N216" s="197" t="s">
        <v>37</v>
      </c>
      <c r="O216" s="58"/>
      <c r="P216" s="156">
        <f>O216*H216</f>
        <v>0</v>
      </c>
      <c r="Q216" s="156">
        <v>0</v>
      </c>
      <c r="R216" s="156">
        <f>Q216*H216</f>
        <v>0</v>
      </c>
      <c r="S216" s="156">
        <v>0</v>
      </c>
      <c r="T216" s="157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58" t="s">
        <v>188</v>
      </c>
      <c r="AT216" s="158" t="s">
        <v>266</v>
      </c>
      <c r="AU216" s="158" t="s">
        <v>82</v>
      </c>
      <c r="AY216" s="17" t="s">
        <v>181</v>
      </c>
      <c r="BE216" s="159">
        <f>IF(N216="základní",J216,0)</f>
        <v>0</v>
      </c>
      <c r="BF216" s="159">
        <f>IF(N216="snížená",J216,0)</f>
        <v>0</v>
      </c>
      <c r="BG216" s="159">
        <f>IF(N216="zákl. přenesená",J216,0)</f>
        <v>0</v>
      </c>
      <c r="BH216" s="159">
        <f>IF(N216="sníž. přenesená",J216,0)</f>
        <v>0</v>
      </c>
      <c r="BI216" s="159">
        <f>IF(N216="nulová",J216,0)</f>
        <v>0</v>
      </c>
      <c r="BJ216" s="17" t="s">
        <v>80</v>
      </c>
      <c r="BK216" s="159">
        <f>ROUND(I216*H216,2)</f>
        <v>0</v>
      </c>
      <c r="BL216" s="17" t="s">
        <v>188</v>
      </c>
      <c r="BM216" s="158" t="s">
        <v>2202</v>
      </c>
    </row>
    <row r="217" spans="1:65" s="2" customFormat="1" ht="19.5">
      <c r="A217" s="32"/>
      <c r="B217" s="33"/>
      <c r="C217" s="32"/>
      <c r="D217" s="160" t="s">
        <v>190</v>
      </c>
      <c r="E217" s="32"/>
      <c r="F217" s="161" t="s">
        <v>1697</v>
      </c>
      <c r="G217" s="32"/>
      <c r="H217" s="32"/>
      <c r="I217" s="162"/>
      <c r="J217" s="32"/>
      <c r="K217" s="32"/>
      <c r="L217" s="33"/>
      <c r="M217" s="163"/>
      <c r="N217" s="164"/>
      <c r="O217" s="58"/>
      <c r="P217" s="58"/>
      <c r="Q217" s="58"/>
      <c r="R217" s="58"/>
      <c r="S217" s="58"/>
      <c r="T217" s="59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T217" s="17" t="s">
        <v>190</v>
      </c>
      <c r="AU217" s="17" t="s">
        <v>82</v>
      </c>
    </row>
    <row r="218" spans="1:65" s="2" customFormat="1" ht="24.2" customHeight="1">
      <c r="A218" s="32"/>
      <c r="B218" s="144"/>
      <c r="C218" s="188" t="s">
        <v>540</v>
      </c>
      <c r="D218" s="188" t="s">
        <v>266</v>
      </c>
      <c r="E218" s="189" t="s">
        <v>2203</v>
      </c>
      <c r="F218" s="190" t="s">
        <v>2204</v>
      </c>
      <c r="G218" s="191" t="s">
        <v>690</v>
      </c>
      <c r="H218" s="192">
        <v>0.76</v>
      </c>
      <c r="I218" s="193"/>
      <c r="J218" s="194">
        <f>ROUND(I218*H218,2)</f>
        <v>0</v>
      </c>
      <c r="K218" s="195"/>
      <c r="L218" s="33"/>
      <c r="M218" s="196" t="s">
        <v>1</v>
      </c>
      <c r="N218" s="197" t="s">
        <v>37</v>
      </c>
      <c r="O218" s="58"/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8" t="s">
        <v>188</v>
      </c>
      <c r="AT218" s="158" t="s">
        <v>266</v>
      </c>
      <c r="AU218" s="158" t="s">
        <v>82</v>
      </c>
      <c r="AY218" s="17" t="s">
        <v>181</v>
      </c>
      <c r="BE218" s="159">
        <f>IF(N218="základní",J218,0)</f>
        <v>0</v>
      </c>
      <c r="BF218" s="159">
        <f>IF(N218="snížená",J218,0)</f>
        <v>0</v>
      </c>
      <c r="BG218" s="159">
        <f>IF(N218="zákl. přenesená",J218,0)</f>
        <v>0</v>
      </c>
      <c r="BH218" s="159">
        <f>IF(N218="sníž. přenesená",J218,0)</f>
        <v>0</v>
      </c>
      <c r="BI218" s="159">
        <f>IF(N218="nulová",J218,0)</f>
        <v>0</v>
      </c>
      <c r="BJ218" s="17" t="s">
        <v>80</v>
      </c>
      <c r="BK218" s="159">
        <f>ROUND(I218*H218,2)</f>
        <v>0</v>
      </c>
      <c r="BL218" s="17" t="s">
        <v>188</v>
      </c>
      <c r="BM218" s="158" t="s">
        <v>2205</v>
      </c>
    </row>
    <row r="219" spans="1:65" s="2" customFormat="1" ht="11.25">
      <c r="A219" s="32"/>
      <c r="B219" s="33"/>
      <c r="C219" s="32"/>
      <c r="D219" s="160" t="s">
        <v>190</v>
      </c>
      <c r="E219" s="32"/>
      <c r="F219" s="161" t="s">
        <v>2204</v>
      </c>
      <c r="G219" s="32"/>
      <c r="H219" s="32"/>
      <c r="I219" s="162"/>
      <c r="J219" s="32"/>
      <c r="K219" s="32"/>
      <c r="L219" s="33"/>
      <c r="M219" s="163"/>
      <c r="N219" s="164"/>
      <c r="O219" s="58"/>
      <c r="P219" s="58"/>
      <c r="Q219" s="58"/>
      <c r="R219" s="58"/>
      <c r="S219" s="58"/>
      <c r="T219" s="59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7" t="s">
        <v>190</v>
      </c>
      <c r="AU219" s="17" t="s">
        <v>82</v>
      </c>
    </row>
    <row r="220" spans="1:65" s="13" customFormat="1" ht="11.25">
      <c r="B220" s="165"/>
      <c r="D220" s="160" t="s">
        <v>191</v>
      </c>
      <c r="E220" s="166" t="s">
        <v>1</v>
      </c>
      <c r="F220" s="167" t="s">
        <v>2206</v>
      </c>
      <c r="H220" s="168">
        <v>0.76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6" t="s">
        <v>191</v>
      </c>
      <c r="AU220" s="166" t="s">
        <v>82</v>
      </c>
      <c r="AV220" s="13" t="s">
        <v>82</v>
      </c>
      <c r="AW220" s="13" t="s">
        <v>29</v>
      </c>
      <c r="AX220" s="13" t="s">
        <v>72</v>
      </c>
      <c r="AY220" s="166" t="s">
        <v>181</v>
      </c>
    </row>
    <row r="221" spans="1:65" s="15" customFormat="1" ht="11.25">
      <c r="B221" s="180"/>
      <c r="D221" s="160" t="s">
        <v>191</v>
      </c>
      <c r="E221" s="181" t="s">
        <v>1</v>
      </c>
      <c r="F221" s="182" t="s">
        <v>223</v>
      </c>
      <c r="H221" s="183">
        <v>0.76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191</v>
      </c>
      <c r="AU221" s="181" t="s">
        <v>82</v>
      </c>
      <c r="AV221" s="15" t="s">
        <v>188</v>
      </c>
      <c r="AW221" s="15" t="s">
        <v>29</v>
      </c>
      <c r="AX221" s="15" t="s">
        <v>80</v>
      </c>
      <c r="AY221" s="181" t="s">
        <v>181</v>
      </c>
    </row>
    <row r="222" spans="1:65" s="2" customFormat="1" ht="24.2" customHeight="1">
      <c r="A222" s="32"/>
      <c r="B222" s="144"/>
      <c r="C222" s="188" t="s">
        <v>394</v>
      </c>
      <c r="D222" s="188" t="s">
        <v>266</v>
      </c>
      <c r="E222" s="189" t="s">
        <v>2207</v>
      </c>
      <c r="F222" s="190" t="s">
        <v>2208</v>
      </c>
      <c r="G222" s="191" t="s">
        <v>881</v>
      </c>
      <c r="H222" s="192">
        <v>40.96</v>
      </c>
      <c r="I222" s="193"/>
      <c r="J222" s="194">
        <f>ROUND(I222*H222,2)</f>
        <v>0</v>
      </c>
      <c r="K222" s="195"/>
      <c r="L222" s="33"/>
      <c r="M222" s="196" t="s">
        <v>1</v>
      </c>
      <c r="N222" s="197" t="s">
        <v>37</v>
      </c>
      <c r="O222" s="58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8" t="s">
        <v>188</v>
      </c>
      <c r="AT222" s="158" t="s">
        <v>266</v>
      </c>
      <c r="AU222" s="158" t="s">
        <v>82</v>
      </c>
      <c r="AY222" s="17" t="s">
        <v>181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80</v>
      </c>
      <c r="BK222" s="159">
        <f>ROUND(I222*H222,2)</f>
        <v>0</v>
      </c>
      <c r="BL222" s="17" t="s">
        <v>188</v>
      </c>
      <c r="BM222" s="158" t="s">
        <v>2209</v>
      </c>
    </row>
    <row r="223" spans="1:65" s="2" customFormat="1" ht="11.25">
      <c r="A223" s="32"/>
      <c r="B223" s="33"/>
      <c r="C223" s="32"/>
      <c r="D223" s="160" t="s">
        <v>190</v>
      </c>
      <c r="E223" s="32"/>
      <c r="F223" s="161" t="s">
        <v>2208</v>
      </c>
      <c r="G223" s="32"/>
      <c r="H223" s="32"/>
      <c r="I223" s="162"/>
      <c r="J223" s="32"/>
      <c r="K223" s="32"/>
      <c r="L223" s="33"/>
      <c r="M223" s="163"/>
      <c r="N223" s="164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190</v>
      </c>
      <c r="AU223" s="17" t="s">
        <v>82</v>
      </c>
    </row>
    <row r="224" spans="1:65" s="13" customFormat="1" ht="11.25">
      <c r="B224" s="165"/>
      <c r="D224" s="160" t="s">
        <v>191</v>
      </c>
      <c r="E224" s="166" t="s">
        <v>1</v>
      </c>
      <c r="F224" s="167" t="s">
        <v>2210</v>
      </c>
      <c r="H224" s="168">
        <v>40.96</v>
      </c>
      <c r="I224" s="169"/>
      <c r="L224" s="165"/>
      <c r="M224" s="170"/>
      <c r="N224" s="171"/>
      <c r="O224" s="171"/>
      <c r="P224" s="171"/>
      <c r="Q224" s="171"/>
      <c r="R224" s="171"/>
      <c r="S224" s="171"/>
      <c r="T224" s="172"/>
      <c r="AT224" s="166" t="s">
        <v>191</v>
      </c>
      <c r="AU224" s="166" t="s">
        <v>82</v>
      </c>
      <c r="AV224" s="13" t="s">
        <v>82</v>
      </c>
      <c r="AW224" s="13" t="s">
        <v>29</v>
      </c>
      <c r="AX224" s="13" t="s">
        <v>72</v>
      </c>
      <c r="AY224" s="166" t="s">
        <v>181</v>
      </c>
    </row>
    <row r="225" spans="1:65" s="15" customFormat="1" ht="11.25">
      <c r="B225" s="180"/>
      <c r="D225" s="160" t="s">
        <v>191</v>
      </c>
      <c r="E225" s="181" t="s">
        <v>1</v>
      </c>
      <c r="F225" s="182" t="s">
        <v>223</v>
      </c>
      <c r="H225" s="183">
        <v>40.96</v>
      </c>
      <c r="I225" s="184"/>
      <c r="L225" s="180"/>
      <c r="M225" s="185"/>
      <c r="N225" s="186"/>
      <c r="O225" s="186"/>
      <c r="P225" s="186"/>
      <c r="Q225" s="186"/>
      <c r="R225" s="186"/>
      <c r="S225" s="186"/>
      <c r="T225" s="187"/>
      <c r="AT225" s="181" t="s">
        <v>191</v>
      </c>
      <c r="AU225" s="181" t="s">
        <v>82</v>
      </c>
      <c r="AV225" s="15" t="s">
        <v>188</v>
      </c>
      <c r="AW225" s="15" t="s">
        <v>29</v>
      </c>
      <c r="AX225" s="15" t="s">
        <v>80</v>
      </c>
      <c r="AY225" s="181" t="s">
        <v>181</v>
      </c>
    </row>
    <row r="226" spans="1:65" s="2" customFormat="1" ht="24.2" customHeight="1">
      <c r="A226" s="32"/>
      <c r="B226" s="144"/>
      <c r="C226" s="188" t="s">
        <v>400</v>
      </c>
      <c r="D226" s="188" t="s">
        <v>266</v>
      </c>
      <c r="E226" s="189" t="s">
        <v>2211</v>
      </c>
      <c r="F226" s="190" t="s">
        <v>2212</v>
      </c>
      <c r="G226" s="191" t="s">
        <v>690</v>
      </c>
      <c r="H226" s="192">
        <v>2.75</v>
      </c>
      <c r="I226" s="193"/>
      <c r="J226" s="194">
        <f>ROUND(I226*H226,2)</f>
        <v>0</v>
      </c>
      <c r="K226" s="195"/>
      <c r="L226" s="33"/>
      <c r="M226" s="196" t="s">
        <v>1</v>
      </c>
      <c r="N226" s="197" t="s">
        <v>37</v>
      </c>
      <c r="O226" s="58"/>
      <c r="P226" s="156">
        <f>O226*H226</f>
        <v>0</v>
      </c>
      <c r="Q226" s="156">
        <v>0</v>
      </c>
      <c r="R226" s="156">
        <f>Q226*H226</f>
        <v>0</v>
      </c>
      <c r="S226" s="156">
        <v>0</v>
      </c>
      <c r="T226" s="15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8" t="s">
        <v>188</v>
      </c>
      <c r="AT226" s="158" t="s">
        <v>266</v>
      </c>
      <c r="AU226" s="158" t="s">
        <v>82</v>
      </c>
      <c r="AY226" s="17" t="s">
        <v>181</v>
      </c>
      <c r="BE226" s="159">
        <f>IF(N226="základní",J226,0)</f>
        <v>0</v>
      </c>
      <c r="BF226" s="159">
        <f>IF(N226="snížená",J226,0)</f>
        <v>0</v>
      </c>
      <c r="BG226" s="159">
        <f>IF(N226="zákl. přenesená",J226,0)</f>
        <v>0</v>
      </c>
      <c r="BH226" s="159">
        <f>IF(N226="sníž. přenesená",J226,0)</f>
        <v>0</v>
      </c>
      <c r="BI226" s="159">
        <f>IF(N226="nulová",J226,0)</f>
        <v>0</v>
      </c>
      <c r="BJ226" s="17" t="s">
        <v>80</v>
      </c>
      <c r="BK226" s="159">
        <f>ROUND(I226*H226,2)</f>
        <v>0</v>
      </c>
      <c r="BL226" s="17" t="s">
        <v>188</v>
      </c>
      <c r="BM226" s="158" t="s">
        <v>2213</v>
      </c>
    </row>
    <row r="227" spans="1:65" s="2" customFormat="1" ht="11.25">
      <c r="A227" s="32"/>
      <c r="B227" s="33"/>
      <c r="C227" s="32"/>
      <c r="D227" s="160" t="s">
        <v>190</v>
      </c>
      <c r="E227" s="32"/>
      <c r="F227" s="161" t="s">
        <v>2212</v>
      </c>
      <c r="G227" s="32"/>
      <c r="H227" s="32"/>
      <c r="I227" s="162"/>
      <c r="J227" s="32"/>
      <c r="K227" s="32"/>
      <c r="L227" s="33"/>
      <c r="M227" s="163"/>
      <c r="N227" s="164"/>
      <c r="O227" s="58"/>
      <c r="P227" s="58"/>
      <c r="Q227" s="58"/>
      <c r="R227" s="58"/>
      <c r="S227" s="58"/>
      <c r="T227" s="59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7" t="s">
        <v>190</v>
      </c>
      <c r="AU227" s="17" t="s">
        <v>82</v>
      </c>
    </row>
    <row r="228" spans="1:65" s="13" customFormat="1" ht="11.25">
      <c r="B228" s="165"/>
      <c r="D228" s="160" t="s">
        <v>191</v>
      </c>
      <c r="E228" s="166" t="s">
        <v>1</v>
      </c>
      <c r="F228" s="167" t="s">
        <v>2214</v>
      </c>
      <c r="H228" s="168">
        <v>2.75</v>
      </c>
      <c r="I228" s="169"/>
      <c r="L228" s="165"/>
      <c r="M228" s="170"/>
      <c r="N228" s="171"/>
      <c r="O228" s="171"/>
      <c r="P228" s="171"/>
      <c r="Q228" s="171"/>
      <c r="R228" s="171"/>
      <c r="S228" s="171"/>
      <c r="T228" s="172"/>
      <c r="AT228" s="166" t="s">
        <v>191</v>
      </c>
      <c r="AU228" s="166" t="s">
        <v>82</v>
      </c>
      <c r="AV228" s="13" t="s">
        <v>82</v>
      </c>
      <c r="AW228" s="13" t="s">
        <v>29</v>
      </c>
      <c r="AX228" s="13" t="s">
        <v>72</v>
      </c>
      <c r="AY228" s="166" t="s">
        <v>181</v>
      </c>
    </row>
    <row r="229" spans="1:65" s="15" customFormat="1" ht="11.25">
      <c r="B229" s="180"/>
      <c r="D229" s="160" t="s">
        <v>191</v>
      </c>
      <c r="E229" s="181" t="s">
        <v>1</v>
      </c>
      <c r="F229" s="182" t="s">
        <v>223</v>
      </c>
      <c r="H229" s="183">
        <v>2.75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191</v>
      </c>
      <c r="AU229" s="181" t="s">
        <v>82</v>
      </c>
      <c r="AV229" s="15" t="s">
        <v>188</v>
      </c>
      <c r="AW229" s="15" t="s">
        <v>29</v>
      </c>
      <c r="AX229" s="15" t="s">
        <v>80</v>
      </c>
      <c r="AY229" s="181" t="s">
        <v>181</v>
      </c>
    </row>
    <row r="230" spans="1:65" s="2" customFormat="1" ht="16.5" customHeight="1">
      <c r="A230" s="32"/>
      <c r="B230" s="144"/>
      <c r="C230" s="145" t="s">
        <v>404</v>
      </c>
      <c r="D230" s="145" t="s">
        <v>183</v>
      </c>
      <c r="E230" s="146" t="s">
        <v>1711</v>
      </c>
      <c r="F230" s="147" t="s">
        <v>1712</v>
      </c>
      <c r="G230" s="148" t="s">
        <v>643</v>
      </c>
      <c r="H230" s="149">
        <v>2.75</v>
      </c>
      <c r="I230" s="150"/>
      <c r="J230" s="151">
        <f>ROUND(I230*H230,2)</f>
        <v>0</v>
      </c>
      <c r="K230" s="152"/>
      <c r="L230" s="153"/>
      <c r="M230" s="154" t="s">
        <v>1</v>
      </c>
      <c r="N230" s="155" t="s">
        <v>37</v>
      </c>
      <c r="O230" s="58"/>
      <c r="P230" s="156">
        <f>O230*H230</f>
        <v>0</v>
      </c>
      <c r="Q230" s="156">
        <v>0</v>
      </c>
      <c r="R230" s="156">
        <f>Q230*H230</f>
        <v>0</v>
      </c>
      <c r="S230" s="156">
        <v>0</v>
      </c>
      <c r="T230" s="157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8" t="s">
        <v>187</v>
      </c>
      <c r="AT230" s="158" t="s">
        <v>183</v>
      </c>
      <c r="AU230" s="158" t="s">
        <v>82</v>
      </c>
      <c r="AY230" s="17" t="s">
        <v>181</v>
      </c>
      <c r="BE230" s="159">
        <f>IF(N230="základní",J230,0)</f>
        <v>0</v>
      </c>
      <c r="BF230" s="159">
        <f>IF(N230="snížená",J230,0)</f>
        <v>0</v>
      </c>
      <c r="BG230" s="159">
        <f>IF(N230="zákl. přenesená",J230,0)</f>
        <v>0</v>
      </c>
      <c r="BH230" s="159">
        <f>IF(N230="sníž. přenesená",J230,0)</f>
        <v>0</v>
      </c>
      <c r="BI230" s="159">
        <f>IF(N230="nulová",J230,0)</f>
        <v>0</v>
      </c>
      <c r="BJ230" s="17" t="s">
        <v>80</v>
      </c>
      <c r="BK230" s="159">
        <f>ROUND(I230*H230,2)</f>
        <v>0</v>
      </c>
      <c r="BL230" s="17" t="s">
        <v>188</v>
      </c>
      <c r="BM230" s="158" t="s">
        <v>2215</v>
      </c>
    </row>
    <row r="231" spans="1:65" s="2" customFormat="1" ht="11.25">
      <c r="A231" s="32"/>
      <c r="B231" s="33"/>
      <c r="C231" s="32"/>
      <c r="D231" s="160" t="s">
        <v>190</v>
      </c>
      <c r="E231" s="32"/>
      <c r="F231" s="161" t="s">
        <v>1712</v>
      </c>
      <c r="G231" s="32"/>
      <c r="H231" s="32"/>
      <c r="I231" s="162"/>
      <c r="J231" s="32"/>
      <c r="K231" s="32"/>
      <c r="L231" s="33"/>
      <c r="M231" s="163"/>
      <c r="N231" s="164"/>
      <c r="O231" s="58"/>
      <c r="P231" s="58"/>
      <c r="Q231" s="58"/>
      <c r="R231" s="58"/>
      <c r="S231" s="58"/>
      <c r="T231" s="59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T231" s="17" t="s">
        <v>190</v>
      </c>
      <c r="AU231" s="17" t="s">
        <v>82</v>
      </c>
    </row>
    <row r="232" spans="1:65" s="2" customFormat="1" ht="33" customHeight="1">
      <c r="A232" s="32"/>
      <c r="B232" s="144"/>
      <c r="C232" s="188" t="s">
        <v>408</v>
      </c>
      <c r="D232" s="188" t="s">
        <v>266</v>
      </c>
      <c r="E232" s="189" t="s">
        <v>2216</v>
      </c>
      <c r="F232" s="190" t="s">
        <v>2217</v>
      </c>
      <c r="G232" s="191" t="s">
        <v>881</v>
      </c>
      <c r="H232" s="192">
        <v>40.96</v>
      </c>
      <c r="I232" s="193"/>
      <c r="J232" s="194">
        <f>ROUND(I232*H232,2)</f>
        <v>0</v>
      </c>
      <c r="K232" s="195"/>
      <c r="L232" s="33"/>
      <c r="M232" s="196" t="s">
        <v>1</v>
      </c>
      <c r="N232" s="197" t="s">
        <v>37</v>
      </c>
      <c r="O232" s="58"/>
      <c r="P232" s="156">
        <f>O232*H232</f>
        <v>0</v>
      </c>
      <c r="Q232" s="156">
        <v>0</v>
      </c>
      <c r="R232" s="156">
        <f>Q232*H232</f>
        <v>0</v>
      </c>
      <c r="S232" s="156">
        <v>0</v>
      </c>
      <c r="T232" s="157">
        <f>S232*H232</f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58" t="s">
        <v>188</v>
      </c>
      <c r="AT232" s="158" t="s">
        <v>266</v>
      </c>
      <c r="AU232" s="158" t="s">
        <v>82</v>
      </c>
      <c r="AY232" s="17" t="s">
        <v>181</v>
      </c>
      <c r="BE232" s="159">
        <f>IF(N232="základní",J232,0)</f>
        <v>0</v>
      </c>
      <c r="BF232" s="159">
        <f>IF(N232="snížená",J232,0)</f>
        <v>0</v>
      </c>
      <c r="BG232" s="159">
        <f>IF(N232="zákl. přenesená",J232,0)</f>
        <v>0</v>
      </c>
      <c r="BH232" s="159">
        <f>IF(N232="sníž. přenesená",J232,0)</f>
        <v>0</v>
      </c>
      <c r="BI232" s="159">
        <f>IF(N232="nulová",J232,0)</f>
        <v>0</v>
      </c>
      <c r="BJ232" s="17" t="s">
        <v>80</v>
      </c>
      <c r="BK232" s="159">
        <f>ROUND(I232*H232,2)</f>
        <v>0</v>
      </c>
      <c r="BL232" s="17" t="s">
        <v>188</v>
      </c>
      <c r="BM232" s="158" t="s">
        <v>2218</v>
      </c>
    </row>
    <row r="233" spans="1:65" s="2" customFormat="1" ht="19.5">
      <c r="A233" s="32"/>
      <c r="B233" s="33"/>
      <c r="C233" s="32"/>
      <c r="D233" s="160" t="s">
        <v>190</v>
      </c>
      <c r="E233" s="32"/>
      <c r="F233" s="161" t="s">
        <v>2217</v>
      </c>
      <c r="G233" s="32"/>
      <c r="H233" s="32"/>
      <c r="I233" s="162"/>
      <c r="J233" s="32"/>
      <c r="K233" s="32"/>
      <c r="L233" s="33"/>
      <c r="M233" s="163"/>
      <c r="N233" s="164"/>
      <c r="O233" s="58"/>
      <c r="P233" s="58"/>
      <c r="Q233" s="58"/>
      <c r="R233" s="58"/>
      <c r="S233" s="58"/>
      <c r="T233" s="59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T233" s="17" t="s">
        <v>190</v>
      </c>
      <c r="AU233" s="17" t="s">
        <v>82</v>
      </c>
    </row>
    <row r="234" spans="1:65" s="13" customFormat="1" ht="11.25">
      <c r="B234" s="165"/>
      <c r="D234" s="160" t="s">
        <v>191</v>
      </c>
      <c r="E234" s="166" t="s">
        <v>1</v>
      </c>
      <c r="F234" s="167" t="s">
        <v>2210</v>
      </c>
      <c r="H234" s="168">
        <v>40.96</v>
      </c>
      <c r="I234" s="169"/>
      <c r="L234" s="165"/>
      <c r="M234" s="170"/>
      <c r="N234" s="171"/>
      <c r="O234" s="171"/>
      <c r="P234" s="171"/>
      <c r="Q234" s="171"/>
      <c r="R234" s="171"/>
      <c r="S234" s="171"/>
      <c r="T234" s="172"/>
      <c r="AT234" s="166" t="s">
        <v>191</v>
      </c>
      <c r="AU234" s="166" t="s">
        <v>82</v>
      </c>
      <c r="AV234" s="13" t="s">
        <v>82</v>
      </c>
      <c r="AW234" s="13" t="s">
        <v>29</v>
      </c>
      <c r="AX234" s="13" t="s">
        <v>72</v>
      </c>
      <c r="AY234" s="166" t="s">
        <v>181</v>
      </c>
    </row>
    <row r="235" spans="1:65" s="15" customFormat="1" ht="11.25">
      <c r="B235" s="180"/>
      <c r="D235" s="160" t="s">
        <v>191</v>
      </c>
      <c r="E235" s="181" t="s">
        <v>1</v>
      </c>
      <c r="F235" s="182" t="s">
        <v>223</v>
      </c>
      <c r="H235" s="183">
        <v>40.96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191</v>
      </c>
      <c r="AU235" s="181" t="s">
        <v>82</v>
      </c>
      <c r="AV235" s="15" t="s">
        <v>188</v>
      </c>
      <c r="AW235" s="15" t="s">
        <v>29</v>
      </c>
      <c r="AX235" s="15" t="s">
        <v>80</v>
      </c>
      <c r="AY235" s="181" t="s">
        <v>181</v>
      </c>
    </row>
    <row r="236" spans="1:65" s="2" customFormat="1" ht="16.5" customHeight="1">
      <c r="A236" s="32"/>
      <c r="B236" s="144"/>
      <c r="C236" s="188" t="s">
        <v>532</v>
      </c>
      <c r="D236" s="188" t="s">
        <v>266</v>
      </c>
      <c r="E236" s="189" t="s">
        <v>1731</v>
      </c>
      <c r="F236" s="190" t="s">
        <v>1732</v>
      </c>
      <c r="G236" s="191" t="s">
        <v>577</v>
      </c>
      <c r="H236" s="192">
        <v>2</v>
      </c>
      <c r="I236" s="193"/>
      <c r="J236" s="194">
        <f>ROUND(I236*H236,2)</f>
        <v>0</v>
      </c>
      <c r="K236" s="195"/>
      <c r="L236" s="33"/>
      <c r="M236" s="196" t="s">
        <v>1</v>
      </c>
      <c r="N236" s="197" t="s">
        <v>37</v>
      </c>
      <c r="O236" s="58"/>
      <c r="P236" s="156">
        <f>O236*H236</f>
        <v>0</v>
      </c>
      <c r="Q236" s="156">
        <v>0</v>
      </c>
      <c r="R236" s="156">
        <f>Q236*H236</f>
        <v>0</v>
      </c>
      <c r="S236" s="156">
        <v>0</v>
      </c>
      <c r="T236" s="157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58" t="s">
        <v>188</v>
      </c>
      <c r="AT236" s="158" t="s">
        <v>266</v>
      </c>
      <c r="AU236" s="158" t="s">
        <v>82</v>
      </c>
      <c r="AY236" s="17" t="s">
        <v>181</v>
      </c>
      <c r="BE236" s="159">
        <f>IF(N236="základní",J236,0)</f>
        <v>0</v>
      </c>
      <c r="BF236" s="159">
        <f>IF(N236="snížená",J236,0)</f>
        <v>0</v>
      </c>
      <c r="BG236" s="159">
        <f>IF(N236="zákl. přenesená",J236,0)</f>
        <v>0</v>
      </c>
      <c r="BH236" s="159">
        <f>IF(N236="sníž. přenesená",J236,0)</f>
        <v>0</v>
      </c>
      <c r="BI236" s="159">
        <f>IF(N236="nulová",J236,0)</f>
        <v>0</v>
      </c>
      <c r="BJ236" s="17" t="s">
        <v>80</v>
      </c>
      <c r="BK236" s="159">
        <f>ROUND(I236*H236,2)</f>
        <v>0</v>
      </c>
      <c r="BL236" s="17" t="s">
        <v>188</v>
      </c>
      <c r="BM236" s="158" t="s">
        <v>2219</v>
      </c>
    </row>
    <row r="237" spans="1:65" s="2" customFormat="1" ht="11.25">
      <c r="A237" s="32"/>
      <c r="B237" s="33"/>
      <c r="C237" s="32"/>
      <c r="D237" s="160" t="s">
        <v>190</v>
      </c>
      <c r="E237" s="32"/>
      <c r="F237" s="161" t="s">
        <v>1732</v>
      </c>
      <c r="G237" s="32"/>
      <c r="H237" s="32"/>
      <c r="I237" s="162"/>
      <c r="J237" s="32"/>
      <c r="K237" s="32"/>
      <c r="L237" s="33"/>
      <c r="M237" s="163"/>
      <c r="N237" s="164"/>
      <c r="O237" s="58"/>
      <c r="P237" s="58"/>
      <c r="Q237" s="58"/>
      <c r="R237" s="58"/>
      <c r="S237" s="58"/>
      <c r="T237" s="59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T237" s="17" t="s">
        <v>190</v>
      </c>
      <c r="AU237" s="17" t="s">
        <v>82</v>
      </c>
    </row>
    <row r="238" spans="1:65" s="12" customFormat="1" ht="22.9" customHeight="1">
      <c r="B238" s="131"/>
      <c r="D238" s="132" t="s">
        <v>71</v>
      </c>
      <c r="E238" s="142" t="s">
        <v>1734</v>
      </c>
      <c r="F238" s="142" t="s">
        <v>1992</v>
      </c>
      <c r="I238" s="134"/>
      <c r="J238" s="143">
        <f>BK238</f>
        <v>0</v>
      </c>
      <c r="L238" s="131"/>
      <c r="M238" s="136"/>
      <c r="N238" s="137"/>
      <c r="O238" s="137"/>
      <c r="P238" s="138">
        <f>SUM(P239:P250)</f>
        <v>0</v>
      </c>
      <c r="Q238" s="137"/>
      <c r="R238" s="138">
        <f>SUM(R239:R250)</f>
        <v>0</v>
      </c>
      <c r="S238" s="137"/>
      <c r="T238" s="139">
        <f>SUM(T239:T250)</f>
        <v>0</v>
      </c>
      <c r="AR238" s="132" t="s">
        <v>80</v>
      </c>
      <c r="AT238" s="140" t="s">
        <v>71</v>
      </c>
      <c r="AU238" s="140" t="s">
        <v>80</v>
      </c>
      <c r="AY238" s="132" t="s">
        <v>181</v>
      </c>
      <c r="BK238" s="141">
        <f>SUM(BK239:BK250)</f>
        <v>0</v>
      </c>
    </row>
    <row r="239" spans="1:65" s="2" customFormat="1" ht="49.15" customHeight="1">
      <c r="A239" s="32"/>
      <c r="B239" s="144"/>
      <c r="C239" s="188" t="s">
        <v>542</v>
      </c>
      <c r="D239" s="188" t="s">
        <v>266</v>
      </c>
      <c r="E239" s="189" t="s">
        <v>1740</v>
      </c>
      <c r="F239" s="190" t="s">
        <v>1741</v>
      </c>
      <c r="G239" s="191" t="s">
        <v>643</v>
      </c>
      <c r="H239" s="192">
        <v>1.9</v>
      </c>
      <c r="I239" s="193"/>
      <c r="J239" s="194">
        <f>ROUND(I239*H239,2)</f>
        <v>0</v>
      </c>
      <c r="K239" s="195"/>
      <c r="L239" s="33"/>
      <c r="M239" s="196" t="s">
        <v>1</v>
      </c>
      <c r="N239" s="197" t="s">
        <v>37</v>
      </c>
      <c r="O239" s="58"/>
      <c r="P239" s="156">
        <f>O239*H239</f>
        <v>0</v>
      </c>
      <c r="Q239" s="156">
        <v>0</v>
      </c>
      <c r="R239" s="156">
        <f>Q239*H239</f>
        <v>0</v>
      </c>
      <c r="S239" s="156">
        <v>0</v>
      </c>
      <c r="T239" s="157">
        <f>S239*H239</f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58" t="s">
        <v>188</v>
      </c>
      <c r="AT239" s="158" t="s">
        <v>266</v>
      </c>
      <c r="AU239" s="158" t="s">
        <v>82</v>
      </c>
      <c r="AY239" s="17" t="s">
        <v>181</v>
      </c>
      <c r="BE239" s="159">
        <f>IF(N239="základní",J239,0)</f>
        <v>0</v>
      </c>
      <c r="BF239" s="159">
        <f>IF(N239="snížená",J239,0)</f>
        <v>0</v>
      </c>
      <c r="BG239" s="159">
        <f>IF(N239="zákl. přenesená",J239,0)</f>
        <v>0</v>
      </c>
      <c r="BH239" s="159">
        <f>IF(N239="sníž. přenesená",J239,0)</f>
        <v>0</v>
      </c>
      <c r="BI239" s="159">
        <f>IF(N239="nulová",J239,0)</f>
        <v>0</v>
      </c>
      <c r="BJ239" s="17" t="s">
        <v>80</v>
      </c>
      <c r="BK239" s="159">
        <f>ROUND(I239*H239,2)</f>
        <v>0</v>
      </c>
      <c r="BL239" s="17" t="s">
        <v>188</v>
      </c>
      <c r="BM239" s="158" t="s">
        <v>2220</v>
      </c>
    </row>
    <row r="240" spans="1:65" s="2" customFormat="1" ht="29.25">
      <c r="A240" s="32"/>
      <c r="B240" s="33"/>
      <c r="C240" s="32"/>
      <c r="D240" s="160" t="s">
        <v>190</v>
      </c>
      <c r="E240" s="32"/>
      <c r="F240" s="161" t="s">
        <v>1741</v>
      </c>
      <c r="G240" s="32"/>
      <c r="H240" s="32"/>
      <c r="I240" s="162"/>
      <c r="J240" s="32"/>
      <c r="K240" s="32"/>
      <c r="L240" s="33"/>
      <c r="M240" s="163"/>
      <c r="N240" s="164"/>
      <c r="O240" s="58"/>
      <c r="P240" s="58"/>
      <c r="Q240" s="58"/>
      <c r="R240" s="58"/>
      <c r="S240" s="58"/>
      <c r="T240" s="59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T240" s="17" t="s">
        <v>190</v>
      </c>
      <c r="AU240" s="17" t="s">
        <v>82</v>
      </c>
    </row>
    <row r="241" spans="1:65" s="13" customFormat="1" ht="11.25">
      <c r="B241" s="165"/>
      <c r="D241" s="160" t="s">
        <v>191</v>
      </c>
      <c r="E241" s="166" t="s">
        <v>1</v>
      </c>
      <c r="F241" s="167" t="s">
        <v>2221</v>
      </c>
      <c r="H241" s="168">
        <v>1.9</v>
      </c>
      <c r="I241" s="169"/>
      <c r="L241" s="165"/>
      <c r="M241" s="170"/>
      <c r="N241" s="171"/>
      <c r="O241" s="171"/>
      <c r="P241" s="171"/>
      <c r="Q241" s="171"/>
      <c r="R241" s="171"/>
      <c r="S241" s="171"/>
      <c r="T241" s="172"/>
      <c r="AT241" s="166" t="s">
        <v>191</v>
      </c>
      <c r="AU241" s="166" t="s">
        <v>82</v>
      </c>
      <c r="AV241" s="13" t="s">
        <v>82</v>
      </c>
      <c r="AW241" s="13" t="s">
        <v>29</v>
      </c>
      <c r="AX241" s="13" t="s">
        <v>72</v>
      </c>
      <c r="AY241" s="166" t="s">
        <v>181</v>
      </c>
    </row>
    <row r="242" spans="1:65" s="15" customFormat="1" ht="11.25">
      <c r="B242" s="180"/>
      <c r="D242" s="160" t="s">
        <v>191</v>
      </c>
      <c r="E242" s="181" t="s">
        <v>1</v>
      </c>
      <c r="F242" s="182" t="s">
        <v>223</v>
      </c>
      <c r="H242" s="183">
        <v>1.9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191</v>
      </c>
      <c r="AU242" s="181" t="s">
        <v>82</v>
      </c>
      <c r="AV242" s="15" t="s">
        <v>188</v>
      </c>
      <c r="AW242" s="15" t="s">
        <v>29</v>
      </c>
      <c r="AX242" s="15" t="s">
        <v>80</v>
      </c>
      <c r="AY242" s="181" t="s">
        <v>181</v>
      </c>
    </row>
    <row r="243" spans="1:65" s="2" customFormat="1" ht="33" customHeight="1">
      <c r="A243" s="32"/>
      <c r="B243" s="144"/>
      <c r="C243" s="188" t="s">
        <v>544</v>
      </c>
      <c r="D243" s="188" t="s">
        <v>266</v>
      </c>
      <c r="E243" s="189" t="s">
        <v>1748</v>
      </c>
      <c r="F243" s="190" t="s">
        <v>1749</v>
      </c>
      <c r="G243" s="191" t="s">
        <v>643</v>
      </c>
      <c r="H243" s="192">
        <v>1.9</v>
      </c>
      <c r="I243" s="193"/>
      <c r="J243" s="194">
        <f>ROUND(I243*H243,2)</f>
        <v>0</v>
      </c>
      <c r="K243" s="195"/>
      <c r="L243" s="33"/>
      <c r="M243" s="196" t="s">
        <v>1</v>
      </c>
      <c r="N243" s="197" t="s">
        <v>37</v>
      </c>
      <c r="O243" s="58"/>
      <c r="P243" s="156">
        <f>O243*H243</f>
        <v>0</v>
      </c>
      <c r="Q243" s="156">
        <v>0</v>
      </c>
      <c r="R243" s="156">
        <f>Q243*H243</f>
        <v>0</v>
      </c>
      <c r="S243" s="156">
        <v>0</v>
      </c>
      <c r="T243" s="157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58" t="s">
        <v>188</v>
      </c>
      <c r="AT243" s="158" t="s">
        <v>266</v>
      </c>
      <c r="AU243" s="158" t="s">
        <v>82</v>
      </c>
      <c r="AY243" s="17" t="s">
        <v>181</v>
      </c>
      <c r="BE243" s="159">
        <f>IF(N243="základní",J243,0)</f>
        <v>0</v>
      </c>
      <c r="BF243" s="159">
        <f>IF(N243="snížená",J243,0)</f>
        <v>0</v>
      </c>
      <c r="BG243" s="159">
        <f>IF(N243="zákl. přenesená",J243,0)</f>
        <v>0</v>
      </c>
      <c r="BH243" s="159">
        <f>IF(N243="sníž. přenesená",J243,0)</f>
        <v>0</v>
      </c>
      <c r="BI243" s="159">
        <f>IF(N243="nulová",J243,0)</f>
        <v>0</v>
      </c>
      <c r="BJ243" s="17" t="s">
        <v>80</v>
      </c>
      <c r="BK243" s="159">
        <f>ROUND(I243*H243,2)</f>
        <v>0</v>
      </c>
      <c r="BL243" s="17" t="s">
        <v>188</v>
      </c>
      <c r="BM243" s="158" t="s">
        <v>2222</v>
      </c>
    </row>
    <row r="244" spans="1:65" s="2" customFormat="1" ht="19.5">
      <c r="A244" s="32"/>
      <c r="B244" s="33"/>
      <c r="C244" s="32"/>
      <c r="D244" s="160" t="s">
        <v>190</v>
      </c>
      <c r="E244" s="32"/>
      <c r="F244" s="161" t="s">
        <v>1749</v>
      </c>
      <c r="G244" s="32"/>
      <c r="H244" s="32"/>
      <c r="I244" s="162"/>
      <c r="J244" s="32"/>
      <c r="K244" s="32"/>
      <c r="L244" s="33"/>
      <c r="M244" s="163"/>
      <c r="N244" s="164"/>
      <c r="O244" s="58"/>
      <c r="P244" s="58"/>
      <c r="Q244" s="58"/>
      <c r="R244" s="58"/>
      <c r="S244" s="58"/>
      <c r="T244" s="59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T244" s="17" t="s">
        <v>190</v>
      </c>
      <c r="AU244" s="17" t="s">
        <v>82</v>
      </c>
    </row>
    <row r="245" spans="1:65" s="13" customFormat="1" ht="11.25">
      <c r="B245" s="165"/>
      <c r="D245" s="160" t="s">
        <v>191</v>
      </c>
      <c r="E245" s="166" t="s">
        <v>1</v>
      </c>
      <c r="F245" s="167" t="s">
        <v>2221</v>
      </c>
      <c r="H245" s="168">
        <v>1.9</v>
      </c>
      <c r="I245" s="169"/>
      <c r="L245" s="165"/>
      <c r="M245" s="170"/>
      <c r="N245" s="171"/>
      <c r="O245" s="171"/>
      <c r="P245" s="171"/>
      <c r="Q245" s="171"/>
      <c r="R245" s="171"/>
      <c r="S245" s="171"/>
      <c r="T245" s="172"/>
      <c r="AT245" s="166" t="s">
        <v>191</v>
      </c>
      <c r="AU245" s="166" t="s">
        <v>82</v>
      </c>
      <c r="AV245" s="13" t="s">
        <v>82</v>
      </c>
      <c r="AW245" s="13" t="s">
        <v>29</v>
      </c>
      <c r="AX245" s="13" t="s">
        <v>72</v>
      </c>
      <c r="AY245" s="166" t="s">
        <v>181</v>
      </c>
    </row>
    <row r="246" spans="1:65" s="15" customFormat="1" ht="11.25">
      <c r="B246" s="180"/>
      <c r="D246" s="160" t="s">
        <v>191</v>
      </c>
      <c r="E246" s="181" t="s">
        <v>1</v>
      </c>
      <c r="F246" s="182" t="s">
        <v>223</v>
      </c>
      <c r="H246" s="183">
        <v>1.9</v>
      </c>
      <c r="I246" s="184"/>
      <c r="L246" s="180"/>
      <c r="M246" s="185"/>
      <c r="N246" s="186"/>
      <c r="O246" s="186"/>
      <c r="P246" s="186"/>
      <c r="Q246" s="186"/>
      <c r="R246" s="186"/>
      <c r="S246" s="186"/>
      <c r="T246" s="187"/>
      <c r="AT246" s="181" t="s">
        <v>191</v>
      </c>
      <c r="AU246" s="181" t="s">
        <v>82</v>
      </c>
      <c r="AV246" s="15" t="s">
        <v>188</v>
      </c>
      <c r="AW246" s="15" t="s">
        <v>29</v>
      </c>
      <c r="AX246" s="15" t="s">
        <v>80</v>
      </c>
      <c r="AY246" s="181" t="s">
        <v>181</v>
      </c>
    </row>
    <row r="247" spans="1:65" s="2" customFormat="1" ht="44.25" customHeight="1">
      <c r="A247" s="32"/>
      <c r="B247" s="144"/>
      <c r="C247" s="188" t="s">
        <v>548</v>
      </c>
      <c r="D247" s="188" t="s">
        <v>266</v>
      </c>
      <c r="E247" s="189" t="s">
        <v>1751</v>
      </c>
      <c r="F247" s="190" t="s">
        <v>1752</v>
      </c>
      <c r="G247" s="191" t="s">
        <v>643</v>
      </c>
      <c r="H247" s="192">
        <v>36.1</v>
      </c>
      <c r="I247" s="193"/>
      <c r="J247" s="194">
        <f>ROUND(I247*H247,2)</f>
        <v>0</v>
      </c>
      <c r="K247" s="195"/>
      <c r="L247" s="33"/>
      <c r="M247" s="196" t="s">
        <v>1</v>
      </c>
      <c r="N247" s="197" t="s">
        <v>37</v>
      </c>
      <c r="O247" s="58"/>
      <c r="P247" s="156">
        <f>O247*H247</f>
        <v>0</v>
      </c>
      <c r="Q247" s="156">
        <v>0</v>
      </c>
      <c r="R247" s="156">
        <f>Q247*H247</f>
        <v>0</v>
      </c>
      <c r="S247" s="156">
        <v>0</v>
      </c>
      <c r="T247" s="157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8" t="s">
        <v>188</v>
      </c>
      <c r="AT247" s="158" t="s">
        <v>266</v>
      </c>
      <c r="AU247" s="158" t="s">
        <v>82</v>
      </c>
      <c r="AY247" s="17" t="s">
        <v>181</v>
      </c>
      <c r="BE247" s="159">
        <f>IF(N247="základní",J247,0)</f>
        <v>0</v>
      </c>
      <c r="BF247" s="159">
        <f>IF(N247="snížená",J247,0)</f>
        <v>0</v>
      </c>
      <c r="BG247" s="159">
        <f>IF(N247="zákl. přenesená",J247,0)</f>
        <v>0</v>
      </c>
      <c r="BH247" s="159">
        <f>IF(N247="sníž. přenesená",J247,0)</f>
        <v>0</v>
      </c>
      <c r="BI247" s="159">
        <f>IF(N247="nulová",J247,0)</f>
        <v>0</v>
      </c>
      <c r="BJ247" s="17" t="s">
        <v>80</v>
      </c>
      <c r="BK247" s="159">
        <f>ROUND(I247*H247,2)</f>
        <v>0</v>
      </c>
      <c r="BL247" s="17" t="s">
        <v>188</v>
      </c>
      <c r="BM247" s="158" t="s">
        <v>2223</v>
      </c>
    </row>
    <row r="248" spans="1:65" s="2" customFormat="1" ht="29.25">
      <c r="A248" s="32"/>
      <c r="B248" s="33"/>
      <c r="C248" s="32"/>
      <c r="D248" s="160" t="s">
        <v>190</v>
      </c>
      <c r="E248" s="32"/>
      <c r="F248" s="161" t="s">
        <v>1752</v>
      </c>
      <c r="G248" s="32"/>
      <c r="H248" s="32"/>
      <c r="I248" s="162"/>
      <c r="J248" s="32"/>
      <c r="K248" s="32"/>
      <c r="L248" s="33"/>
      <c r="M248" s="163"/>
      <c r="N248" s="164"/>
      <c r="O248" s="58"/>
      <c r="P248" s="58"/>
      <c r="Q248" s="58"/>
      <c r="R248" s="58"/>
      <c r="S248" s="58"/>
      <c r="T248" s="59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T248" s="17" t="s">
        <v>190</v>
      </c>
      <c r="AU248" s="17" t="s">
        <v>82</v>
      </c>
    </row>
    <row r="249" spans="1:65" s="13" customFormat="1" ht="11.25">
      <c r="B249" s="165"/>
      <c r="D249" s="160" t="s">
        <v>191</v>
      </c>
      <c r="E249" s="166" t="s">
        <v>1</v>
      </c>
      <c r="F249" s="167" t="s">
        <v>2224</v>
      </c>
      <c r="H249" s="168">
        <v>36.1</v>
      </c>
      <c r="I249" s="169"/>
      <c r="L249" s="165"/>
      <c r="M249" s="170"/>
      <c r="N249" s="171"/>
      <c r="O249" s="171"/>
      <c r="P249" s="171"/>
      <c r="Q249" s="171"/>
      <c r="R249" s="171"/>
      <c r="S249" s="171"/>
      <c r="T249" s="172"/>
      <c r="AT249" s="166" t="s">
        <v>191</v>
      </c>
      <c r="AU249" s="166" t="s">
        <v>82</v>
      </c>
      <c r="AV249" s="13" t="s">
        <v>82</v>
      </c>
      <c r="AW249" s="13" t="s">
        <v>29</v>
      </c>
      <c r="AX249" s="13" t="s">
        <v>72</v>
      </c>
      <c r="AY249" s="166" t="s">
        <v>181</v>
      </c>
    </row>
    <row r="250" spans="1:65" s="15" customFormat="1" ht="11.25">
      <c r="B250" s="180"/>
      <c r="D250" s="160" t="s">
        <v>191</v>
      </c>
      <c r="E250" s="181" t="s">
        <v>1</v>
      </c>
      <c r="F250" s="182" t="s">
        <v>223</v>
      </c>
      <c r="H250" s="183">
        <v>36.1</v>
      </c>
      <c r="I250" s="184"/>
      <c r="L250" s="180"/>
      <c r="M250" s="185"/>
      <c r="N250" s="186"/>
      <c r="O250" s="186"/>
      <c r="P250" s="186"/>
      <c r="Q250" s="186"/>
      <c r="R250" s="186"/>
      <c r="S250" s="186"/>
      <c r="T250" s="187"/>
      <c r="AT250" s="181" t="s">
        <v>191</v>
      </c>
      <c r="AU250" s="181" t="s">
        <v>82</v>
      </c>
      <c r="AV250" s="15" t="s">
        <v>188</v>
      </c>
      <c r="AW250" s="15" t="s">
        <v>29</v>
      </c>
      <c r="AX250" s="15" t="s">
        <v>80</v>
      </c>
      <c r="AY250" s="181" t="s">
        <v>181</v>
      </c>
    </row>
    <row r="251" spans="1:65" s="12" customFormat="1" ht="22.9" customHeight="1">
      <c r="B251" s="131"/>
      <c r="D251" s="132" t="s">
        <v>71</v>
      </c>
      <c r="E251" s="142" t="s">
        <v>1755</v>
      </c>
      <c r="F251" s="142" t="s">
        <v>1756</v>
      </c>
      <c r="I251" s="134"/>
      <c r="J251" s="143">
        <f>BK251</f>
        <v>0</v>
      </c>
      <c r="L251" s="131"/>
      <c r="M251" s="136"/>
      <c r="N251" s="137"/>
      <c r="O251" s="137"/>
      <c r="P251" s="138">
        <f>SUM(P252:P253)</f>
        <v>0</v>
      </c>
      <c r="Q251" s="137"/>
      <c r="R251" s="138">
        <f>SUM(R252:R253)</f>
        <v>0</v>
      </c>
      <c r="S251" s="137"/>
      <c r="T251" s="139">
        <f>SUM(T252:T253)</f>
        <v>0</v>
      </c>
      <c r="AR251" s="132" t="s">
        <v>80</v>
      </c>
      <c r="AT251" s="140" t="s">
        <v>71</v>
      </c>
      <c r="AU251" s="140" t="s">
        <v>80</v>
      </c>
      <c r="AY251" s="132" t="s">
        <v>181</v>
      </c>
      <c r="BK251" s="141">
        <f>SUM(BK252:BK253)</f>
        <v>0</v>
      </c>
    </row>
    <row r="252" spans="1:65" s="2" customFormat="1" ht="44.25" customHeight="1">
      <c r="A252" s="32"/>
      <c r="B252" s="144"/>
      <c r="C252" s="188" t="s">
        <v>552</v>
      </c>
      <c r="D252" s="188" t="s">
        <v>266</v>
      </c>
      <c r="E252" s="189" t="s">
        <v>2225</v>
      </c>
      <c r="F252" s="190" t="s">
        <v>2226</v>
      </c>
      <c r="G252" s="191" t="s">
        <v>643</v>
      </c>
      <c r="H252" s="192">
        <v>301.86599999999999</v>
      </c>
      <c r="I252" s="193"/>
      <c r="J252" s="194">
        <f>ROUND(I252*H252,2)</f>
        <v>0</v>
      </c>
      <c r="K252" s="195"/>
      <c r="L252" s="33"/>
      <c r="M252" s="196" t="s">
        <v>1</v>
      </c>
      <c r="N252" s="197" t="s">
        <v>37</v>
      </c>
      <c r="O252" s="58"/>
      <c r="P252" s="156">
        <f>O252*H252</f>
        <v>0</v>
      </c>
      <c r="Q252" s="156">
        <v>0</v>
      </c>
      <c r="R252" s="156">
        <f>Q252*H252</f>
        <v>0</v>
      </c>
      <c r="S252" s="156">
        <v>0</v>
      </c>
      <c r="T252" s="157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58" t="s">
        <v>188</v>
      </c>
      <c r="AT252" s="158" t="s">
        <v>266</v>
      </c>
      <c r="AU252" s="158" t="s">
        <v>82</v>
      </c>
      <c r="AY252" s="17" t="s">
        <v>181</v>
      </c>
      <c r="BE252" s="159">
        <f>IF(N252="základní",J252,0)</f>
        <v>0</v>
      </c>
      <c r="BF252" s="159">
        <f>IF(N252="snížená",J252,0)</f>
        <v>0</v>
      </c>
      <c r="BG252" s="159">
        <f>IF(N252="zákl. přenesená",J252,0)</f>
        <v>0</v>
      </c>
      <c r="BH252" s="159">
        <f>IF(N252="sníž. přenesená",J252,0)</f>
        <v>0</v>
      </c>
      <c r="BI252" s="159">
        <f>IF(N252="nulová",J252,0)</f>
        <v>0</v>
      </c>
      <c r="BJ252" s="17" t="s">
        <v>80</v>
      </c>
      <c r="BK252" s="159">
        <f>ROUND(I252*H252,2)</f>
        <v>0</v>
      </c>
      <c r="BL252" s="17" t="s">
        <v>188</v>
      </c>
      <c r="BM252" s="158" t="s">
        <v>2227</v>
      </c>
    </row>
    <row r="253" spans="1:65" s="2" customFormat="1" ht="29.25">
      <c r="A253" s="32"/>
      <c r="B253" s="33"/>
      <c r="C253" s="32"/>
      <c r="D253" s="160" t="s">
        <v>190</v>
      </c>
      <c r="E253" s="32"/>
      <c r="F253" s="161" t="s">
        <v>2226</v>
      </c>
      <c r="G253" s="32"/>
      <c r="H253" s="32"/>
      <c r="I253" s="162"/>
      <c r="J253" s="32"/>
      <c r="K253" s="32"/>
      <c r="L253" s="33"/>
      <c r="M253" s="163"/>
      <c r="N253" s="164"/>
      <c r="O253" s="58"/>
      <c r="P253" s="58"/>
      <c r="Q253" s="58"/>
      <c r="R253" s="58"/>
      <c r="S253" s="58"/>
      <c r="T253" s="59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T253" s="17" t="s">
        <v>190</v>
      </c>
      <c r="AU253" s="17" t="s">
        <v>82</v>
      </c>
    </row>
    <row r="254" spans="1:65" s="12" customFormat="1" ht="25.9" customHeight="1">
      <c r="B254" s="131"/>
      <c r="D254" s="132" t="s">
        <v>71</v>
      </c>
      <c r="E254" s="133" t="s">
        <v>1762</v>
      </c>
      <c r="F254" s="133" t="s">
        <v>1763</v>
      </c>
      <c r="I254" s="134"/>
      <c r="J254" s="135">
        <f>BK254</f>
        <v>0</v>
      </c>
      <c r="L254" s="131"/>
      <c r="M254" s="136"/>
      <c r="N254" s="137"/>
      <c r="O254" s="137"/>
      <c r="P254" s="138">
        <f>SUM(P255:P264)</f>
        <v>0</v>
      </c>
      <c r="Q254" s="137"/>
      <c r="R254" s="138">
        <f>SUM(R255:R264)</f>
        <v>0</v>
      </c>
      <c r="S254" s="137"/>
      <c r="T254" s="139">
        <f>SUM(T255:T264)</f>
        <v>0</v>
      </c>
      <c r="AR254" s="132" t="s">
        <v>82</v>
      </c>
      <c r="AT254" s="140" t="s">
        <v>71</v>
      </c>
      <c r="AU254" s="140" t="s">
        <v>72</v>
      </c>
      <c r="AY254" s="132" t="s">
        <v>181</v>
      </c>
      <c r="BK254" s="141">
        <f>SUM(BK255:BK264)</f>
        <v>0</v>
      </c>
    </row>
    <row r="255" spans="1:65" s="2" customFormat="1" ht="44.25" customHeight="1">
      <c r="A255" s="32"/>
      <c r="B255" s="144"/>
      <c r="C255" s="188" t="s">
        <v>556</v>
      </c>
      <c r="D255" s="188" t="s">
        <v>266</v>
      </c>
      <c r="E255" s="189" t="s">
        <v>2228</v>
      </c>
      <c r="F255" s="190" t="s">
        <v>2229</v>
      </c>
      <c r="G255" s="191" t="s">
        <v>881</v>
      </c>
      <c r="H255" s="192">
        <v>77.22</v>
      </c>
      <c r="I255" s="193"/>
      <c r="J255" s="194">
        <f>ROUND(I255*H255,2)</f>
        <v>0</v>
      </c>
      <c r="K255" s="195"/>
      <c r="L255" s="33"/>
      <c r="M255" s="196" t="s">
        <v>1</v>
      </c>
      <c r="N255" s="197" t="s">
        <v>37</v>
      </c>
      <c r="O255" s="58"/>
      <c r="P255" s="156">
        <f>O255*H255</f>
        <v>0</v>
      </c>
      <c r="Q255" s="156">
        <v>0</v>
      </c>
      <c r="R255" s="156">
        <f>Q255*H255</f>
        <v>0</v>
      </c>
      <c r="S255" s="156">
        <v>0</v>
      </c>
      <c r="T255" s="157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8" t="s">
        <v>325</v>
      </c>
      <c r="AT255" s="158" t="s">
        <v>266</v>
      </c>
      <c r="AU255" s="158" t="s">
        <v>80</v>
      </c>
      <c r="AY255" s="17" t="s">
        <v>181</v>
      </c>
      <c r="BE255" s="159">
        <f>IF(N255="základní",J255,0)</f>
        <v>0</v>
      </c>
      <c r="BF255" s="159">
        <f>IF(N255="snížená",J255,0)</f>
        <v>0</v>
      </c>
      <c r="BG255" s="159">
        <f>IF(N255="zákl. přenesená",J255,0)</f>
        <v>0</v>
      </c>
      <c r="BH255" s="159">
        <f>IF(N255="sníž. přenesená",J255,0)</f>
        <v>0</v>
      </c>
      <c r="BI255" s="159">
        <f>IF(N255="nulová",J255,0)</f>
        <v>0</v>
      </c>
      <c r="BJ255" s="17" t="s">
        <v>80</v>
      </c>
      <c r="BK255" s="159">
        <f>ROUND(I255*H255,2)</f>
        <v>0</v>
      </c>
      <c r="BL255" s="17" t="s">
        <v>325</v>
      </c>
      <c r="BM255" s="158" t="s">
        <v>2230</v>
      </c>
    </row>
    <row r="256" spans="1:65" s="2" customFormat="1" ht="29.25">
      <c r="A256" s="32"/>
      <c r="B256" s="33"/>
      <c r="C256" s="32"/>
      <c r="D256" s="160" t="s">
        <v>190</v>
      </c>
      <c r="E256" s="32"/>
      <c r="F256" s="161" t="s">
        <v>2229</v>
      </c>
      <c r="G256" s="32"/>
      <c r="H256" s="32"/>
      <c r="I256" s="162"/>
      <c r="J256" s="32"/>
      <c r="K256" s="32"/>
      <c r="L256" s="33"/>
      <c r="M256" s="163"/>
      <c r="N256" s="164"/>
      <c r="O256" s="58"/>
      <c r="P256" s="58"/>
      <c r="Q256" s="58"/>
      <c r="R256" s="58"/>
      <c r="S256" s="58"/>
      <c r="T256" s="59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T256" s="17" t="s">
        <v>190</v>
      </c>
      <c r="AU256" s="17" t="s">
        <v>80</v>
      </c>
    </row>
    <row r="257" spans="1:65" s="13" customFormat="1" ht="11.25">
      <c r="B257" s="165"/>
      <c r="D257" s="160" t="s">
        <v>191</v>
      </c>
      <c r="E257" s="166" t="s">
        <v>1</v>
      </c>
      <c r="F257" s="167" t="s">
        <v>2231</v>
      </c>
      <c r="H257" s="168">
        <v>77.22</v>
      </c>
      <c r="I257" s="169"/>
      <c r="L257" s="165"/>
      <c r="M257" s="170"/>
      <c r="N257" s="171"/>
      <c r="O257" s="171"/>
      <c r="P257" s="171"/>
      <c r="Q257" s="171"/>
      <c r="R257" s="171"/>
      <c r="S257" s="171"/>
      <c r="T257" s="172"/>
      <c r="AT257" s="166" t="s">
        <v>191</v>
      </c>
      <c r="AU257" s="166" t="s">
        <v>80</v>
      </c>
      <c r="AV257" s="13" t="s">
        <v>82</v>
      </c>
      <c r="AW257" s="13" t="s">
        <v>29</v>
      </c>
      <c r="AX257" s="13" t="s">
        <v>72</v>
      </c>
      <c r="AY257" s="166" t="s">
        <v>181</v>
      </c>
    </row>
    <row r="258" spans="1:65" s="15" customFormat="1" ht="11.25">
      <c r="B258" s="180"/>
      <c r="D258" s="160" t="s">
        <v>191</v>
      </c>
      <c r="E258" s="181" t="s">
        <v>1</v>
      </c>
      <c r="F258" s="182" t="s">
        <v>223</v>
      </c>
      <c r="H258" s="183">
        <v>77.22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191</v>
      </c>
      <c r="AU258" s="181" t="s">
        <v>80</v>
      </c>
      <c r="AV258" s="15" t="s">
        <v>188</v>
      </c>
      <c r="AW258" s="15" t="s">
        <v>29</v>
      </c>
      <c r="AX258" s="15" t="s">
        <v>80</v>
      </c>
      <c r="AY258" s="181" t="s">
        <v>181</v>
      </c>
    </row>
    <row r="259" spans="1:65" s="2" customFormat="1" ht="49.15" customHeight="1">
      <c r="A259" s="32"/>
      <c r="B259" s="144"/>
      <c r="C259" s="188" t="s">
        <v>560</v>
      </c>
      <c r="D259" s="188" t="s">
        <v>266</v>
      </c>
      <c r="E259" s="189" t="s">
        <v>1793</v>
      </c>
      <c r="F259" s="190" t="s">
        <v>1794</v>
      </c>
      <c r="G259" s="191" t="s">
        <v>643</v>
      </c>
      <c r="H259" s="192">
        <v>0.309</v>
      </c>
      <c r="I259" s="193"/>
      <c r="J259" s="194">
        <f>ROUND(I259*H259,2)</f>
        <v>0</v>
      </c>
      <c r="K259" s="195"/>
      <c r="L259" s="33"/>
      <c r="M259" s="196" t="s">
        <v>1</v>
      </c>
      <c r="N259" s="197" t="s">
        <v>37</v>
      </c>
      <c r="O259" s="58"/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58" t="s">
        <v>325</v>
      </c>
      <c r="AT259" s="158" t="s">
        <v>266</v>
      </c>
      <c r="AU259" s="158" t="s">
        <v>80</v>
      </c>
      <c r="AY259" s="17" t="s">
        <v>181</v>
      </c>
      <c r="BE259" s="159">
        <f>IF(N259="základní",J259,0)</f>
        <v>0</v>
      </c>
      <c r="BF259" s="159">
        <f>IF(N259="snížená",J259,0)</f>
        <v>0</v>
      </c>
      <c r="BG259" s="159">
        <f>IF(N259="zákl. přenesená",J259,0)</f>
        <v>0</v>
      </c>
      <c r="BH259" s="159">
        <f>IF(N259="sníž. přenesená",J259,0)</f>
        <v>0</v>
      </c>
      <c r="BI259" s="159">
        <f>IF(N259="nulová",J259,0)</f>
        <v>0</v>
      </c>
      <c r="BJ259" s="17" t="s">
        <v>80</v>
      </c>
      <c r="BK259" s="159">
        <f>ROUND(I259*H259,2)</f>
        <v>0</v>
      </c>
      <c r="BL259" s="17" t="s">
        <v>325</v>
      </c>
      <c r="BM259" s="158" t="s">
        <v>2232</v>
      </c>
    </row>
    <row r="260" spans="1:65" s="2" customFormat="1" ht="29.25">
      <c r="A260" s="32"/>
      <c r="B260" s="33"/>
      <c r="C260" s="32"/>
      <c r="D260" s="160" t="s">
        <v>190</v>
      </c>
      <c r="E260" s="32"/>
      <c r="F260" s="161" t="s">
        <v>1794</v>
      </c>
      <c r="G260" s="32"/>
      <c r="H260" s="32"/>
      <c r="I260" s="162"/>
      <c r="J260" s="32"/>
      <c r="K260" s="32"/>
      <c r="L260" s="33"/>
      <c r="M260" s="163"/>
      <c r="N260" s="164"/>
      <c r="O260" s="58"/>
      <c r="P260" s="58"/>
      <c r="Q260" s="58"/>
      <c r="R260" s="58"/>
      <c r="S260" s="58"/>
      <c r="T260" s="59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7" t="s">
        <v>190</v>
      </c>
      <c r="AU260" s="17" t="s">
        <v>80</v>
      </c>
    </row>
    <row r="261" spans="1:65" s="2" customFormat="1" ht="76.349999999999994" customHeight="1">
      <c r="A261" s="32"/>
      <c r="B261" s="144"/>
      <c r="C261" s="188" t="s">
        <v>564</v>
      </c>
      <c r="D261" s="188" t="s">
        <v>266</v>
      </c>
      <c r="E261" s="189" t="s">
        <v>1797</v>
      </c>
      <c r="F261" s="190" t="s">
        <v>1798</v>
      </c>
      <c r="G261" s="191" t="s">
        <v>643</v>
      </c>
      <c r="H261" s="192">
        <v>5.8710000000000004</v>
      </c>
      <c r="I261" s="193"/>
      <c r="J261" s="194">
        <f>ROUND(I261*H261,2)</f>
        <v>0</v>
      </c>
      <c r="K261" s="195"/>
      <c r="L261" s="33"/>
      <c r="M261" s="196" t="s">
        <v>1</v>
      </c>
      <c r="N261" s="197" t="s">
        <v>37</v>
      </c>
      <c r="O261" s="58"/>
      <c r="P261" s="156">
        <f>O261*H261</f>
        <v>0</v>
      </c>
      <c r="Q261" s="156">
        <v>0</v>
      </c>
      <c r="R261" s="156">
        <f>Q261*H261</f>
        <v>0</v>
      </c>
      <c r="S261" s="156">
        <v>0</v>
      </c>
      <c r="T261" s="157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58" t="s">
        <v>325</v>
      </c>
      <c r="AT261" s="158" t="s">
        <v>266</v>
      </c>
      <c r="AU261" s="158" t="s">
        <v>80</v>
      </c>
      <c r="AY261" s="17" t="s">
        <v>181</v>
      </c>
      <c r="BE261" s="159">
        <f>IF(N261="základní",J261,0)</f>
        <v>0</v>
      </c>
      <c r="BF261" s="159">
        <f>IF(N261="snížená",J261,0)</f>
        <v>0</v>
      </c>
      <c r="BG261" s="159">
        <f>IF(N261="zákl. přenesená",J261,0)</f>
        <v>0</v>
      </c>
      <c r="BH261" s="159">
        <f>IF(N261="sníž. přenesená",J261,0)</f>
        <v>0</v>
      </c>
      <c r="BI261" s="159">
        <f>IF(N261="nulová",J261,0)</f>
        <v>0</v>
      </c>
      <c r="BJ261" s="17" t="s">
        <v>80</v>
      </c>
      <c r="BK261" s="159">
        <f>ROUND(I261*H261,2)</f>
        <v>0</v>
      </c>
      <c r="BL261" s="17" t="s">
        <v>325</v>
      </c>
      <c r="BM261" s="158" t="s">
        <v>2233</v>
      </c>
    </row>
    <row r="262" spans="1:65" s="2" customFormat="1" ht="48.75">
      <c r="A262" s="32"/>
      <c r="B262" s="33"/>
      <c r="C262" s="32"/>
      <c r="D262" s="160" t="s">
        <v>190</v>
      </c>
      <c r="E262" s="32"/>
      <c r="F262" s="161" t="s">
        <v>1800</v>
      </c>
      <c r="G262" s="32"/>
      <c r="H262" s="32"/>
      <c r="I262" s="162"/>
      <c r="J262" s="32"/>
      <c r="K262" s="32"/>
      <c r="L262" s="33"/>
      <c r="M262" s="163"/>
      <c r="N262" s="164"/>
      <c r="O262" s="58"/>
      <c r="P262" s="58"/>
      <c r="Q262" s="58"/>
      <c r="R262" s="58"/>
      <c r="S262" s="58"/>
      <c r="T262" s="59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T262" s="17" t="s">
        <v>190</v>
      </c>
      <c r="AU262" s="17" t="s">
        <v>80</v>
      </c>
    </row>
    <row r="263" spans="1:65" s="13" customFormat="1" ht="11.25">
      <c r="B263" s="165"/>
      <c r="D263" s="160" t="s">
        <v>191</v>
      </c>
      <c r="E263" s="166" t="s">
        <v>1</v>
      </c>
      <c r="F263" s="167" t="s">
        <v>2234</v>
      </c>
      <c r="H263" s="168">
        <v>5.8710000000000004</v>
      </c>
      <c r="I263" s="169"/>
      <c r="L263" s="165"/>
      <c r="M263" s="170"/>
      <c r="N263" s="171"/>
      <c r="O263" s="171"/>
      <c r="P263" s="171"/>
      <c r="Q263" s="171"/>
      <c r="R263" s="171"/>
      <c r="S263" s="171"/>
      <c r="T263" s="172"/>
      <c r="AT263" s="166" t="s">
        <v>191</v>
      </c>
      <c r="AU263" s="166" t="s">
        <v>80</v>
      </c>
      <c r="AV263" s="13" t="s">
        <v>82</v>
      </c>
      <c r="AW263" s="13" t="s">
        <v>29</v>
      </c>
      <c r="AX263" s="13" t="s">
        <v>72</v>
      </c>
      <c r="AY263" s="166" t="s">
        <v>181</v>
      </c>
    </row>
    <row r="264" spans="1:65" s="15" customFormat="1" ht="11.25">
      <c r="B264" s="180"/>
      <c r="D264" s="160" t="s">
        <v>191</v>
      </c>
      <c r="E264" s="181" t="s">
        <v>1</v>
      </c>
      <c r="F264" s="182" t="s">
        <v>223</v>
      </c>
      <c r="H264" s="183">
        <v>5.8710000000000004</v>
      </c>
      <c r="I264" s="184"/>
      <c r="L264" s="180"/>
      <c r="M264" s="206"/>
      <c r="N264" s="207"/>
      <c r="O264" s="207"/>
      <c r="P264" s="207"/>
      <c r="Q264" s="207"/>
      <c r="R264" s="207"/>
      <c r="S264" s="207"/>
      <c r="T264" s="208"/>
      <c r="AT264" s="181" t="s">
        <v>191</v>
      </c>
      <c r="AU264" s="181" t="s">
        <v>80</v>
      </c>
      <c r="AV264" s="15" t="s">
        <v>188</v>
      </c>
      <c r="AW264" s="15" t="s">
        <v>29</v>
      </c>
      <c r="AX264" s="15" t="s">
        <v>80</v>
      </c>
      <c r="AY264" s="181" t="s">
        <v>181</v>
      </c>
    </row>
    <row r="265" spans="1:65" s="2" customFormat="1" ht="6.95" customHeight="1">
      <c r="A265" s="32"/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33"/>
      <c r="M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</row>
  </sheetData>
  <autoFilter ref="C124:K264" xr:uid="{00000000-0009-0000-0000-000011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89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133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2235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ROUND(J121,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ROUND((SUM(BE121:BE188)),  2)</f>
        <v>0</v>
      </c>
      <c r="G33" s="32"/>
      <c r="H33" s="32"/>
      <c r="I33" s="100">
        <v>0.21</v>
      </c>
      <c r="J33" s="99">
        <f>ROUND(((SUM(BE121:BE188))*I33),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ROUND((SUM(BF121:BF188)),  2)</f>
        <v>0</v>
      </c>
      <c r="G34" s="32"/>
      <c r="H34" s="32"/>
      <c r="I34" s="100">
        <v>0.12</v>
      </c>
      <c r="J34" s="99">
        <f>ROUND(((SUM(BF121:BF188))*I34),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ROUND((SUM(BG121:BG188)),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ROUND((SUM(BH121:BH188)),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ROUND((SUM(BI121:BI188)),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01-21-06 - Železniční propustek v km 191,797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J121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J122</f>
        <v>0</v>
      </c>
      <c r="L97" s="112"/>
    </row>
    <row r="98" spans="1:31" s="10" customFormat="1" ht="19.899999999999999" customHeight="1">
      <c r="B98" s="116"/>
      <c r="D98" s="117" t="s">
        <v>1559</v>
      </c>
      <c r="E98" s="118"/>
      <c r="F98" s="118"/>
      <c r="G98" s="118"/>
      <c r="H98" s="118"/>
      <c r="I98" s="118"/>
      <c r="J98" s="119">
        <f>J123</f>
        <v>0</v>
      </c>
      <c r="L98" s="116"/>
    </row>
    <row r="99" spans="1:31" s="10" customFormat="1" ht="19.899999999999999" customHeight="1">
      <c r="B99" s="116"/>
      <c r="D99" s="117" t="s">
        <v>1562</v>
      </c>
      <c r="E99" s="118"/>
      <c r="F99" s="118"/>
      <c r="G99" s="118"/>
      <c r="H99" s="118"/>
      <c r="I99" s="118"/>
      <c r="J99" s="119">
        <f>J138</f>
        <v>0</v>
      </c>
      <c r="L99" s="116"/>
    </row>
    <row r="100" spans="1:31" s="10" customFormat="1" ht="19.899999999999999" customHeight="1">
      <c r="B100" s="116"/>
      <c r="D100" s="117" t="s">
        <v>1895</v>
      </c>
      <c r="E100" s="118"/>
      <c r="F100" s="118"/>
      <c r="G100" s="118"/>
      <c r="H100" s="118"/>
      <c r="I100" s="118"/>
      <c r="J100" s="119">
        <f>J175</f>
        <v>0</v>
      </c>
      <c r="L100" s="116"/>
    </row>
    <row r="101" spans="1:31" s="10" customFormat="1" ht="19.899999999999999" customHeight="1">
      <c r="B101" s="116"/>
      <c r="D101" s="117" t="s">
        <v>1564</v>
      </c>
      <c r="E101" s="118"/>
      <c r="F101" s="118"/>
      <c r="G101" s="118"/>
      <c r="H101" s="118"/>
      <c r="I101" s="118"/>
      <c r="J101" s="119">
        <f>J186</f>
        <v>0</v>
      </c>
      <c r="L101" s="116"/>
    </row>
    <row r="102" spans="1:31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31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24.95" customHeight="1">
      <c r="A108" s="32"/>
      <c r="B108" s="33"/>
      <c r="C108" s="21" t="s">
        <v>166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48" t="str">
        <f>E7</f>
        <v>Oprava trati v úseku Luka nad Jihlavou-Jihlava-III. a IV. etapa BM</v>
      </c>
      <c r="F111" s="249"/>
      <c r="G111" s="249"/>
      <c r="H111" s="249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156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45" t="str">
        <f>E9</f>
        <v>SO 01-21-06 - Železniční propustek v km 191,797</v>
      </c>
      <c r="F113" s="250"/>
      <c r="G113" s="250"/>
      <c r="H113" s="25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20</v>
      </c>
      <c r="D115" s="32"/>
      <c r="E115" s="32"/>
      <c r="F115" s="25" t="str">
        <f>F12</f>
        <v xml:space="preserve"> </v>
      </c>
      <c r="G115" s="32"/>
      <c r="H115" s="32"/>
      <c r="I115" s="27" t="s">
        <v>22</v>
      </c>
      <c r="J115" s="55" t="str">
        <f>IF(J12="","",J12)</f>
        <v>Vyplň údaj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23</v>
      </c>
      <c r="D117" s="32"/>
      <c r="E117" s="32"/>
      <c r="F117" s="25" t="str">
        <f>E15</f>
        <v xml:space="preserve"> </v>
      </c>
      <c r="G117" s="32"/>
      <c r="H117" s="32"/>
      <c r="I117" s="27" t="s">
        <v>28</v>
      </c>
      <c r="J117" s="30" t="str">
        <f>E21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26</v>
      </c>
      <c r="D118" s="32"/>
      <c r="E118" s="32"/>
      <c r="F118" s="25" t="str">
        <f>IF(E18="","",E18)</f>
        <v>Vyplň údaj</v>
      </c>
      <c r="G118" s="32"/>
      <c r="H118" s="32"/>
      <c r="I118" s="27" t="s">
        <v>30</v>
      </c>
      <c r="J118" s="30" t="str">
        <f>E24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0.3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11" customFormat="1" ht="29.25" customHeight="1">
      <c r="A120" s="120"/>
      <c r="B120" s="121"/>
      <c r="C120" s="122" t="s">
        <v>167</v>
      </c>
      <c r="D120" s="123" t="s">
        <v>57</v>
      </c>
      <c r="E120" s="123" t="s">
        <v>53</v>
      </c>
      <c r="F120" s="123" t="s">
        <v>54</v>
      </c>
      <c r="G120" s="123" t="s">
        <v>168</v>
      </c>
      <c r="H120" s="123" t="s">
        <v>169</v>
      </c>
      <c r="I120" s="123" t="s">
        <v>170</v>
      </c>
      <c r="J120" s="124" t="s">
        <v>160</v>
      </c>
      <c r="K120" s="125" t="s">
        <v>171</v>
      </c>
      <c r="L120" s="126"/>
      <c r="M120" s="62" t="s">
        <v>1</v>
      </c>
      <c r="N120" s="63" t="s">
        <v>36</v>
      </c>
      <c r="O120" s="63" t="s">
        <v>172</v>
      </c>
      <c r="P120" s="63" t="s">
        <v>173</v>
      </c>
      <c r="Q120" s="63" t="s">
        <v>174</v>
      </c>
      <c r="R120" s="63" t="s">
        <v>175</v>
      </c>
      <c r="S120" s="63" t="s">
        <v>176</v>
      </c>
      <c r="T120" s="64" t="s">
        <v>177</v>
      </c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</row>
    <row r="121" spans="1:65" s="2" customFormat="1" ht="22.9" customHeight="1">
      <c r="A121" s="32"/>
      <c r="B121" s="33"/>
      <c r="C121" s="69" t="s">
        <v>178</v>
      </c>
      <c r="D121" s="32"/>
      <c r="E121" s="32"/>
      <c r="F121" s="32"/>
      <c r="G121" s="32"/>
      <c r="H121" s="32"/>
      <c r="I121" s="32"/>
      <c r="J121" s="127">
        <f>BK121</f>
        <v>0</v>
      </c>
      <c r="K121" s="32"/>
      <c r="L121" s="33"/>
      <c r="M121" s="65"/>
      <c r="N121" s="56"/>
      <c r="O121" s="66"/>
      <c r="P121" s="128">
        <f>P122</f>
        <v>0</v>
      </c>
      <c r="Q121" s="66"/>
      <c r="R121" s="128">
        <f>R122</f>
        <v>0</v>
      </c>
      <c r="S121" s="66"/>
      <c r="T121" s="129">
        <f>T122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7" t="s">
        <v>71</v>
      </c>
      <c r="AU121" s="17" t="s">
        <v>162</v>
      </c>
      <c r="BK121" s="130">
        <f>BK122</f>
        <v>0</v>
      </c>
    </row>
    <row r="122" spans="1:65" s="12" customFormat="1" ht="25.9" customHeight="1">
      <c r="B122" s="131"/>
      <c r="D122" s="132" t="s">
        <v>71</v>
      </c>
      <c r="E122" s="133" t="s">
        <v>179</v>
      </c>
      <c r="F122" s="133" t="s">
        <v>180</v>
      </c>
      <c r="I122" s="134"/>
      <c r="J122" s="135">
        <f>BK122</f>
        <v>0</v>
      </c>
      <c r="L122" s="131"/>
      <c r="M122" s="136"/>
      <c r="N122" s="137"/>
      <c r="O122" s="137"/>
      <c r="P122" s="138">
        <f>P123+P138+P175+P186</f>
        <v>0</v>
      </c>
      <c r="Q122" s="137"/>
      <c r="R122" s="138">
        <f>R123+R138+R175+R186</f>
        <v>0</v>
      </c>
      <c r="S122" s="137"/>
      <c r="T122" s="139">
        <f>T123+T138+T175+T186</f>
        <v>0</v>
      </c>
      <c r="AR122" s="132" t="s">
        <v>80</v>
      </c>
      <c r="AT122" s="140" t="s">
        <v>71</v>
      </c>
      <c r="AU122" s="140" t="s">
        <v>72</v>
      </c>
      <c r="AY122" s="132" t="s">
        <v>181</v>
      </c>
      <c r="BK122" s="141">
        <f>BK123+BK138+BK175+BK186</f>
        <v>0</v>
      </c>
    </row>
    <row r="123" spans="1:65" s="12" customFormat="1" ht="22.9" customHeight="1">
      <c r="B123" s="131"/>
      <c r="D123" s="132" t="s">
        <v>71</v>
      </c>
      <c r="E123" s="142" t="s">
        <v>212</v>
      </c>
      <c r="F123" s="142" t="s">
        <v>1626</v>
      </c>
      <c r="I123" s="134"/>
      <c r="J123" s="143">
        <f>BK123</f>
        <v>0</v>
      </c>
      <c r="L123" s="131"/>
      <c r="M123" s="136"/>
      <c r="N123" s="137"/>
      <c r="O123" s="137"/>
      <c r="P123" s="138">
        <f>SUM(P124:P137)</f>
        <v>0</v>
      </c>
      <c r="Q123" s="137"/>
      <c r="R123" s="138">
        <f>SUM(R124:R137)</f>
        <v>0</v>
      </c>
      <c r="S123" s="137"/>
      <c r="T123" s="139">
        <f>SUM(T124:T137)</f>
        <v>0</v>
      </c>
      <c r="AR123" s="132" t="s">
        <v>80</v>
      </c>
      <c r="AT123" s="140" t="s">
        <v>71</v>
      </c>
      <c r="AU123" s="140" t="s">
        <v>80</v>
      </c>
      <c r="AY123" s="132" t="s">
        <v>181</v>
      </c>
      <c r="BK123" s="141">
        <f>SUM(BK124:BK137)</f>
        <v>0</v>
      </c>
    </row>
    <row r="124" spans="1:65" s="2" customFormat="1" ht="16.5" customHeight="1">
      <c r="A124" s="32"/>
      <c r="B124" s="144"/>
      <c r="C124" s="188" t="s">
        <v>80</v>
      </c>
      <c r="D124" s="188" t="s">
        <v>266</v>
      </c>
      <c r="E124" s="189" t="s">
        <v>1627</v>
      </c>
      <c r="F124" s="190" t="s">
        <v>1628</v>
      </c>
      <c r="G124" s="191" t="s">
        <v>690</v>
      </c>
      <c r="H124" s="192">
        <v>1.2</v>
      </c>
      <c r="I124" s="193"/>
      <c r="J124" s="194">
        <f>ROUND(I124*H124,2)</f>
        <v>0</v>
      </c>
      <c r="K124" s="195"/>
      <c r="L124" s="33"/>
      <c r="M124" s="196" t="s">
        <v>1</v>
      </c>
      <c r="N124" s="197" t="s">
        <v>37</v>
      </c>
      <c r="O124" s="58"/>
      <c r="P124" s="156">
        <f>O124*H124</f>
        <v>0</v>
      </c>
      <c r="Q124" s="156">
        <v>0</v>
      </c>
      <c r="R124" s="156">
        <f>Q124*H124</f>
        <v>0</v>
      </c>
      <c r="S124" s="156">
        <v>0</v>
      </c>
      <c r="T124" s="157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8" t="s">
        <v>188</v>
      </c>
      <c r="AT124" s="158" t="s">
        <v>266</v>
      </c>
      <c r="AU124" s="158" t="s">
        <v>82</v>
      </c>
      <c r="AY124" s="17" t="s">
        <v>181</v>
      </c>
      <c r="BE124" s="159">
        <f>IF(N124="základní",J124,0)</f>
        <v>0</v>
      </c>
      <c r="BF124" s="159">
        <f>IF(N124="snížená",J124,0)</f>
        <v>0</v>
      </c>
      <c r="BG124" s="159">
        <f>IF(N124="zákl. přenesená",J124,0)</f>
        <v>0</v>
      </c>
      <c r="BH124" s="159">
        <f>IF(N124="sníž. přenesená",J124,0)</f>
        <v>0</v>
      </c>
      <c r="BI124" s="159">
        <f>IF(N124="nulová",J124,0)</f>
        <v>0</v>
      </c>
      <c r="BJ124" s="17" t="s">
        <v>80</v>
      </c>
      <c r="BK124" s="159">
        <f>ROUND(I124*H124,2)</f>
        <v>0</v>
      </c>
      <c r="BL124" s="17" t="s">
        <v>188</v>
      </c>
      <c r="BM124" s="158" t="s">
        <v>2236</v>
      </c>
    </row>
    <row r="125" spans="1:65" s="2" customFormat="1" ht="11.25">
      <c r="A125" s="32"/>
      <c r="B125" s="33"/>
      <c r="C125" s="32"/>
      <c r="D125" s="160" t="s">
        <v>190</v>
      </c>
      <c r="E125" s="32"/>
      <c r="F125" s="161" t="s">
        <v>1628</v>
      </c>
      <c r="G125" s="32"/>
      <c r="H125" s="32"/>
      <c r="I125" s="162"/>
      <c r="J125" s="32"/>
      <c r="K125" s="32"/>
      <c r="L125" s="33"/>
      <c r="M125" s="163"/>
      <c r="N125" s="164"/>
      <c r="O125" s="58"/>
      <c r="P125" s="58"/>
      <c r="Q125" s="58"/>
      <c r="R125" s="58"/>
      <c r="S125" s="58"/>
      <c r="T125" s="59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190</v>
      </c>
      <c r="AU125" s="17" t="s">
        <v>82</v>
      </c>
    </row>
    <row r="126" spans="1:65" s="13" customFormat="1" ht="11.25">
      <c r="B126" s="165"/>
      <c r="D126" s="160" t="s">
        <v>191</v>
      </c>
      <c r="E126" s="166" t="s">
        <v>1</v>
      </c>
      <c r="F126" s="167" t="s">
        <v>2237</v>
      </c>
      <c r="H126" s="168">
        <v>1.2</v>
      </c>
      <c r="I126" s="169"/>
      <c r="L126" s="165"/>
      <c r="M126" s="170"/>
      <c r="N126" s="171"/>
      <c r="O126" s="171"/>
      <c r="P126" s="171"/>
      <c r="Q126" s="171"/>
      <c r="R126" s="171"/>
      <c r="S126" s="171"/>
      <c r="T126" s="172"/>
      <c r="AT126" s="166" t="s">
        <v>191</v>
      </c>
      <c r="AU126" s="166" t="s">
        <v>82</v>
      </c>
      <c r="AV126" s="13" t="s">
        <v>82</v>
      </c>
      <c r="AW126" s="13" t="s">
        <v>29</v>
      </c>
      <c r="AX126" s="13" t="s">
        <v>72</v>
      </c>
      <c r="AY126" s="166" t="s">
        <v>181</v>
      </c>
    </row>
    <row r="127" spans="1:65" s="15" customFormat="1" ht="11.25">
      <c r="B127" s="180"/>
      <c r="D127" s="160" t="s">
        <v>191</v>
      </c>
      <c r="E127" s="181" t="s">
        <v>1</v>
      </c>
      <c r="F127" s="182" t="s">
        <v>223</v>
      </c>
      <c r="H127" s="183">
        <v>1.2</v>
      </c>
      <c r="I127" s="184"/>
      <c r="L127" s="180"/>
      <c r="M127" s="185"/>
      <c r="N127" s="186"/>
      <c r="O127" s="186"/>
      <c r="P127" s="186"/>
      <c r="Q127" s="186"/>
      <c r="R127" s="186"/>
      <c r="S127" s="186"/>
      <c r="T127" s="187"/>
      <c r="AT127" s="181" t="s">
        <v>191</v>
      </c>
      <c r="AU127" s="181" t="s">
        <v>82</v>
      </c>
      <c r="AV127" s="15" t="s">
        <v>188</v>
      </c>
      <c r="AW127" s="15" t="s">
        <v>29</v>
      </c>
      <c r="AX127" s="15" t="s">
        <v>80</v>
      </c>
      <c r="AY127" s="181" t="s">
        <v>181</v>
      </c>
    </row>
    <row r="128" spans="1:65" s="2" customFormat="1" ht="16.5" customHeight="1">
      <c r="A128" s="32"/>
      <c r="B128" s="144"/>
      <c r="C128" s="188" t="s">
        <v>82</v>
      </c>
      <c r="D128" s="188" t="s">
        <v>266</v>
      </c>
      <c r="E128" s="189" t="s">
        <v>1634</v>
      </c>
      <c r="F128" s="190" t="s">
        <v>1635</v>
      </c>
      <c r="G128" s="191" t="s">
        <v>881</v>
      </c>
      <c r="H128" s="192">
        <v>5.2439999999999998</v>
      </c>
      <c r="I128" s="193"/>
      <c r="J128" s="194">
        <f>ROUND(I128*H128,2)</f>
        <v>0</v>
      </c>
      <c r="K128" s="195"/>
      <c r="L128" s="33"/>
      <c r="M128" s="196" t="s">
        <v>1</v>
      </c>
      <c r="N128" s="197" t="s">
        <v>37</v>
      </c>
      <c r="O128" s="58"/>
      <c r="P128" s="156">
        <f>O128*H128</f>
        <v>0</v>
      </c>
      <c r="Q128" s="156">
        <v>0</v>
      </c>
      <c r="R128" s="156">
        <f>Q128*H128</f>
        <v>0</v>
      </c>
      <c r="S128" s="156">
        <v>0</v>
      </c>
      <c r="T128" s="15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8" t="s">
        <v>188</v>
      </c>
      <c r="AT128" s="158" t="s">
        <v>266</v>
      </c>
      <c r="AU128" s="158" t="s">
        <v>82</v>
      </c>
      <c r="AY128" s="17" t="s">
        <v>181</v>
      </c>
      <c r="BE128" s="159">
        <f>IF(N128="základní",J128,0)</f>
        <v>0</v>
      </c>
      <c r="BF128" s="159">
        <f>IF(N128="snížená",J128,0)</f>
        <v>0</v>
      </c>
      <c r="BG128" s="159">
        <f>IF(N128="zákl. přenesená",J128,0)</f>
        <v>0</v>
      </c>
      <c r="BH128" s="159">
        <f>IF(N128="sníž. přenesená",J128,0)</f>
        <v>0</v>
      </c>
      <c r="BI128" s="159">
        <f>IF(N128="nulová",J128,0)</f>
        <v>0</v>
      </c>
      <c r="BJ128" s="17" t="s">
        <v>80</v>
      </c>
      <c r="BK128" s="159">
        <f>ROUND(I128*H128,2)</f>
        <v>0</v>
      </c>
      <c r="BL128" s="17" t="s">
        <v>188</v>
      </c>
      <c r="BM128" s="158" t="s">
        <v>2238</v>
      </c>
    </row>
    <row r="129" spans="1:65" s="2" customFormat="1" ht="11.25">
      <c r="A129" s="32"/>
      <c r="B129" s="33"/>
      <c r="C129" s="32"/>
      <c r="D129" s="160" t="s">
        <v>190</v>
      </c>
      <c r="E129" s="32"/>
      <c r="F129" s="161" t="s">
        <v>1635</v>
      </c>
      <c r="G129" s="32"/>
      <c r="H129" s="32"/>
      <c r="I129" s="162"/>
      <c r="J129" s="32"/>
      <c r="K129" s="32"/>
      <c r="L129" s="33"/>
      <c r="M129" s="163"/>
      <c r="N129" s="164"/>
      <c r="O129" s="58"/>
      <c r="P129" s="58"/>
      <c r="Q129" s="58"/>
      <c r="R129" s="58"/>
      <c r="S129" s="58"/>
      <c r="T129" s="59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190</v>
      </c>
      <c r="AU129" s="17" t="s">
        <v>82</v>
      </c>
    </row>
    <row r="130" spans="1:65" s="13" customFormat="1" ht="11.25">
      <c r="B130" s="165"/>
      <c r="D130" s="160" t="s">
        <v>191</v>
      </c>
      <c r="E130" s="166" t="s">
        <v>1</v>
      </c>
      <c r="F130" s="167" t="s">
        <v>2239</v>
      </c>
      <c r="H130" s="168">
        <v>5.2439999999999998</v>
      </c>
      <c r="I130" s="169"/>
      <c r="L130" s="165"/>
      <c r="M130" s="170"/>
      <c r="N130" s="171"/>
      <c r="O130" s="171"/>
      <c r="P130" s="171"/>
      <c r="Q130" s="171"/>
      <c r="R130" s="171"/>
      <c r="S130" s="171"/>
      <c r="T130" s="172"/>
      <c r="AT130" s="166" t="s">
        <v>191</v>
      </c>
      <c r="AU130" s="166" t="s">
        <v>82</v>
      </c>
      <c r="AV130" s="13" t="s">
        <v>82</v>
      </c>
      <c r="AW130" s="13" t="s">
        <v>29</v>
      </c>
      <c r="AX130" s="13" t="s">
        <v>72</v>
      </c>
      <c r="AY130" s="166" t="s">
        <v>181</v>
      </c>
    </row>
    <row r="131" spans="1:65" s="15" customFormat="1" ht="11.25">
      <c r="B131" s="180"/>
      <c r="D131" s="160" t="s">
        <v>191</v>
      </c>
      <c r="E131" s="181" t="s">
        <v>1</v>
      </c>
      <c r="F131" s="182" t="s">
        <v>223</v>
      </c>
      <c r="H131" s="183">
        <v>5.2439999999999998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191</v>
      </c>
      <c r="AU131" s="181" t="s">
        <v>82</v>
      </c>
      <c r="AV131" s="15" t="s">
        <v>188</v>
      </c>
      <c r="AW131" s="15" t="s">
        <v>29</v>
      </c>
      <c r="AX131" s="15" t="s">
        <v>80</v>
      </c>
      <c r="AY131" s="181" t="s">
        <v>181</v>
      </c>
    </row>
    <row r="132" spans="1:65" s="2" customFormat="1" ht="16.5" customHeight="1">
      <c r="A132" s="32"/>
      <c r="B132" s="144"/>
      <c r="C132" s="188" t="s">
        <v>212</v>
      </c>
      <c r="D132" s="188" t="s">
        <v>266</v>
      </c>
      <c r="E132" s="189" t="s">
        <v>1638</v>
      </c>
      <c r="F132" s="190" t="s">
        <v>1639</v>
      </c>
      <c r="G132" s="191" t="s">
        <v>881</v>
      </c>
      <c r="H132" s="192">
        <v>5.2439999999999998</v>
      </c>
      <c r="I132" s="193"/>
      <c r="J132" s="194">
        <f>ROUND(I132*H132,2)</f>
        <v>0</v>
      </c>
      <c r="K132" s="195"/>
      <c r="L132" s="33"/>
      <c r="M132" s="196" t="s">
        <v>1</v>
      </c>
      <c r="N132" s="197" t="s">
        <v>37</v>
      </c>
      <c r="O132" s="58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188</v>
      </c>
      <c r="AT132" s="158" t="s">
        <v>266</v>
      </c>
      <c r="AU132" s="158" t="s">
        <v>82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2240</v>
      </c>
    </row>
    <row r="133" spans="1:65" s="2" customFormat="1" ht="11.25">
      <c r="A133" s="32"/>
      <c r="B133" s="33"/>
      <c r="C133" s="32"/>
      <c r="D133" s="160" t="s">
        <v>190</v>
      </c>
      <c r="E133" s="32"/>
      <c r="F133" s="161" t="s">
        <v>1639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82</v>
      </c>
    </row>
    <row r="134" spans="1:65" s="2" customFormat="1" ht="24.2" customHeight="1">
      <c r="A134" s="32"/>
      <c r="B134" s="144"/>
      <c r="C134" s="188" t="s">
        <v>188</v>
      </c>
      <c r="D134" s="188" t="s">
        <v>266</v>
      </c>
      <c r="E134" s="189" t="s">
        <v>1641</v>
      </c>
      <c r="F134" s="190" t="s">
        <v>1642</v>
      </c>
      <c r="G134" s="191" t="s">
        <v>643</v>
      </c>
      <c r="H134" s="192">
        <v>0.112</v>
      </c>
      <c r="I134" s="193"/>
      <c r="J134" s="194">
        <f>ROUND(I134*H134,2)</f>
        <v>0</v>
      </c>
      <c r="K134" s="195"/>
      <c r="L134" s="33"/>
      <c r="M134" s="196" t="s">
        <v>1</v>
      </c>
      <c r="N134" s="197" t="s">
        <v>37</v>
      </c>
      <c r="O134" s="58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8" t="s">
        <v>188</v>
      </c>
      <c r="AT134" s="158" t="s">
        <v>266</v>
      </c>
      <c r="AU134" s="158" t="s">
        <v>82</v>
      </c>
      <c r="AY134" s="17" t="s">
        <v>181</v>
      </c>
      <c r="BE134" s="159">
        <f>IF(N134="základní",J134,0)</f>
        <v>0</v>
      </c>
      <c r="BF134" s="159">
        <f>IF(N134="snížená",J134,0)</f>
        <v>0</v>
      </c>
      <c r="BG134" s="159">
        <f>IF(N134="zákl. přenesená",J134,0)</f>
        <v>0</v>
      </c>
      <c r="BH134" s="159">
        <f>IF(N134="sníž. přenesená",J134,0)</f>
        <v>0</v>
      </c>
      <c r="BI134" s="159">
        <f>IF(N134="nulová",J134,0)</f>
        <v>0</v>
      </c>
      <c r="BJ134" s="17" t="s">
        <v>80</v>
      </c>
      <c r="BK134" s="159">
        <f>ROUND(I134*H134,2)</f>
        <v>0</v>
      </c>
      <c r="BL134" s="17" t="s">
        <v>188</v>
      </c>
      <c r="BM134" s="158" t="s">
        <v>2241</v>
      </c>
    </row>
    <row r="135" spans="1:65" s="2" customFormat="1" ht="19.5">
      <c r="A135" s="32"/>
      <c r="B135" s="33"/>
      <c r="C135" s="32"/>
      <c r="D135" s="160" t="s">
        <v>190</v>
      </c>
      <c r="E135" s="32"/>
      <c r="F135" s="161" t="s">
        <v>1642</v>
      </c>
      <c r="G135" s="32"/>
      <c r="H135" s="32"/>
      <c r="I135" s="162"/>
      <c r="J135" s="32"/>
      <c r="K135" s="32"/>
      <c r="L135" s="33"/>
      <c r="M135" s="163"/>
      <c r="N135" s="164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190</v>
      </c>
      <c r="AU135" s="17" t="s">
        <v>82</v>
      </c>
    </row>
    <row r="136" spans="1:65" s="13" customFormat="1" ht="11.25">
      <c r="B136" s="165"/>
      <c r="D136" s="160" t="s">
        <v>191</v>
      </c>
      <c r="E136" s="166" t="s">
        <v>1</v>
      </c>
      <c r="F136" s="167" t="s">
        <v>2242</v>
      </c>
      <c r="H136" s="168">
        <v>0.112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6" t="s">
        <v>191</v>
      </c>
      <c r="AU136" s="166" t="s">
        <v>82</v>
      </c>
      <c r="AV136" s="13" t="s">
        <v>82</v>
      </c>
      <c r="AW136" s="13" t="s">
        <v>29</v>
      </c>
      <c r="AX136" s="13" t="s">
        <v>72</v>
      </c>
      <c r="AY136" s="166" t="s">
        <v>181</v>
      </c>
    </row>
    <row r="137" spans="1:65" s="15" customFormat="1" ht="11.25">
      <c r="B137" s="180"/>
      <c r="D137" s="160" t="s">
        <v>191</v>
      </c>
      <c r="E137" s="181" t="s">
        <v>1</v>
      </c>
      <c r="F137" s="182" t="s">
        <v>223</v>
      </c>
      <c r="H137" s="183">
        <v>0.112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191</v>
      </c>
      <c r="AU137" s="181" t="s">
        <v>82</v>
      </c>
      <c r="AV137" s="15" t="s">
        <v>188</v>
      </c>
      <c r="AW137" s="15" t="s">
        <v>29</v>
      </c>
      <c r="AX137" s="15" t="s">
        <v>80</v>
      </c>
      <c r="AY137" s="181" t="s">
        <v>181</v>
      </c>
    </row>
    <row r="138" spans="1:65" s="12" customFormat="1" ht="22.9" customHeight="1">
      <c r="B138" s="131"/>
      <c r="D138" s="132" t="s">
        <v>71</v>
      </c>
      <c r="E138" s="142" t="s">
        <v>265</v>
      </c>
      <c r="F138" s="142" t="s">
        <v>1695</v>
      </c>
      <c r="I138" s="134"/>
      <c r="J138" s="143">
        <f>BK138</f>
        <v>0</v>
      </c>
      <c r="L138" s="131"/>
      <c r="M138" s="136"/>
      <c r="N138" s="137"/>
      <c r="O138" s="137"/>
      <c r="P138" s="138">
        <f>SUM(P139:P174)</f>
        <v>0</v>
      </c>
      <c r="Q138" s="137"/>
      <c r="R138" s="138">
        <f>SUM(R139:R174)</f>
        <v>0</v>
      </c>
      <c r="S138" s="137"/>
      <c r="T138" s="139">
        <f>SUM(T139:T174)</f>
        <v>0</v>
      </c>
      <c r="AR138" s="132" t="s">
        <v>80</v>
      </c>
      <c r="AT138" s="140" t="s">
        <v>71</v>
      </c>
      <c r="AU138" s="140" t="s">
        <v>80</v>
      </c>
      <c r="AY138" s="132" t="s">
        <v>181</v>
      </c>
      <c r="BK138" s="141">
        <f>SUM(BK139:BK174)</f>
        <v>0</v>
      </c>
    </row>
    <row r="139" spans="1:65" s="2" customFormat="1" ht="24.2" customHeight="1">
      <c r="A139" s="32"/>
      <c r="B139" s="144"/>
      <c r="C139" s="188" t="s">
        <v>289</v>
      </c>
      <c r="D139" s="188" t="s">
        <v>266</v>
      </c>
      <c r="E139" s="189" t="s">
        <v>1696</v>
      </c>
      <c r="F139" s="190" t="s">
        <v>1697</v>
      </c>
      <c r="G139" s="191" t="s">
        <v>577</v>
      </c>
      <c r="H139" s="192">
        <v>1</v>
      </c>
      <c r="I139" s="193"/>
      <c r="J139" s="194">
        <f>ROUND(I139*H139,2)</f>
        <v>0</v>
      </c>
      <c r="K139" s="195"/>
      <c r="L139" s="33"/>
      <c r="M139" s="196" t="s">
        <v>1</v>
      </c>
      <c r="N139" s="197" t="s">
        <v>37</v>
      </c>
      <c r="O139" s="58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188</v>
      </c>
      <c r="AT139" s="158" t="s">
        <v>266</v>
      </c>
      <c r="AU139" s="158" t="s">
        <v>82</v>
      </c>
      <c r="AY139" s="17" t="s">
        <v>181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7" t="s">
        <v>80</v>
      </c>
      <c r="BK139" s="159">
        <f>ROUND(I139*H139,2)</f>
        <v>0</v>
      </c>
      <c r="BL139" s="17" t="s">
        <v>188</v>
      </c>
      <c r="BM139" s="158" t="s">
        <v>2243</v>
      </c>
    </row>
    <row r="140" spans="1:65" s="2" customFormat="1" ht="19.5">
      <c r="A140" s="32"/>
      <c r="B140" s="33"/>
      <c r="C140" s="32"/>
      <c r="D140" s="160" t="s">
        <v>190</v>
      </c>
      <c r="E140" s="32"/>
      <c r="F140" s="161" t="s">
        <v>1697</v>
      </c>
      <c r="G140" s="32"/>
      <c r="H140" s="32"/>
      <c r="I140" s="162"/>
      <c r="J140" s="32"/>
      <c r="K140" s="32"/>
      <c r="L140" s="33"/>
      <c r="M140" s="163"/>
      <c r="N140" s="16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190</v>
      </c>
      <c r="AU140" s="17" t="s">
        <v>82</v>
      </c>
    </row>
    <row r="141" spans="1:65" s="2" customFormat="1" ht="24.2" customHeight="1">
      <c r="A141" s="32"/>
      <c r="B141" s="144"/>
      <c r="C141" s="188" t="s">
        <v>231</v>
      </c>
      <c r="D141" s="188" t="s">
        <v>266</v>
      </c>
      <c r="E141" s="189" t="s">
        <v>1979</v>
      </c>
      <c r="F141" s="190" t="s">
        <v>1980</v>
      </c>
      <c r="G141" s="191" t="s">
        <v>690</v>
      </c>
      <c r="H141" s="192">
        <v>1.3109999999999999</v>
      </c>
      <c r="I141" s="193"/>
      <c r="J141" s="194">
        <f>ROUND(I141*H141,2)</f>
        <v>0</v>
      </c>
      <c r="K141" s="195"/>
      <c r="L141" s="33"/>
      <c r="M141" s="196" t="s">
        <v>1</v>
      </c>
      <c r="N141" s="197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188</v>
      </c>
      <c r="AT141" s="158" t="s">
        <v>266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2244</v>
      </c>
    </row>
    <row r="142" spans="1:65" s="2" customFormat="1" ht="11.25">
      <c r="A142" s="32"/>
      <c r="B142" s="33"/>
      <c r="C142" s="32"/>
      <c r="D142" s="160" t="s">
        <v>190</v>
      </c>
      <c r="E142" s="32"/>
      <c r="F142" s="161" t="s">
        <v>1980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13" customFormat="1" ht="11.25">
      <c r="B143" s="165"/>
      <c r="D143" s="160" t="s">
        <v>191</v>
      </c>
      <c r="E143" s="166" t="s">
        <v>1</v>
      </c>
      <c r="F143" s="167" t="s">
        <v>2245</v>
      </c>
      <c r="H143" s="168">
        <v>1.3109999999999999</v>
      </c>
      <c r="I143" s="169"/>
      <c r="L143" s="165"/>
      <c r="M143" s="170"/>
      <c r="N143" s="171"/>
      <c r="O143" s="171"/>
      <c r="P143" s="171"/>
      <c r="Q143" s="171"/>
      <c r="R143" s="171"/>
      <c r="S143" s="171"/>
      <c r="T143" s="172"/>
      <c r="AT143" s="166" t="s">
        <v>191</v>
      </c>
      <c r="AU143" s="166" t="s">
        <v>82</v>
      </c>
      <c r="AV143" s="13" t="s">
        <v>82</v>
      </c>
      <c r="AW143" s="13" t="s">
        <v>29</v>
      </c>
      <c r="AX143" s="13" t="s">
        <v>72</v>
      </c>
      <c r="AY143" s="166" t="s">
        <v>181</v>
      </c>
    </row>
    <row r="144" spans="1:65" s="15" customFormat="1" ht="11.25">
      <c r="B144" s="180"/>
      <c r="D144" s="160" t="s">
        <v>191</v>
      </c>
      <c r="E144" s="181" t="s">
        <v>1</v>
      </c>
      <c r="F144" s="182" t="s">
        <v>223</v>
      </c>
      <c r="H144" s="183">
        <v>1.3109999999999999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191</v>
      </c>
      <c r="AU144" s="181" t="s">
        <v>82</v>
      </c>
      <c r="AV144" s="15" t="s">
        <v>188</v>
      </c>
      <c r="AW144" s="15" t="s">
        <v>29</v>
      </c>
      <c r="AX144" s="15" t="s">
        <v>80</v>
      </c>
      <c r="AY144" s="181" t="s">
        <v>181</v>
      </c>
    </row>
    <row r="145" spans="1:65" s="2" customFormat="1" ht="24.2" customHeight="1">
      <c r="A145" s="32"/>
      <c r="B145" s="144"/>
      <c r="C145" s="188" t="s">
        <v>237</v>
      </c>
      <c r="D145" s="188" t="s">
        <v>266</v>
      </c>
      <c r="E145" s="189" t="s">
        <v>2246</v>
      </c>
      <c r="F145" s="190" t="s">
        <v>2247</v>
      </c>
      <c r="G145" s="191" t="s">
        <v>622</v>
      </c>
      <c r="H145" s="192">
        <v>8.74</v>
      </c>
      <c r="I145" s="193"/>
      <c r="J145" s="194">
        <f>ROUND(I145*H145,2)</f>
        <v>0</v>
      </c>
      <c r="K145" s="195"/>
      <c r="L145" s="33"/>
      <c r="M145" s="196" t="s">
        <v>1</v>
      </c>
      <c r="N145" s="197" t="s">
        <v>37</v>
      </c>
      <c r="O145" s="58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188</v>
      </c>
      <c r="AT145" s="158" t="s">
        <v>266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2248</v>
      </c>
    </row>
    <row r="146" spans="1:65" s="2" customFormat="1" ht="19.5">
      <c r="A146" s="32"/>
      <c r="B146" s="33"/>
      <c r="C146" s="32"/>
      <c r="D146" s="160" t="s">
        <v>190</v>
      </c>
      <c r="E146" s="32"/>
      <c r="F146" s="161" t="s">
        <v>2247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13" customFormat="1" ht="11.25">
      <c r="B147" s="165"/>
      <c r="D147" s="160" t="s">
        <v>191</v>
      </c>
      <c r="E147" s="166" t="s">
        <v>1</v>
      </c>
      <c r="F147" s="167" t="s">
        <v>2249</v>
      </c>
      <c r="H147" s="168">
        <v>8.74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72</v>
      </c>
      <c r="AY147" s="166" t="s">
        <v>181</v>
      </c>
    </row>
    <row r="148" spans="1:65" s="15" customFormat="1" ht="11.25">
      <c r="B148" s="180"/>
      <c r="D148" s="160" t="s">
        <v>191</v>
      </c>
      <c r="E148" s="181" t="s">
        <v>1</v>
      </c>
      <c r="F148" s="182" t="s">
        <v>223</v>
      </c>
      <c r="H148" s="183">
        <v>8.74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191</v>
      </c>
      <c r="AU148" s="181" t="s">
        <v>82</v>
      </c>
      <c r="AV148" s="15" t="s">
        <v>188</v>
      </c>
      <c r="AW148" s="15" t="s">
        <v>29</v>
      </c>
      <c r="AX148" s="15" t="s">
        <v>80</v>
      </c>
      <c r="AY148" s="181" t="s">
        <v>181</v>
      </c>
    </row>
    <row r="149" spans="1:65" s="2" customFormat="1" ht="33" customHeight="1">
      <c r="A149" s="32"/>
      <c r="B149" s="144"/>
      <c r="C149" s="188" t="s">
        <v>250</v>
      </c>
      <c r="D149" s="188" t="s">
        <v>266</v>
      </c>
      <c r="E149" s="189" t="s">
        <v>2114</v>
      </c>
      <c r="F149" s="190" t="s">
        <v>2115</v>
      </c>
      <c r="G149" s="191" t="s">
        <v>881</v>
      </c>
      <c r="H149" s="192">
        <v>6.9</v>
      </c>
      <c r="I149" s="193"/>
      <c r="J149" s="194">
        <f>ROUND(I149*H149,2)</f>
        <v>0</v>
      </c>
      <c r="K149" s="195"/>
      <c r="L149" s="33"/>
      <c r="M149" s="196" t="s">
        <v>1</v>
      </c>
      <c r="N149" s="197" t="s">
        <v>37</v>
      </c>
      <c r="O149" s="58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8" t="s">
        <v>188</v>
      </c>
      <c r="AT149" s="158" t="s">
        <v>266</v>
      </c>
      <c r="AU149" s="158" t="s">
        <v>82</v>
      </c>
      <c r="AY149" s="17" t="s">
        <v>181</v>
      </c>
      <c r="BE149" s="159">
        <f>IF(N149="základní",J149,0)</f>
        <v>0</v>
      </c>
      <c r="BF149" s="159">
        <f>IF(N149="snížená",J149,0)</f>
        <v>0</v>
      </c>
      <c r="BG149" s="159">
        <f>IF(N149="zákl. přenesená",J149,0)</f>
        <v>0</v>
      </c>
      <c r="BH149" s="159">
        <f>IF(N149="sníž. přenesená",J149,0)</f>
        <v>0</v>
      </c>
      <c r="BI149" s="159">
        <f>IF(N149="nulová",J149,0)</f>
        <v>0</v>
      </c>
      <c r="BJ149" s="17" t="s">
        <v>80</v>
      </c>
      <c r="BK149" s="159">
        <f>ROUND(I149*H149,2)</f>
        <v>0</v>
      </c>
      <c r="BL149" s="17" t="s">
        <v>188</v>
      </c>
      <c r="BM149" s="158" t="s">
        <v>2250</v>
      </c>
    </row>
    <row r="150" spans="1:65" s="2" customFormat="1" ht="19.5">
      <c r="A150" s="32"/>
      <c r="B150" s="33"/>
      <c r="C150" s="32"/>
      <c r="D150" s="160" t="s">
        <v>190</v>
      </c>
      <c r="E150" s="32"/>
      <c r="F150" s="161" t="s">
        <v>2115</v>
      </c>
      <c r="G150" s="32"/>
      <c r="H150" s="32"/>
      <c r="I150" s="162"/>
      <c r="J150" s="32"/>
      <c r="K150" s="32"/>
      <c r="L150" s="33"/>
      <c r="M150" s="163"/>
      <c r="N150" s="164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190</v>
      </c>
      <c r="AU150" s="17" t="s">
        <v>82</v>
      </c>
    </row>
    <row r="151" spans="1:65" s="13" customFormat="1" ht="11.25">
      <c r="B151" s="165"/>
      <c r="D151" s="160" t="s">
        <v>191</v>
      </c>
      <c r="E151" s="166" t="s">
        <v>1</v>
      </c>
      <c r="F151" s="167" t="s">
        <v>2251</v>
      </c>
      <c r="H151" s="168">
        <v>6.9</v>
      </c>
      <c r="I151" s="169"/>
      <c r="L151" s="165"/>
      <c r="M151" s="170"/>
      <c r="N151" s="171"/>
      <c r="O151" s="171"/>
      <c r="P151" s="171"/>
      <c r="Q151" s="171"/>
      <c r="R151" s="171"/>
      <c r="S151" s="171"/>
      <c r="T151" s="172"/>
      <c r="AT151" s="166" t="s">
        <v>191</v>
      </c>
      <c r="AU151" s="166" t="s">
        <v>82</v>
      </c>
      <c r="AV151" s="13" t="s">
        <v>82</v>
      </c>
      <c r="AW151" s="13" t="s">
        <v>29</v>
      </c>
      <c r="AX151" s="13" t="s">
        <v>72</v>
      </c>
      <c r="AY151" s="166" t="s">
        <v>181</v>
      </c>
    </row>
    <row r="152" spans="1:65" s="15" customFormat="1" ht="11.25">
      <c r="B152" s="180"/>
      <c r="D152" s="160" t="s">
        <v>191</v>
      </c>
      <c r="E152" s="181" t="s">
        <v>1</v>
      </c>
      <c r="F152" s="182" t="s">
        <v>223</v>
      </c>
      <c r="H152" s="183">
        <v>6.9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191</v>
      </c>
      <c r="AU152" s="181" t="s">
        <v>82</v>
      </c>
      <c r="AV152" s="15" t="s">
        <v>188</v>
      </c>
      <c r="AW152" s="15" t="s">
        <v>29</v>
      </c>
      <c r="AX152" s="15" t="s">
        <v>80</v>
      </c>
      <c r="AY152" s="181" t="s">
        <v>181</v>
      </c>
    </row>
    <row r="153" spans="1:65" s="2" customFormat="1" ht="33" customHeight="1">
      <c r="A153" s="32"/>
      <c r="B153" s="144"/>
      <c r="C153" s="188" t="s">
        <v>187</v>
      </c>
      <c r="D153" s="188" t="s">
        <v>266</v>
      </c>
      <c r="E153" s="189" t="s">
        <v>1718</v>
      </c>
      <c r="F153" s="190" t="s">
        <v>1719</v>
      </c>
      <c r="G153" s="191" t="s">
        <v>881</v>
      </c>
      <c r="H153" s="192">
        <v>6.9</v>
      </c>
      <c r="I153" s="193"/>
      <c r="J153" s="194">
        <f>ROUND(I153*H153,2)</f>
        <v>0</v>
      </c>
      <c r="K153" s="195"/>
      <c r="L153" s="33"/>
      <c r="M153" s="196" t="s">
        <v>1</v>
      </c>
      <c r="N153" s="197" t="s">
        <v>37</v>
      </c>
      <c r="O153" s="58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188</v>
      </c>
      <c r="AT153" s="158" t="s">
        <v>266</v>
      </c>
      <c r="AU153" s="158" t="s">
        <v>82</v>
      </c>
      <c r="AY153" s="17" t="s">
        <v>181</v>
      </c>
      <c r="BE153" s="159">
        <f>IF(N153="základní",J153,0)</f>
        <v>0</v>
      </c>
      <c r="BF153" s="159">
        <f>IF(N153="snížená",J153,0)</f>
        <v>0</v>
      </c>
      <c r="BG153" s="159">
        <f>IF(N153="zákl. přenesená",J153,0)</f>
        <v>0</v>
      </c>
      <c r="BH153" s="159">
        <f>IF(N153="sníž. přenesená",J153,0)</f>
        <v>0</v>
      </c>
      <c r="BI153" s="159">
        <f>IF(N153="nulová",J153,0)</f>
        <v>0</v>
      </c>
      <c r="BJ153" s="17" t="s">
        <v>80</v>
      </c>
      <c r="BK153" s="159">
        <f>ROUND(I153*H153,2)</f>
        <v>0</v>
      </c>
      <c r="BL153" s="17" t="s">
        <v>188</v>
      </c>
      <c r="BM153" s="158" t="s">
        <v>2252</v>
      </c>
    </row>
    <row r="154" spans="1:65" s="2" customFormat="1" ht="19.5">
      <c r="A154" s="32"/>
      <c r="B154" s="33"/>
      <c r="C154" s="32"/>
      <c r="D154" s="160" t="s">
        <v>190</v>
      </c>
      <c r="E154" s="32"/>
      <c r="F154" s="161" t="s">
        <v>1719</v>
      </c>
      <c r="G154" s="32"/>
      <c r="H154" s="32"/>
      <c r="I154" s="162"/>
      <c r="J154" s="32"/>
      <c r="K154" s="32"/>
      <c r="L154" s="33"/>
      <c r="M154" s="163"/>
      <c r="N154" s="164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190</v>
      </c>
      <c r="AU154" s="17" t="s">
        <v>82</v>
      </c>
    </row>
    <row r="155" spans="1:65" s="13" customFormat="1" ht="11.25">
      <c r="B155" s="165"/>
      <c r="D155" s="160" t="s">
        <v>191</v>
      </c>
      <c r="E155" s="166" t="s">
        <v>1</v>
      </c>
      <c r="F155" s="167" t="s">
        <v>2251</v>
      </c>
      <c r="H155" s="168">
        <v>6.9</v>
      </c>
      <c r="I155" s="169"/>
      <c r="L155" s="165"/>
      <c r="M155" s="170"/>
      <c r="N155" s="171"/>
      <c r="O155" s="171"/>
      <c r="P155" s="171"/>
      <c r="Q155" s="171"/>
      <c r="R155" s="171"/>
      <c r="S155" s="171"/>
      <c r="T155" s="172"/>
      <c r="AT155" s="166" t="s">
        <v>191</v>
      </c>
      <c r="AU155" s="166" t="s">
        <v>82</v>
      </c>
      <c r="AV155" s="13" t="s">
        <v>82</v>
      </c>
      <c r="AW155" s="13" t="s">
        <v>29</v>
      </c>
      <c r="AX155" s="13" t="s">
        <v>72</v>
      </c>
      <c r="AY155" s="166" t="s">
        <v>181</v>
      </c>
    </row>
    <row r="156" spans="1:65" s="15" customFormat="1" ht="11.25">
      <c r="B156" s="180"/>
      <c r="D156" s="160" t="s">
        <v>191</v>
      </c>
      <c r="E156" s="181" t="s">
        <v>1</v>
      </c>
      <c r="F156" s="182" t="s">
        <v>223</v>
      </c>
      <c r="H156" s="183">
        <v>6.9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191</v>
      </c>
      <c r="AU156" s="181" t="s">
        <v>82</v>
      </c>
      <c r="AV156" s="15" t="s">
        <v>188</v>
      </c>
      <c r="AW156" s="15" t="s">
        <v>29</v>
      </c>
      <c r="AX156" s="15" t="s">
        <v>80</v>
      </c>
      <c r="AY156" s="181" t="s">
        <v>181</v>
      </c>
    </row>
    <row r="157" spans="1:65" s="2" customFormat="1" ht="24.2" customHeight="1">
      <c r="A157" s="32"/>
      <c r="B157" s="144"/>
      <c r="C157" s="188" t="s">
        <v>265</v>
      </c>
      <c r="D157" s="188" t="s">
        <v>266</v>
      </c>
      <c r="E157" s="189" t="s">
        <v>1721</v>
      </c>
      <c r="F157" s="190" t="s">
        <v>1722</v>
      </c>
      <c r="G157" s="191" t="s">
        <v>881</v>
      </c>
      <c r="H157" s="192">
        <v>6.9</v>
      </c>
      <c r="I157" s="193"/>
      <c r="J157" s="194">
        <f>ROUND(I157*H157,2)</f>
        <v>0</v>
      </c>
      <c r="K157" s="195"/>
      <c r="L157" s="33"/>
      <c r="M157" s="196" t="s">
        <v>1</v>
      </c>
      <c r="N157" s="197" t="s">
        <v>37</v>
      </c>
      <c r="O157" s="58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8" t="s">
        <v>188</v>
      </c>
      <c r="AT157" s="158" t="s">
        <v>266</v>
      </c>
      <c r="AU157" s="158" t="s">
        <v>82</v>
      </c>
      <c r="AY157" s="17" t="s">
        <v>181</v>
      </c>
      <c r="BE157" s="159">
        <f>IF(N157="základní",J157,0)</f>
        <v>0</v>
      </c>
      <c r="BF157" s="159">
        <f>IF(N157="snížená",J157,0)</f>
        <v>0</v>
      </c>
      <c r="BG157" s="159">
        <f>IF(N157="zákl. přenesená",J157,0)</f>
        <v>0</v>
      </c>
      <c r="BH157" s="159">
        <f>IF(N157="sníž. přenesená",J157,0)</f>
        <v>0</v>
      </c>
      <c r="BI157" s="159">
        <f>IF(N157="nulová",J157,0)</f>
        <v>0</v>
      </c>
      <c r="BJ157" s="17" t="s">
        <v>80</v>
      </c>
      <c r="BK157" s="159">
        <f>ROUND(I157*H157,2)</f>
        <v>0</v>
      </c>
      <c r="BL157" s="17" t="s">
        <v>188</v>
      </c>
      <c r="BM157" s="158" t="s">
        <v>2253</v>
      </c>
    </row>
    <row r="158" spans="1:65" s="2" customFormat="1" ht="19.5">
      <c r="A158" s="32"/>
      <c r="B158" s="33"/>
      <c r="C158" s="32"/>
      <c r="D158" s="160" t="s">
        <v>190</v>
      </c>
      <c r="E158" s="32"/>
      <c r="F158" s="161" t="s">
        <v>1722</v>
      </c>
      <c r="G158" s="32"/>
      <c r="H158" s="32"/>
      <c r="I158" s="162"/>
      <c r="J158" s="32"/>
      <c r="K158" s="32"/>
      <c r="L158" s="33"/>
      <c r="M158" s="163"/>
      <c r="N158" s="164"/>
      <c r="O158" s="58"/>
      <c r="P158" s="58"/>
      <c r="Q158" s="58"/>
      <c r="R158" s="58"/>
      <c r="S158" s="58"/>
      <c r="T158" s="59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7" t="s">
        <v>190</v>
      </c>
      <c r="AU158" s="17" t="s">
        <v>82</v>
      </c>
    </row>
    <row r="159" spans="1:65" s="13" customFormat="1" ht="11.25">
      <c r="B159" s="165"/>
      <c r="D159" s="160" t="s">
        <v>191</v>
      </c>
      <c r="E159" s="166" t="s">
        <v>1</v>
      </c>
      <c r="F159" s="167" t="s">
        <v>2251</v>
      </c>
      <c r="H159" s="168">
        <v>6.9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6" t="s">
        <v>191</v>
      </c>
      <c r="AU159" s="166" t="s">
        <v>82</v>
      </c>
      <c r="AV159" s="13" t="s">
        <v>82</v>
      </c>
      <c r="AW159" s="13" t="s">
        <v>29</v>
      </c>
      <c r="AX159" s="13" t="s">
        <v>72</v>
      </c>
      <c r="AY159" s="166" t="s">
        <v>181</v>
      </c>
    </row>
    <row r="160" spans="1:65" s="15" customFormat="1" ht="11.25">
      <c r="B160" s="180"/>
      <c r="D160" s="160" t="s">
        <v>191</v>
      </c>
      <c r="E160" s="181" t="s">
        <v>1</v>
      </c>
      <c r="F160" s="182" t="s">
        <v>223</v>
      </c>
      <c r="H160" s="183">
        <v>6.9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191</v>
      </c>
      <c r="AU160" s="181" t="s">
        <v>82</v>
      </c>
      <c r="AV160" s="15" t="s">
        <v>188</v>
      </c>
      <c r="AW160" s="15" t="s">
        <v>29</v>
      </c>
      <c r="AX160" s="15" t="s">
        <v>80</v>
      </c>
      <c r="AY160" s="181" t="s">
        <v>181</v>
      </c>
    </row>
    <row r="161" spans="1:65" s="2" customFormat="1" ht="24.2" customHeight="1">
      <c r="A161" s="32"/>
      <c r="B161" s="144"/>
      <c r="C161" s="188" t="s">
        <v>277</v>
      </c>
      <c r="D161" s="188" t="s">
        <v>266</v>
      </c>
      <c r="E161" s="189" t="s">
        <v>1724</v>
      </c>
      <c r="F161" s="190" t="s">
        <v>1725</v>
      </c>
      <c r="G161" s="191" t="s">
        <v>881</v>
      </c>
      <c r="H161" s="192">
        <v>6.9</v>
      </c>
      <c r="I161" s="193"/>
      <c r="J161" s="194">
        <f>ROUND(I161*H161,2)</f>
        <v>0</v>
      </c>
      <c r="K161" s="195"/>
      <c r="L161" s="33"/>
      <c r="M161" s="196" t="s">
        <v>1</v>
      </c>
      <c r="N161" s="197" t="s">
        <v>37</v>
      </c>
      <c r="O161" s="58"/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8" t="s">
        <v>188</v>
      </c>
      <c r="AT161" s="158" t="s">
        <v>266</v>
      </c>
      <c r="AU161" s="158" t="s">
        <v>82</v>
      </c>
      <c r="AY161" s="17" t="s">
        <v>181</v>
      </c>
      <c r="BE161" s="159">
        <f>IF(N161="základní",J161,0)</f>
        <v>0</v>
      </c>
      <c r="BF161" s="159">
        <f>IF(N161="snížená",J161,0)</f>
        <v>0</v>
      </c>
      <c r="BG161" s="159">
        <f>IF(N161="zákl. přenesená",J161,0)</f>
        <v>0</v>
      </c>
      <c r="BH161" s="159">
        <f>IF(N161="sníž. přenesená",J161,0)</f>
        <v>0</v>
      </c>
      <c r="BI161" s="159">
        <f>IF(N161="nulová",J161,0)</f>
        <v>0</v>
      </c>
      <c r="BJ161" s="17" t="s">
        <v>80</v>
      </c>
      <c r="BK161" s="159">
        <f>ROUND(I161*H161,2)</f>
        <v>0</v>
      </c>
      <c r="BL161" s="17" t="s">
        <v>188</v>
      </c>
      <c r="BM161" s="158" t="s">
        <v>2254</v>
      </c>
    </row>
    <row r="162" spans="1:65" s="2" customFormat="1" ht="19.5">
      <c r="A162" s="32"/>
      <c r="B162" s="33"/>
      <c r="C162" s="32"/>
      <c r="D162" s="160" t="s">
        <v>190</v>
      </c>
      <c r="E162" s="32"/>
      <c r="F162" s="161" t="s">
        <v>1725</v>
      </c>
      <c r="G162" s="32"/>
      <c r="H162" s="32"/>
      <c r="I162" s="162"/>
      <c r="J162" s="32"/>
      <c r="K162" s="32"/>
      <c r="L162" s="33"/>
      <c r="M162" s="163"/>
      <c r="N162" s="164"/>
      <c r="O162" s="58"/>
      <c r="P162" s="58"/>
      <c r="Q162" s="58"/>
      <c r="R162" s="58"/>
      <c r="S162" s="58"/>
      <c r="T162" s="59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7" t="s">
        <v>190</v>
      </c>
      <c r="AU162" s="17" t="s">
        <v>82</v>
      </c>
    </row>
    <row r="163" spans="1:65" s="13" customFormat="1" ht="11.25">
      <c r="B163" s="165"/>
      <c r="D163" s="160" t="s">
        <v>191</v>
      </c>
      <c r="E163" s="166" t="s">
        <v>1</v>
      </c>
      <c r="F163" s="167" t="s">
        <v>2251</v>
      </c>
      <c r="H163" s="168">
        <v>6.9</v>
      </c>
      <c r="I163" s="169"/>
      <c r="L163" s="165"/>
      <c r="M163" s="170"/>
      <c r="N163" s="171"/>
      <c r="O163" s="171"/>
      <c r="P163" s="171"/>
      <c r="Q163" s="171"/>
      <c r="R163" s="171"/>
      <c r="S163" s="171"/>
      <c r="T163" s="172"/>
      <c r="AT163" s="166" t="s">
        <v>191</v>
      </c>
      <c r="AU163" s="166" t="s">
        <v>82</v>
      </c>
      <c r="AV163" s="13" t="s">
        <v>82</v>
      </c>
      <c r="AW163" s="13" t="s">
        <v>29</v>
      </c>
      <c r="AX163" s="13" t="s">
        <v>72</v>
      </c>
      <c r="AY163" s="166" t="s">
        <v>181</v>
      </c>
    </row>
    <row r="164" spans="1:65" s="15" customFormat="1" ht="11.25">
      <c r="B164" s="180"/>
      <c r="D164" s="160" t="s">
        <v>191</v>
      </c>
      <c r="E164" s="181" t="s">
        <v>1</v>
      </c>
      <c r="F164" s="182" t="s">
        <v>223</v>
      </c>
      <c r="H164" s="183">
        <v>6.9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191</v>
      </c>
      <c r="AU164" s="181" t="s">
        <v>82</v>
      </c>
      <c r="AV164" s="15" t="s">
        <v>188</v>
      </c>
      <c r="AW164" s="15" t="s">
        <v>29</v>
      </c>
      <c r="AX164" s="15" t="s">
        <v>80</v>
      </c>
      <c r="AY164" s="181" t="s">
        <v>181</v>
      </c>
    </row>
    <row r="165" spans="1:65" s="2" customFormat="1" ht="37.9" customHeight="1">
      <c r="A165" s="32"/>
      <c r="B165" s="144"/>
      <c r="C165" s="188" t="s">
        <v>8</v>
      </c>
      <c r="D165" s="188" t="s">
        <v>266</v>
      </c>
      <c r="E165" s="189" t="s">
        <v>2255</v>
      </c>
      <c r="F165" s="190" t="s">
        <v>2256</v>
      </c>
      <c r="G165" s="191" t="s">
        <v>622</v>
      </c>
      <c r="H165" s="192">
        <v>9</v>
      </c>
      <c r="I165" s="193"/>
      <c r="J165" s="194">
        <f>ROUND(I165*H165,2)</f>
        <v>0</v>
      </c>
      <c r="K165" s="195"/>
      <c r="L165" s="33"/>
      <c r="M165" s="196" t="s">
        <v>1</v>
      </c>
      <c r="N165" s="197" t="s">
        <v>37</v>
      </c>
      <c r="O165" s="58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188</v>
      </c>
      <c r="AT165" s="158" t="s">
        <v>266</v>
      </c>
      <c r="AU165" s="158" t="s">
        <v>82</v>
      </c>
      <c r="AY165" s="17" t="s">
        <v>181</v>
      </c>
      <c r="BE165" s="159">
        <f>IF(N165="základní",J165,0)</f>
        <v>0</v>
      </c>
      <c r="BF165" s="159">
        <f>IF(N165="snížená",J165,0)</f>
        <v>0</v>
      </c>
      <c r="BG165" s="159">
        <f>IF(N165="zákl. přenesená",J165,0)</f>
        <v>0</v>
      </c>
      <c r="BH165" s="159">
        <f>IF(N165="sníž. přenesená",J165,0)</f>
        <v>0</v>
      </c>
      <c r="BI165" s="159">
        <f>IF(N165="nulová",J165,0)</f>
        <v>0</v>
      </c>
      <c r="BJ165" s="17" t="s">
        <v>80</v>
      </c>
      <c r="BK165" s="159">
        <f>ROUND(I165*H165,2)</f>
        <v>0</v>
      </c>
      <c r="BL165" s="17" t="s">
        <v>188</v>
      </c>
      <c r="BM165" s="158" t="s">
        <v>2257</v>
      </c>
    </row>
    <row r="166" spans="1:65" s="2" customFormat="1" ht="29.25">
      <c r="A166" s="32"/>
      <c r="B166" s="33"/>
      <c r="C166" s="32"/>
      <c r="D166" s="160" t="s">
        <v>190</v>
      </c>
      <c r="E166" s="32"/>
      <c r="F166" s="161" t="s">
        <v>2256</v>
      </c>
      <c r="G166" s="32"/>
      <c r="H166" s="32"/>
      <c r="I166" s="162"/>
      <c r="J166" s="32"/>
      <c r="K166" s="32"/>
      <c r="L166" s="33"/>
      <c r="M166" s="163"/>
      <c r="N166" s="164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190</v>
      </c>
      <c r="AU166" s="17" t="s">
        <v>82</v>
      </c>
    </row>
    <row r="167" spans="1:65" s="13" customFormat="1" ht="11.25">
      <c r="B167" s="165"/>
      <c r="D167" s="160" t="s">
        <v>191</v>
      </c>
      <c r="E167" s="166" t="s">
        <v>1</v>
      </c>
      <c r="F167" s="167" t="s">
        <v>2258</v>
      </c>
      <c r="H167" s="168">
        <v>9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6" t="s">
        <v>191</v>
      </c>
      <c r="AU167" s="166" t="s">
        <v>82</v>
      </c>
      <c r="AV167" s="13" t="s">
        <v>82</v>
      </c>
      <c r="AW167" s="13" t="s">
        <v>29</v>
      </c>
      <c r="AX167" s="13" t="s">
        <v>72</v>
      </c>
      <c r="AY167" s="166" t="s">
        <v>181</v>
      </c>
    </row>
    <row r="168" spans="1:65" s="15" customFormat="1" ht="11.25">
      <c r="B168" s="180"/>
      <c r="D168" s="160" t="s">
        <v>191</v>
      </c>
      <c r="E168" s="181" t="s">
        <v>1</v>
      </c>
      <c r="F168" s="182" t="s">
        <v>223</v>
      </c>
      <c r="H168" s="183">
        <v>9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191</v>
      </c>
      <c r="AU168" s="181" t="s">
        <v>82</v>
      </c>
      <c r="AV168" s="15" t="s">
        <v>188</v>
      </c>
      <c r="AW168" s="15" t="s">
        <v>29</v>
      </c>
      <c r="AX168" s="15" t="s">
        <v>80</v>
      </c>
      <c r="AY168" s="181" t="s">
        <v>181</v>
      </c>
    </row>
    <row r="169" spans="1:65" s="2" customFormat="1" ht="24.2" customHeight="1">
      <c r="A169" s="32"/>
      <c r="B169" s="144"/>
      <c r="C169" s="145" t="s">
        <v>304</v>
      </c>
      <c r="D169" s="145" t="s">
        <v>183</v>
      </c>
      <c r="E169" s="146" t="s">
        <v>2259</v>
      </c>
      <c r="F169" s="147" t="s">
        <v>2260</v>
      </c>
      <c r="G169" s="148" t="s">
        <v>643</v>
      </c>
      <c r="H169" s="149">
        <v>8.0000000000000002E-3</v>
      </c>
      <c r="I169" s="150"/>
      <c r="J169" s="151">
        <f>ROUND(I169*H169,2)</f>
        <v>0</v>
      </c>
      <c r="K169" s="152"/>
      <c r="L169" s="153"/>
      <c r="M169" s="154" t="s">
        <v>1</v>
      </c>
      <c r="N169" s="155" t="s">
        <v>37</v>
      </c>
      <c r="O169" s="58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187</v>
      </c>
      <c r="AT169" s="158" t="s">
        <v>183</v>
      </c>
      <c r="AU169" s="158" t="s">
        <v>82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188</v>
      </c>
      <c r="BM169" s="158" t="s">
        <v>2261</v>
      </c>
    </row>
    <row r="170" spans="1:65" s="2" customFormat="1" ht="19.5">
      <c r="A170" s="32"/>
      <c r="B170" s="33"/>
      <c r="C170" s="32"/>
      <c r="D170" s="160" t="s">
        <v>190</v>
      </c>
      <c r="E170" s="32"/>
      <c r="F170" s="161" t="s">
        <v>2260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82</v>
      </c>
    </row>
    <row r="171" spans="1:65" s="2" customFormat="1" ht="37.9" customHeight="1">
      <c r="A171" s="32"/>
      <c r="B171" s="144"/>
      <c r="C171" s="188" t="s">
        <v>312</v>
      </c>
      <c r="D171" s="188" t="s">
        <v>266</v>
      </c>
      <c r="E171" s="189" t="s">
        <v>1987</v>
      </c>
      <c r="F171" s="190" t="s">
        <v>1988</v>
      </c>
      <c r="G171" s="191" t="s">
        <v>622</v>
      </c>
      <c r="H171" s="192">
        <v>15</v>
      </c>
      <c r="I171" s="193"/>
      <c r="J171" s="194">
        <f>ROUND(I171*H171,2)</f>
        <v>0</v>
      </c>
      <c r="K171" s="195"/>
      <c r="L171" s="33"/>
      <c r="M171" s="196" t="s">
        <v>1</v>
      </c>
      <c r="N171" s="197" t="s">
        <v>37</v>
      </c>
      <c r="O171" s="58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188</v>
      </c>
      <c r="AT171" s="158" t="s">
        <v>266</v>
      </c>
      <c r="AU171" s="158" t="s">
        <v>82</v>
      </c>
      <c r="AY171" s="17" t="s">
        <v>181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80</v>
      </c>
      <c r="BK171" s="159">
        <f>ROUND(I171*H171,2)</f>
        <v>0</v>
      </c>
      <c r="BL171" s="17" t="s">
        <v>188</v>
      </c>
      <c r="BM171" s="158" t="s">
        <v>2262</v>
      </c>
    </row>
    <row r="172" spans="1:65" s="2" customFormat="1" ht="29.25">
      <c r="A172" s="32"/>
      <c r="B172" s="33"/>
      <c r="C172" s="32"/>
      <c r="D172" s="160" t="s">
        <v>190</v>
      </c>
      <c r="E172" s="32"/>
      <c r="F172" s="161" t="s">
        <v>1988</v>
      </c>
      <c r="G172" s="32"/>
      <c r="H172" s="32"/>
      <c r="I172" s="162"/>
      <c r="J172" s="32"/>
      <c r="K172" s="32"/>
      <c r="L172" s="33"/>
      <c r="M172" s="163"/>
      <c r="N172" s="164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190</v>
      </c>
      <c r="AU172" s="17" t="s">
        <v>82</v>
      </c>
    </row>
    <row r="173" spans="1:65" s="13" customFormat="1" ht="11.25">
      <c r="B173" s="165"/>
      <c r="D173" s="160" t="s">
        <v>191</v>
      </c>
      <c r="E173" s="166" t="s">
        <v>1</v>
      </c>
      <c r="F173" s="167" t="s">
        <v>2132</v>
      </c>
      <c r="H173" s="168">
        <v>15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6" t="s">
        <v>191</v>
      </c>
      <c r="AU173" s="166" t="s">
        <v>82</v>
      </c>
      <c r="AV173" s="13" t="s">
        <v>82</v>
      </c>
      <c r="AW173" s="13" t="s">
        <v>29</v>
      </c>
      <c r="AX173" s="13" t="s">
        <v>72</v>
      </c>
      <c r="AY173" s="166" t="s">
        <v>181</v>
      </c>
    </row>
    <row r="174" spans="1:65" s="15" customFormat="1" ht="11.25">
      <c r="B174" s="180"/>
      <c r="D174" s="160" t="s">
        <v>191</v>
      </c>
      <c r="E174" s="181" t="s">
        <v>1</v>
      </c>
      <c r="F174" s="182" t="s">
        <v>223</v>
      </c>
      <c r="H174" s="183">
        <v>15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191</v>
      </c>
      <c r="AU174" s="181" t="s">
        <v>82</v>
      </c>
      <c r="AV174" s="15" t="s">
        <v>188</v>
      </c>
      <c r="AW174" s="15" t="s">
        <v>29</v>
      </c>
      <c r="AX174" s="15" t="s">
        <v>80</v>
      </c>
      <c r="AY174" s="181" t="s">
        <v>181</v>
      </c>
    </row>
    <row r="175" spans="1:65" s="12" customFormat="1" ht="22.9" customHeight="1">
      <c r="B175" s="131"/>
      <c r="D175" s="132" t="s">
        <v>71</v>
      </c>
      <c r="E175" s="142" t="s">
        <v>1734</v>
      </c>
      <c r="F175" s="142" t="s">
        <v>1992</v>
      </c>
      <c r="I175" s="134"/>
      <c r="J175" s="143">
        <f>BK175</f>
        <v>0</v>
      </c>
      <c r="L175" s="131"/>
      <c r="M175" s="136"/>
      <c r="N175" s="137"/>
      <c r="O175" s="137"/>
      <c r="P175" s="138">
        <f>SUM(P176:P185)</f>
        <v>0</v>
      </c>
      <c r="Q175" s="137"/>
      <c r="R175" s="138">
        <f>SUM(R176:R185)</f>
        <v>0</v>
      </c>
      <c r="S175" s="137"/>
      <c r="T175" s="139">
        <f>SUM(T176:T185)</f>
        <v>0</v>
      </c>
      <c r="AR175" s="132" t="s">
        <v>80</v>
      </c>
      <c r="AT175" s="140" t="s">
        <v>71</v>
      </c>
      <c r="AU175" s="140" t="s">
        <v>80</v>
      </c>
      <c r="AY175" s="132" t="s">
        <v>181</v>
      </c>
      <c r="BK175" s="141">
        <f>SUM(BK176:BK185)</f>
        <v>0</v>
      </c>
    </row>
    <row r="176" spans="1:65" s="2" customFormat="1" ht="44.25" customHeight="1">
      <c r="A176" s="32"/>
      <c r="B176" s="144"/>
      <c r="C176" s="188" t="s">
        <v>319</v>
      </c>
      <c r="D176" s="188" t="s">
        <v>266</v>
      </c>
      <c r="E176" s="189" t="s">
        <v>1993</v>
      </c>
      <c r="F176" s="190" t="s">
        <v>1994</v>
      </c>
      <c r="G176" s="191" t="s">
        <v>643</v>
      </c>
      <c r="H176" s="192">
        <v>3.786</v>
      </c>
      <c r="I176" s="193"/>
      <c r="J176" s="194">
        <f>ROUND(I176*H176,2)</f>
        <v>0</v>
      </c>
      <c r="K176" s="195"/>
      <c r="L176" s="33"/>
      <c r="M176" s="196" t="s">
        <v>1</v>
      </c>
      <c r="N176" s="197" t="s">
        <v>37</v>
      </c>
      <c r="O176" s="58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8" t="s">
        <v>188</v>
      </c>
      <c r="AT176" s="158" t="s">
        <v>266</v>
      </c>
      <c r="AU176" s="158" t="s">
        <v>82</v>
      </c>
      <c r="AY176" s="17" t="s">
        <v>181</v>
      </c>
      <c r="BE176" s="159">
        <f>IF(N176="základní",J176,0)</f>
        <v>0</v>
      </c>
      <c r="BF176" s="159">
        <f>IF(N176="snížená",J176,0)</f>
        <v>0</v>
      </c>
      <c r="BG176" s="159">
        <f>IF(N176="zákl. přenesená",J176,0)</f>
        <v>0</v>
      </c>
      <c r="BH176" s="159">
        <f>IF(N176="sníž. přenesená",J176,0)</f>
        <v>0</v>
      </c>
      <c r="BI176" s="159">
        <f>IF(N176="nulová",J176,0)</f>
        <v>0</v>
      </c>
      <c r="BJ176" s="17" t="s">
        <v>80</v>
      </c>
      <c r="BK176" s="159">
        <f>ROUND(I176*H176,2)</f>
        <v>0</v>
      </c>
      <c r="BL176" s="17" t="s">
        <v>188</v>
      </c>
      <c r="BM176" s="158" t="s">
        <v>2263</v>
      </c>
    </row>
    <row r="177" spans="1:65" s="2" customFormat="1" ht="29.25">
      <c r="A177" s="32"/>
      <c r="B177" s="33"/>
      <c r="C177" s="32"/>
      <c r="D177" s="160" t="s">
        <v>190</v>
      </c>
      <c r="E177" s="32"/>
      <c r="F177" s="161" t="s">
        <v>1994</v>
      </c>
      <c r="G177" s="32"/>
      <c r="H177" s="32"/>
      <c r="I177" s="162"/>
      <c r="J177" s="32"/>
      <c r="K177" s="32"/>
      <c r="L177" s="33"/>
      <c r="M177" s="163"/>
      <c r="N177" s="164"/>
      <c r="O177" s="58"/>
      <c r="P177" s="58"/>
      <c r="Q177" s="58"/>
      <c r="R177" s="58"/>
      <c r="S177" s="58"/>
      <c r="T177" s="59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T177" s="17" t="s">
        <v>190</v>
      </c>
      <c r="AU177" s="17" t="s">
        <v>82</v>
      </c>
    </row>
    <row r="178" spans="1:65" s="13" customFormat="1" ht="11.25">
      <c r="B178" s="165"/>
      <c r="D178" s="160" t="s">
        <v>191</v>
      </c>
      <c r="E178" s="166" t="s">
        <v>1</v>
      </c>
      <c r="F178" s="167" t="s">
        <v>2264</v>
      </c>
      <c r="H178" s="168">
        <v>3.786</v>
      </c>
      <c r="I178" s="169"/>
      <c r="L178" s="165"/>
      <c r="M178" s="170"/>
      <c r="N178" s="171"/>
      <c r="O178" s="171"/>
      <c r="P178" s="171"/>
      <c r="Q178" s="171"/>
      <c r="R178" s="171"/>
      <c r="S178" s="171"/>
      <c r="T178" s="172"/>
      <c r="AT178" s="166" t="s">
        <v>191</v>
      </c>
      <c r="AU178" s="166" t="s">
        <v>82</v>
      </c>
      <c r="AV178" s="13" t="s">
        <v>82</v>
      </c>
      <c r="AW178" s="13" t="s">
        <v>29</v>
      </c>
      <c r="AX178" s="13" t="s">
        <v>72</v>
      </c>
      <c r="AY178" s="166" t="s">
        <v>181</v>
      </c>
    </row>
    <row r="179" spans="1:65" s="15" customFormat="1" ht="11.25">
      <c r="B179" s="180"/>
      <c r="D179" s="160" t="s">
        <v>191</v>
      </c>
      <c r="E179" s="181" t="s">
        <v>1</v>
      </c>
      <c r="F179" s="182" t="s">
        <v>223</v>
      </c>
      <c r="H179" s="183">
        <v>3.786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191</v>
      </c>
      <c r="AU179" s="181" t="s">
        <v>82</v>
      </c>
      <c r="AV179" s="15" t="s">
        <v>188</v>
      </c>
      <c r="AW179" s="15" t="s">
        <v>29</v>
      </c>
      <c r="AX179" s="15" t="s">
        <v>80</v>
      </c>
      <c r="AY179" s="181" t="s">
        <v>181</v>
      </c>
    </row>
    <row r="180" spans="1:65" s="2" customFormat="1" ht="33" customHeight="1">
      <c r="A180" s="32"/>
      <c r="B180" s="144"/>
      <c r="C180" s="188" t="s">
        <v>325</v>
      </c>
      <c r="D180" s="188" t="s">
        <v>266</v>
      </c>
      <c r="E180" s="189" t="s">
        <v>1748</v>
      </c>
      <c r="F180" s="190" t="s">
        <v>1749</v>
      </c>
      <c r="G180" s="191" t="s">
        <v>643</v>
      </c>
      <c r="H180" s="192">
        <v>3.802</v>
      </c>
      <c r="I180" s="193"/>
      <c r="J180" s="194">
        <f>ROUND(I180*H180,2)</f>
        <v>0</v>
      </c>
      <c r="K180" s="195"/>
      <c r="L180" s="33"/>
      <c r="M180" s="196" t="s">
        <v>1</v>
      </c>
      <c r="N180" s="197" t="s">
        <v>37</v>
      </c>
      <c r="O180" s="58"/>
      <c r="P180" s="156">
        <f>O180*H180</f>
        <v>0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8" t="s">
        <v>188</v>
      </c>
      <c r="AT180" s="158" t="s">
        <v>266</v>
      </c>
      <c r="AU180" s="158" t="s">
        <v>82</v>
      </c>
      <c r="AY180" s="17" t="s">
        <v>181</v>
      </c>
      <c r="BE180" s="159">
        <f>IF(N180="základní",J180,0)</f>
        <v>0</v>
      </c>
      <c r="BF180" s="159">
        <f>IF(N180="snížená",J180,0)</f>
        <v>0</v>
      </c>
      <c r="BG180" s="159">
        <f>IF(N180="zákl. přenesená",J180,0)</f>
        <v>0</v>
      </c>
      <c r="BH180" s="159">
        <f>IF(N180="sníž. přenesená",J180,0)</f>
        <v>0</v>
      </c>
      <c r="BI180" s="159">
        <f>IF(N180="nulová",J180,0)</f>
        <v>0</v>
      </c>
      <c r="BJ180" s="17" t="s">
        <v>80</v>
      </c>
      <c r="BK180" s="159">
        <f>ROUND(I180*H180,2)</f>
        <v>0</v>
      </c>
      <c r="BL180" s="17" t="s">
        <v>188</v>
      </c>
      <c r="BM180" s="158" t="s">
        <v>2265</v>
      </c>
    </row>
    <row r="181" spans="1:65" s="2" customFormat="1" ht="19.5">
      <c r="A181" s="32"/>
      <c r="B181" s="33"/>
      <c r="C181" s="32"/>
      <c r="D181" s="160" t="s">
        <v>190</v>
      </c>
      <c r="E181" s="32"/>
      <c r="F181" s="161" t="s">
        <v>1749</v>
      </c>
      <c r="G181" s="32"/>
      <c r="H181" s="32"/>
      <c r="I181" s="162"/>
      <c r="J181" s="32"/>
      <c r="K181" s="32"/>
      <c r="L181" s="33"/>
      <c r="M181" s="163"/>
      <c r="N181" s="164"/>
      <c r="O181" s="58"/>
      <c r="P181" s="58"/>
      <c r="Q181" s="58"/>
      <c r="R181" s="58"/>
      <c r="S181" s="58"/>
      <c r="T181" s="59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7" t="s">
        <v>190</v>
      </c>
      <c r="AU181" s="17" t="s">
        <v>82</v>
      </c>
    </row>
    <row r="182" spans="1:65" s="2" customFormat="1" ht="44.25" customHeight="1">
      <c r="A182" s="32"/>
      <c r="B182" s="144"/>
      <c r="C182" s="188" t="s">
        <v>329</v>
      </c>
      <c r="D182" s="188" t="s">
        <v>266</v>
      </c>
      <c r="E182" s="189" t="s">
        <v>1751</v>
      </c>
      <c r="F182" s="190" t="s">
        <v>1752</v>
      </c>
      <c r="G182" s="191" t="s">
        <v>643</v>
      </c>
      <c r="H182" s="192">
        <v>71.953000000000003</v>
      </c>
      <c r="I182" s="193"/>
      <c r="J182" s="194">
        <f>ROUND(I182*H182,2)</f>
        <v>0</v>
      </c>
      <c r="K182" s="195"/>
      <c r="L182" s="33"/>
      <c r="M182" s="196" t="s">
        <v>1</v>
      </c>
      <c r="N182" s="197" t="s">
        <v>37</v>
      </c>
      <c r="O182" s="58"/>
      <c r="P182" s="156">
        <f>O182*H182</f>
        <v>0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188</v>
      </c>
      <c r="AT182" s="158" t="s">
        <v>266</v>
      </c>
      <c r="AU182" s="158" t="s">
        <v>82</v>
      </c>
      <c r="AY182" s="17" t="s">
        <v>181</v>
      </c>
      <c r="BE182" s="159">
        <f>IF(N182="základní",J182,0)</f>
        <v>0</v>
      </c>
      <c r="BF182" s="159">
        <f>IF(N182="snížená",J182,0)</f>
        <v>0</v>
      </c>
      <c r="BG182" s="159">
        <f>IF(N182="zákl. přenesená",J182,0)</f>
        <v>0</v>
      </c>
      <c r="BH182" s="159">
        <f>IF(N182="sníž. přenesená",J182,0)</f>
        <v>0</v>
      </c>
      <c r="BI182" s="159">
        <f>IF(N182="nulová",J182,0)</f>
        <v>0</v>
      </c>
      <c r="BJ182" s="17" t="s">
        <v>80</v>
      </c>
      <c r="BK182" s="159">
        <f>ROUND(I182*H182,2)</f>
        <v>0</v>
      </c>
      <c r="BL182" s="17" t="s">
        <v>188</v>
      </c>
      <c r="BM182" s="158" t="s">
        <v>2266</v>
      </c>
    </row>
    <row r="183" spans="1:65" s="2" customFormat="1" ht="29.25">
      <c r="A183" s="32"/>
      <c r="B183" s="33"/>
      <c r="C183" s="32"/>
      <c r="D183" s="160" t="s">
        <v>190</v>
      </c>
      <c r="E183" s="32"/>
      <c r="F183" s="161" t="s">
        <v>1752</v>
      </c>
      <c r="G183" s="32"/>
      <c r="H183" s="32"/>
      <c r="I183" s="162"/>
      <c r="J183" s="32"/>
      <c r="K183" s="32"/>
      <c r="L183" s="33"/>
      <c r="M183" s="163"/>
      <c r="N183" s="164"/>
      <c r="O183" s="58"/>
      <c r="P183" s="58"/>
      <c r="Q183" s="58"/>
      <c r="R183" s="58"/>
      <c r="S183" s="58"/>
      <c r="T183" s="59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7" t="s">
        <v>190</v>
      </c>
      <c r="AU183" s="17" t="s">
        <v>82</v>
      </c>
    </row>
    <row r="184" spans="1:65" s="13" customFormat="1" ht="11.25">
      <c r="B184" s="165"/>
      <c r="D184" s="160" t="s">
        <v>191</v>
      </c>
      <c r="E184" s="166" t="s">
        <v>1</v>
      </c>
      <c r="F184" s="167" t="s">
        <v>2267</v>
      </c>
      <c r="H184" s="168">
        <v>71.953000000000003</v>
      </c>
      <c r="I184" s="169"/>
      <c r="L184" s="165"/>
      <c r="M184" s="170"/>
      <c r="N184" s="171"/>
      <c r="O184" s="171"/>
      <c r="P184" s="171"/>
      <c r="Q184" s="171"/>
      <c r="R184" s="171"/>
      <c r="S184" s="171"/>
      <c r="T184" s="172"/>
      <c r="AT184" s="166" t="s">
        <v>191</v>
      </c>
      <c r="AU184" s="166" t="s">
        <v>82</v>
      </c>
      <c r="AV184" s="13" t="s">
        <v>82</v>
      </c>
      <c r="AW184" s="13" t="s">
        <v>29</v>
      </c>
      <c r="AX184" s="13" t="s">
        <v>72</v>
      </c>
      <c r="AY184" s="166" t="s">
        <v>181</v>
      </c>
    </row>
    <row r="185" spans="1:65" s="15" customFormat="1" ht="11.25">
      <c r="B185" s="180"/>
      <c r="D185" s="160" t="s">
        <v>191</v>
      </c>
      <c r="E185" s="181" t="s">
        <v>1</v>
      </c>
      <c r="F185" s="182" t="s">
        <v>223</v>
      </c>
      <c r="H185" s="183">
        <v>71.953000000000003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191</v>
      </c>
      <c r="AU185" s="181" t="s">
        <v>82</v>
      </c>
      <c r="AV185" s="15" t="s">
        <v>188</v>
      </c>
      <c r="AW185" s="15" t="s">
        <v>29</v>
      </c>
      <c r="AX185" s="15" t="s">
        <v>80</v>
      </c>
      <c r="AY185" s="181" t="s">
        <v>181</v>
      </c>
    </row>
    <row r="186" spans="1:65" s="12" customFormat="1" ht="22.9" customHeight="1">
      <c r="B186" s="131"/>
      <c r="D186" s="132" t="s">
        <v>71</v>
      </c>
      <c r="E186" s="142" t="s">
        <v>1755</v>
      </c>
      <c r="F186" s="142" t="s">
        <v>1756</v>
      </c>
      <c r="I186" s="134"/>
      <c r="J186" s="143">
        <f>BK186</f>
        <v>0</v>
      </c>
      <c r="L186" s="131"/>
      <c r="M186" s="136"/>
      <c r="N186" s="137"/>
      <c r="O186" s="137"/>
      <c r="P186" s="138">
        <f>SUM(P187:P188)</f>
        <v>0</v>
      </c>
      <c r="Q186" s="137"/>
      <c r="R186" s="138">
        <f>SUM(R187:R188)</f>
        <v>0</v>
      </c>
      <c r="S186" s="137"/>
      <c r="T186" s="139">
        <f>SUM(T187:T188)</f>
        <v>0</v>
      </c>
      <c r="AR186" s="132" t="s">
        <v>80</v>
      </c>
      <c r="AT186" s="140" t="s">
        <v>71</v>
      </c>
      <c r="AU186" s="140" t="s">
        <v>80</v>
      </c>
      <c r="AY186" s="132" t="s">
        <v>181</v>
      </c>
      <c r="BK186" s="141">
        <f>SUM(BK187:BK188)</f>
        <v>0</v>
      </c>
    </row>
    <row r="187" spans="1:65" s="2" customFormat="1" ht="44.25" customHeight="1">
      <c r="A187" s="32"/>
      <c r="B187" s="144"/>
      <c r="C187" s="188" t="s">
        <v>333</v>
      </c>
      <c r="D187" s="188" t="s">
        <v>266</v>
      </c>
      <c r="E187" s="189" t="s">
        <v>1757</v>
      </c>
      <c r="F187" s="190" t="s">
        <v>1758</v>
      </c>
      <c r="G187" s="191" t="s">
        <v>643</v>
      </c>
      <c r="H187" s="192">
        <v>0.84</v>
      </c>
      <c r="I187" s="193"/>
      <c r="J187" s="194">
        <f>ROUND(I187*H187,2)</f>
        <v>0</v>
      </c>
      <c r="K187" s="195"/>
      <c r="L187" s="33"/>
      <c r="M187" s="196" t="s">
        <v>1</v>
      </c>
      <c r="N187" s="197" t="s">
        <v>37</v>
      </c>
      <c r="O187" s="58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8" t="s">
        <v>188</v>
      </c>
      <c r="AT187" s="158" t="s">
        <v>266</v>
      </c>
      <c r="AU187" s="158" t="s">
        <v>82</v>
      </c>
      <c r="AY187" s="17" t="s">
        <v>181</v>
      </c>
      <c r="BE187" s="159">
        <f>IF(N187="základní",J187,0)</f>
        <v>0</v>
      </c>
      <c r="BF187" s="159">
        <f>IF(N187="snížená",J187,0)</f>
        <v>0</v>
      </c>
      <c r="BG187" s="159">
        <f>IF(N187="zákl. přenesená",J187,0)</f>
        <v>0</v>
      </c>
      <c r="BH187" s="159">
        <f>IF(N187="sníž. přenesená",J187,0)</f>
        <v>0</v>
      </c>
      <c r="BI187" s="159">
        <f>IF(N187="nulová",J187,0)</f>
        <v>0</v>
      </c>
      <c r="BJ187" s="17" t="s">
        <v>80</v>
      </c>
      <c r="BK187" s="159">
        <f>ROUND(I187*H187,2)</f>
        <v>0</v>
      </c>
      <c r="BL187" s="17" t="s">
        <v>188</v>
      </c>
      <c r="BM187" s="158" t="s">
        <v>2268</v>
      </c>
    </row>
    <row r="188" spans="1:65" s="2" customFormat="1" ht="29.25">
      <c r="A188" s="32"/>
      <c r="B188" s="33"/>
      <c r="C188" s="32"/>
      <c r="D188" s="160" t="s">
        <v>190</v>
      </c>
      <c r="E188" s="32"/>
      <c r="F188" s="161" t="s">
        <v>1758</v>
      </c>
      <c r="G188" s="32"/>
      <c r="H188" s="32"/>
      <c r="I188" s="162"/>
      <c r="J188" s="32"/>
      <c r="K188" s="32"/>
      <c r="L188" s="33"/>
      <c r="M188" s="198"/>
      <c r="N188" s="199"/>
      <c r="O188" s="200"/>
      <c r="P188" s="200"/>
      <c r="Q188" s="200"/>
      <c r="R188" s="200"/>
      <c r="S188" s="200"/>
      <c r="T188" s="201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7" t="s">
        <v>190</v>
      </c>
      <c r="AU188" s="17" t="s">
        <v>82</v>
      </c>
    </row>
    <row r="189" spans="1:65" s="2" customFormat="1" ht="6.95" customHeight="1">
      <c r="A189" s="32"/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33"/>
      <c r="M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</sheetData>
  <autoFilter ref="C120:K188" xr:uid="{00000000-0009-0000-0000-00001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69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81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157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ROUND((SUM(BE119:BE368)),  2)</f>
        <v>0</v>
      </c>
      <c r="G33" s="32"/>
      <c r="H33" s="32"/>
      <c r="I33" s="100">
        <v>0.21</v>
      </c>
      <c r="J33" s="99">
        <f>ROUND(((SUM(BE119:BE368))*I33),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ROUND((SUM(BF119:BF368)),  2)</f>
        <v>0</v>
      </c>
      <c r="G34" s="32"/>
      <c r="H34" s="32"/>
      <c r="I34" s="100">
        <v>0.12</v>
      </c>
      <c r="J34" s="99">
        <f>ROUND(((SUM(BF119:BF368))*I34),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ROUND((SUM(BG119:BG368)),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ROUND((SUM(BH119:BH368)),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ROUND((SUM(BI119:BI368)),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PS 31-01-24 - Ochrana zabezpečovacích zařízení SSZT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10" customFormat="1" ht="19.899999999999999" customHeight="1">
      <c r="B98" s="116"/>
      <c r="D98" s="117" t="s">
        <v>164</v>
      </c>
      <c r="E98" s="118"/>
      <c r="F98" s="118"/>
      <c r="G98" s="118"/>
      <c r="H98" s="118"/>
      <c r="I98" s="118"/>
      <c r="J98" s="119">
        <f>J121</f>
        <v>0</v>
      </c>
      <c r="L98" s="116"/>
    </row>
    <row r="99" spans="1:31" s="10" customFormat="1" ht="19.899999999999999" customHeight="1">
      <c r="B99" s="116"/>
      <c r="D99" s="117" t="s">
        <v>165</v>
      </c>
      <c r="E99" s="118"/>
      <c r="F99" s="118"/>
      <c r="G99" s="118"/>
      <c r="H99" s="118"/>
      <c r="I99" s="118"/>
      <c r="J99" s="119">
        <f>J207</f>
        <v>0</v>
      </c>
      <c r="L99" s="116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166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48" t="str">
        <f>E7</f>
        <v>Oprava trati v úseku Luka nad Jihlavou-Jihlava-III. a IV. etapa BM</v>
      </c>
      <c r="F109" s="249"/>
      <c r="G109" s="249"/>
      <c r="H109" s="249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156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45" t="str">
        <f>E9</f>
        <v>PS 31-01-24 - Ochrana zabezpečovacích zařízení SSZT</v>
      </c>
      <c r="F111" s="250"/>
      <c r="G111" s="250"/>
      <c r="H111" s="250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Vyplň údaj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23</v>
      </c>
      <c r="D115" s="32"/>
      <c r="E115" s="32"/>
      <c r="F115" s="25" t="str">
        <f>E15</f>
        <v xml:space="preserve"> </v>
      </c>
      <c r="G115" s="32"/>
      <c r="H115" s="32"/>
      <c r="I115" s="27" t="s">
        <v>28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26</v>
      </c>
      <c r="D116" s="32"/>
      <c r="E116" s="32"/>
      <c r="F116" s="25" t="str">
        <f>IF(E18="","",E18)</f>
        <v>Vyplň údaj</v>
      </c>
      <c r="G116" s="32"/>
      <c r="H116" s="32"/>
      <c r="I116" s="27" t="s">
        <v>30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0"/>
      <c r="B118" s="121"/>
      <c r="C118" s="122" t="s">
        <v>167</v>
      </c>
      <c r="D118" s="123" t="s">
        <v>57</v>
      </c>
      <c r="E118" s="123" t="s">
        <v>53</v>
      </c>
      <c r="F118" s="123" t="s">
        <v>54</v>
      </c>
      <c r="G118" s="123" t="s">
        <v>168</v>
      </c>
      <c r="H118" s="123" t="s">
        <v>169</v>
      </c>
      <c r="I118" s="123" t="s">
        <v>170</v>
      </c>
      <c r="J118" s="124" t="s">
        <v>160</v>
      </c>
      <c r="K118" s="125" t="s">
        <v>171</v>
      </c>
      <c r="L118" s="126"/>
      <c r="M118" s="62" t="s">
        <v>1</v>
      </c>
      <c r="N118" s="63" t="s">
        <v>36</v>
      </c>
      <c r="O118" s="63" t="s">
        <v>172</v>
      </c>
      <c r="P118" s="63" t="s">
        <v>173</v>
      </c>
      <c r="Q118" s="63" t="s">
        <v>174</v>
      </c>
      <c r="R118" s="63" t="s">
        <v>175</v>
      </c>
      <c r="S118" s="63" t="s">
        <v>176</v>
      </c>
      <c r="T118" s="64" t="s">
        <v>177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32"/>
      <c r="B119" s="33"/>
      <c r="C119" s="69" t="s">
        <v>178</v>
      </c>
      <c r="D119" s="32"/>
      <c r="E119" s="32"/>
      <c r="F119" s="32"/>
      <c r="G119" s="32"/>
      <c r="H119" s="32"/>
      <c r="I119" s="32"/>
      <c r="J119" s="127">
        <f>BK119</f>
        <v>0</v>
      </c>
      <c r="K119" s="32"/>
      <c r="L119" s="33"/>
      <c r="M119" s="65"/>
      <c r="N119" s="56"/>
      <c r="O119" s="66"/>
      <c r="P119" s="128">
        <f>P120</f>
        <v>0</v>
      </c>
      <c r="Q119" s="66"/>
      <c r="R119" s="128">
        <f>R120</f>
        <v>0</v>
      </c>
      <c r="S119" s="66"/>
      <c r="T119" s="129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71</v>
      </c>
      <c r="AU119" s="17" t="s">
        <v>162</v>
      </c>
      <c r="BK119" s="130">
        <f>BK120</f>
        <v>0</v>
      </c>
    </row>
    <row r="120" spans="1:65" s="12" customFormat="1" ht="25.9" customHeight="1">
      <c r="B120" s="131"/>
      <c r="D120" s="132" t="s">
        <v>71</v>
      </c>
      <c r="E120" s="133" t="s">
        <v>179</v>
      </c>
      <c r="F120" s="133" t="s">
        <v>180</v>
      </c>
      <c r="I120" s="134"/>
      <c r="J120" s="135">
        <f>BK120</f>
        <v>0</v>
      </c>
      <c r="L120" s="131"/>
      <c r="M120" s="136"/>
      <c r="N120" s="137"/>
      <c r="O120" s="137"/>
      <c r="P120" s="138">
        <f>P121+P207</f>
        <v>0</v>
      </c>
      <c r="Q120" s="137"/>
      <c r="R120" s="138">
        <f>R121+R207</f>
        <v>0</v>
      </c>
      <c r="S120" s="137"/>
      <c r="T120" s="139">
        <f>T121+T207</f>
        <v>0</v>
      </c>
      <c r="AR120" s="132" t="s">
        <v>80</v>
      </c>
      <c r="AT120" s="140" t="s">
        <v>71</v>
      </c>
      <c r="AU120" s="140" t="s">
        <v>72</v>
      </c>
      <c r="AY120" s="132" t="s">
        <v>181</v>
      </c>
      <c r="BK120" s="141">
        <f>BK121+BK207</f>
        <v>0</v>
      </c>
    </row>
    <row r="121" spans="1:65" s="12" customFormat="1" ht="22.9" customHeight="1">
      <c r="B121" s="131"/>
      <c r="D121" s="132" t="s">
        <v>71</v>
      </c>
      <c r="E121" s="142" t="s">
        <v>80</v>
      </c>
      <c r="F121" s="142" t="s">
        <v>182</v>
      </c>
      <c r="I121" s="134"/>
      <c r="J121" s="143">
        <f>BK121</f>
        <v>0</v>
      </c>
      <c r="L121" s="131"/>
      <c r="M121" s="136"/>
      <c r="N121" s="137"/>
      <c r="O121" s="137"/>
      <c r="P121" s="138">
        <f>SUM(P122:P206)</f>
        <v>0</v>
      </c>
      <c r="Q121" s="137"/>
      <c r="R121" s="138">
        <f>SUM(R122:R206)</f>
        <v>0</v>
      </c>
      <c r="S121" s="137"/>
      <c r="T121" s="139">
        <f>SUM(T122:T206)</f>
        <v>0</v>
      </c>
      <c r="AR121" s="132" t="s">
        <v>80</v>
      </c>
      <c r="AT121" s="140" t="s">
        <v>71</v>
      </c>
      <c r="AU121" s="140" t="s">
        <v>80</v>
      </c>
      <c r="AY121" s="132" t="s">
        <v>181</v>
      </c>
      <c r="BK121" s="141">
        <f>SUM(BK122:BK206)</f>
        <v>0</v>
      </c>
    </row>
    <row r="122" spans="1:65" s="2" customFormat="1" ht="24.2" customHeight="1">
      <c r="A122" s="32"/>
      <c r="B122" s="144"/>
      <c r="C122" s="145" t="s">
        <v>80</v>
      </c>
      <c r="D122" s="145" t="s">
        <v>183</v>
      </c>
      <c r="E122" s="146" t="s">
        <v>184</v>
      </c>
      <c r="F122" s="147" t="s">
        <v>185</v>
      </c>
      <c r="G122" s="148" t="s">
        <v>186</v>
      </c>
      <c r="H122" s="149">
        <v>30</v>
      </c>
      <c r="I122" s="150"/>
      <c r="J122" s="151">
        <f>ROUND(I122*H122,2)</f>
        <v>0</v>
      </c>
      <c r="K122" s="152"/>
      <c r="L122" s="153"/>
      <c r="M122" s="154" t="s">
        <v>1</v>
      </c>
      <c r="N122" s="155" t="s">
        <v>37</v>
      </c>
      <c r="O122" s="58"/>
      <c r="P122" s="156">
        <f>O122*H122</f>
        <v>0</v>
      </c>
      <c r="Q122" s="156">
        <v>0</v>
      </c>
      <c r="R122" s="156">
        <f>Q122*H122</f>
        <v>0</v>
      </c>
      <c r="S122" s="156">
        <v>0</v>
      </c>
      <c r="T122" s="157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8" t="s">
        <v>187</v>
      </c>
      <c r="AT122" s="158" t="s">
        <v>183</v>
      </c>
      <c r="AU122" s="158" t="s">
        <v>82</v>
      </c>
      <c r="AY122" s="17" t="s">
        <v>181</v>
      </c>
      <c r="BE122" s="159">
        <f>IF(N122="základní",J122,0)</f>
        <v>0</v>
      </c>
      <c r="BF122" s="159">
        <f>IF(N122="snížená",J122,0)</f>
        <v>0</v>
      </c>
      <c r="BG122" s="159">
        <f>IF(N122="zákl. přenesená",J122,0)</f>
        <v>0</v>
      </c>
      <c r="BH122" s="159">
        <f>IF(N122="sníž. přenesená",J122,0)</f>
        <v>0</v>
      </c>
      <c r="BI122" s="159">
        <f>IF(N122="nulová",J122,0)</f>
        <v>0</v>
      </c>
      <c r="BJ122" s="17" t="s">
        <v>80</v>
      </c>
      <c r="BK122" s="159">
        <f>ROUND(I122*H122,2)</f>
        <v>0</v>
      </c>
      <c r="BL122" s="17" t="s">
        <v>188</v>
      </c>
      <c r="BM122" s="158" t="s">
        <v>189</v>
      </c>
    </row>
    <row r="123" spans="1:65" s="2" customFormat="1" ht="11.25">
      <c r="A123" s="32"/>
      <c r="B123" s="33"/>
      <c r="C123" s="32"/>
      <c r="D123" s="160" t="s">
        <v>190</v>
      </c>
      <c r="E123" s="32"/>
      <c r="F123" s="161" t="s">
        <v>185</v>
      </c>
      <c r="G123" s="32"/>
      <c r="H123" s="32"/>
      <c r="I123" s="162"/>
      <c r="J123" s="32"/>
      <c r="K123" s="32"/>
      <c r="L123" s="33"/>
      <c r="M123" s="163"/>
      <c r="N123" s="164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190</v>
      </c>
      <c r="AU123" s="17" t="s">
        <v>82</v>
      </c>
    </row>
    <row r="124" spans="1:65" s="13" customFormat="1" ht="11.25">
      <c r="B124" s="165"/>
      <c r="D124" s="160" t="s">
        <v>191</v>
      </c>
      <c r="E124" s="166" t="s">
        <v>1</v>
      </c>
      <c r="F124" s="167" t="s">
        <v>192</v>
      </c>
      <c r="H124" s="168">
        <v>30</v>
      </c>
      <c r="I124" s="169"/>
      <c r="L124" s="165"/>
      <c r="M124" s="170"/>
      <c r="N124" s="171"/>
      <c r="O124" s="171"/>
      <c r="P124" s="171"/>
      <c r="Q124" s="171"/>
      <c r="R124" s="171"/>
      <c r="S124" s="171"/>
      <c r="T124" s="172"/>
      <c r="AT124" s="166" t="s">
        <v>191</v>
      </c>
      <c r="AU124" s="166" t="s">
        <v>82</v>
      </c>
      <c r="AV124" s="13" t="s">
        <v>82</v>
      </c>
      <c r="AW124" s="13" t="s">
        <v>29</v>
      </c>
      <c r="AX124" s="13" t="s">
        <v>80</v>
      </c>
      <c r="AY124" s="166" t="s">
        <v>181</v>
      </c>
    </row>
    <row r="125" spans="1:65" s="14" customFormat="1" ht="11.25">
      <c r="B125" s="173"/>
      <c r="D125" s="160" t="s">
        <v>191</v>
      </c>
      <c r="E125" s="174" t="s">
        <v>1</v>
      </c>
      <c r="F125" s="175" t="s">
        <v>193</v>
      </c>
      <c r="H125" s="174" t="s">
        <v>1</v>
      </c>
      <c r="I125" s="176"/>
      <c r="L125" s="173"/>
      <c r="M125" s="177"/>
      <c r="N125" s="178"/>
      <c r="O125" s="178"/>
      <c r="P125" s="178"/>
      <c r="Q125" s="178"/>
      <c r="R125" s="178"/>
      <c r="S125" s="178"/>
      <c r="T125" s="179"/>
      <c r="AT125" s="174" t="s">
        <v>191</v>
      </c>
      <c r="AU125" s="174" t="s">
        <v>82</v>
      </c>
      <c r="AV125" s="14" t="s">
        <v>80</v>
      </c>
      <c r="AW125" s="14" t="s">
        <v>29</v>
      </c>
      <c r="AX125" s="14" t="s">
        <v>72</v>
      </c>
      <c r="AY125" s="174" t="s">
        <v>181</v>
      </c>
    </row>
    <row r="126" spans="1:65" s="14" customFormat="1" ht="22.5">
      <c r="B126" s="173"/>
      <c r="D126" s="160" t="s">
        <v>191</v>
      </c>
      <c r="E126" s="174" t="s">
        <v>1</v>
      </c>
      <c r="F126" s="175" t="s">
        <v>194</v>
      </c>
      <c r="H126" s="174" t="s">
        <v>1</v>
      </c>
      <c r="I126" s="176"/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191</v>
      </c>
      <c r="AU126" s="174" t="s">
        <v>82</v>
      </c>
      <c r="AV126" s="14" t="s">
        <v>80</v>
      </c>
      <c r="AW126" s="14" t="s">
        <v>29</v>
      </c>
      <c r="AX126" s="14" t="s">
        <v>72</v>
      </c>
      <c r="AY126" s="174" t="s">
        <v>181</v>
      </c>
    </row>
    <row r="127" spans="1:65" s="14" customFormat="1" ht="11.25">
      <c r="B127" s="173"/>
      <c r="D127" s="160" t="s">
        <v>191</v>
      </c>
      <c r="E127" s="174" t="s">
        <v>1</v>
      </c>
      <c r="F127" s="175" t="s">
        <v>195</v>
      </c>
      <c r="H127" s="174" t="s">
        <v>1</v>
      </c>
      <c r="I127" s="176"/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191</v>
      </c>
      <c r="AU127" s="174" t="s">
        <v>82</v>
      </c>
      <c r="AV127" s="14" t="s">
        <v>80</v>
      </c>
      <c r="AW127" s="14" t="s">
        <v>29</v>
      </c>
      <c r="AX127" s="14" t="s">
        <v>72</v>
      </c>
      <c r="AY127" s="174" t="s">
        <v>181</v>
      </c>
    </row>
    <row r="128" spans="1:65" s="14" customFormat="1" ht="11.25">
      <c r="B128" s="173"/>
      <c r="D128" s="160" t="s">
        <v>191</v>
      </c>
      <c r="E128" s="174" t="s">
        <v>1</v>
      </c>
      <c r="F128" s="175" t="s">
        <v>196</v>
      </c>
      <c r="H128" s="174" t="s">
        <v>1</v>
      </c>
      <c r="I128" s="176"/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191</v>
      </c>
      <c r="AU128" s="174" t="s">
        <v>82</v>
      </c>
      <c r="AV128" s="14" t="s">
        <v>80</v>
      </c>
      <c r="AW128" s="14" t="s">
        <v>29</v>
      </c>
      <c r="AX128" s="14" t="s">
        <v>72</v>
      </c>
      <c r="AY128" s="174" t="s">
        <v>181</v>
      </c>
    </row>
    <row r="129" spans="1:65" s="14" customFormat="1" ht="11.25">
      <c r="B129" s="173"/>
      <c r="D129" s="160" t="s">
        <v>191</v>
      </c>
      <c r="E129" s="174" t="s">
        <v>1</v>
      </c>
      <c r="F129" s="175" t="s">
        <v>197</v>
      </c>
      <c r="H129" s="174" t="s">
        <v>1</v>
      </c>
      <c r="I129" s="176"/>
      <c r="L129" s="173"/>
      <c r="M129" s="177"/>
      <c r="N129" s="178"/>
      <c r="O129" s="178"/>
      <c r="P129" s="178"/>
      <c r="Q129" s="178"/>
      <c r="R129" s="178"/>
      <c r="S129" s="178"/>
      <c r="T129" s="179"/>
      <c r="AT129" s="174" t="s">
        <v>191</v>
      </c>
      <c r="AU129" s="174" t="s">
        <v>82</v>
      </c>
      <c r="AV129" s="14" t="s">
        <v>80</v>
      </c>
      <c r="AW129" s="14" t="s">
        <v>29</v>
      </c>
      <c r="AX129" s="14" t="s">
        <v>72</v>
      </c>
      <c r="AY129" s="174" t="s">
        <v>181</v>
      </c>
    </row>
    <row r="130" spans="1:65" s="14" customFormat="1" ht="22.5">
      <c r="B130" s="173"/>
      <c r="D130" s="160" t="s">
        <v>191</v>
      </c>
      <c r="E130" s="174" t="s">
        <v>1</v>
      </c>
      <c r="F130" s="175" t="s">
        <v>198</v>
      </c>
      <c r="H130" s="174" t="s">
        <v>1</v>
      </c>
      <c r="I130" s="176"/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191</v>
      </c>
      <c r="AU130" s="174" t="s">
        <v>82</v>
      </c>
      <c r="AV130" s="14" t="s">
        <v>80</v>
      </c>
      <c r="AW130" s="14" t="s">
        <v>29</v>
      </c>
      <c r="AX130" s="14" t="s">
        <v>72</v>
      </c>
      <c r="AY130" s="174" t="s">
        <v>181</v>
      </c>
    </row>
    <row r="131" spans="1:65" s="2" customFormat="1" ht="24.2" customHeight="1">
      <c r="A131" s="32"/>
      <c r="B131" s="144"/>
      <c r="C131" s="145" t="s">
        <v>82</v>
      </c>
      <c r="D131" s="145" t="s">
        <v>183</v>
      </c>
      <c r="E131" s="146" t="s">
        <v>199</v>
      </c>
      <c r="F131" s="147" t="s">
        <v>200</v>
      </c>
      <c r="G131" s="148" t="s">
        <v>201</v>
      </c>
      <c r="H131" s="149">
        <v>12.395</v>
      </c>
      <c r="I131" s="150"/>
      <c r="J131" s="151">
        <f>ROUND(I131*H131,2)</f>
        <v>0</v>
      </c>
      <c r="K131" s="152"/>
      <c r="L131" s="153"/>
      <c r="M131" s="154" t="s">
        <v>1</v>
      </c>
      <c r="N131" s="155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187</v>
      </c>
      <c r="AT131" s="158" t="s">
        <v>183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202</v>
      </c>
    </row>
    <row r="132" spans="1:65" s="2" customFormat="1" ht="19.5">
      <c r="A132" s="32"/>
      <c r="B132" s="33"/>
      <c r="C132" s="32"/>
      <c r="D132" s="160" t="s">
        <v>190</v>
      </c>
      <c r="E132" s="32"/>
      <c r="F132" s="161" t="s">
        <v>200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13" customFormat="1" ht="11.25">
      <c r="B133" s="165"/>
      <c r="D133" s="160" t="s">
        <v>191</v>
      </c>
      <c r="E133" s="166" t="s">
        <v>1</v>
      </c>
      <c r="F133" s="167" t="s">
        <v>203</v>
      </c>
      <c r="H133" s="168">
        <v>12.395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6" t="s">
        <v>191</v>
      </c>
      <c r="AU133" s="166" t="s">
        <v>82</v>
      </c>
      <c r="AV133" s="13" t="s">
        <v>82</v>
      </c>
      <c r="AW133" s="13" t="s">
        <v>29</v>
      </c>
      <c r="AX133" s="13" t="s">
        <v>80</v>
      </c>
      <c r="AY133" s="166" t="s">
        <v>181</v>
      </c>
    </row>
    <row r="134" spans="1:65" s="14" customFormat="1" ht="11.25">
      <c r="B134" s="173"/>
      <c r="D134" s="160" t="s">
        <v>191</v>
      </c>
      <c r="E134" s="174" t="s">
        <v>1</v>
      </c>
      <c r="F134" s="175" t="s">
        <v>193</v>
      </c>
      <c r="H134" s="174" t="s">
        <v>1</v>
      </c>
      <c r="I134" s="176"/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191</v>
      </c>
      <c r="AU134" s="174" t="s">
        <v>82</v>
      </c>
      <c r="AV134" s="14" t="s">
        <v>80</v>
      </c>
      <c r="AW134" s="14" t="s">
        <v>29</v>
      </c>
      <c r="AX134" s="14" t="s">
        <v>72</v>
      </c>
      <c r="AY134" s="174" t="s">
        <v>181</v>
      </c>
    </row>
    <row r="135" spans="1:65" s="14" customFormat="1" ht="22.5">
      <c r="B135" s="173"/>
      <c r="D135" s="160" t="s">
        <v>191</v>
      </c>
      <c r="E135" s="174" t="s">
        <v>1</v>
      </c>
      <c r="F135" s="175" t="s">
        <v>204</v>
      </c>
      <c r="H135" s="174" t="s">
        <v>1</v>
      </c>
      <c r="I135" s="176"/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191</v>
      </c>
      <c r="AU135" s="174" t="s">
        <v>82</v>
      </c>
      <c r="AV135" s="14" t="s">
        <v>80</v>
      </c>
      <c r="AW135" s="14" t="s">
        <v>29</v>
      </c>
      <c r="AX135" s="14" t="s">
        <v>72</v>
      </c>
      <c r="AY135" s="174" t="s">
        <v>181</v>
      </c>
    </row>
    <row r="136" spans="1:65" s="14" customFormat="1" ht="22.5">
      <c r="B136" s="173"/>
      <c r="D136" s="160" t="s">
        <v>191</v>
      </c>
      <c r="E136" s="174" t="s">
        <v>1</v>
      </c>
      <c r="F136" s="175" t="s">
        <v>205</v>
      </c>
      <c r="H136" s="174" t="s">
        <v>1</v>
      </c>
      <c r="I136" s="176"/>
      <c r="L136" s="173"/>
      <c r="M136" s="177"/>
      <c r="N136" s="178"/>
      <c r="O136" s="178"/>
      <c r="P136" s="178"/>
      <c r="Q136" s="178"/>
      <c r="R136" s="178"/>
      <c r="S136" s="178"/>
      <c r="T136" s="179"/>
      <c r="AT136" s="174" t="s">
        <v>191</v>
      </c>
      <c r="AU136" s="174" t="s">
        <v>82</v>
      </c>
      <c r="AV136" s="14" t="s">
        <v>80</v>
      </c>
      <c r="AW136" s="14" t="s">
        <v>29</v>
      </c>
      <c r="AX136" s="14" t="s">
        <v>72</v>
      </c>
      <c r="AY136" s="174" t="s">
        <v>181</v>
      </c>
    </row>
    <row r="137" spans="1:65" s="14" customFormat="1" ht="11.25">
      <c r="B137" s="173"/>
      <c r="D137" s="160" t="s">
        <v>191</v>
      </c>
      <c r="E137" s="174" t="s">
        <v>1</v>
      </c>
      <c r="F137" s="175" t="s">
        <v>206</v>
      </c>
      <c r="H137" s="174" t="s">
        <v>1</v>
      </c>
      <c r="I137" s="176"/>
      <c r="L137" s="173"/>
      <c r="M137" s="177"/>
      <c r="N137" s="178"/>
      <c r="O137" s="178"/>
      <c r="P137" s="178"/>
      <c r="Q137" s="178"/>
      <c r="R137" s="178"/>
      <c r="S137" s="178"/>
      <c r="T137" s="179"/>
      <c r="AT137" s="174" t="s">
        <v>191</v>
      </c>
      <c r="AU137" s="174" t="s">
        <v>82</v>
      </c>
      <c r="AV137" s="14" t="s">
        <v>80</v>
      </c>
      <c r="AW137" s="14" t="s">
        <v>29</v>
      </c>
      <c r="AX137" s="14" t="s">
        <v>72</v>
      </c>
      <c r="AY137" s="174" t="s">
        <v>181</v>
      </c>
    </row>
    <row r="138" spans="1:65" s="14" customFormat="1" ht="22.5">
      <c r="B138" s="173"/>
      <c r="D138" s="160" t="s">
        <v>191</v>
      </c>
      <c r="E138" s="174" t="s">
        <v>1</v>
      </c>
      <c r="F138" s="175" t="s">
        <v>207</v>
      </c>
      <c r="H138" s="174" t="s">
        <v>1</v>
      </c>
      <c r="I138" s="176"/>
      <c r="L138" s="173"/>
      <c r="M138" s="177"/>
      <c r="N138" s="178"/>
      <c r="O138" s="178"/>
      <c r="P138" s="178"/>
      <c r="Q138" s="178"/>
      <c r="R138" s="178"/>
      <c r="S138" s="178"/>
      <c r="T138" s="179"/>
      <c r="AT138" s="174" t="s">
        <v>191</v>
      </c>
      <c r="AU138" s="174" t="s">
        <v>82</v>
      </c>
      <c r="AV138" s="14" t="s">
        <v>80</v>
      </c>
      <c r="AW138" s="14" t="s">
        <v>29</v>
      </c>
      <c r="AX138" s="14" t="s">
        <v>72</v>
      </c>
      <c r="AY138" s="174" t="s">
        <v>181</v>
      </c>
    </row>
    <row r="139" spans="1:65" s="14" customFormat="1" ht="22.5">
      <c r="B139" s="173"/>
      <c r="D139" s="160" t="s">
        <v>191</v>
      </c>
      <c r="E139" s="174" t="s">
        <v>1</v>
      </c>
      <c r="F139" s="175" t="s">
        <v>208</v>
      </c>
      <c r="H139" s="174" t="s">
        <v>1</v>
      </c>
      <c r="I139" s="176"/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191</v>
      </c>
      <c r="AU139" s="174" t="s">
        <v>82</v>
      </c>
      <c r="AV139" s="14" t="s">
        <v>80</v>
      </c>
      <c r="AW139" s="14" t="s">
        <v>29</v>
      </c>
      <c r="AX139" s="14" t="s">
        <v>72</v>
      </c>
      <c r="AY139" s="174" t="s">
        <v>181</v>
      </c>
    </row>
    <row r="140" spans="1:65" s="14" customFormat="1" ht="22.5">
      <c r="B140" s="173"/>
      <c r="D140" s="160" t="s">
        <v>191</v>
      </c>
      <c r="E140" s="174" t="s">
        <v>1</v>
      </c>
      <c r="F140" s="175" t="s">
        <v>209</v>
      </c>
      <c r="H140" s="174" t="s">
        <v>1</v>
      </c>
      <c r="I140" s="176"/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191</v>
      </c>
      <c r="AU140" s="174" t="s">
        <v>82</v>
      </c>
      <c r="AV140" s="14" t="s">
        <v>80</v>
      </c>
      <c r="AW140" s="14" t="s">
        <v>29</v>
      </c>
      <c r="AX140" s="14" t="s">
        <v>72</v>
      </c>
      <c r="AY140" s="174" t="s">
        <v>181</v>
      </c>
    </row>
    <row r="141" spans="1:65" s="14" customFormat="1" ht="11.25">
      <c r="B141" s="173"/>
      <c r="D141" s="160" t="s">
        <v>191</v>
      </c>
      <c r="E141" s="174" t="s">
        <v>1</v>
      </c>
      <c r="F141" s="175" t="s">
        <v>195</v>
      </c>
      <c r="H141" s="174" t="s">
        <v>1</v>
      </c>
      <c r="I141" s="176"/>
      <c r="L141" s="173"/>
      <c r="M141" s="177"/>
      <c r="N141" s="178"/>
      <c r="O141" s="178"/>
      <c r="P141" s="178"/>
      <c r="Q141" s="178"/>
      <c r="R141" s="178"/>
      <c r="S141" s="178"/>
      <c r="T141" s="179"/>
      <c r="AT141" s="174" t="s">
        <v>191</v>
      </c>
      <c r="AU141" s="174" t="s">
        <v>82</v>
      </c>
      <c r="AV141" s="14" t="s">
        <v>80</v>
      </c>
      <c r="AW141" s="14" t="s">
        <v>29</v>
      </c>
      <c r="AX141" s="14" t="s">
        <v>72</v>
      </c>
      <c r="AY141" s="174" t="s">
        <v>181</v>
      </c>
    </row>
    <row r="142" spans="1:65" s="14" customFormat="1" ht="11.25">
      <c r="B142" s="173"/>
      <c r="D142" s="160" t="s">
        <v>191</v>
      </c>
      <c r="E142" s="174" t="s">
        <v>1</v>
      </c>
      <c r="F142" s="175" t="s">
        <v>210</v>
      </c>
      <c r="H142" s="174" t="s">
        <v>1</v>
      </c>
      <c r="I142" s="176"/>
      <c r="L142" s="173"/>
      <c r="M142" s="177"/>
      <c r="N142" s="178"/>
      <c r="O142" s="178"/>
      <c r="P142" s="178"/>
      <c r="Q142" s="178"/>
      <c r="R142" s="178"/>
      <c r="S142" s="178"/>
      <c r="T142" s="179"/>
      <c r="AT142" s="174" t="s">
        <v>191</v>
      </c>
      <c r="AU142" s="174" t="s">
        <v>82</v>
      </c>
      <c r="AV142" s="14" t="s">
        <v>80</v>
      </c>
      <c r="AW142" s="14" t="s">
        <v>29</v>
      </c>
      <c r="AX142" s="14" t="s">
        <v>72</v>
      </c>
      <c r="AY142" s="174" t="s">
        <v>181</v>
      </c>
    </row>
    <row r="143" spans="1:65" s="14" customFormat="1" ht="11.25">
      <c r="B143" s="173"/>
      <c r="D143" s="160" t="s">
        <v>191</v>
      </c>
      <c r="E143" s="174" t="s">
        <v>1</v>
      </c>
      <c r="F143" s="175" t="s">
        <v>196</v>
      </c>
      <c r="H143" s="174" t="s">
        <v>1</v>
      </c>
      <c r="I143" s="176"/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191</v>
      </c>
      <c r="AU143" s="174" t="s">
        <v>82</v>
      </c>
      <c r="AV143" s="14" t="s">
        <v>80</v>
      </c>
      <c r="AW143" s="14" t="s">
        <v>29</v>
      </c>
      <c r="AX143" s="14" t="s">
        <v>72</v>
      </c>
      <c r="AY143" s="174" t="s">
        <v>181</v>
      </c>
    </row>
    <row r="144" spans="1:65" s="14" customFormat="1" ht="22.5">
      <c r="B144" s="173"/>
      <c r="D144" s="160" t="s">
        <v>191</v>
      </c>
      <c r="E144" s="174" t="s">
        <v>1</v>
      </c>
      <c r="F144" s="175" t="s">
        <v>211</v>
      </c>
      <c r="H144" s="174" t="s">
        <v>1</v>
      </c>
      <c r="I144" s="176"/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191</v>
      </c>
      <c r="AU144" s="174" t="s">
        <v>82</v>
      </c>
      <c r="AV144" s="14" t="s">
        <v>80</v>
      </c>
      <c r="AW144" s="14" t="s">
        <v>29</v>
      </c>
      <c r="AX144" s="14" t="s">
        <v>72</v>
      </c>
      <c r="AY144" s="174" t="s">
        <v>181</v>
      </c>
    </row>
    <row r="145" spans="1:65" s="2" customFormat="1" ht="24.2" customHeight="1">
      <c r="A145" s="32"/>
      <c r="B145" s="144"/>
      <c r="C145" s="145" t="s">
        <v>212</v>
      </c>
      <c r="D145" s="145" t="s">
        <v>183</v>
      </c>
      <c r="E145" s="146" t="s">
        <v>213</v>
      </c>
      <c r="F145" s="147" t="s">
        <v>214</v>
      </c>
      <c r="G145" s="148" t="s">
        <v>215</v>
      </c>
      <c r="H145" s="149">
        <v>12</v>
      </c>
      <c r="I145" s="150"/>
      <c r="J145" s="151">
        <f>ROUND(I145*H145,2)</f>
        <v>0</v>
      </c>
      <c r="K145" s="152"/>
      <c r="L145" s="153"/>
      <c r="M145" s="154" t="s">
        <v>1</v>
      </c>
      <c r="N145" s="155" t="s">
        <v>37</v>
      </c>
      <c r="O145" s="58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187</v>
      </c>
      <c r="AT145" s="158" t="s">
        <v>183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216</v>
      </c>
    </row>
    <row r="146" spans="1:65" s="2" customFormat="1" ht="11.25">
      <c r="A146" s="32"/>
      <c r="B146" s="33"/>
      <c r="C146" s="32"/>
      <c r="D146" s="160" t="s">
        <v>190</v>
      </c>
      <c r="E146" s="32"/>
      <c r="F146" s="161" t="s">
        <v>214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13" customFormat="1" ht="11.25">
      <c r="B147" s="165"/>
      <c r="D147" s="160" t="s">
        <v>191</v>
      </c>
      <c r="E147" s="166" t="s">
        <v>1</v>
      </c>
      <c r="F147" s="167" t="s">
        <v>217</v>
      </c>
      <c r="H147" s="168">
        <v>12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72</v>
      </c>
      <c r="AY147" s="166" t="s">
        <v>181</v>
      </c>
    </row>
    <row r="148" spans="1:65" s="14" customFormat="1" ht="22.5">
      <c r="B148" s="173"/>
      <c r="D148" s="160" t="s">
        <v>191</v>
      </c>
      <c r="E148" s="174" t="s">
        <v>1</v>
      </c>
      <c r="F148" s="175" t="s">
        <v>218</v>
      </c>
      <c r="H148" s="174" t="s">
        <v>1</v>
      </c>
      <c r="I148" s="176"/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191</v>
      </c>
      <c r="AU148" s="174" t="s">
        <v>82</v>
      </c>
      <c r="AV148" s="14" t="s">
        <v>80</v>
      </c>
      <c r="AW148" s="14" t="s">
        <v>29</v>
      </c>
      <c r="AX148" s="14" t="s">
        <v>72</v>
      </c>
      <c r="AY148" s="174" t="s">
        <v>181</v>
      </c>
    </row>
    <row r="149" spans="1:65" s="14" customFormat="1" ht="22.5">
      <c r="B149" s="173"/>
      <c r="D149" s="160" t="s">
        <v>191</v>
      </c>
      <c r="E149" s="174" t="s">
        <v>1</v>
      </c>
      <c r="F149" s="175" t="s">
        <v>219</v>
      </c>
      <c r="H149" s="174" t="s">
        <v>1</v>
      </c>
      <c r="I149" s="176"/>
      <c r="L149" s="173"/>
      <c r="M149" s="177"/>
      <c r="N149" s="178"/>
      <c r="O149" s="178"/>
      <c r="P149" s="178"/>
      <c r="Q149" s="178"/>
      <c r="R149" s="178"/>
      <c r="S149" s="178"/>
      <c r="T149" s="179"/>
      <c r="AT149" s="174" t="s">
        <v>191</v>
      </c>
      <c r="AU149" s="174" t="s">
        <v>82</v>
      </c>
      <c r="AV149" s="14" t="s">
        <v>80</v>
      </c>
      <c r="AW149" s="14" t="s">
        <v>29</v>
      </c>
      <c r="AX149" s="14" t="s">
        <v>72</v>
      </c>
      <c r="AY149" s="174" t="s">
        <v>181</v>
      </c>
    </row>
    <row r="150" spans="1:65" s="14" customFormat="1" ht="11.25">
      <c r="B150" s="173"/>
      <c r="D150" s="160" t="s">
        <v>191</v>
      </c>
      <c r="E150" s="174" t="s">
        <v>1</v>
      </c>
      <c r="F150" s="175" t="s">
        <v>220</v>
      </c>
      <c r="H150" s="174" t="s">
        <v>1</v>
      </c>
      <c r="I150" s="176"/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191</v>
      </c>
      <c r="AU150" s="174" t="s">
        <v>82</v>
      </c>
      <c r="AV150" s="14" t="s">
        <v>80</v>
      </c>
      <c r="AW150" s="14" t="s">
        <v>29</v>
      </c>
      <c r="AX150" s="14" t="s">
        <v>72</v>
      </c>
      <c r="AY150" s="174" t="s">
        <v>181</v>
      </c>
    </row>
    <row r="151" spans="1:65" s="14" customFormat="1" ht="33.75">
      <c r="B151" s="173"/>
      <c r="D151" s="160" t="s">
        <v>191</v>
      </c>
      <c r="E151" s="174" t="s">
        <v>1</v>
      </c>
      <c r="F151" s="175" t="s">
        <v>221</v>
      </c>
      <c r="H151" s="174" t="s">
        <v>1</v>
      </c>
      <c r="I151" s="176"/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191</v>
      </c>
      <c r="AU151" s="174" t="s">
        <v>82</v>
      </c>
      <c r="AV151" s="14" t="s">
        <v>80</v>
      </c>
      <c r="AW151" s="14" t="s">
        <v>29</v>
      </c>
      <c r="AX151" s="14" t="s">
        <v>72</v>
      </c>
      <c r="AY151" s="174" t="s">
        <v>181</v>
      </c>
    </row>
    <row r="152" spans="1:65" s="14" customFormat="1" ht="11.25">
      <c r="B152" s="173"/>
      <c r="D152" s="160" t="s">
        <v>191</v>
      </c>
      <c r="E152" s="174" t="s">
        <v>1</v>
      </c>
      <c r="F152" s="175" t="s">
        <v>222</v>
      </c>
      <c r="H152" s="174" t="s">
        <v>1</v>
      </c>
      <c r="I152" s="176"/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191</v>
      </c>
      <c r="AU152" s="174" t="s">
        <v>82</v>
      </c>
      <c r="AV152" s="14" t="s">
        <v>80</v>
      </c>
      <c r="AW152" s="14" t="s">
        <v>29</v>
      </c>
      <c r="AX152" s="14" t="s">
        <v>72</v>
      </c>
      <c r="AY152" s="174" t="s">
        <v>181</v>
      </c>
    </row>
    <row r="153" spans="1:65" s="14" customFormat="1" ht="11.25">
      <c r="B153" s="173"/>
      <c r="D153" s="160" t="s">
        <v>191</v>
      </c>
      <c r="E153" s="174" t="s">
        <v>1</v>
      </c>
      <c r="F153" s="175" t="s">
        <v>195</v>
      </c>
      <c r="H153" s="174" t="s">
        <v>1</v>
      </c>
      <c r="I153" s="176"/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191</v>
      </c>
      <c r="AU153" s="174" t="s">
        <v>82</v>
      </c>
      <c r="AV153" s="14" t="s">
        <v>80</v>
      </c>
      <c r="AW153" s="14" t="s">
        <v>29</v>
      </c>
      <c r="AX153" s="14" t="s">
        <v>72</v>
      </c>
      <c r="AY153" s="174" t="s">
        <v>181</v>
      </c>
    </row>
    <row r="154" spans="1:65" s="15" customFormat="1" ht="11.25">
      <c r="B154" s="180"/>
      <c r="D154" s="160" t="s">
        <v>191</v>
      </c>
      <c r="E154" s="181" t="s">
        <v>1</v>
      </c>
      <c r="F154" s="182" t="s">
        <v>223</v>
      </c>
      <c r="H154" s="183">
        <v>12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191</v>
      </c>
      <c r="AU154" s="181" t="s">
        <v>82</v>
      </c>
      <c r="AV154" s="15" t="s">
        <v>188</v>
      </c>
      <c r="AW154" s="15" t="s">
        <v>29</v>
      </c>
      <c r="AX154" s="15" t="s">
        <v>80</v>
      </c>
      <c r="AY154" s="181" t="s">
        <v>181</v>
      </c>
    </row>
    <row r="155" spans="1:65" s="2" customFormat="1" ht="24.2" customHeight="1">
      <c r="A155" s="32"/>
      <c r="B155" s="144"/>
      <c r="C155" s="145" t="s">
        <v>188</v>
      </c>
      <c r="D155" s="145" t="s">
        <v>183</v>
      </c>
      <c r="E155" s="146" t="s">
        <v>224</v>
      </c>
      <c r="F155" s="147" t="s">
        <v>225</v>
      </c>
      <c r="G155" s="148" t="s">
        <v>183</v>
      </c>
      <c r="H155" s="149">
        <v>690</v>
      </c>
      <c r="I155" s="150"/>
      <c r="J155" s="151">
        <f>ROUND(I155*H155,2)</f>
        <v>0</v>
      </c>
      <c r="K155" s="152"/>
      <c r="L155" s="153"/>
      <c r="M155" s="154" t="s">
        <v>1</v>
      </c>
      <c r="N155" s="155" t="s">
        <v>37</v>
      </c>
      <c r="O155" s="58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8" t="s">
        <v>187</v>
      </c>
      <c r="AT155" s="158" t="s">
        <v>183</v>
      </c>
      <c r="AU155" s="158" t="s">
        <v>82</v>
      </c>
      <c r="AY155" s="17" t="s">
        <v>181</v>
      </c>
      <c r="BE155" s="159">
        <f>IF(N155="základní",J155,0)</f>
        <v>0</v>
      </c>
      <c r="BF155" s="159">
        <f>IF(N155="snížená",J155,0)</f>
        <v>0</v>
      </c>
      <c r="BG155" s="159">
        <f>IF(N155="zákl. přenesená",J155,0)</f>
        <v>0</v>
      </c>
      <c r="BH155" s="159">
        <f>IF(N155="sníž. přenesená",J155,0)</f>
        <v>0</v>
      </c>
      <c r="BI155" s="159">
        <f>IF(N155="nulová",J155,0)</f>
        <v>0</v>
      </c>
      <c r="BJ155" s="17" t="s">
        <v>80</v>
      </c>
      <c r="BK155" s="159">
        <f>ROUND(I155*H155,2)</f>
        <v>0</v>
      </c>
      <c r="BL155" s="17" t="s">
        <v>188</v>
      </c>
      <c r="BM155" s="158" t="s">
        <v>226</v>
      </c>
    </row>
    <row r="156" spans="1:65" s="2" customFormat="1" ht="19.5">
      <c r="A156" s="32"/>
      <c r="B156" s="33"/>
      <c r="C156" s="32"/>
      <c r="D156" s="160" t="s">
        <v>190</v>
      </c>
      <c r="E156" s="32"/>
      <c r="F156" s="161" t="s">
        <v>225</v>
      </c>
      <c r="G156" s="32"/>
      <c r="H156" s="32"/>
      <c r="I156" s="162"/>
      <c r="J156" s="32"/>
      <c r="K156" s="32"/>
      <c r="L156" s="33"/>
      <c r="M156" s="163"/>
      <c r="N156" s="164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190</v>
      </c>
      <c r="AU156" s="17" t="s">
        <v>82</v>
      </c>
    </row>
    <row r="157" spans="1:65" s="13" customFormat="1" ht="11.25">
      <c r="B157" s="165"/>
      <c r="D157" s="160" t="s">
        <v>191</v>
      </c>
      <c r="E157" s="166" t="s">
        <v>1</v>
      </c>
      <c r="F157" s="167" t="s">
        <v>227</v>
      </c>
      <c r="H157" s="168">
        <v>690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6" t="s">
        <v>191</v>
      </c>
      <c r="AU157" s="166" t="s">
        <v>82</v>
      </c>
      <c r="AV157" s="13" t="s">
        <v>82</v>
      </c>
      <c r="AW157" s="13" t="s">
        <v>29</v>
      </c>
      <c r="AX157" s="13" t="s">
        <v>80</v>
      </c>
      <c r="AY157" s="166" t="s">
        <v>181</v>
      </c>
    </row>
    <row r="158" spans="1:65" s="14" customFormat="1" ht="11.25">
      <c r="B158" s="173"/>
      <c r="D158" s="160" t="s">
        <v>191</v>
      </c>
      <c r="E158" s="174" t="s">
        <v>1</v>
      </c>
      <c r="F158" s="175" t="s">
        <v>193</v>
      </c>
      <c r="H158" s="174" t="s">
        <v>1</v>
      </c>
      <c r="I158" s="176"/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191</v>
      </c>
      <c r="AU158" s="174" t="s">
        <v>82</v>
      </c>
      <c r="AV158" s="14" t="s">
        <v>80</v>
      </c>
      <c r="AW158" s="14" t="s">
        <v>29</v>
      </c>
      <c r="AX158" s="14" t="s">
        <v>72</v>
      </c>
      <c r="AY158" s="174" t="s">
        <v>181</v>
      </c>
    </row>
    <row r="159" spans="1:65" s="14" customFormat="1" ht="11.25">
      <c r="B159" s="173"/>
      <c r="D159" s="160" t="s">
        <v>191</v>
      </c>
      <c r="E159" s="174" t="s">
        <v>1</v>
      </c>
      <c r="F159" s="175" t="s">
        <v>228</v>
      </c>
      <c r="H159" s="174" t="s">
        <v>1</v>
      </c>
      <c r="I159" s="176"/>
      <c r="L159" s="173"/>
      <c r="M159" s="177"/>
      <c r="N159" s="178"/>
      <c r="O159" s="178"/>
      <c r="P159" s="178"/>
      <c r="Q159" s="178"/>
      <c r="R159" s="178"/>
      <c r="S159" s="178"/>
      <c r="T159" s="179"/>
      <c r="AT159" s="174" t="s">
        <v>191</v>
      </c>
      <c r="AU159" s="174" t="s">
        <v>82</v>
      </c>
      <c r="AV159" s="14" t="s">
        <v>80</v>
      </c>
      <c r="AW159" s="14" t="s">
        <v>29</v>
      </c>
      <c r="AX159" s="14" t="s">
        <v>72</v>
      </c>
      <c r="AY159" s="174" t="s">
        <v>181</v>
      </c>
    </row>
    <row r="160" spans="1:65" s="14" customFormat="1" ht="11.25">
      <c r="B160" s="173"/>
      <c r="D160" s="160" t="s">
        <v>191</v>
      </c>
      <c r="E160" s="174" t="s">
        <v>1</v>
      </c>
      <c r="F160" s="175" t="s">
        <v>195</v>
      </c>
      <c r="H160" s="174" t="s">
        <v>1</v>
      </c>
      <c r="I160" s="176"/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191</v>
      </c>
      <c r="AU160" s="174" t="s">
        <v>82</v>
      </c>
      <c r="AV160" s="14" t="s">
        <v>80</v>
      </c>
      <c r="AW160" s="14" t="s">
        <v>29</v>
      </c>
      <c r="AX160" s="14" t="s">
        <v>72</v>
      </c>
      <c r="AY160" s="174" t="s">
        <v>181</v>
      </c>
    </row>
    <row r="161" spans="1:65" s="14" customFormat="1" ht="11.25">
      <c r="B161" s="173"/>
      <c r="D161" s="160" t="s">
        <v>191</v>
      </c>
      <c r="E161" s="174" t="s">
        <v>1</v>
      </c>
      <c r="F161" s="175" t="s">
        <v>210</v>
      </c>
      <c r="H161" s="174" t="s">
        <v>1</v>
      </c>
      <c r="I161" s="176"/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191</v>
      </c>
      <c r="AU161" s="174" t="s">
        <v>82</v>
      </c>
      <c r="AV161" s="14" t="s">
        <v>80</v>
      </c>
      <c r="AW161" s="14" t="s">
        <v>29</v>
      </c>
      <c r="AX161" s="14" t="s">
        <v>72</v>
      </c>
      <c r="AY161" s="174" t="s">
        <v>181</v>
      </c>
    </row>
    <row r="162" spans="1:65" s="14" customFormat="1" ht="11.25">
      <c r="B162" s="173"/>
      <c r="D162" s="160" t="s">
        <v>191</v>
      </c>
      <c r="E162" s="174" t="s">
        <v>1</v>
      </c>
      <c r="F162" s="175" t="s">
        <v>196</v>
      </c>
      <c r="H162" s="174" t="s">
        <v>1</v>
      </c>
      <c r="I162" s="176"/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191</v>
      </c>
      <c r="AU162" s="174" t="s">
        <v>82</v>
      </c>
      <c r="AV162" s="14" t="s">
        <v>80</v>
      </c>
      <c r="AW162" s="14" t="s">
        <v>29</v>
      </c>
      <c r="AX162" s="14" t="s">
        <v>72</v>
      </c>
      <c r="AY162" s="174" t="s">
        <v>181</v>
      </c>
    </row>
    <row r="163" spans="1:65" s="14" customFormat="1" ht="11.25">
      <c r="B163" s="173"/>
      <c r="D163" s="160" t="s">
        <v>191</v>
      </c>
      <c r="E163" s="174" t="s">
        <v>1</v>
      </c>
      <c r="F163" s="175" t="s">
        <v>229</v>
      </c>
      <c r="H163" s="174" t="s">
        <v>1</v>
      </c>
      <c r="I163" s="176"/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191</v>
      </c>
      <c r="AU163" s="174" t="s">
        <v>82</v>
      </c>
      <c r="AV163" s="14" t="s">
        <v>80</v>
      </c>
      <c r="AW163" s="14" t="s">
        <v>29</v>
      </c>
      <c r="AX163" s="14" t="s">
        <v>72</v>
      </c>
      <c r="AY163" s="174" t="s">
        <v>181</v>
      </c>
    </row>
    <row r="164" spans="1:65" s="14" customFormat="1" ht="22.5">
      <c r="B164" s="173"/>
      <c r="D164" s="160" t="s">
        <v>191</v>
      </c>
      <c r="E164" s="174" t="s">
        <v>1</v>
      </c>
      <c r="F164" s="175" t="s">
        <v>230</v>
      </c>
      <c r="H164" s="174" t="s">
        <v>1</v>
      </c>
      <c r="I164" s="176"/>
      <c r="L164" s="173"/>
      <c r="M164" s="177"/>
      <c r="N164" s="178"/>
      <c r="O164" s="178"/>
      <c r="P164" s="178"/>
      <c r="Q164" s="178"/>
      <c r="R164" s="178"/>
      <c r="S164" s="178"/>
      <c r="T164" s="179"/>
      <c r="AT164" s="174" t="s">
        <v>191</v>
      </c>
      <c r="AU164" s="174" t="s">
        <v>82</v>
      </c>
      <c r="AV164" s="14" t="s">
        <v>80</v>
      </c>
      <c r="AW164" s="14" t="s">
        <v>29</v>
      </c>
      <c r="AX164" s="14" t="s">
        <v>72</v>
      </c>
      <c r="AY164" s="174" t="s">
        <v>181</v>
      </c>
    </row>
    <row r="165" spans="1:65" s="2" customFormat="1" ht="24.2" customHeight="1">
      <c r="A165" s="32"/>
      <c r="B165" s="144"/>
      <c r="C165" s="145" t="s">
        <v>231</v>
      </c>
      <c r="D165" s="145" t="s">
        <v>183</v>
      </c>
      <c r="E165" s="146" t="s">
        <v>232</v>
      </c>
      <c r="F165" s="147" t="s">
        <v>233</v>
      </c>
      <c r="G165" s="148" t="s">
        <v>183</v>
      </c>
      <c r="H165" s="149">
        <v>90</v>
      </c>
      <c r="I165" s="150"/>
      <c r="J165" s="151">
        <f>ROUND(I165*H165,2)</f>
        <v>0</v>
      </c>
      <c r="K165" s="152"/>
      <c r="L165" s="153"/>
      <c r="M165" s="154" t="s">
        <v>1</v>
      </c>
      <c r="N165" s="155" t="s">
        <v>37</v>
      </c>
      <c r="O165" s="58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187</v>
      </c>
      <c r="AT165" s="158" t="s">
        <v>183</v>
      </c>
      <c r="AU165" s="158" t="s">
        <v>82</v>
      </c>
      <c r="AY165" s="17" t="s">
        <v>181</v>
      </c>
      <c r="BE165" s="159">
        <f>IF(N165="základní",J165,0)</f>
        <v>0</v>
      </c>
      <c r="BF165" s="159">
        <f>IF(N165="snížená",J165,0)</f>
        <v>0</v>
      </c>
      <c r="BG165" s="159">
        <f>IF(N165="zákl. přenesená",J165,0)</f>
        <v>0</v>
      </c>
      <c r="BH165" s="159">
        <f>IF(N165="sníž. přenesená",J165,0)</f>
        <v>0</v>
      </c>
      <c r="BI165" s="159">
        <f>IF(N165="nulová",J165,0)</f>
        <v>0</v>
      </c>
      <c r="BJ165" s="17" t="s">
        <v>80</v>
      </c>
      <c r="BK165" s="159">
        <f>ROUND(I165*H165,2)</f>
        <v>0</v>
      </c>
      <c r="BL165" s="17" t="s">
        <v>188</v>
      </c>
      <c r="BM165" s="158" t="s">
        <v>234</v>
      </c>
    </row>
    <row r="166" spans="1:65" s="2" customFormat="1" ht="11.25">
      <c r="A166" s="32"/>
      <c r="B166" s="33"/>
      <c r="C166" s="32"/>
      <c r="D166" s="160" t="s">
        <v>190</v>
      </c>
      <c r="E166" s="32"/>
      <c r="F166" s="161" t="s">
        <v>233</v>
      </c>
      <c r="G166" s="32"/>
      <c r="H166" s="32"/>
      <c r="I166" s="162"/>
      <c r="J166" s="32"/>
      <c r="K166" s="32"/>
      <c r="L166" s="33"/>
      <c r="M166" s="163"/>
      <c r="N166" s="164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190</v>
      </c>
      <c r="AU166" s="17" t="s">
        <v>82</v>
      </c>
    </row>
    <row r="167" spans="1:65" s="13" customFormat="1" ht="11.25">
      <c r="B167" s="165"/>
      <c r="D167" s="160" t="s">
        <v>191</v>
      </c>
      <c r="E167" s="166" t="s">
        <v>1</v>
      </c>
      <c r="F167" s="167" t="s">
        <v>235</v>
      </c>
      <c r="H167" s="168">
        <v>90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6" t="s">
        <v>191</v>
      </c>
      <c r="AU167" s="166" t="s">
        <v>82</v>
      </c>
      <c r="AV167" s="13" t="s">
        <v>82</v>
      </c>
      <c r="AW167" s="13" t="s">
        <v>29</v>
      </c>
      <c r="AX167" s="13" t="s">
        <v>80</v>
      </c>
      <c r="AY167" s="166" t="s">
        <v>181</v>
      </c>
    </row>
    <row r="168" spans="1:65" s="14" customFormat="1" ht="11.25">
      <c r="B168" s="173"/>
      <c r="D168" s="160" t="s">
        <v>191</v>
      </c>
      <c r="E168" s="174" t="s">
        <v>1</v>
      </c>
      <c r="F168" s="175" t="s">
        <v>193</v>
      </c>
      <c r="H168" s="174" t="s">
        <v>1</v>
      </c>
      <c r="I168" s="176"/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191</v>
      </c>
      <c r="AU168" s="174" t="s">
        <v>82</v>
      </c>
      <c r="AV168" s="14" t="s">
        <v>80</v>
      </c>
      <c r="AW168" s="14" t="s">
        <v>29</v>
      </c>
      <c r="AX168" s="14" t="s">
        <v>72</v>
      </c>
      <c r="AY168" s="174" t="s">
        <v>181</v>
      </c>
    </row>
    <row r="169" spans="1:65" s="14" customFormat="1" ht="11.25">
      <c r="B169" s="173"/>
      <c r="D169" s="160" t="s">
        <v>191</v>
      </c>
      <c r="E169" s="174" t="s">
        <v>1</v>
      </c>
      <c r="F169" s="175" t="s">
        <v>236</v>
      </c>
      <c r="H169" s="174" t="s">
        <v>1</v>
      </c>
      <c r="I169" s="176"/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191</v>
      </c>
      <c r="AU169" s="174" t="s">
        <v>82</v>
      </c>
      <c r="AV169" s="14" t="s">
        <v>80</v>
      </c>
      <c r="AW169" s="14" t="s">
        <v>29</v>
      </c>
      <c r="AX169" s="14" t="s">
        <v>72</v>
      </c>
      <c r="AY169" s="174" t="s">
        <v>181</v>
      </c>
    </row>
    <row r="170" spans="1:65" s="14" customFormat="1" ht="11.25">
      <c r="B170" s="173"/>
      <c r="D170" s="160" t="s">
        <v>191</v>
      </c>
      <c r="E170" s="174" t="s">
        <v>1</v>
      </c>
      <c r="F170" s="175" t="s">
        <v>195</v>
      </c>
      <c r="H170" s="174" t="s">
        <v>1</v>
      </c>
      <c r="I170" s="176"/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191</v>
      </c>
      <c r="AU170" s="174" t="s">
        <v>82</v>
      </c>
      <c r="AV170" s="14" t="s">
        <v>80</v>
      </c>
      <c r="AW170" s="14" t="s">
        <v>29</v>
      </c>
      <c r="AX170" s="14" t="s">
        <v>72</v>
      </c>
      <c r="AY170" s="174" t="s">
        <v>181</v>
      </c>
    </row>
    <row r="171" spans="1:65" s="14" customFormat="1" ht="11.25">
      <c r="B171" s="173"/>
      <c r="D171" s="160" t="s">
        <v>191</v>
      </c>
      <c r="E171" s="174" t="s">
        <v>1</v>
      </c>
      <c r="F171" s="175" t="s">
        <v>210</v>
      </c>
      <c r="H171" s="174" t="s">
        <v>1</v>
      </c>
      <c r="I171" s="176"/>
      <c r="L171" s="173"/>
      <c r="M171" s="177"/>
      <c r="N171" s="178"/>
      <c r="O171" s="178"/>
      <c r="P171" s="178"/>
      <c r="Q171" s="178"/>
      <c r="R171" s="178"/>
      <c r="S171" s="178"/>
      <c r="T171" s="179"/>
      <c r="AT171" s="174" t="s">
        <v>191</v>
      </c>
      <c r="AU171" s="174" t="s">
        <v>82</v>
      </c>
      <c r="AV171" s="14" t="s">
        <v>80</v>
      </c>
      <c r="AW171" s="14" t="s">
        <v>29</v>
      </c>
      <c r="AX171" s="14" t="s">
        <v>72</v>
      </c>
      <c r="AY171" s="174" t="s">
        <v>181</v>
      </c>
    </row>
    <row r="172" spans="1:65" s="14" customFormat="1" ht="11.25">
      <c r="B172" s="173"/>
      <c r="D172" s="160" t="s">
        <v>191</v>
      </c>
      <c r="E172" s="174" t="s">
        <v>1</v>
      </c>
      <c r="F172" s="175" t="s">
        <v>196</v>
      </c>
      <c r="H172" s="174" t="s">
        <v>1</v>
      </c>
      <c r="I172" s="176"/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191</v>
      </c>
      <c r="AU172" s="174" t="s">
        <v>82</v>
      </c>
      <c r="AV172" s="14" t="s">
        <v>80</v>
      </c>
      <c r="AW172" s="14" t="s">
        <v>29</v>
      </c>
      <c r="AX172" s="14" t="s">
        <v>72</v>
      </c>
      <c r="AY172" s="174" t="s">
        <v>181</v>
      </c>
    </row>
    <row r="173" spans="1:65" s="14" customFormat="1" ht="11.25">
      <c r="B173" s="173"/>
      <c r="D173" s="160" t="s">
        <v>191</v>
      </c>
      <c r="E173" s="174" t="s">
        <v>1</v>
      </c>
      <c r="F173" s="175" t="s">
        <v>229</v>
      </c>
      <c r="H173" s="174" t="s">
        <v>1</v>
      </c>
      <c r="I173" s="176"/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191</v>
      </c>
      <c r="AU173" s="174" t="s">
        <v>82</v>
      </c>
      <c r="AV173" s="14" t="s">
        <v>80</v>
      </c>
      <c r="AW173" s="14" t="s">
        <v>29</v>
      </c>
      <c r="AX173" s="14" t="s">
        <v>72</v>
      </c>
      <c r="AY173" s="174" t="s">
        <v>181</v>
      </c>
    </row>
    <row r="174" spans="1:65" s="2" customFormat="1" ht="24.2" customHeight="1">
      <c r="A174" s="32"/>
      <c r="B174" s="144"/>
      <c r="C174" s="145" t="s">
        <v>237</v>
      </c>
      <c r="D174" s="145" t="s">
        <v>183</v>
      </c>
      <c r="E174" s="146" t="s">
        <v>238</v>
      </c>
      <c r="F174" s="147" t="s">
        <v>239</v>
      </c>
      <c r="G174" s="148" t="s">
        <v>215</v>
      </c>
      <c r="H174" s="149">
        <v>2</v>
      </c>
      <c r="I174" s="150"/>
      <c r="J174" s="151">
        <f>ROUND(I174*H174,2)</f>
        <v>0</v>
      </c>
      <c r="K174" s="152"/>
      <c r="L174" s="153"/>
      <c r="M174" s="154" t="s">
        <v>1</v>
      </c>
      <c r="N174" s="155" t="s">
        <v>37</v>
      </c>
      <c r="O174" s="58"/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8" t="s">
        <v>187</v>
      </c>
      <c r="AT174" s="158" t="s">
        <v>183</v>
      </c>
      <c r="AU174" s="158" t="s">
        <v>82</v>
      </c>
      <c r="AY174" s="17" t="s">
        <v>181</v>
      </c>
      <c r="BE174" s="159">
        <f>IF(N174="základní",J174,0)</f>
        <v>0</v>
      </c>
      <c r="BF174" s="159">
        <f>IF(N174="snížená",J174,0)</f>
        <v>0</v>
      </c>
      <c r="BG174" s="159">
        <f>IF(N174="zákl. přenesená",J174,0)</f>
        <v>0</v>
      </c>
      <c r="BH174" s="159">
        <f>IF(N174="sníž. přenesená",J174,0)</f>
        <v>0</v>
      </c>
      <c r="BI174" s="159">
        <f>IF(N174="nulová",J174,0)</f>
        <v>0</v>
      </c>
      <c r="BJ174" s="17" t="s">
        <v>80</v>
      </c>
      <c r="BK174" s="159">
        <f>ROUND(I174*H174,2)</f>
        <v>0</v>
      </c>
      <c r="BL174" s="17" t="s">
        <v>188</v>
      </c>
      <c r="BM174" s="158" t="s">
        <v>240</v>
      </c>
    </row>
    <row r="175" spans="1:65" s="2" customFormat="1" ht="11.25">
      <c r="A175" s="32"/>
      <c r="B175" s="33"/>
      <c r="C175" s="32"/>
      <c r="D175" s="160" t="s">
        <v>190</v>
      </c>
      <c r="E175" s="32"/>
      <c r="F175" s="161" t="s">
        <v>239</v>
      </c>
      <c r="G175" s="32"/>
      <c r="H175" s="32"/>
      <c r="I175" s="162"/>
      <c r="J175" s="32"/>
      <c r="K175" s="32"/>
      <c r="L175" s="33"/>
      <c r="M175" s="163"/>
      <c r="N175" s="164"/>
      <c r="O175" s="58"/>
      <c r="P175" s="58"/>
      <c r="Q175" s="58"/>
      <c r="R175" s="58"/>
      <c r="S175" s="58"/>
      <c r="T175" s="59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T175" s="17" t="s">
        <v>190</v>
      </c>
      <c r="AU175" s="17" t="s">
        <v>82</v>
      </c>
    </row>
    <row r="176" spans="1:65" s="14" customFormat="1" ht="11.25">
      <c r="B176" s="173"/>
      <c r="D176" s="160" t="s">
        <v>191</v>
      </c>
      <c r="E176" s="174" t="s">
        <v>1</v>
      </c>
      <c r="F176" s="175" t="s">
        <v>241</v>
      </c>
      <c r="H176" s="174" t="s">
        <v>1</v>
      </c>
      <c r="I176" s="176"/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191</v>
      </c>
      <c r="AU176" s="174" t="s">
        <v>82</v>
      </c>
      <c r="AV176" s="14" t="s">
        <v>80</v>
      </c>
      <c r="AW176" s="14" t="s">
        <v>29</v>
      </c>
      <c r="AX176" s="14" t="s">
        <v>72</v>
      </c>
      <c r="AY176" s="174" t="s">
        <v>181</v>
      </c>
    </row>
    <row r="177" spans="1:65" s="14" customFormat="1" ht="11.25">
      <c r="B177" s="173"/>
      <c r="D177" s="160" t="s">
        <v>191</v>
      </c>
      <c r="E177" s="174" t="s">
        <v>1</v>
      </c>
      <c r="F177" s="175" t="s">
        <v>242</v>
      </c>
      <c r="H177" s="174" t="s">
        <v>1</v>
      </c>
      <c r="I177" s="176"/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191</v>
      </c>
      <c r="AU177" s="174" t="s">
        <v>82</v>
      </c>
      <c r="AV177" s="14" t="s">
        <v>80</v>
      </c>
      <c r="AW177" s="14" t="s">
        <v>29</v>
      </c>
      <c r="AX177" s="14" t="s">
        <v>72</v>
      </c>
      <c r="AY177" s="174" t="s">
        <v>181</v>
      </c>
    </row>
    <row r="178" spans="1:65" s="14" customFormat="1" ht="22.5">
      <c r="B178" s="173"/>
      <c r="D178" s="160" t="s">
        <v>191</v>
      </c>
      <c r="E178" s="174" t="s">
        <v>1</v>
      </c>
      <c r="F178" s="175" t="s">
        <v>243</v>
      </c>
      <c r="H178" s="174" t="s">
        <v>1</v>
      </c>
      <c r="I178" s="176"/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191</v>
      </c>
      <c r="AU178" s="174" t="s">
        <v>82</v>
      </c>
      <c r="AV178" s="14" t="s">
        <v>80</v>
      </c>
      <c r="AW178" s="14" t="s">
        <v>29</v>
      </c>
      <c r="AX178" s="14" t="s">
        <v>72</v>
      </c>
      <c r="AY178" s="174" t="s">
        <v>181</v>
      </c>
    </row>
    <row r="179" spans="1:65" s="14" customFormat="1" ht="11.25">
      <c r="B179" s="173"/>
      <c r="D179" s="160" t="s">
        <v>191</v>
      </c>
      <c r="E179" s="174" t="s">
        <v>1</v>
      </c>
      <c r="F179" s="175" t="s">
        <v>244</v>
      </c>
      <c r="H179" s="174" t="s">
        <v>1</v>
      </c>
      <c r="I179" s="176"/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191</v>
      </c>
      <c r="AU179" s="174" t="s">
        <v>82</v>
      </c>
      <c r="AV179" s="14" t="s">
        <v>80</v>
      </c>
      <c r="AW179" s="14" t="s">
        <v>29</v>
      </c>
      <c r="AX179" s="14" t="s">
        <v>72</v>
      </c>
      <c r="AY179" s="174" t="s">
        <v>181</v>
      </c>
    </row>
    <row r="180" spans="1:65" s="14" customFormat="1" ht="11.25">
      <c r="B180" s="173"/>
      <c r="D180" s="160" t="s">
        <v>191</v>
      </c>
      <c r="E180" s="174" t="s">
        <v>1</v>
      </c>
      <c r="F180" s="175" t="s">
        <v>245</v>
      </c>
      <c r="H180" s="174" t="s">
        <v>1</v>
      </c>
      <c r="I180" s="176"/>
      <c r="L180" s="173"/>
      <c r="M180" s="177"/>
      <c r="N180" s="178"/>
      <c r="O180" s="178"/>
      <c r="P180" s="178"/>
      <c r="Q180" s="178"/>
      <c r="R180" s="178"/>
      <c r="S180" s="178"/>
      <c r="T180" s="179"/>
      <c r="AT180" s="174" t="s">
        <v>191</v>
      </c>
      <c r="AU180" s="174" t="s">
        <v>82</v>
      </c>
      <c r="AV180" s="14" t="s">
        <v>80</v>
      </c>
      <c r="AW180" s="14" t="s">
        <v>29</v>
      </c>
      <c r="AX180" s="14" t="s">
        <v>72</v>
      </c>
      <c r="AY180" s="174" t="s">
        <v>181</v>
      </c>
    </row>
    <row r="181" spans="1:65" s="14" customFormat="1" ht="11.25">
      <c r="B181" s="173"/>
      <c r="D181" s="160" t="s">
        <v>191</v>
      </c>
      <c r="E181" s="174" t="s">
        <v>1</v>
      </c>
      <c r="F181" s="175" t="s">
        <v>246</v>
      </c>
      <c r="H181" s="174" t="s">
        <v>1</v>
      </c>
      <c r="I181" s="176"/>
      <c r="L181" s="173"/>
      <c r="M181" s="177"/>
      <c r="N181" s="178"/>
      <c r="O181" s="178"/>
      <c r="P181" s="178"/>
      <c r="Q181" s="178"/>
      <c r="R181" s="178"/>
      <c r="S181" s="178"/>
      <c r="T181" s="179"/>
      <c r="AT181" s="174" t="s">
        <v>191</v>
      </c>
      <c r="AU181" s="174" t="s">
        <v>82</v>
      </c>
      <c r="AV181" s="14" t="s">
        <v>80</v>
      </c>
      <c r="AW181" s="14" t="s">
        <v>29</v>
      </c>
      <c r="AX181" s="14" t="s">
        <v>72</v>
      </c>
      <c r="AY181" s="174" t="s">
        <v>181</v>
      </c>
    </row>
    <row r="182" spans="1:65" s="13" customFormat="1" ht="11.25">
      <c r="B182" s="165"/>
      <c r="D182" s="160" t="s">
        <v>191</v>
      </c>
      <c r="E182" s="166" t="s">
        <v>1</v>
      </c>
      <c r="F182" s="167" t="s">
        <v>247</v>
      </c>
      <c r="H182" s="168">
        <v>2</v>
      </c>
      <c r="I182" s="169"/>
      <c r="L182" s="165"/>
      <c r="M182" s="170"/>
      <c r="N182" s="171"/>
      <c r="O182" s="171"/>
      <c r="P182" s="171"/>
      <c r="Q182" s="171"/>
      <c r="R182" s="171"/>
      <c r="S182" s="171"/>
      <c r="T182" s="172"/>
      <c r="AT182" s="166" t="s">
        <v>191</v>
      </c>
      <c r="AU182" s="166" t="s">
        <v>82</v>
      </c>
      <c r="AV182" s="13" t="s">
        <v>82</v>
      </c>
      <c r="AW182" s="13" t="s">
        <v>29</v>
      </c>
      <c r="AX182" s="13" t="s">
        <v>80</v>
      </c>
      <c r="AY182" s="166" t="s">
        <v>181</v>
      </c>
    </row>
    <row r="183" spans="1:65" s="14" customFormat="1" ht="11.25">
      <c r="B183" s="173"/>
      <c r="D183" s="160" t="s">
        <v>191</v>
      </c>
      <c r="E183" s="174" t="s">
        <v>1</v>
      </c>
      <c r="F183" s="175" t="s">
        <v>248</v>
      </c>
      <c r="H183" s="174" t="s">
        <v>1</v>
      </c>
      <c r="I183" s="176"/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191</v>
      </c>
      <c r="AU183" s="174" t="s">
        <v>82</v>
      </c>
      <c r="AV183" s="14" t="s">
        <v>80</v>
      </c>
      <c r="AW183" s="14" t="s">
        <v>29</v>
      </c>
      <c r="AX183" s="14" t="s">
        <v>72</v>
      </c>
      <c r="AY183" s="174" t="s">
        <v>181</v>
      </c>
    </row>
    <row r="184" spans="1:65" s="14" customFormat="1" ht="11.25">
      <c r="B184" s="173"/>
      <c r="D184" s="160" t="s">
        <v>191</v>
      </c>
      <c r="E184" s="174" t="s">
        <v>1</v>
      </c>
      <c r="F184" s="175" t="s">
        <v>249</v>
      </c>
      <c r="H184" s="174" t="s">
        <v>1</v>
      </c>
      <c r="I184" s="176"/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191</v>
      </c>
      <c r="AU184" s="174" t="s">
        <v>82</v>
      </c>
      <c r="AV184" s="14" t="s">
        <v>80</v>
      </c>
      <c r="AW184" s="14" t="s">
        <v>29</v>
      </c>
      <c r="AX184" s="14" t="s">
        <v>72</v>
      </c>
      <c r="AY184" s="174" t="s">
        <v>181</v>
      </c>
    </row>
    <row r="185" spans="1:65" s="2" customFormat="1" ht="21.75" customHeight="1">
      <c r="A185" s="32"/>
      <c r="B185" s="144"/>
      <c r="C185" s="145" t="s">
        <v>250</v>
      </c>
      <c r="D185" s="145" t="s">
        <v>183</v>
      </c>
      <c r="E185" s="146" t="s">
        <v>251</v>
      </c>
      <c r="F185" s="147" t="s">
        <v>252</v>
      </c>
      <c r="G185" s="148" t="s">
        <v>215</v>
      </c>
      <c r="H185" s="149">
        <v>5</v>
      </c>
      <c r="I185" s="150"/>
      <c r="J185" s="151">
        <f>ROUND(I185*H185,2)</f>
        <v>0</v>
      </c>
      <c r="K185" s="152"/>
      <c r="L185" s="153"/>
      <c r="M185" s="154" t="s">
        <v>1</v>
      </c>
      <c r="N185" s="155" t="s">
        <v>37</v>
      </c>
      <c r="O185" s="58"/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187</v>
      </c>
      <c r="AT185" s="158" t="s">
        <v>183</v>
      </c>
      <c r="AU185" s="158" t="s">
        <v>82</v>
      </c>
      <c r="AY185" s="17" t="s">
        <v>181</v>
      </c>
      <c r="BE185" s="159">
        <f>IF(N185="základní",J185,0)</f>
        <v>0</v>
      </c>
      <c r="BF185" s="159">
        <f>IF(N185="snížená",J185,0)</f>
        <v>0</v>
      </c>
      <c r="BG185" s="159">
        <f>IF(N185="zákl. přenesená",J185,0)</f>
        <v>0</v>
      </c>
      <c r="BH185" s="159">
        <f>IF(N185="sníž. přenesená",J185,0)</f>
        <v>0</v>
      </c>
      <c r="BI185" s="159">
        <f>IF(N185="nulová",J185,0)</f>
        <v>0</v>
      </c>
      <c r="BJ185" s="17" t="s">
        <v>80</v>
      </c>
      <c r="BK185" s="159">
        <f>ROUND(I185*H185,2)</f>
        <v>0</v>
      </c>
      <c r="BL185" s="17" t="s">
        <v>188</v>
      </c>
      <c r="BM185" s="158" t="s">
        <v>253</v>
      </c>
    </row>
    <row r="186" spans="1:65" s="2" customFormat="1" ht="11.25">
      <c r="A186" s="32"/>
      <c r="B186" s="33"/>
      <c r="C186" s="32"/>
      <c r="D186" s="160" t="s">
        <v>190</v>
      </c>
      <c r="E186" s="32"/>
      <c r="F186" s="161" t="s">
        <v>252</v>
      </c>
      <c r="G186" s="32"/>
      <c r="H186" s="32"/>
      <c r="I186" s="162"/>
      <c r="J186" s="32"/>
      <c r="K186" s="32"/>
      <c r="L186" s="33"/>
      <c r="M186" s="163"/>
      <c r="N186" s="164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190</v>
      </c>
      <c r="AU186" s="17" t="s">
        <v>82</v>
      </c>
    </row>
    <row r="187" spans="1:65" s="14" customFormat="1" ht="11.25">
      <c r="B187" s="173"/>
      <c r="D187" s="160" t="s">
        <v>191</v>
      </c>
      <c r="E187" s="174" t="s">
        <v>1</v>
      </c>
      <c r="F187" s="175" t="s">
        <v>193</v>
      </c>
      <c r="H187" s="174" t="s">
        <v>1</v>
      </c>
      <c r="I187" s="176"/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191</v>
      </c>
      <c r="AU187" s="174" t="s">
        <v>82</v>
      </c>
      <c r="AV187" s="14" t="s">
        <v>80</v>
      </c>
      <c r="AW187" s="14" t="s">
        <v>29</v>
      </c>
      <c r="AX187" s="14" t="s">
        <v>72</v>
      </c>
      <c r="AY187" s="174" t="s">
        <v>181</v>
      </c>
    </row>
    <row r="188" spans="1:65" s="14" customFormat="1" ht="22.5">
      <c r="B188" s="173"/>
      <c r="D188" s="160" t="s">
        <v>191</v>
      </c>
      <c r="E188" s="174" t="s">
        <v>1</v>
      </c>
      <c r="F188" s="175" t="s">
        <v>218</v>
      </c>
      <c r="H188" s="174" t="s">
        <v>1</v>
      </c>
      <c r="I188" s="176"/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191</v>
      </c>
      <c r="AU188" s="174" t="s">
        <v>82</v>
      </c>
      <c r="AV188" s="14" t="s">
        <v>80</v>
      </c>
      <c r="AW188" s="14" t="s">
        <v>29</v>
      </c>
      <c r="AX188" s="14" t="s">
        <v>72</v>
      </c>
      <c r="AY188" s="174" t="s">
        <v>181</v>
      </c>
    </row>
    <row r="189" spans="1:65" s="14" customFormat="1" ht="22.5">
      <c r="B189" s="173"/>
      <c r="D189" s="160" t="s">
        <v>191</v>
      </c>
      <c r="E189" s="174" t="s">
        <v>1</v>
      </c>
      <c r="F189" s="175" t="s">
        <v>219</v>
      </c>
      <c r="H189" s="174" t="s">
        <v>1</v>
      </c>
      <c r="I189" s="176"/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191</v>
      </c>
      <c r="AU189" s="174" t="s">
        <v>82</v>
      </c>
      <c r="AV189" s="14" t="s">
        <v>80</v>
      </c>
      <c r="AW189" s="14" t="s">
        <v>29</v>
      </c>
      <c r="AX189" s="14" t="s">
        <v>72</v>
      </c>
      <c r="AY189" s="174" t="s">
        <v>181</v>
      </c>
    </row>
    <row r="190" spans="1:65" s="14" customFormat="1" ht="11.25">
      <c r="B190" s="173"/>
      <c r="D190" s="160" t="s">
        <v>191</v>
      </c>
      <c r="E190" s="174" t="s">
        <v>1</v>
      </c>
      <c r="F190" s="175" t="s">
        <v>254</v>
      </c>
      <c r="H190" s="174" t="s">
        <v>1</v>
      </c>
      <c r="I190" s="176"/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191</v>
      </c>
      <c r="AU190" s="174" t="s">
        <v>82</v>
      </c>
      <c r="AV190" s="14" t="s">
        <v>80</v>
      </c>
      <c r="AW190" s="14" t="s">
        <v>29</v>
      </c>
      <c r="AX190" s="14" t="s">
        <v>72</v>
      </c>
      <c r="AY190" s="174" t="s">
        <v>181</v>
      </c>
    </row>
    <row r="191" spans="1:65" s="14" customFormat="1" ht="33.75">
      <c r="B191" s="173"/>
      <c r="D191" s="160" t="s">
        <v>191</v>
      </c>
      <c r="E191" s="174" t="s">
        <v>1</v>
      </c>
      <c r="F191" s="175" t="s">
        <v>255</v>
      </c>
      <c r="H191" s="174" t="s">
        <v>1</v>
      </c>
      <c r="I191" s="176"/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191</v>
      </c>
      <c r="AU191" s="174" t="s">
        <v>82</v>
      </c>
      <c r="AV191" s="14" t="s">
        <v>80</v>
      </c>
      <c r="AW191" s="14" t="s">
        <v>29</v>
      </c>
      <c r="AX191" s="14" t="s">
        <v>72</v>
      </c>
      <c r="AY191" s="174" t="s">
        <v>181</v>
      </c>
    </row>
    <row r="192" spans="1:65" s="14" customFormat="1" ht="11.25">
      <c r="B192" s="173"/>
      <c r="D192" s="160" t="s">
        <v>191</v>
      </c>
      <c r="E192" s="174" t="s">
        <v>1</v>
      </c>
      <c r="F192" s="175" t="s">
        <v>256</v>
      </c>
      <c r="H192" s="174" t="s">
        <v>1</v>
      </c>
      <c r="I192" s="176"/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191</v>
      </c>
      <c r="AU192" s="174" t="s">
        <v>82</v>
      </c>
      <c r="AV192" s="14" t="s">
        <v>80</v>
      </c>
      <c r="AW192" s="14" t="s">
        <v>29</v>
      </c>
      <c r="AX192" s="14" t="s">
        <v>72</v>
      </c>
      <c r="AY192" s="174" t="s">
        <v>181</v>
      </c>
    </row>
    <row r="193" spans="1:65" s="14" customFormat="1" ht="11.25">
      <c r="B193" s="173"/>
      <c r="D193" s="160" t="s">
        <v>191</v>
      </c>
      <c r="E193" s="174" t="s">
        <v>1</v>
      </c>
      <c r="F193" s="175" t="s">
        <v>195</v>
      </c>
      <c r="H193" s="174" t="s">
        <v>1</v>
      </c>
      <c r="I193" s="176"/>
      <c r="L193" s="173"/>
      <c r="M193" s="177"/>
      <c r="N193" s="178"/>
      <c r="O193" s="178"/>
      <c r="P193" s="178"/>
      <c r="Q193" s="178"/>
      <c r="R193" s="178"/>
      <c r="S193" s="178"/>
      <c r="T193" s="179"/>
      <c r="AT193" s="174" t="s">
        <v>191</v>
      </c>
      <c r="AU193" s="174" t="s">
        <v>82</v>
      </c>
      <c r="AV193" s="14" t="s">
        <v>80</v>
      </c>
      <c r="AW193" s="14" t="s">
        <v>29</v>
      </c>
      <c r="AX193" s="14" t="s">
        <v>72</v>
      </c>
      <c r="AY193" s="174" t="s">
        <v>181</v>
      </c>
    </row>
    <row r="194" spans="1:65" s="14" customFormat="1" ht="11.25">
      <c r="B194" s="173"/>
      <c r="D194" s="160" t="s">
        <v>191</v>
      </c>
      <c r="E194" s="174" t="s">
        <v>1</v>
      </c>
      <c r="F194" s="175" t="s">
        <v>210</v>
      </c>
      <c r="H194" s="174" t="s">
        <v>1</v>
      </c>
      <c r="I194" s="176"/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191</v>
      </c>
      <c r="AU194" s="174" t="s">
        <v>82</v>
      </c>
      <c r="AV194" s="14" t="s">
        <v>80</v>
      </c>
      <c r="AW194" s="14" t="s">
        <v>29</v>
      </c>
      <c r="AX194" s="14" t="s">
        <v>72</v>
      </c>
      <c r="AY194" s="174" t="s">
        <v>181</v>
      </c>
    </row>
    <row r="195" spans="1:65" s="14" customFormat="1" ht="11.25">
      <c r="B195" s="173"/>
      <c r="D195" s="160" t="s">
        <v>191</v>
      </c>
      <c r="E195" s="174" t="s">
        <v>1</v>
      </c>
      <c r="F195" s="175" t="s">
        <v>196</v>
      </c>
      <c r="H195" s="174" t="s">
        <v>1</v>
      </c>
      <c r="I195" s="176"/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191</v>
      </c>
      <c r="AU195" s="174" t="s">
        <v>82</v>
      </c>
      <c r="AV195" s="14" t="s">
        <v>80</v>
      </c>
      <c r="AW195" s="14" t="s">
        <v>29</v>
      </c>
      <c r="AX195" s="14" t="s">
        <v>72</v>
      </c>
      <c r="AY195" s="174" t="s">
        <v>181</v>
      </c>
    </row>
    <row r="196" spans="1:65" s="13" customFormat="1" ht="22.5">
      <c r="B196" s="165"/>
      <c r="D196" s="160" t="s">
        <v>191</v>
      </c>
      <c r="E196" s="166" t="s">
        <v>1</v>
      </c>
      <c r="F196" s="167" t="s">
        <v>257</v>
      </c>
      <c r="H196" s="168">
        <v>5</v>
      </c>
      <c r="I196" s="169"/>
      <c r="L196" s="165"/>
      <c r="M196" s="170"/>
      <c r="N196" s="171"/>
      <c r="O196" s="171"/>
      <c r="P196" s="171"/>
      <c r="Q196" s="171"/>
      <c r="R196" s="171"/>
      <c r="S196" s="171"/>
      <c r="T196" s="172"/>
      <c r="AT196" s="166" t="s">
        <v>191</v>
      </c>
      <c r="AU196" s="166" t="s">
        <v>82</v>
      </c>
      <c r="AV196" s="13" t="s">
        <v>82</v>
      </c>
      <c r="AW196" s="13" t="s">
        <v>29</v>
      </c>
      <c r="AX196" s="13" t="s">
        <v>72</v>
      </c>
      <c r="AY196" s="166" t="s">
        <v>181</v>
      </c>
    </row>
    <row r="197" spans="1:65" s="15" customFormat="1" ht="11.25">
      <c r="B197" s="180"/>
      <c r="D197" s="160" t="s">
        <v>191</v>
      </c>
      <c r="E197" s="181" t="s">
        <v>1</v>
      </c>
      <c r="F197" s="182" t="s">
        <v>223</v>
      </c>
      <c r="H197" s="183">
        <v>5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191</v>
      </c>
      <c r="AU197" s="181" t="s">
        <v>82</v>
      </c>
      <c r="AV197" s="15" t="s">
        <v>188</v>
      </c>
      <c r="AW197" s="15" t="s">
        <v>29</v>
      </c>
      <c r="AX197" s="15" t="s">
        <v>80</v>
      </c>
      <c r="AY197" s="181" t="s">
        <v>181</v>
      </c>
    </row>
    <row r="198" spans="1:65" s="2" customFormat="1" ht="16.5" customHeight="1">
      <c r="A198" s="32"/>
      <c r="B198" s="144"/>
      <c r="C198" s="145" t="s">
        <v>187</v>
      </c>
      <c r="D198" s="145" t="s">
        <v>183</v>
      </c>
      <c r="E198" s="146" t="s">
        <v>258</v>
      </c>
      <c r="F198" s="147" t="s">
        <v>259</v>
      </c>
      <c r="G198" s="148" t="s">
        <v>215</v>
      </c>
      <c r="H198" s="149">
        <v>10</v>
      </c>
      <c r="I198" s="150"/>
      <c r="J198" s="151">
        <f>ROUND(I198*H198,2)</f>
        <v>0</v>
      </c>
      <c r="K198" s="152"/>
      <c r="L198" s="153"/>
      <c r="M198" s="154" t="s">
        <v>1</v>
      </c>
      <c r="N198" s="155" t="s">
        <v>37</v>
      </c>
      <c r="O198" s="58"/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8" t="s">
        <v>187</v>
      </c>
      <c r="AT198" s="158" t="s">
        <v>183</v>
      </c>
      <c r="AU198" s="158" t="s">
        <v>82</v>
      </c>
      <c r="AY198" s="17" t="s">
        <v>181</v>
      </c>
      <c r="BE198" s="159">
        <f>IF(N198="základní",J198,0)</f>
        <v>0</v>
      </c>
      <c r="BF198" s="159">
        <f>IF(N198="snížená",J198,0)</f>
        <v>0</v>
      </c>
      <c r="BG198" s="159">
        <f>IF(N198="zákl. přenesená",J198,0)</f>
        <v>0</v>
      </c>
      <c r="BH198" s="159">
        <f>IF(N198="sníž. přenesená",J198,0)</f>
        <v>0</v>
      </c>
      <c r="BI198" s="159">
        <f>IF(N198="nulová",J198,0)</f>
        <v>0</v>
      </c>
      <c r="BJ198" s="17" t="s">
        <v>80</v>
      </c>
      <c r="BK198" s="159">
        <f>ROUND(I198*H198,2)</f>
        <v>0</v>
      </c>
      <c r="BL198" s="17" t="s">
        <v>188</v>
      </c>
      <c r="BM198" s="158" t="s">
        <v>260</v>
      </c>
    </row>
    <row r="199" spans="1:65" s="2" customFormat="1" ht="11.25">
      <c r="A199" s="32"/>
      <c r="B199" s="33"/>
      <c r="C199" s="32"/>
      <c r="D199" s="160" t="s">
        <v>190</v>
      </c>
      <c r="E199" s="32"/>
      <c r="F199" s="161" t="s">
        <v>259</v>
      </c>
      <c r="G199" s="32"/>
      <c r="H199" s="32"/>
      <c r="I199" s="162"/>
      <c r="J199" s="32"/>
      <c r="K199" s="32"/>
      <c r="L199" s="33"/>
      <c r="M199" s="163"/>
      <c r="N199" s="164"/>
      <c r="O199" s="58"/>
      <c r="P199" s="58"/>
      <c r="Q199" s="58"/>
      <c r="R199" s="58"/>
      <c r="S199" s="58"/>
      <c r="T199" s="59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7" t="s">
        <v>190</v>
      </c>
      <c r="AU199" s="17" t="s">
        <v>82</v>
      </c>
    </row>
    <row r="200" spans="1:65" s="14" customFormat="1" ht="11.25">
      <c r="B200" s="173"/>
      <c r="D200" s="160" t="s">
        <v>191</v>
      </c>
      <c r="E200" s="174" t="s">
        <v>1</v>
      </c>
      <c r="F200" s="175" t="s">
        <v>193</v>
      </c>
      <c r="H200" s="174" t="s">
        <v>1</v>
      </c>
      <c r="I200" s="176"/>
      <c r="L200" s="173"/>
      <c r="M200" s="177"/>
      <c r="N200" s="178"/>
      <c r="O200" s="178"/>
      <c r="P200" s="178"/>
      <c r="Q200" s="178"/>
      <c r="R200" s="178"/>
      <c r="S200" s="178"/>
      <c r="T200" s="179"/>
      <c r="AT200" s="174" t="s">
        <v>191</v>
      </c>
      <c r="AU200" s="174" t="s">
        <v>82</v>
      </c>
      <c r="AV200" s="14" t="s">
        <v>80</v>
      </c>
      <c r="AW200" s="14" t="s">
        <v>29</v>
      </c>
      <c r="AX200" s="14" t="s">
        <v>72</v>
      </c>
      <c r="AY200" s="174" t="s">
        <v>181</v>
      </c>
    </row>
    <row r="201" spans="1:65" s="14" customFormat="1" ht="11.25">
      <c r="B201" s="173"/>
      <c r="D201" s="160" t="s">
        <v>191</v>
      </c>
      <c r="E201" s="174" t="s">
        <v>1</v>
      </c>
      <c r="F201" s="175" t="s">
        <v>261</v>
      </c>
      <c r="H201" s="174" t="s">
        <v>1</v>
      </c>
      <c r="I201" s="176"/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191</v>
      </c>
      <c r="AU201" s="174" t="s">
        <v>82</v>
      </c>
      <c r="AV201" s="14" t="s">
        <v>80</v>
      </c>
      <c r="AW201" s="14" t="s">
        <v>29</v>
      </c>
      <c r="AX201" s="14" t="s">
        <v>72</v>
      </c>
      <c r="AY201" s="174" t="s">
        <v>181</v>
      </c>
    </row>
    <row r="202" spans="1:65" s="14" customFormat="1" ht="11.25">
      <c r="B202" s="173"/>
      <c r="D202" s="160" t="s">
        <v>191</v>
      </c>
      <c r="E202" s="174" t="s">
        <v>1</v>
      </c>
      <c r="F202" s="175" t="s">
        <v>195</v>
      </c>
      <c r="H202" s="174" t="s">
        <v>1</v>
      </c>
      <c r="I202" s="176"/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191</v>
      </c>
      <c r="AU202" s="174" t="s">
        <v>82</v>
      </c>
      <c r="AV202" s="14" t="s">
        <v>80</v>
      </c>
      <c r="AW202" s="14" t="s">
        <v>29</v>
      </c>
      <c r="AX202" s="14" t="s">
        <v>72</v>
      </c>
      <c r="AY202" s="174" t="s">
        <v>181</v>
      </c>
    </row>
    <row r="203" spans="1:65" s="14" customFormat="1" ht="11.25">
      <c r="B203" s="173"/>
      <c r="D203" s="160" t="s">
        <v>191</v>
      </c>
      <c r="E203" s="174" t="s">
        <v>1</v>
      </c>
      <c r="F203" s="175" t="s">
        <v>262</v>
      </c>
      <c r="H203" s="174" t="s">
        <v>1</v>
      </c>
      <c r="I203" s="176"/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191</v>
      </c>
      <c r="AU203" s="174" t="s">
        <v>82</v>
      </c>
      <c r="AV203" s="14" t="s">
        <v>80</v>
      </c>
      <c r="AW203" s="14" t="s">
        <v>29</v>
      </c>
      <c r="AX203" s="14" t="s">
        <v>72</v>
      </c>
      <c r="AY203" s="174" t="s">
        <v>181</v>
      </c>
    </row>
    <row r="204" spans="1:65" s="14" customFormat="1" ht="11.25">
      <c r="B204" s="173"/>
      <c r="D204" s="160" t="s">
        <v>191</v>
      </c>
      <c r="E204" s="174" t="s">
        <v>1</v>
      </c>
      <c r="F204" s="175" t="s">
        <v>196</v>
      </c>
      <c r="H204" s="174" t="s">
        <v>1</v>
      </c>
      <c r="I204" s="176"/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191</v>
      </c>
      <c r="AU204" s="174" t="s">
        <v>82</v>
      </c>
      <c r="AV204" s="14" t="s">
        <v>80</v>
      </c>
      <c r="AW204" s="14" t="s">
        <v>29</v>
      </c>
      <c r="AX204" s="14" t="s">
        <v>72</v>
      </c>
      <c r="AY204" s="174" t="s">
        <v>181</v>
      </c>
    </row>
    <row r="205" spans="1:65" s="13" customFormat="1" ht="11.25">
      <c r="B205" s="165"/>
      <c r="D205" s="160" t="s">
        <v>191</v>
      </c>
      <c r="E205" s="166" t="s">
        <v>1</v>
      </c>
      <c r="F205" s="167" t="s">
        <v>263</v>
      </c>
      <c r="H205" s="168">
        <v>10</v>
      </c>
      <c r="I205" s="169"/>
      <c r="L205" s="165"/>
      <c r="M205" s="170"/>
      <c r="N205" s="171"/>
      <c r="O205" s="171"/>
      <c r="P205" s="171"/>
      <c r="Q205" s="171"/>
      <c r="R205" s="171"/>
      <c r="S205" s="171"/>
      <c r="T205" s="172"/>
      <c r="AT205" s="166" t="s">
        <v>191</v>
      </c>
      <c r="AU205" s="166" t="s">
        <v>82</v>
      </c>
      <c r="AV205" s="13" t="s">
        <v>82</v>
      </c>
      <c r="AW205" s="13" t="s">
        <v>29</v>
      </c>
      <c r="AX205" s="13" t="s">
        <v>72</v>
      </c>
      <c r="AY205" s="166" t="s">
        <v>181</v>
      </c>
    </row>
    <row r="206" spans="1:65" s="15" customFormat="1" ht="11.25">
      <c r="B206" s="180"/>
      <c r="D206" s="160" t="s">
        <v>191</v>
      </c>
      <c r="E206" s="181" t="s">
        <v>1</v>
      </c>
      <c r="F206" s="182" t="s">
        <v>223</v>
      </c>
      <c r="H206" s="183">
        <v>10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191</v>
      </c>
      <c r="AU206" s="181" t="s">
        <v>82</v>
      </c>
      <c r="AV206" s="15" t="s">
        <v>188</v>
      </c>
      <c r="AW206" s="15" t="s">
        <v>29</v>
      </c>
      <c r="AX206" s="15" t="s">
        <v>80</v>
      </c>
      <c r="AY206" s="181" t="s">
        <v>181</v>
      </c>
    </row>
    <row r="207" spans="1:65" s="12" customFormat="1" ht="22.9" customHeight="1">
      <c r="B207" s="131"/>
      <c r="D207" s="132" t="s">
        <v>71</v>
      </c>
      <c r="E207" s="142" t="s">
        <v>82</v>
      </c>
      <c r="F207" s="142" t="s">
        <v>264</v>
      </c>
      <c r="I207" s="134"/>
      <c r="J207" s="143">
        <f>BK207</f>
        <v>0</v>
      </c>
      <c r="L207" s="131"/>
      <c r="M207" s="136"/>
      <c r="N207" s="137"/>
      <c r="O207" s="137"/>
      <c r="P207" s="138">
        <f>SUM(P208:P368)</f>
        <v>0</v>
      </c>
      <c r="Q207" s="137"/>
      <c r="R207" s="138">
        <f>SUM(R208:R368)</f>
        <v>0</v>
      </c>
      <c r="S207" s="137"/>
      <c r="T207" s="139">
        <f>SUM(T208:T368)</f>
        <v>0</v>
      </c>
      <c r="AR207" s="132" t="s">
        <v>80</v>
      </c>
      <c r="AT207" s="140" t="s">
        <v>71</v>
      </c>
      <c r="AU207" s="140" t="s">
        <v>80</v>
      </c>
      <c r="AY207" s="132" t="s">
        <v>181</v>
      </c>
      <c r="BK207" s="141">
        <f>SUM(BK208:BK368)</f>
        <v>0</v>
      </c>
    </row>
    <row r="208" spans="1:65" s="2" customFormat="1" ht="24.2" customHeight="1">
      <c r="A208" s="32"/>
      <c r="B208" s="144"/>
      <c r="C208" s="188" t="s">
        <v>265</v>
      </c>
      <c r="D208" s="188" t="s">
        <v>266</v>
      </c>
      <c r="E208" s="189" t="s">
        <v>267</v>
      </c>
      <c r="F208" s="190" t="s">
        <v>268</v>
      </c>
      <c r="G208" s="191" t="s">
        <v>269</v>
      </c>
      <c r="H208" s="192">
        <v>30</v>
      </c>
      <c r="I208" s="193"/>
      <c r="J208" s="194">
        <f>ROUND(I208*H208,2)</f>
        <v>0</v>
      </c>
      <c r="K208" s="195"/>
      <c r="L208" s="33"/>
      <c r="M208" s="196" t="s">
        <v>1</v>
      </c>
      <c r="N208" s="197" t="s">
        <v>37</v>
      </c>
      <c r="O208" s="58"/>
      <c r="P208" s="156">
        <f>O208*H208</f>
        <v>0</v>
      </c>
      <c r="Q208" s="156">
        <v>0</v>
      </c>
      <c r="R208" s="156">
        <f>Q208*H208</f>
        <v>0</v>
      </c>
      <c r="S208" s="156">
        <v>0</v>
      </c>
      <c r="T208" s="15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8" t="s">
        <v>188</v>
      </c>
      <c r="AT208" s="158" t="s">
        <v>266</v>
      </c>
      <c r="AU208" s="158" t="s">
        <v>82</v>
      </c>
      <c r="AY208" s="17" t="s">
        <v>181</v>
      </c>
      <c r="BE208" s="159">
        <f>IF(N208="základní",J208,0)</f>
        <v>0</v>
      </c>
      <c r="BF208" s="159">
        <f>IF(N208="snížená",J208,0)</f>
        <v>0</v>
      </c>
      <c r="BG208" s="159">
        <f>IF(N208="zákl. přenesená",J208,0)</f>
        <v>0</v>
      </c>
      <c r="BH208" s="159">
        <f>IF(N208="sníž. přenesená",J208,0)</f>
        <v>0</v>
      </c>
      <c r="BI208" s="159">
        <f>IF(N208="nulová",J208,0)</f>
        <v>0</v>
      </c>
      <c r="BJ208" s="17" t="s">
        <v>80</v>
      </c>
      <c r="BK208" s="159">
        <f>ROUND(I208*H208,2)</f>
        <v>0</v>
      </c>
      <c r="BL208" s="17" t="s">
        <v>188</v>
      </c>
      <c r="BM208" s="158" t="s">
        <v>270</v>
      </c>
    </row>
    <row r="209" spans="1:65" s="2" customFormat="1" ht="19.5">
      <c r="A209" s="32"/>
      <c r="B209" s="33"/>
      <c r="C209" s="32"/>
      <c r="D209" s="160" t="s">
        <v>190</v>
      </c>
      <c r="E209" s="32"/>
      <c r="F209" s="161" t="s">
        <v>268</v>
      </c>
      <c r="G209" s="32"/>
      <c r="H209" s="32"/>
      <c r="I209" s="162"/>
      <c r="J209" s="32"/>
      <c r="K209" s="32"/>
      <c r="L209" s="33"/>
      <c r="M209" s="163"/>
      <c r="N209" s="164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190</v>
      </c>
      <c r="AU209" s="17" t="s">
        <v>82</v>
      </c>
    </row>
    <row r="210" spans="1:65" s="13" customFormat="1" ht="11.25">
      <c r="B210" s="165"/>
      <c r="D210" s="160" t="s">
        <v>191</v>
      </c>
      <c r="E210" s="166" t="s">
        <v>1</v>
      </c>
      <c r="F210" s="167" t="s">
        <v>192</v>
      </c>
      <c r="H210" s="168">
        <v>30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6" t="s">
        <v>191</v>
      </c>
      <c r="AU210" s="166" t="s">
        <v>82</v>
      </c>
      <c r="AV210" s="13" t="s">
        <v>82</v>
      </c>
      <c r="AW210" s="13" t="s">
        <v>29</v>
      </c>
      <c r="AX210" s="13" t="s">
        <v>72</v>
      </c>
      <c r="AY210" s="166" t="s">
        <v>181</v>
      </c>
    </row>
    <row r="211" spans="1:65" s="14" customFormat="1" ht="11.25">
      <c r="B211" s="173"/>
      <c r="D211" s="160" t="s">
        <v>191</v>
      </c>
      <c r="E211" s="174" t="s">
        <v>1</v>
      </c>
      <c r="F211" s="175" t="s">
        <v>193</v>
      </c>
      <c r="H211" s="174" t="s">
        <v>1</v>
      </c>
      <c r="I211" s="176"/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191</v>
      </c>
      <c r="AU211" s="174" t="s">
        <v>82</v>
      </c>
      <c r="AV211" s="14" t="s">
        <v>80</v>
      </c>
      <c r="AW211" s="14" t="s">
        <v>29</v>
      </c>
      <c r="AX211" s="14" t="s">
        <v>72</v>
      </c>
      <c r="AY211" s="174" t="s">
        <v>181</v>
      </c>
    </row>
    <row r="212" spans="1:65" s="14" customFormat="1" ht="33.75">
      <c r="B212" s="173"/>
      <c r="D212" s="160" t="s">
        <v>191</v>
      </c>
      <c r="E212" s="174" t="s">
        <v>1</v>
      </c>
      <c r="F212" s="175" t="s">
        <v>271</v>
      </c>
      <c r="H212" s="174" t="s">
        <v>1</v>
      </c>
      <c r="I212" s="176"/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191</v>
      </c>
      <c r="AU212" s="174" t="s">
        <v>82</v>
      </c>
      <c r="AV212" s="14" t="s">
        <v>80</v>
      </c>
      <c r="AW212" s="14" t="s">
        <v>29</v>
      </c>
      <c r="AX212" s="14" t="s">
        <v>72</v>
      </c>
      <c r="AY212" s="174" t="s">
        <v>181</v>
      </c>
    </row>
    <row r="213" spans="1:65" s="14" customFormat="1" ht="11.25">
      <c r="B213" s="173"/>
      <c r="D213" s="160" t="s">
        <v>191</v>
      </c>
      <c r="E213" s="174" t="s">
        <v>1</v>
      </c>
      <c r="F213" s="175" t="s">
        <v>272</v>
      </c>
      <c r="H213" s="174" t="s">
        <v>1</v>
      </c>
      <c r="I213" s="176"/>
      <c r="L213" s="173"/>
      <c r="M213" s="177"/>
      <c r="N213" s="178"/>
      <c r="O213" s="178"/>
      <c r="P213" s="178"/>
      <c r="Q213" s="178"/>
      <c r="R213" s="178"/>
      <c r="S213" s="178"/>
      <c r="T213" s="179"/>
      <c r="AT213" s="174" t="s">
        <v>191</v>
      </c>
      <c r="AU213" s="174" t="s">
        <v>82</v>
      </c>
      <c r="AV213" s="14" t="s">
        <v>80</v>
      </c>
      <c r="AW213" s="14" t="s">
        <v>29</v>
      </c>
      <c r="AX213" s="14" t="s">
        <v>72</v>
      </c>
      <c r="AY213" s="174" t="s">
        <v>181</v>
      </c>
    </row>
    <row r="214" spans="1:65" s="14" customFormat="1" ht="22.5">
      <c r="B214" s="173"/>
      <c r="D214" s="160" t="s">
        <v>191</v>
      </c>
      <c r="E214" s="174" t="s">
        <v>1</v>
      </c>
      <c r="F214" s="175" t="s">
        <v>273</v>
      </c>
      <c r="H214" s="174" t="s">
        <v>1</v>
      </c>
      <c r="I214" s="176"/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191</v>
      </c>
      <c r="AU214" s="174" t="s">
        <v>82</v>
      </c>
      <c r="AV214" s="14" t="s">
        <v>80</v>
      </c>
      <c r="AW214" s="14" t="s">
        <v>29</v>
      </c>
      <c r="AX214" s="14" t="s">
        <v>72</v>
      </c>
      <c r="AY214" s="174" t="s">
        <v>181</v>
      </c>
    </row>
    <row r="215" spans="1:65" s="14" customFormat="1" ht="11.25">
      <c r="B215" s="173"/>
      <c r="D215" s="160" t="s">
        <v>191</v>
      </c>
      <c r="E215" s="174" t="s">
        <v>1</v>
      </c>
      <c r="F215" s="175" t="s">
        <v>274</v>
      </c>
      <c r="H215" s="174" t="s">
        <v>1</v>
      </c>
      <c r="I215" s="176"/>
      <c r="L215" s="173"/>
      <c r="M215" s="177"/>
      <c r="N215" s="178"/>
      <c r="O215" s="178"/>
      <c r="P215" s="178"/>
      <c r="Q215" s="178"/>
      <c r="R215" s="178"/>
      <c r="S215" s="178"/>
      <c r="T215" s="179"/>
      <c r="AT215" s="174" t="s">
        <v>191</v>
      </c>
      <c r="AU215" s="174" t="s">
        <v>82</v>
      </c>
      <c r="AV215" s="14" t="s">
        <v>80</v>
      </c>
      <c r="AW215" s="14" t="s">
        <v>29</v>
      </c>
      <c r="AX215" s="14" t="s">
        <v>72</v>
      </c>
      <c r="AY215" s="174" t="s">
        <v>181</v>
      </c>
    </row>
    <row r="216" spans="1:65" s="14" customFormat="1" ht="22.5">
      <c r="B216" s="173"/>
      <c r="D216" s="160" t="s">
        <v>191</v>
      </c>
      <c r="E216" s="174" t="s">
        <v>1</v>
      </c>
      <c r="F216" s="175" t="s">
        <v>275</v>
      </c>
      <c r="H216" s="174" t="s">
        <v>1</v>
      </c>
      <c r="I216" s="176"/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191</v>
      </c>
      <c r="AU216" s="174" t="s">
        <v>82</v>
      </c>
      <c r="AV216" s="14" t="s">
        <v>80</v>
      </c>
      <c r="AW216" s="14" t="s">
        <v>29</v>
      </c>
      <c r="AX216" s="14" t="s">
        <v>72</v>
      </c>
      <c r="AY216" s="174" t="s">
        <v>181</v>
      </c>
    </row>
    <row r="217" spans="1:65" s="14" customFormat="1" ht="11.25">
      <c r="B217" s="173"/>
      <c r="D217" s="160" t="s">
        <v>191</v>
      </c>
      <c r="E217" s="174" t="s">
        <v>1</v>
      </c>
      <c r="F217" s="175" t="s">
        <v>195</v>
      </c>
      <c r="H217" s="174" t="s">
        <v>1</v>
      </c>
      <c r="I217" s="176"/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191</v>
      </c>
      <c r="AU217" s="174" t="s">
        <v>82</v>
      </c>
      <c r="AV217" s="14" t="s">
        <v>80</v>
      </c>
      <c r="AW217" s="14" t="s">
        <v>29</v>
      </c>
      <c r="AX217" s="14" t="s">
        <v>72</v>
      </c>
      <c r="AY217" s="174" t="s">
        <v>181</v>
      </c>
    </row>
    <row r="218" spans="1:65" s="14" customFormat="1" ht="11.25">
      <c r="B218" s="173"/>
      <c r="D218" s="160" t="s">
        <v>191</v>
      </c>
      <c r="E218" s="174" t="s">
        <v>1</v>
      </c>
      <c r="F218" s="175" t="s">
        <v>276</v>
      </c>
      <c r="H218" s="174" t="s">
        <v>1</v>
      </c>
      <c r="I218" s="176"/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191</v>
      </c>
      <c r="AU218" s="174" t="s">
        <v>82</v>
      </c>
      <c r="AV218" s="14" t="s">
        <v>80</v>
      </c>
      <c r="AW218" s="14" t="s">
        <v>29</v>
      </c>
      <c r="AX218" s="14" t="s">
        <v>72</v>
      </c>
      <c r="AY218" s="174" t="s">
        <v>181</v>
      </c>
    </row>
    <row r="219" spans="1:65" s="14" customFormat="1" ht="11.25">
      <c r="B219" s="173"/>
      <c r="D219" s="160" t="s">
        <v>191</v>
      </c>
      <c r="E219" s="174" t="s">
        <v>1</v>
      </c>
      <c r="F219" s="175" t="s">
        <v>196</v>
      </c>
      <c r="H219" s="174" t="s">
        <v>1</v>
      </c>
      <c r="I219" s="176"/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191</v>
      </c>
      <c r="AU219" s="174" t="s">
        <v>82</v>
      </c>
      <c r="AV219" s="14" t="s">
        <v>80</v>
      </c>
      <c r="AW219" s="14" t="s">
        <v>29</v>
      </c>
      <c r="AX219" s="14" t="s">
        <v>72</v>
      </c>
      <c r="AY219" s="174" t="s">
        <v>181</v>
      </c>
    </row>
    <row r="220" spans="1:65" s="14" customFormat="1" ht="11.25">
      <c r="B220" s="173"/>
      <c r="D220" s="160" t="s">
        <v>191</v>
      </c>
      <c r="E220" s="174" t="s">
        <v>1</v>
      </c>
      <c r="F220" s="175" t="s">
        <v>197</v>
      </c>
      <c r="H220" s="174" t="s">
        <v>1</v>
      </c>
      <c r="I220" s="176"/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191</v>
      </c>
      <c r="AU220" s="174" t="s">
        <v>82</v>
      </c>
      <c r="AV220" s="14" t="s">
        <v>80</v>
      </c>
      <c r="AW220" s="14" t="s">
        <v>29</v>
      </c>
      <c r="AX220" s="14" t="s">
        <v>72</v>
      </c>
      <c r="AY220" s="174" t="s">
        <v>181</v>
      </c>
    </row>
    <row r="221" spans="1:65" s="15" customFormat="1" ht="11.25">
      <c r="B221" s="180"/>
      <c r="D221" s="160" t="s">
        <v>191</v>
      </c>
      <c r="E221" s="181" t="s">
        <v>1</v>
      </c>
      <c r="F221" s="182" t="s">
        <v>223</v>
      </c>
      <c r="H221" s="183">
        <v>30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191</v>
      </c>
      <c r="AU221" s="181" t="s">
        <v>82</v>
      </c>
      <c r="AV221" s="15" t="s">
        <v>188</v>
      </c>
      <c r="AW221" s="15" t="s">
        <v>29</v>
      </c>
      <c r="AX221" s="15" t="s">
        <v>80</v>
      </c>
      <c r="AY221" s="181" t="s">
        <v>181</v>
      </c>
    </row>
    <row r="222" spans="1:65" s="2" customFormat="1" ht="24.2" customHeight="1">
      <c r="A222" s="32"/>
      <c r="B222" s="144"/>
      <c r="C222" s="188" t="s">
        <v>277</v>
      </c>
      <c r="D222" s="188" t="s">
        <v>266</v>
      </c>
      <c r="E222" s="189" t="s">
        <v>278</v>
      </c>
      <c r="F222" s="190" t="s">
        <v>279</v>
      </c>
      <c r="G222" s="191" t="s">
        <v>269</v>
      </c>
      <c r="H222" s="192">
        <v>30</v>
      </c>
      <c r="I222" s="193"/>
      <c r="J222" s="194">
        <f>ROUND(I222*H222,2)</f>
        <v>0</v>
      </c>
      <c r="K222" s="195"/>
      <c r="L222" s="33"/>
      <c r="M222" s="196" t="s">
        <v>1</v>
      </c>
      <c r="N222" s="197" t="s">
        <v>37</v>
      </c>
      <c r="O222" s="58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8" t="s">
        <v>188</v>
      </c>
      <c r="AT222" s="158" t="s">
        <v>266</v>
      </c>
      <c r="AU222" s="158" t="s">
        <v>82</v>
      </c>
      <c r="AY222" s="17" t="s">
        <v>181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80</v>
      </c>
      <c r="BK222" s="159">
        <f>ROUND(I222*H222,2)</f>
        <v>0</v>
      </c>
      <c r="BL222" s="17" t="s">
        <v>188</v>
      </c>
      <c r="BM222" s="158" t="s">
        <v>280</v>
      </c>
    </row>
    <row r="223" spans="1:65" s="2" customFormat="1" ht="19.5">
      <c r="A223" s="32"/>
      <c r="B223" s="33"/>
      <c r="C223" s="32"/>
      <c r="D223" s="160" t="s">
        <v>190</v>
      </c>
      <c r="E223" s="32"/>
      <c r="F223" s="161" t="s">
        <v>279</v>
      </c>
      <c r="G223" s="32"/>
      <c r="H223" s="32"/>
      <c r="I223" s="162"/>
      <c r="J223" s="32"/>
      <c r="K223" s="32"/>
      <c r="L223" s="33"/>
      <c r="M223" s="163"/>
      <c r="N223" s="164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190</v>
      </c>
      <c r="AU223" s="17" t="s">
        <v>82</v>
      </c>
    </row>
    <row r="224" spans="1:65" s="14" customFormat="1" ht="11.25">
      <c r="B224" s="173"/>
      <c r="D224" s="160" t="s">
        <v>191</v>
      </c>
      <c r="E224" s="174" t="s">
        <v>1</v>
      </c>
      <c r="F224" s="175" t="s">
        <v>281</v>
      </c>
      <c r="H224" s="174" t="s">
        <v>1</v>
      </c>
      <c r="I224" s="176"/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191</v>
      </c>
      <c r="AU224" s="174" t="s">
        <v>82</v>
      </c>
      <c r="AV224" s="14" t="s">
        <v>80</v>
      </c>
      <c r="AW224" s="14" t="s">
        <v>29</v>
      </c>
      <c r="AX224" s="14" t="s">
        <v>72</v>
      </c>
      <c r="AY224" s="174" t="s">
        <v>181</v>
      </c>
    </row>
    <row r="225" spans="1:65" s="14" customFormat="1" ht="11.25">
      <c r="B225" s="173"/>
      <c r="D225" s="160" t="s">
        <v>191</v>
      </c>
      <c r="E225" s="174" t="s">
        <v>1</v>
      </c>
      <c r="F225" s="175" t="s">
        <v>193</v>
      </c>
      <c r="H225" s="174" t="s">
        <v>1</v>
      </c>
      <c r="I225" s="176"/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191</v>
      </c>
      <c r="AU225" s="174" t="s">
        <v>82</v>
      </c>
      <c r="AV225" s="14" t="s">
        <v>80</v>
      </c>
      <c r="AW225" s="14" t="s">
        <v>29</v>
      </c>
      <c r="AX225" s="14" t="s">
        <v>72</v>
      </c>
      <c r="AY225" s="174" t="s">
        <v>181</v>
      </c>
    </row>
    <row r="226" spans="1:65" s="14" customFormat="1" ht="33.75">
      <c r="B226" s="173"/>
      <c r="D226" s="160" t="s">
        <v>191</v>
      </c>
      <c r="E226" s="174" t="s">
        <v>1</v>
      </c>
      <c r="F226" s="175" t="s">
        <v>282</v>
      </c>
      <c r="H226" s="174" t="s">
        <v>1</v>
      </c>
      <c r="I226" s="176"/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191</v>
      </c>
      <c r="AU226" s="174" t="s">
        <v>82</v>
      </c>
      <c r="AV226" s="14" t="s">
        <v>80</v>
      </c>
      <c r="AW226" s="14" t="s">
        <v>29</v>
      </c>
      <c r="AX226" s="14" t="s">
        <v>72</v>
      </c>
      <c r="AY226" s="174" t="s">
        <v>181</v>
      </c>
    </row>
    <row r="227" spans="1:65" s="14" customFormat="1" ht="33.75">
      <c r="B227" s="173"/>
      <c r="D227" s="160" t="s">
        <v>191</v>
      </c>
      <c r="E227" s="174" t="s">
        <v>1</v>
      </c>
      <c r="F227" s="175" t="s">
        <v>283</v>
      </c>
      <c r="H227" s="174" t="s">
        <v>1</v>
      </c>
      <c r="I227" s="176"/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191</v>
      </c>
      <c r="AU227" s="174" t="s">
        <v>82</v>
      </c>
      <c r="AV227" s="14" t="s">
        <v>80</v>
      </c>
      <c r="AW227" s="14" t="s">
        <v>29</v>
      </c>
      <c r="AX227" s="14" t="s">
        <v>72</v>
      </c>
      <c r="AY227" s="174" t="s">
        <v>181</v>
      </c>
    </row>
    <row r="228" spans="1:65" s="14" customFormat="1" ht="22.5">
      <c r="B228" s="173"/>
      <c r="D228" s="160" t="s">
        <v>191</v>
      </c>
      <c r="E228" s="174" t="s">
        <v>1</v>
      </c>
      <c r="F228" s="175" t="s">
        <v>284</v>
      </c>
      <c r="H228" s="174" t="s">
        <v>1</v>
      </c>
      <c r="I228" s="176"/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191</v>
      </c>
      <c r="AU228" s="174" t="s">
        <v>82</v>
      </c>
      <c r="AV228" s="14" t="s">
        <v>80</v>
      </c>
      <c r="AW228" s="14" t="s">
        <v>29</v>
      </c>
      <c r="AX228" s="14" t="s">
        <v>72</v>
      </c>
      <c r="AY228" s="174" t="s">
        <v>181</v>
      </c>
    </row>
    <row r="229" spans="1:65" s="14" customFormat="1" ht="33.75">
      <c r="B229" s="173"/>
      <c r="D229" s="160" t="s">
        <v>191</v>
      </c>
      <c r="E229" s="174" t="s">
        <v>1</v>
      </c>
      <c r="F229" s="175" t="s">
        <v>285</v>
      </c>
      <c r="H229" s="174" t="s">
        <v>1</v>
      </c>
      <c r="I229" s="176"/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191</v>
      </c>
      <c r="AU229" s="174" t="s">
        <v>82</v>
      </c>
      <c r="AV229" s="14" t="s">
        <v>80</v>
      </c>
      <c r="AW229" s="14" t="s">
        <v>29</v>
      </c>
      <c r="AX229" s="14" t="s">
        <v>72</v>
      </c>
      <c r="AY229" s="174" t="s">
        <v>181</v>
      </c>
    </row>
    <row r="230" spans="1:65" s="14" customFormat="1" ht="11.25">
      <c r="B230" s="173"/>
      <c r="D230" s="160" t="s">
        <v>191</v>
      </c>
      <c r="E230" s="174" t="s">
        <v>1</v>
      </c>
      <c r="F230" s="175" t="s">
        <v>286</v>
      </c>
      <c r="H230" s="174" t="s">
        <v>1</v>
      </c>
      <c r="I230" s="176"/>
      <c r="L230" s="173"/>
      <c r="M230" s="177"/>
      <c r="N230" s="178"/>
      <c r="O230" s="178"/>
      <c r="P230" s="178"/>
      <c r="Q230" s="178"/>
      <c r="R230" s="178"/>
      <c r="S230" s="178"/>
      <c r="T230" s="179"/>
      <c r="AT230" s="174" t="s">
        <v>191</v>
      </c>
      <c r="AU230" s="174" t="s">
        <v>82</v>
      </c>
      <c r="AV230" s="14" t="s">
        <v>80</v>
      </c>
      <c r="AW230" s="14" t="s">
        <v>29</v>
      </c>
      <c r="AX230" s="14" t="s">
        <v>72</v>
      </c>
      <c r="AY230" s="174" t="s">
        <v>181</v>
      </c>
    </row>
    <row r="231" spans="1:65" s="14" customFormat="1" ht="22.5">
      <c r="B231" s="173"/>
      <c r="D231" s="160" t="s">
        <v>191</v>
      </c>
      <c r="E231" s="174" t="s">
        <v>1</v>
      </c>
      <c r="F231" s="175" t="s">
        <v>287</v>
      </c>
      <c r="H231" s="174" t="s">
        <v>1</v>
      </c>
      <c r="I231" s="176"/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191</v>
      </c>
      <c r="AU231" s="174" t="s">
        <v>82</v>
      </c>
      <c r="AV231" s="14" t="s">
        <v>80</v>
      </c>
      <c r="AW231" s="14" t="s">
        <v>29</v>
      </c>
      <c r="AX231" s="14" t="s">
        <v>72</v>
      </c>
      <c r="AY231" s="174" t="s">
        <v>181</v>
      </c>
    </row>
    <row r="232" spans="1:65" s="14" customFormat="1" ht="11.25">
      <c r="B232" s="173"/>
      <c r="D232" s="160" t="s">
        <v>191</v>
      </c>
      <c r="E232" s="174" t="s">
        <v>1</v>
      </c>
      <c r="F232" s="175" t="s">
        <v>195</v>
      </c>
      <c r="H232" s="174" t="s">
        <v>1</v>
      </c>
      <c r="I232" s="176"/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191</v>
      </c>
      <c r="AU232" s="174" t="s">
        <v>82</v>
      </c>
      <c r="AV232" s="14" t="s">
        <v>80</v>
      </c>
      <c r="AW232" s="14" t="s">
        <v>29</v>
      </c>
      <c r="AX232" s="14" t="s">
        <v>72</v>
      </c>
      <c r="AY232" s="174" t="s">
        <v>181</v>
      </c>
    </row>
    <row r="233" spans="1:65" s="14" customFormat="1" ht="11.25">
      <c r="B233" s="173"/>
      <c r="D233" s="160" t="s">
        <v>191</v>
      </c>
      <c r="E233" s="174" t="s">
        <v>1</v>
      </c>
      <c r="F233" s="175" t="s">
        <v>210</v>
      </c>
      <c r="H233" s="174" t="s">
        <v>1</v>
      </c>
      <c r="I233" s="176"/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191</v>
      </c>
      <c r="AU233" s="174" t="s">
        <v>82</v>
      </c>
      <c r="AV233" s="14" t="s">
        <v>80</v>
      </c>
      <c r="AW233" s="14" t="s">
        <v>29</v>
      </c>
      <c r="AX233" s="14" t="s">
        <v>72</v>
      </c>
      <c r="AY233" s="174" t="s">
        <v>181</v>
      </c>
    </row>
    <row r="234" spans="1:65" s="14" customFormat="1" ht="11.25">
      <c r="B234" s="173"/>
      <c r="D234" s="160" t="s">
        <v>191</v>
      </c>
      <c r="E234" s="174" t="s">
        <v>1</v>
      </c>
      <c r="F234" s="175" t="s">
        <v>196</v>
      </c>
      <c r="H234" s="174" t="s">
        <v>1</v>
      </c>
      <c r="I234" s="176"/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191</v>
      </c>
      <c r="AU234" s="174" t="s">
        <v>82</v>
      </c>
      <c r="AV234" s="14" t="s">
        <v>80</v>
      </c>
      <c r="AW234" s="14" t="s">
        <v>29</v>
      </c>
      <c r="AX234" s="14" t="s">
        <v>72</v>
      </c>
      <c r="AY234" s="174" t="s">
        <v>181</v>
      </c>
    </row>
    <row r="235" spans="1:65" s="13" customFormat="1" ht="11.25">
      <c r="B235" s="165"/>
      <c r="D235" s="160" t="s">
        <v>191</v>
      </c>
      <c r="E235" s="166" t="s">
        <v>1</v>
      </c>
      <c r="F235" s="167" t="s">
        <v>288</v>
      </c>
      <c r="H235" s="168">
        <v>30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6" t="s">
        <v>191</v>
      </c>
      <c r="AU235" s="166" t="s">
        <v>82</v>
      </c>
      <c r="AV235" s="13" t="s">
        <v>82</v>
      </c>
      <c r="AW235" s="13" t="s">
        <v>29</v>
      </c>
      <c r="AX235" s="13" t="s">
        <v>72</v>
      </c>
      <c r="AY235" s="166" t="s">
        <v>181</v>
      </c>
    </row>
    <row r="236" spans="1:65" s="15" customFormat="1" ht="11.25">
      <c r="B236" s="180"/>
      <c r="D236" s="160" t="s">
        <v>191</v>
      </c>
      <c r="E236" s="181" t="s">
        <v>1</v>
      </c>
      <c r="F236" s="182" t="s">
        <v>223</v>
      </c>
      <c r="H236" s="183">
        <v>30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191</v>
      </c>
      <c r="AU236" s="181" t="s">
        <v>82</v>
      </c>
      <c r="AV236" s="15" t="s">
        <v>188</v>
      </c>
      <c r="AW236" s="15" t="s">
        <v>29</v>
      </c>
      <c r="AX236" s="15" t="s">
        <v>80</v>
      </c>
      <c r="AY236" s="181" t="s">
        <v>181</v>
      </c>
    </row>
    <row r="237" spans="1:65" s="2" customFormat="1" ht="24.2" customHeight="1">
      <c r="A237" s="32"/>
      <c r="B237" s="144"/>
      <c r="C237" s="188" t="s">
        <v>289</v>
      </c>
      <c r="D237" s="188" t="s">
        <v>266</v>
      </c>
      <c r="E237" s="189" t="s">
        <v>290</v>
      </c>
      <c r="F237" s="190" t="s">
        <v>291</v>
      </c>
      <c r="G237" s="191" t="s">
        <v>183</v>
      </c>
      <c r="H237" s="192">
        <v>2479</v>
      </c>
      <c r="I237" s="193"/>
      <c r="J237" s="194">
        <f>ROUND(I237*H237,2)</f>
        <v>0</v>
      </c>
      <c r="K237" s="195"/>
      <c r="L237" s="33"/>
      <c r="M237" s="196" t="s">
        <v>1</v>
      </c>
      <c r="N237" s="197" t="s">
        <v>37</v>
      </c>
      <c r="O237" s="58"/>
      <c r="P237" s="156">
        <f>O237*H237</f>
        <v>0</v>
      </c>
      <c r="Q237" s="156">
        <v>0</v>
      </c>
      <c r="R237" s="156">
        <f>Q237*H237</f>
        <v>0</v>
      </c>
      <c r="S237" s="156">
        <v>0</v>
      </c>
      <c r="T237" s="157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8" t="s">
        <v>188</v>
      </c>
      <c r="AT237" s="158" t="s">
        <v>266</v>
      </c>
      <c r="AU237" s="158" t="s">
        <v>82</v>
      </c>
      <c r="AY237" s="17" t="s">
        <v>181</v>
      </c>
      <c r="BE237" s="159">
        <f>IF(N237="základní",J237,0)</f>
        <v>0</v>
      </c>
      <c r="BF237" s="159">
        <f>IF(N237="snížená",J237,0)</f>
        <v>0</v>
      </c>
      <c r="BG237" s="159">
        <f>IF(N237="zákl. přenesená",J237,0)</f>
        <v>0</v>
      </c>
      <c r="BH237" s="159">
        <f>IF(N237="sníž. přenesená",J237,0)</f>
        <v>0</v>
      </c>
      <c r="BI237" s="159">
        <f>IF(N237="nulová",J237,0)</f>
        <v>0</v>
      </c>
      <c r="BJ237" s="17" t="s">
        <v>80</v>
      </c>
      <c r="BK237" s="159">
        <f>ROUND(I237*H237,2)</f>
        <v>0</v>
      </c>
      <c r="BL237" s="17" t="s">
        <v>188</v>
      </c>
      <c r="BM237" s="158" t="s">
        <v>292</v>
      </c>
    </row>
    <row r="238" spans="1:65" s="2" customFormat="1" ht="19.5">
      <c r="A238" s="32"/>
      <c r="B238" s="33"/>
      <c r="C238" s="32"/>
      <c r="D238" s="160" t="s">
        <v>190</v>
      </c>
      <c r="E238" s="32"/>
      <c r="F238" s="161" t="s">
        <v>291</v>
      </c>
      <c r="G238" s="32"/>
      <c r="H238" s="32"/>
      <c r="I238" s="162"/>
      <c r="J238" s="32"/>
      <c r="K238" s="32"/>
      <c r="L238" s="33"/>
      <c r="M238" s="163"/>
      <c r="N238" s="164"/>
      <c r="O238" s="58"/>
      <c r="P238" s="58"/>
      <c r="Q238" s="58"/>
      <c r="R238" s="58"/>
      <c r="S238" s="58"/>
      <c r="T238" s="59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7" t="s">
        <v>190</v>
      </c>
      <c r="AU238" s="17" t="s">
        <v>82</v>
      </c>
    </row>
    <row r="239" spans="1:65" s="14" customFormat="1" ht="11.25">
      <c r="B239" s="173"/>
      <c r="D239" s="160" t="s">
        <v>191</v>
      </c>
      <c r="E239" s="174" t="s">
        <v>1</v>
      </c>
      <c r="F239" s="175" t="s">
        <v>293</v>
      </c>
      <c r="H239" s="174" t="s">
        <v>1</v>
      </c>
      <c r="I239" s="176"/>
      <c r="L239" s="173"/>
      <c r="M239" s="177"/>
      <c r="N239" s="178"/>
      <c r="O239" s="178"/>
      <c r="P239" s="178"/>
      <c r="Q239" s="178"/>
      <c r="R239" s="178"/>
      <c r="S239" s="178"/>
      <c r="T239" s="179"/>
      <c r="AT239" s="174" t="s">
        <v>191</v>
      </c>
      <c r="AU239" s="174" t="s">
        <v>82</v>
      </c>
      <c r="AV239" s="14" t="s">
        <v>80</v>
      </c>
      <c r="AW239" s="14" t="s">
        <v>29</v>
      </c>
      <c r="AX239" s="14" t="s">
        <v>72</v>
      </c>
      <c r="AY239" s="174" t="s">
        <v>181</v>
      </c>
    </row>
    <row r="240" spans="1:65" s="14" customFormat="1" ht="11.25">
      <c r="B240" s="173"/>
      <c r="D240" s="160" t="s">
        <v>191</v>
      </c>
      <c r="E240" s="174" t="s">
        <v>1</v>
      </c>
      <c r="F240" s="175" t="s">
        <v>193</v>
      </c>
      <c r="H240" s="174" t="s">
        <v>1</v>
      </c>
      <c r="I240" s="176"/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191</v>
      </c>
      <c r="AU240" s="174" t="s">
        <v>82</v>
      </c>
      <c r="AV240" s="14" t="s">
        <v>80</v>
      </c>
      <c r="AW240" s="14" t="s">
        <v>29</v>
      </c>
      <c r="AX240" s="14" t="s">
        <v>72</v>
      </c>
      <c r="AY240" s="174" t="s">
        <v>181</v>
      </c>
    </row>
    <row r="241" spans="1:65" s="14" customFormat="1" ht="33.75">
      <c r="B241" s="173"/>
      <c r="D241" s="160" t="s">
        <v>191</v>
      </c>
      <c r="E241" s="174" t="s">
        <v>1</v>
      </c>
      <c r="F241" s="175" t="s">
        <v>294</v>
      </c>
      <c r="H241" s="174" t="s">
        <v>1</v>
      </c>
      <c r="I241" s="176"/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191</v>
      </c>
      <c r="AU241" s="174" t="s">
        <v>82</v>
      </c>
      <c r="AV241" s="14" t="s">
        <v>80</v>
      </c>
      <c r="AW241" s="14" t="s">
        <v>29</v>
      </c>
      <c r="AX241" s="14" t="s">
        <v>72</v>
      </c>
      <c r="AY241" s="174" t="s">
        <v>181</v>
      </c>
    </row>
    <row r="242" spans="1:65" s="14" customFormat="1" ht="33.75">
      <c r="B242" s="173"/>
      <c r="D242" s="160" t="s">
        <v>191</v>
      </c>
      <c r="E242" s="174" t="s">
        <v>1</v>
      </c>
      <c r="F242" s="175" t="s">
        <v>295</v>
      </c>
      <c r="H242" s="174" t="s">
        <v>1</v>
      </c>
      <c r="I242" s="176"/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191</v>
      </c>
      <c r="AU242" s="174" t="s">
        <v>82</v>
      </c>
      <c r="AV242" s="14" t="s">
        <v>80</v>
      </c>
      <c r="AW242" s="14" t="s">
        <v>29</v>
      </c>
      <c r="AX242" s="14" t="s">
        <v>72</v>
      </c>
      <c r="AY242" s="174" t="s">
        <v>181</v>
      </c>
    </row>
    <row r="243" spans="1:65" s="14" customFormat="1" ht="11.25">
      <c r="B243" s="173"/>
      <c r="D243" s="160" t="s">
        <v>191</v>
      </c>
      <c r="E243" s="174" t="s">
        <v>1</v>
      </c>
      <c r="F243" s="175" t="s">
        <v>296</v>
      </c>
      <c r="H243" s="174" t="s">
        <v>1</v>
      </c>
      <c r="I243" s="176"/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191</v>
      </c>
      <c r="AU243" s="174" t="s">
        <v>82</v>
      </c>
      <c r="AV243" s="14" t="s">
        <v>80</v>
      </c>
      <c r="AW243" s="14" t="s">
        <v>29</v>
      </c>
      <c r="AX243" s="14" t="s">
        <v>72</v>
      </c>
      <c r="AY243" s="174" t="s">
        <v>181</v>
      </c>
    </row>
    <row r="244" spans="1:65" s="14" customFormat="1" ht="22.5">
      <c r="B244" s="173"/>
      <c r="D244" s="160" t="s">
        <v>191</v>
      </c>
      <c r="E244" s="174" t="s">
        <v>1</v>
      </c>
      <c r="F244" s="175" t="s">
        <v>297</v>
      </c>
      <c r="H244" s="174" t="s">
        <v>1</v>
      </c>
      <c r="I244" s="176"/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191</v>
      </c>
      <c r="AU244" s="174" t="s">
        <v>82</v>
      </c>
      <c r="AV244" s="14" t="s">
        <v>80</v>
      </c>
      <c r="AW244" s="14" t="s">
        <v>29</v>
      </c>
      <c r="AX244" s="14" t="s">
        <v>72</v>
      </c>
      <c r="AY244" s="174" t="s">
        <v>181</v>
      </c>
    </row>
    <row r="245" spans="1:65" s="14" customFormat="1" ht="11.25">
      <c r="B245" s="173"/>
      <c r="D245" s="160" t="s">
        <v>191</v>
      </c>
      <c r="E245" s="174" t="s">
        <v>1</v>
      </c>
      <c r="F245" s="175" t="s">
        <v>195</v>
      </c>
      <c r="H245" s="174" t="s">
        <v>1</v>
      </c>
      <c r="I245" s="176"/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191</v>
      </c>
      <c r="AU245" s="174" t="s">
        <v>82</v>
      </c>
      <c r="AV245" s="14" t="s">
        <v>80</v>
      </c>
      <c r="AW245" s="14" t="s">
        <v>29</v>
      </c>
      <c r="AX245" s="14" t="s">
        <v>72</v>
      </c>
      <c r="AY245" s="174" t="s">
        <v>181</v>
      </c>
    </row>
    <row r="246" spans="1:65" s="14" customFormat="1" ht="11.25">
      <c r="B246" s="173"/>
      <c r="D246" s="160" t="s">
        <v>191</v>
      </c>
      <c r="E246" s="174" t="s">
        <v>1</v>
      </c>
      <c r="F246" s="175" t="s">
        <v>210</v>
      </c>
      <c r="H246" s="174" t="s">
        <v>1</v>
      </c>
      <c r="I246" s="176"/>
      <c r="L246" s="173"/>
      <c r="M246" s="177"/>
      <c r="N246" s="178"/>
      <c r="O246" s="178"/>
      <c r="P246" s="178"/>
      <c r="Q246" s="178"/>
      <c r="R246" s="178"/>
      <c r="S246" s="178"/>
      <c r="T246" s="179"/>
      <c r="AT246" s="174" t="s">
        <v>191</v>
      </c>
      <c r="AU246" s="174" t="s">
        <v>82</v>
      </c>
      <c r="AV246" s="14" t="s">
        <v>80</v>
      </c>
      <c r="AW246" s="14" t="s">
        <v>29</v>
      </c>
      <c r="AX246" s="14" t="s">
        <v>72</v>
      </c>
      <c r="AY246" s="174" t="s">
        <v>181</v>
      </c>
    </row>
    <row r="247" spans="1:65" s="14" customFormat="1" ht="11.25">
      <c r="B247" s="173"/>
      <c r="D247" s="160" t="s">
        <v>191</v>
      </c>
      <c r="E247" s="174" t="s">
        <v>1</v>
      </c>
      <c r="F247" s="175" t="s">
        <v>196</v>
      </c>
      <c r="H247" s="174" t="s">
        <v>1</v>
      </c>
      <c r="I247" s="176"/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191</v>
      </c>
      <c r="AU247" s="174" t="s">
        <v>82</v>
      </c>
      <c r="AV247" s="14" t="s">
        <v>80</v>
      </c>
      <c r="AW247" s="14" t="s">
        <v>29</v>
      </c>
      <c r="AX247" s="14" t="s">
        <v>72</v>
      </c>
      <c r="AY247" s="174" t="s">
        <v>181</v>
      </c>
    </row>
    <row r="248" spans="1:65" s="13" customFormat="1" ht="22.5">
      <c r="B248" s="165"/>
      <c r="D248" s="160" t="s">
        <v>191</v>
      </c>
      <c r="E248" s="166" t="s">
        <v>1</v>
      </c>
      <c r="F248" s="167" t="s">
        <v>298</v>
      </c>
      <c r="H248" s="168">
        <v>2479</v>
      </c>
      <c r="I248" s="169"/>
      <c r="L248" s="165"/>
      <c r="M248" s="170"/>
      <c r="N248" s="171"/>
      <c r="O248" s="171"/>
      <c r="P248" s="171"/>
      <c r="Q248" s="171"/>
      <c r="R248" s="171"/>
      <c r="S248" s="171"/>
      <c r="T248" s="172"/>
      <c r="AT248" s="166" t="s">
        <v>191</v>
      </c>
      <c r="AU248" s="166" t="s">
        <v>82</v>
      </c>
      <c r="AV248" s="13" t="s">
        <v>82</v>
      </c>
      <c r="AW248" s="13" t="s">
        <v>29</v>
      </c>
      <c r="AX248" s="13" t="s">
        <v>72</v>
      </c>
      <c r="AY248" s="166" t="s">
        <v>181</v>
      </c>
    </row>
    <row r="249" spans="1:65" s="15" customFormat="1" ht="11.25">
      <c r="B249" s="180"/>
      <c r="D249" s="160" t="s">
        <v>191</v>
      </c>
      <c r="E249" s="181" t="s">
        <v>1</v>
      </c>
      <c r="F249" s="182" t="s">
        <v>223</v>
      </c>
      <c r="H249" s="183">
        <v>2479</v>
      </c>
      <c r="I249" s="184"/>
      <c r="L249" s="180"/>
      <c r="M249" s="185"/>
      <c r="N249" s="186"/>
      <c r="O249" s="186"/>
      <c r="P249" s="186"/>
      <c r="Q249" s="186"/>
      <c r="R249" s="186"/>
      <c r="S249" s="186"/>
      <c r="T249" s="187"/>
      <c r="AT249" s="181" t="s">
        <v>191</v>
      </c>
      <c r="AU249" s="181" t="s">
        <v>82</v>
      </c>
      <c r="AV249" s="15" t="s">
        <v>188</v>
      </c>
      <c r="AW249" s="15" t="s">
        <v>29</v>
      </c>
      <c r="AX249" s="15" t="s">
        <v>80</v>
      </c>
      <c r="AY249" s="181" t="s">
        <v>181</v>
      </c>
    </row>
    <row r="250" spans="1:65" s="2" customFormat="1" ht="16.5" customHeight="1">
      <c r="A250" s="32"/>
      <c r="B250" s="144"/>
      <c r="C250" s="188" t="s">
        <v>8</v>
      </c>
      <c r="D250" s="188" t="s">
        <v>266</v>
      </c>
      <c r="E250" s="189" t="s">
        <v>299</v>
      </c>
      <c r="F250" s="190" t="s">
        <v>300</v>
      </c>
      <c r="G250" s="191" t="s">
        <v>215</v>
      </c>
      <c r="H250" s="192">
        <v>1</v>
      </c>
      <c r="I250" s="193"/>
      <c r="J250" s="194">
        <f>ROUND(I250*H250,2)</f>
        <v>0</v>
      </c>
      <c r="K250" s="195"/>
      <c r="L250" s="33"/>
      <c r="M250" s="196" t="s">
        <v>1</v>
      </c>
      <c r="N250" s="197" t="s">
        <v>37</v>
      </c>
      <c r="O250" s="58"/>
      <c r="P250" s="156">
        <f>O250*H250</f>
        <v>0</v>
      </c>
      <c r="Q250" s="156">
        <v>0</v>
      </c>
      <c r="R250" s="156">
        <f>Q250*H250</f>
        <v>0</v>
      </c>
      <c r="S250" s="156">
        <v>0</v>
      </c>
      <c r="T250" s="157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58" t="s">
        <v>188</v>
      </c>
      <c r="AT250" s="158" t="s">
        <v>266</v>
      </c>
      <c r="AU250" s="158" t="s">
        <v>82</v>
      </c>
      <c r="AY250" s="17" t="s">
        <v>181</v>
      </c>
      <c r="BE250" s="159">
        <f>IF(N250="základní",J250,0)</f>
        <v>0</v>
      </c>
      <c r="BF250" s="159">
        <f>IF(N250="snížená",J250,0)</f>
        <v>0</v>
      </c>
      <c r="BG250" s="159">
        <f>IF(N250="zákl. přenesená",J250,0)</f>
        <v>0</v>
      </c>
      <c r="BH250" s="159">
        <f>IF(N250="sníž. přenesená",J250,0)</f>
        <v>0</v>
      </c>
      <c r="BI250" s="159">
        <f>IF(N250="nulová",J250,0)</f>
        <v>0</v>
      </c>
      <c r="BJ250" s="17" t="s">
        <v>80</v>
      </c>
      <c r="BK250" s="159">
        <f>ROUND(I250*H250,2)</f>
        <v>0</v>
      </c>
      <c r="BL250" s="17" t="s">
        <v>188</v>
      </c>
      <c r="BM250" s="158" t="s">
        <v>301</v>
      </c>
    </row>
    <row r="251" spans="1:65" s="2" customFormat="1" ht="11.25">
      <c r="A251" s="32"/>
      <c r="B251" s="33"/>
      <c r="C251" s="32"/>
      <c r="D251" s="160" t="s">
        <v>190</v>
      </c>
      <c r="E251" s="32"/>
      <c r="F251" s="161" t="s">
        <v>300</v>
      </c>
      <c r="G251" s="32"/>
      <c r="H251" s="32"/>
      <c r="I251" s="162"/>
      <c r="J251" s="32"/>
      <c r="K251" s="32"/>
      <c r="L251" s="33"/>
      <c r="M251" s="163"/>
      <c r="N251" s="164"/>
      <c r="O251" s="58"/>
      <c r="P251" s="58"/>
      <c r="Q251" s="58"/>
      <c r="R251" s="58"/>
      <c r="S251" s="58"/>
      <c r="T251" s="59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7" t="s">
        <v>190</v>
      </c>
      <c r="AU251" s="17" t="s">
        <v>82</v>
      </c>
    </row>
    <row r="252" spans="1:65" s="14" customFormat="1" ht="11.25">
      <c r="B252" s="173"/>
      <c r="D252" s="160" t="s">
        <v>191</v>
      </c>
      <c r="E252" s="174" t="s">
        <v>1</v>
      </c>
      <c r="F252" s="175" t="s">
        <v>193</v>
      </c>
      <c r="H252" s="174" t="s">
        <v>1</v>
      </c>
      <c r="I252" s="176"/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191</v>
      </c>
      <c r="AU252" s="174" t="s">
        <v>82</v>
      </c>
      <c r="AV252" s="14" t="s">
        <v>80</v>
      </c>
      <c r="AW252" s="14" t="s">
        <v>29</v>
      </c>
      <c r="AX252" s="14" t="s">
        <v>72</v>
      </c>
      <c r="AY252" s="174" t="s">
        <v>181</v>
      </c>
    </row>
    <row r="253" spans="1:65" s="14" customFormat="1" ht="22.5">
      <c r="B253" s="173"/>
      <c r="D253" s="160" t="s">
        <v>191</v>
      </c>
      <c r="E253" s="174" t="s">
        <v>1</v>
      </c>
      <c r="F253" s="175" t="s">
        <v>302</v>
      </c>
      <c r="H253" s="174" t="s">
        <v>1</v>
      </c>
      <c r="I253" s="176"/>
      <c r="L253" s="173"/>
      <c r="M253" s="177"/>
      <c r="N253" s="178"/>
      <c r="O253" s="178"/>
      <c r="P253" s="178"/>
      <c r="Q253" s="178"/>
      <c r="R253" s="178"/>
      <c r="S253" s="178"/>
      <c r="T253" s="179"/>
      <c r="AT253" s="174" t="s">
        <v>191</v>
      </c>
      <c r="AU253" s="174" t="s">
        <v>82</v>
      </c>
      <c r="AV253" s="14" t="s">
        <v>80</v>
      </c>
      <c r="AW253" s="14" t="s">
        <v>29</v>
      </c>
      <c r="AX253" s="14" t="s">
        <v>72</v>
      </c>
      <c r="AY253" s="174" t="s">
        <v>181</v>
      </c>
    </row>
    <row r="254" spans="1:65" s="14" customFormat="1" ht="11.25">
      <c r="B254" s="173"/>
      <c r="D254" s="160" t="s">
        <v>191</v>
      </c>
      <c r="E254" s="174" t="s">
        <v>1</v>
      </c>
      <c r="F254" s="175" t="s">
        <v>195</v>
      </c>
      <c r="H254" s="174" t="s">
        <v>1</v>
      </c>
      <c r="I254" s="176"/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191</v>
      </c>
      <c r="AU254" s="174" t="s">
        <v>82</v>
      </c>
      <c r="AV254" s="14" t="s">
        <v>80</v>
      </c>
      <c r="AW254" s="14" t="s">
        <v>29</v>
      </c>
      <c r="AX254" s="14" t="s">
        <v>72</v>
      </c>
      <c r="AY254" s="174" t="s">
        <v>181</v>
      </c>
    </row>
    <row r="255" spans="1:65" s="14" customFormat="1" ht="11.25">
      <c r="B255" s="173"/>
      <c r="D255" s="160" t="s">
        <v>191</v>
      </c>
      <c r="E255" s="174" t="s">
        <v>1</v>
      </c>
      <c r="F255" s="175" t="s">
        <v>210</v>
      </c>
      <c r="H255" s="174" t="s">
        <v>1</v>
      </c>
      <c r="I255" s="176"/>
      <c r="L255" s="173"/>
      <c r="M255" s="177"/>
      <c r="N255" s="178"/>
      <c r="O255" s="178"/>
      <c r="P255" s="178"/>
      <c r="Q255" s="178"/>
      <c r="R255" s="178"/>
      <c r="S255" s="178"/>
      <c r="T255" s="179"/>
      <c r="AT255" s="174" t="s">
        <v>191</v>
      </c>
      <c r="AU255" s="174" t="s">
        <v>82</v>
      </c>
      <c r="AV255" s="14" t="s">
        <v>80</v>
      </c>
      <c r="AW255" s="14" t="s">
        <v>29</v>
      </c>
      <c r="AX255" s="14" t="s">
        <v>72</v>
      </c>
      <c r="AY255" s="174" t="s">
        <v>181</v>
      </c>
    </row>
    <row r="256" spans="1:65" s="14" customFormat="1" ht="11.25">
      <c r="B256" s="173"/>
      <c r="D256" s="160" t="s">
        <v>191</v>
      </c>
      <c r="E256" s="174" t="s">
        <v>1</v>
      </c>
      <c r="F256" s="175" t="s">
        <v>196</v>
      </c>
      <c r="H256" s="174" t="s">
        <v>1</v>
      </c>
      <c r="I256" s="176"/>
      <c r="L256" s="173"/>
      <c r="M256" s="177"/>
      <c r="N256" s="178"/>
      <c r="O256" s="178"/>
      <c r="P256" s="178"/>
      <c r="Q256" s="178"/>
      <c r="R256" s="178"/>
      <c r="S256" s="178"/>
      <c r="T256" s="179"/>
      <c r="AT256" s="174" t="s">
        <v>191</v>
      </c>
      <c r="AU256" s="174" t="s">
        <v>82</v>
      </c>
      <c r="AV256" s="14" t="s">
        <v>80</v>
      </c>
      <c r="AW256" s="14" t="s">
        <v>29</v>
      </c>
      <c r="AX256" s="14" t="s">
        <v>72</v>
      </c>
      <c r="AY256" s="174" t="s">
        <v>181</v>
      </c>
    </row>
    <row r="257" spans="1:65" s="13" customFormat="1" ht="11.25">
      <c r="B257" s="165"/>
      <c r="D257" s="160" t="s">
        <v>191</v>
      </c>
      <c r="E257" s="166" t="s">
        <v>1</v>
      </c>
      <c r="F257" s="167" t="s">
        <v>303</v>
      </c>
      <c r="H257" s="168">
        <v>1</v>
      </c>
      <c r="I257" s="169"/>
      <c r="L257" s="165"/>
      <c r="M257" s="170"/>
      <c r="N257" s="171"/>
      <c r="O257" s="171"/>
      <c r="P257" s="171"/>
      <c r="Q257" s="171"/>
      <c r="R257" s="171"/>
      <c r="S257" s="171"/>
      <c r="T257" s="172"/>
      <c r="AT257" s="166" t="s">
        <v>191</v>
      </c>
      <c r="AU257" s="166" t="s">
        <v>82</v>
      </c>
      <c r="AV257" s="13" t="s">
        <v>82</v>
      </c>
      <c r="AW257" s="13" t="s">
        <v>29</v>
      </c>
      <c r="AX257" s="13" t="s">
        <v>72</v>
      </c>
      <c r="AY257" s="166" t="s">
        <v>181</v>
      </c>
    </row>
    <row r="258" spans="1:65" s="15" customFormat="1" ht="11.25">
      <c r="B258" s="180"/>
      <c r="D258" s="160" t="s">
        <v>191</v>
      </c>
      <c r="E258" s="181" t="s">
        <v>1</v>
      </c>
      <c r="F258" s="182" t="s">
        <v>223</v>
      </c>
      <c r="H258" s="183">
        <v>1</v>
      </c>
      <c r="I258" s="184"/>
      <c r="L258" s="180"/>
      <c r="M258" s="185"/>
      <c r="N258" s="186"/>
      <c r="O258" s="186"/>
      <c r="P258" s="186"/>
      <c r="Q258" s="186"/>
      <c r="R258" s="186"/>
      <c r="S258" s="186"/>
      <c r="T258" s="187"/>
      <c r="AT258" s="181" t="s">
        <v>191</v>
      </c>
      <c r="AU258" s="181" t="s">
        <v>82</v>
      </c>
      <c r="AV258" s="15" t="s">
        <v>188</v>
      </c>
      <c r="AW258" s="15" t="s">
        <v>29</v>
      </c>
      <c r="AX258" s="15" t="s">
        <v>80</v>
      </c>
      <c r="AY258" s="181" t="s">
        <v>181</v>
      </c>
    </row>
    <row r="259" spans="1:65" s="2" customFormat="1" ht="24.2" customHeight="1">
      <c r="A259" s="32"/>
      <c r="B259" s="144"/>
      <c r="C259" s="188" t="s">
        <v>304</v>
      </c>
      <c r="D259" s="188" t="s">
        <v>266</v>
      </c>
      <c r="E259" s="189" t="s">
        <v>305</v>
      </c>
      <c r="F259" s="190" t="s">
        <v>306</v>
      </c>
      <c r="G259" s="191" t="s">
        <v>307</v>
      </c>
      <c r="H259" s="192">
        <v>16</v>
      </c>
      <c r="I259" s="193"/>
      <c r="J259" s="194">
        <f>ROUND(I259*H259,2)</f>
        <v>0</v>
      </c>
      <c r="K259" s="195"/>
      <c r="L259" s="33"/>
      <c r="M259" s="196" t="s">
        <v>1</v>
      </c>
      <c r="N259" s="197" t="s">
        <v>37</v>
      </c>
      <c r="O259" s="58"/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58" t="s">
        <v>188</v>
      </c>
      <c r="AT259" s="158" t="s">
        <v>266</v>
      </c>
      <c r="AU259" s="158" t="s">
        <v>82</v>
      </c>
      <c r="AY259" s="17" t="s">
        <v>181</v>
      </c>
      <c r="BE259" s="159">
        <f>IF(N259="základní",J259,0)</f>
        <v>0</v>
      </c>
      <c r="BF259" s="159">
        <f>IF(N259="snížená",J259,0)</f>
        <v>0</v>
      </c>
      <c r="BG259" s="159">
        <f>IF(N259="zákl. přenesená",J259,0)</f>
        <v>0</v>
      </c>
      <c r="BH259" s="159">
        <f>IF(N259="sníž. přenesená",J259,0)</f>
        <v>0</v>
      </c>
      <c r="BI259" s="159">
        <f>IF(N259="nulová",J259,0)</f>
        <v>0</v>
      </c>
      <c r="BJ259" s="17" t="s">
        <v>80</v>
      </c>
      <c r="BK259" s="159">
        <f>ROUND(I259*H259,2)</f>
        <v>0</v>
      </c>
      <c r="BL259" s="17" t="s">
        <v>188</v>
      </c>
      <c r="BM259" s="158" t="s">
        <v>308</v>
      </c>
    </row>
    <row r="260" spans="1:65" s="2" customFormat="1" ht="19.5">
      <c r="A260" s="32"/>
      <c r="B260" s="33"/>
      <c r="C260" s="32"/>
      <c r="D260" s="160" t="s">
        <v>190</v>
      </c>
      <c r="E260" s="32"/>
      <c r="F260" s="161" t="s">
        <v>306</v>
      </c>
      <c r="G260" s="32"/>
      <c r="H260" s="32"/>
      <c r="I260" s="162"/>
      <c r="J260" s="32"/>
      <c r="K260" s="32"/>
      <c r="L260" s="33"/>
      <c r="M260" s="163"/>
      <c r="N260" s="164"/>
      <c r="O260" s="58"/>
      <c r="P260" s="58"/>
      <c r="Q260" s="58"/>
      <c r="R260" s="58"/>
      <c r="S260" s="58"/>
      <c r="T260" s="59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7" t="s">
        <v>190</v>
      </c>
      <c r="AU260" s="17" t="s">
        <v>82</v>
      </c>
    </row>
    <row r="261" spans="1:65" s="14" customFormat="1" ht="11.25">
      <c r="B261" s="173"/>
      <c r="D261" s="160" t="s">
        <v>191</v>
      </c>
      <c r="E261" s="174" t="s">
        <v>1</v>
      </c>
      <c r="F261" s="175" t="s">
        <v>193</v>
      </c>
      <c r="H261" s="174" t="s">
        <v>1</v>
      </c>
      <c r="I261" s="176"/>
      <c r="L261" s="173"/>
      <c r="M261" s="177"/>
      <c r="N261" s="178"/>
      <c r="O261" s="178"/>
      <c r="P261" s="178"/>
      <c r="Q261" s="178"/>
      <c r="R261" s="178"/>
      <c r="S261" s="178"/>
      <c r="T261" s="179"/>
      <c r="AT261" s="174" t="s">
        <v>191</v>
      </c>
      <c r="AU261" s="174" t="s">
        <v>82</v>
      </c>
      <c r="AV261" s="14" t="s">
        <v>80</v>
      </c>
      <c r="AW261" s="14" t="s">
        <v>29</v>
      </c>
      <c r="AX261" s="14" t="s">
        <v>72</v>
      </c>
      <c r="AY261" s="174" t="s">
        <v>181</v>
      </c>
    </row>
    <row r="262" spans="1:65" s="14" customFormat="1" ht="33.75">
      <c r="B262" s="173"/>
      <c r="D262" s="160" t="s">
        <v>191</v>
      </c>
      <c r="E262" s="174" t="s">
        <v>1</v>
      </c>
      <c r="F262" s="175" t="s">
        <v>309</v>
      </c>
      <c r="H262" s="174" t="s">
        <v>1</v>
      </c>
      <c r="I262" s="176"/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191</v>
      </c>
      <c r="AU262" s="174" t="s">
        <v>82</v>
      </c>
      <c r="AV262" s="14" t="s">
        <v>80</v>
      </c>
      <c r="AW262" s="14" t="s">
        <v>29</v>
      </c>
      <c r="AX262" s="14" t="s">
        <v>72</v>
      </c>
      <c r="AY262" s="174" t="s">
        <v>181</v>
      </c>
    </row>
    <row r="263" spans="1:65" s="14" customFormat="1" ht="22.5">
      <c r="B263" s="173"/>
      <c r="D263" s="160" t="s">
        <v>191</v>
      </c>
      <c r="E263" s="174" t="s">
        <v>1</v>
      </c>
      <c r="F263" s="175" t="s">
        <v>310</v>
      </c>
      <c r="H263" s="174" t="s">
        <v>1</v>
      </c>
      <c r="I263" s="176"/>
      <c r="L263" s="173"/>
      <c r="M263" s="177"/>
      <c r="N263" s="178"/>
      <c r="O263" s="178"/>
      <c r="P263" s="178"/>
      <c r="Q263" s="178"/>
      <c r="R263" s="178"/>
      <c r="S263" s="178"/>
      <c r="T263" s="179"/>
      <c r="AT263" s="174" t="s">
        <v>191</v>
      </c>
      <c r="AU263" s="174" t="s">
        <v>82</v>
      </c>
      <c r="AV263" s="14" t="s">
        <v>80</v>
      </c>
      <c r="AW263" s="14" t="s">
        <v>29</v>
      </c>
      <c r="AX263" s="14" t="s">
        <v>72</v>
      </c>
      <c r="AY263" s="174" t="s">
        <v>181</v>
      </c>
    </row>
    <row r="264" spans="1:65" s="14" customFormat="1" ht="11.25">
      <c r="B264" s="173"/>
      <c r="D264" s="160" t="s">
        <v>191</v>
      </c>
      <c r="E264" s="174" t="s">
        <v>1</v>
      </c>
      <c r="F264" s="175" t="s">
        <v>195</v>
      </c>
      <c r="H264" s="174" t="s">
        <v>1</v>
      </c>
      <c r="I264" s="176"/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191</v>
      </c>
      <c r="AU264" s="174" t="s">
        <v>82</v>
      </c>
      <c r="AV264" s="14" t="s">
        <v>80</v>
      </c>
      <c r="AW264" s="14" t="s">
        <v>29</v>
      </c>
      <c r="AX264" s="14" t="s">
        <v>72</v>
      </c>
      <c r="AY264" s="174" t="s">
        <v>181</v>
      </c>
    </row>
    <row r="265" spans="1:65" s="14" customFormat="1" ht="11.25">
      <c r="B265" s="173"/>
      <c r="D265" s="160" t="s">
        <v>191</v>
      </c>
      <c r="E265" s="174" t="s">
        <v>1</v>
      </c>
      <c r="F265" s="175" t="s">
        <v>210</v>
      </c>
      <c r="H265" s="174" t="s">
        <v>1</v>
      </c>
      <c r="I265" s="176"/>
      <c r="L265" s="173"/>
      <c r="M265" s="177"/>
      <c r="N265" s="178"/>
      <c r="O265" s="178"/>
      <c r="P265" s="178"/>
      <c r="Q265" s="178"/>
      <c r="R265" s="178"/>
      <c r="S265" s="178"/>
      <c r="T265" s="179"/>
      <c r="AT265" s="174" t="s">
        <v>191</v>
      </c>
      <c r="AU265" s="174" t="s">
        <v>82</v>
      </c>
      <c r="AV265" s="14" t="s">
        <v>80</v>
      </c>
      <c r="AW265" s="14" t="s">
        <v>29</v>
      </c>
      <c r="AX265" s="14" t="s">
        <v>72</v>
      </c>
      <c r="AY265" s="174" t="s">
        <v>181</v>
      </c>
    </row>
    <row r="266" spans="1:65" s="14" customFormat="1" ht="11.25">
      <c r="B266" s="173"/>
      <c r="D266" s="160" t="s">
        <v>191</v>
      </c>
      <c r="E266" s="174" t="s">
        <v>1</v>
      </c>
      <c r="F266" s="175" t="s">
        <v>196</v>
      </c>
      <c r="H266" s="174" t="s">
        <v>1</v>
      </c>
      <c r="I266" s="176"/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191</v>
      </c>
      <c r="AU266" s="174" t="s">
        <v>82</v>
      </c>
      <c r="AV266" s="14" t="s">
        <v>80</v>
      </c>
      <c r="AW266" s="14" t="s">
        <v>29</v>
      </c>
      <c r="AX266" s="14" t="s">
        <v>72</v>
      </c>
      <c r="AY266" s="174" t="s">
        <v>181</v>
      </c>
    </row>
    <row r="267" spans="1:65" s="13" customFormat="1" ht="22.5">
      <c r="B267" s="165"/>
      <c r="D267" s="160" t="s">
        <v>191</v>
      </c>
      <c r="E267" s="166" t="s">
        <v>1</v>
      </c>
      <c r="F267" s="167" t="s">
        <v>311</v>
      </c>
      <c r="H267" s="168">
        <v>16</v>
      </c>
      <c r="I267" s="169"/>
      <c r="L267" s="165"/>
      <c r="M267" s="170"/>
      <c r="N267" s="171"/>
      <c r="O267" s="171"/>
      <c r="P267" s="171"/>
      <c r="Q267" s="171"/>
      <c r="R267" s="171"/>
      <c r="S267" s="171"/>
      <c r="T267" s="172"/>
      <c r="AT267" s="166" t="s">
        <v>191</v>
      </c>
      <c r="AU267" s="166" t="s">
        <v>82</v>
      </c>
      <c r="AV267" s="13" t="s">
        <v>82</v>
      </c>
      <c r="AW267" s="13" t="s">
        <v>29</v>
      </c>
      <c r="AX267" s="13" t="s">
        <v>72</v>
      </c>
      <c r="AY267" s="166" t="s">
        <v>181</v>
      </c>
    </row>
    <row r="268" spans="1:65" s="15" customFormat="1" ht="11.25">
      <c r="B268" s="180"/>
      <c r="D268" s="160" t="s">
        <v>191</v>
      </c>
      <c r="E268" s="181" t="s">
        <v>1</v>
      </c>
      <c r="F268" s="182" t="s">
        <v>223</v>
      </c>
      <c r="H268" s="183">
        <v>16</v>
      </c>
      <c r="I268" s="184"/>
      <c r="L268" s="180"/>
      <c r="M268" s="185"/>
      <c r="N268" s="186"/>
      <c r="O268" s="186"/>
      <c r="P268" s="186"/>
      <c r="Q268" s="186"/>
      <c r="R268" s="186"/>
      <c r="S268" s="186"/>
      <c r="T268" s="187"/>
      <c r="AT268" s="181" t="s">
        <v>191</v>
      </c>
      <c r="AU268" s="181" t="s">
        <v>82</v>
      </c>
      <c r="AV268" s="15" t="s">
        <v>188</v>
      </c>
      <c r="AW268" s="15" t="s">
        <v>29</v>
      </c>
      <c r="AX268" s="15" t="s">
        <v>80</v>
      </c>
      <c r="AY268" s="181" t="s">
        <v>181</v>
      </c>
    </row>
    <row r="269" spans="1:65" s="2" customFormat="1" ht="24.2" customHeight="1">
      <c r="A269" s="32"/>
      <c r="B269" s="144"/>
      <c r="C269" s="188" t="s">
        <v>312</v>
      </c>
      <c r="D269" s="188" t="s">
        <v>266</v>
      </c>
      <c r="E269" s="189" t="s">
        <v>313</v>
      </c>
      <c r="F269" s="190" t="s">
        <v>314</v>
      </c>
      <c r="G269" s="191" t="s">
        <v>307</v>
      </c>
      <c r="H269" s="192">
        <v>16</v>
      </c>
      <c r="I269" s="193"/>
      <c r="J269" s="194">
        <f>ROUND(I269*H269,2)</f>
        <v>0</v>
      </c>
      <c r="K269" s="195"/>
      <c r="L269" s="33"/>
      <c r="M269" s="196" t="s">
        <v>1</v>
      </c>
      <c r="N269" s="197" t="s">
        <v>37</v>
      </c>
      <c r="O269" s="58"/>
      <c r="P269" s="156">
        <f>O269*H269</f>
        <v>0</v>
      </c>
      <c r="Q269" s="156">
        <v>0</v>
      </c>
      <c r="R269" s="156">
        <f>Q269*H269</f>
        <v>0</v>
      </c>
      <c r="S269" s="156">
        <v>0</v>
      </c>
      <c r="T269" s="157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58" t="s">
        <v>188</v>
      </c>
      <c r="AT269" s="158" t="s">
        <v>266</v>
      </c>
      <c r="AU269" s="158" t="s">
        <v>82</v>
      </c>
      <c r="AY269" s="17" t="s">
        <v>181</v>
      </c>
      <c r="BE269" s="159">
        <f>IF(N269="základní",J269,0)</f>
        <v>0</v>
      </c>
      <c r="BF269" s="159">
        <f>IF(N269="snížená",J269,0)</f>
        <v>0</v>
      </c>
      <c r="BG269" s="159">
        <f>IF(N269="zákl. přenesená",J269,0)</f>
        <v>0</v>
      </c>
      <c r="BH269" s="159">
        <f>IF(N269="sníž. přenesená",J269,0)</f>
        <v>0</v>
      </c>
      <c r="BI269" s="159">
        <f>IF(N269="nulová",J269,0)</f>
        <v>0</v>
      </c>
      <c r="BJ269" s="17" t="s">
        <v>80</v>
      </c>
      <c r="BK269" s="159">
        <f>ROUND(I269*H269,2)</f>
        <v>0</v>
      </c>
      <c r="BL269" s="17" t="s">
        <v>188</v>
      </c>
      <c r="BM269" s="158" t="s">
        <v>315</v>
      </c>
    </row>
    <row r="270" spans="1:65" s="2" customFormat="1" ht="11.25">
      <c r="A270" s="32"/>
      <c r="B270" s="33"/>
      <c r="C270" s="32"/>
      <c r="D270" s="160" t="s">
        <v>190</v>
      </c>
      <c r="E270" s="32"/>
      <c r="F270" s="161" t="s">
        <v>314</v>
      </c>
      <c r="G270" s="32"/>
      <c r="H270" s="32"/>
      <c r="I270" s="162"/>
      <c r="J270" s="32"/>
      <c r="K270" s="32"/>
      <c r="L270" s="33"/>
      <c r="M270" s="163"/>
      <c r="N270" s="164"/>
      <c r="O270" s="58"/>
      <c r="P270" s="58"/>
      <c r="Q270" s="58"/>
      <c r="R270" s="58"/>
      <c r="S270" s="58"/>
      <c r="T270" s="59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T270" s="17" t="s">
        <v>190</v>
      </c>
      <c r="AU270" s="17" t="s">
        <v>82</v>
      </c>
    </row>
    <row r="271" spans="1:65" s="14" customFormat="1" ht="11.25">
      <c r="B271" s="173"/>
      <c r="D271" s="160" t="s">
        <v>191</v>
      </c>
      <c r="E271" s="174" t="s">
        <v>1</v>
      </c>
      <c r="F271" s="175" t="s">
        <v>193</v>
      </c>
      <c r="H271" s="174" t="s">
        <v>1</v>
      </c>
      <c r="I271" s="176"/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191</v>
      </c>
      <c r="AU271" s="174" t="s">
        <v>82</v>
      </c>
      <c r="AV271" s="14" t="s">
        <v>80</v>
      </c>
      <c r="AW271" s="14" t="s">
        <v>29</v>
      </c>
      <c r="AX271" s="14" t="s">
        <v>72</v>
      </c>
      <c r="AY271" s="174" t="s">
        <v>181</v>
      </c>
    </row>
    <row r="272" spans="1:65" s="14" customFormat="1" ht="33.75">
      <c r="B272" s="173"/>
      <c r="D272" s="160" t="s">
        <v>191</v>
      </c>
      <c r="E272" s="174" t="s">
        <v>1</v>
      </c>
      <c r="F272" s="175" t="s">
        <v>316</v>
      </c>
      <c r="H272" s="174" t="s">
        <v>1</v>
      </c>
      <c r="I272" s="176"/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191</v>
      </c>
      <c r="AU272" s="174" t="s">
        <v>82</v>
      </c>
      <c r="AV272" s="14" t="s">
        <v>80</v>
      </c>
      <c r="AW272" s="14" t="s">
        <v>29</v>
      </c>
      <c r="AX272" s="14" t="s">
        <v>72</v>
      </c>
      <c r="AY272" s="174" t="s">
        <v>181</v>
      </c>
    </row>
    <row r="273" spans="1:65" s="14" customFormat="1" ht="33.75">
      <c r="B273" s="173"/>
      <c r="D273" s="160" t="s">
        <v>191</v>
      </c>
      <c r="E273" s="174" t="s">
        <v>1</v>
      </c>
      <c r="F273" s="175" t="s">
        <v>317</v>
      </c>
      <c r="H273" s="174" t="s">
        <v>1</v>
      </c>
      <c r="I273" s="176"/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191</v>
      </c>
      <c r="AU273" s="174" t="s">
        <v>82</v>
      </c>
      <c r="AV273" s="14" t="s">
        <v>80</v>
      </c>
      <c r="AW273" s="14" t="s">
        <v>29</v>
      </c>
      <c r="AX273" s="14" t="s">
        <v>72</v>
      </c>
      <c r="AY273" s="174" t="s">
        <v>181</v>
      </c>
    </row>
    <row r="274" spans="1:65" s="14" customFormat="1" ht="11.25">
      <c r="B274" s="173"/>
      <c r="D274" s="160" t="s">
        <v>191</v>
      </c>
      <c r="E274" s="174" t="s">
        <v>1</v>
      </c>
      <c r="F274" s="175" t="s">
        <v>195</v>
      </c>
      <c r="H274" s="174" t="s">
        <v>1</v>
      </c>
      <c r="I274" s="176"/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191</v>
      </c>
      <c r="AU274" s="174" t="s">
        <v>82</v>
      </c>
      <c r="AV274" s="14" t="s">
        <v>80</v>
      </c>
      <c r="AW274" s="14" t="s">
        <v>29</v>
      </c>
      <c r="AX274" s="14" t="s">
        <v>72</v>
      </c>
      <c r="AY274" s="174" t="s">
        <v>181</v>
      </c>
    </row>
    <row r="275" spans="1:65" s="14" customFormat="1" ht="11.25">
      <c r="B275" s="173"/>
      <c r="D275" s="160" t="s">
        <v>191</v>
      </c>
      <c r="E275" s="174" t="s">
        <v>1</v>
      </c>
      <c r="F275" s="175" t="s">
        <v>210</v>
      </c>
      <c r="H275" s="174" t="s">
        <v>1</v>
      </c>
      <c r="I275" s="176"/>
      <c r="L275" s="173"/>
      <c r="M275" s="177"/>
      <c r="N275" s="178"/>
      <c r="O275" s="178"/>
      <c r="P275" s="178"/>
      <c r="Q275" s="178"/>
      <c r="R275" s="178"/>
      <c r="S275" s="178"/>
      <c r="T275" s="179"/>
      <c r="AT275" s="174" t="s">
        <v>191</v>
      </c>
      <c r="AU275" s="174" t="s">
        <v>82</v>
      </c>
      <c r="AV275" s="14" t="s">
        <v>80</v>
      </c>
      <c r="AW275" s="14" t="s">
        <v>29</v>
      </c>
      <c r="AX275" s="14" t="s">
        <v>72</v>
      </c>
      <c r="AY275" s="174" t="s">
        <v>181</v>
      </c>
    </row>
    <row r="276" spans="1:65" s="14" customFormat="1" ht="11.25">
      <c r="B276" s="173"/>
      <c r="D276" s="160" t="s">
        <v>191</v>
      </c>
      <c r="E276" s="174" t="s">
        <v>1</v>
      </c>
      <c r="F276" s="175" t="s">
        <v>196</v>
      </c>
      <c r="H276" s="174" t="s">
        <v>1</v>
      </c>
      <c r="I276" s="176"/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191</v>
      </c>
      <c r="AU276" s="174" t="s">
        <v>82</v>
      </c>
      <c r="AV276" s="14" t="s">
        <v>80</v>
      </c>
      <c r="AW276" s="14" t="s">
        <v>29</v>
      </c>
      <c r="AX276" s="14" t="s">
        <v>72</v>
      </c>
      <c r="AY276" s="174" t="s">
        <v>181</v>
      </c>
    </row>
    <row r="277" spans="1:65" s="13" customFormat="1" ht="22.5">
      <c r="B277" s="165"/>
      <c r="D277" s="160" t="s">
        <v>191</v>
      </c>
      <c r="E277" s="166" t="s">
        <v>1</v>
      </c>
      <c r="F277" s="167" t="s">
        <v>318</v>
      </c>
      <c r="H277" s="168">
        <v>16</v>
      </c>
      <c r="I277" s="169"/>
      <c r="L277" s="165"/>
      <c r="M277" s="170"/>
      <c r="N277" s="171"/>
      <c r="O277" s="171"/>
      <c r="P277" s="171"/>
      <c r="Q277" s="171"/>
      <c r="R277" s="171"/>
      <c r="S277" s="171"/>
      <c r="T277" s="172"/>
      <c r="AT277" s="166" t="s">
        <v>191</v>
      </c>
      <c r="AU277" s="166" t="s">
        <v>82</v>
      </c>
      <c r="AV277" s="13" t="s">
        <v>82</v>
      </c>
      <c r="AW277" s="13" t="s">
        <v>29</v>
      </c>
      <c r="AX277" s="13" t="s">
        <v>72</v>
      </c>
      <c r="AY277" s="166" t="s">
        <v>181</v>
      </c>
    </row>
    <row r="278" spans="1:65" s="15" customFormat="1" ht="11.25">
      <c r="B278" s="180"/>
      <c r="D278" s="160" t="s">
        <v>191</v>
      </c>
      <c r="E278" s="181" t="s">
        <v>1</v>
      </c>
      <c r="F278" s="182" t="s">
        <v>223</v>
      </c>
      <c r="H278" s="183">
        <v>16</v>
      </c>
      <c r="I278" s="184"/>
      <c r="L278" s="180"/>
      <c r="M278" s="185"/>
      <c r="N278" s="186"/>
      <c r="O278" s="186"/>
      <c r="P278" s="186"/>
      <c r="Q278" s="186"/>
      <c r="R278" s="186"/>
      <c r="S278" s="186"/>
      <c r="T278" s="187"/>
      <c r="AT278" s="181" t="s">
        <v>191</v>
      </c>
      <c r="AU278" s="181" t="s">
        <v>82</v>
      </c>
      <c r="AV278" s="15" t="s">
        <v>188</v>
      </c>
      <c r="AW278" s="15" t="s">
        <v>29</v>
      </c>
      <c r="AX278" s="15" t="s">
        <v>80</v>
      </c>
      <c r="AY278" s="181" t="s">
        <v>181</v>
      </c>
    </row>
    <row r="279" spans="1:65" s="2" customFormat="1" ht="24.2" customHeight="1">
      <c r="A279" s="32"/>
      <c r="B279" s="144"/>
      <c r="C279" s="188" t="s">
        <v>319</v>
      </c>
      <c r="D279" s="188" t="s">
        <v>266</v>
      </c>
      <c r="E279" s="189" t="s">
        <v>320</v>
      </c>
      <c r="F279" s="190" t="s">
        <v>321</v>
      </c>
      <c r="G279" s="191" t="s">
        <v>307</v>
      </c>
      <c r="H279" s="192">
        <v>16</v>
      </c>
      <c r="I279" s="193"/>
      <c r="J279" s="194">
        <f>ROUND(I279*H279,2)</f>
        <v>0</v>
      </c>
      <c r="K279" s="195"/>
      <c r="L279" s="33"/>
      <c r="M279" s="196" t="s">
        <v>1</v>
      </c>
      <c r="N279" s="197" t="s">
        <v>37</v>
      </c>
      <c r="O279" s="58"/>
      <c r="P279" s="156">
        <f>O279*H279</f>
        <v>0</v>
      </c>
      <c r="Q279" s="156">
        <v>0</v>
      </c>
      <c r="R279" s="156">
        <f>Q279*H279</f>
        <v>0</v>
      </c>
      <c r="S279" s="156">
        <v>0</v>
      </c>
      <c r="T279" s="157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58" t="s">
        <v>188</v>
      </c>
      <c r="AT279" s="158" t="s">
        <v>266</v>
      </c>
      <c r="AU279" s="158" t="s">
        <v>82</v>
      </c>
      <c r="AY279" s="17" t="s">
        <v>181</v>
      </c>
      <c r="BE279" s="159">
        <f>IF(N279="základní",J279,0)</f>
        <v>0</v>
      </c>
      <c r="BF279" s="159">
        <f>IF(N279="snížená",J279,0)</f>
        <v>0</v>
      </c>
      <c r="BG279" s="159">
        <f>IF(N279="zákl. přenesená",J279,0)</f>
        <v>0</v>
      </c>
      <c r="BH279" s="159">
        <f>IF(N279="sníž. přenesená",J279,0)</f>
        <v>0</v>
      </c>
      <c r="BI279" s="159">
        <f>IF(N279="nulová",J279,0)</f>
        <v>0</v>
      </c>
      <c r="BJ279" s="17" t="s">
        <v>80</v>
      </c>
      <c r="BK279" s="159">
        <f>ROUND(I279*H279,2)</f>
        <v>0</v>
      </c>
      <c r="BL279" s="17" t="s">
        <v>188</v>
      </c>
      <c r="BM279" s="158" t="s">
        <v>322</v>
      </c>
    </row>
    <row r="280" spans="1:65" s="2" customFormat="1" ht="19.5">
      <c r="A280" s="32"/>
      <c r="B280" s="33"/>
      <c r="C280" s="32"/>
      <c r="D280" s="160" t="s">
        <v>190</v>
      </c>
      <c r="E280" s="32"/>
      <c r="F280" s="161" t="s">
        <v>321</v>
      </c>
      <c r="G280" s="32"/>
      <c r="H280" s="32"/>
      <c r="I280" s="162"/>
      <c r="J280" s="32"/>
      <c r="K280" s="32"/>
      <c r="L280" s="33"/>
      <c r="M280" s="163"/>
      <c r="N280" s="164"/>
      <c r="O280" s="58"/>
      <c r="P280" s="58"/>
      <c r="Q280" s="58"/>
      <c r="R280" s="58"/>
      <c r="S280" s="58"/>
      <c r="T280" s="59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T280" s="17" t="s">
        <v>190</v>
      </c>
      <c r="AU280" s="17" t="s">
        <v>82</v>
      </c>
    </row>
    <row r="281" spans="1:65" s="14" customFormat="1" ht="11.25">
      <c r="B281" s="173"/>
      <c r="D281" s="160" t="s">
        <v>191</v>
      </c>
      <c r="E281" s="174" t="s">
        <v>1</v>
      </c>
      <c r="F281" s="175" t="s">
        <v>193</v>
      </c>
      <c r="H281" s="174" t="s">
        <v>1</v>
      </c>
      <c r="I281" s="176"/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191</v>
      </c>
      <c r="AU281" s="174" t="s">
        <v>82</v>
      </c>
      <c r="AV281" s="14" t="s">
        <v>80</v>
      </c>
      <c r="AW281" s="14" t="s">
        <v>29</v>
      </c>
      <c r="AX281" s="14" t="s">
        <v>72</v>
      </c>
      <c r="AY281" s="174" t="s">
        <v>181</v>
      </c>
    </row>
    <row r="282" spans="1:65" s="14" customFormat="1" ht="33.75">
      <c r="B282" s="173"/>
      <c r="D282" s="160" t="s">
        <v>191</v>
      </c>
      <c r="E282" s="174" t="s">
        <v>1</v>
      </c>
      <c r="F282" s="175" t="s">
        <v>323</v>
      </c>
      <c r="H282" s="174" t="s">
        <v>1</v>
      </c>
      <c r="I282" s="176"/>
      <c r="L282" s="173"/>
      <c r="M282" s="177"/>
      <c r="N282" s="178"/>
      <c r="O282" s="178"/>
      <c r="P282" s="178"/>
      <c r="Q282" s="178"/>
      <c r="R282" s="178"/>
      <c r="S282" s="178"/>
      <c r="T282" s="179"/>
      <c r="AT282" s="174" t="s">
        <v>191</v>
      </c>
      <c r="AU282" s="174" t="s">
        <v>82</v>
      </c>
      <c r="AV282" s="14" t="s">
        <v>80</v>
      </c>
      <c r="AW282" s="14" t="s">
        <v>29</v>
      </c>
      <c r="AX282" s="14" t="s">
        <v>72</v>
      </c>
      <c r="AY282" s="174" t="s">
        <v>181</v>
      </c>
    </row>
    <row r="283" spans="1:65" s="14" customFormat="1" ht="22.5">
      <c r="B283" s="173"/>
      <c r="D283" s="160" t="s">
        <v>191</v>
      </c>
      <c r="E283" s="174" t="s">
        <v>1</v>
      </c>
      <c r="F283" s="175" t="s">
        <v>324</v>
      </c>
      <c r="H283" s="174" t="s">
        <v>1</v>
      </c>
      <c r="I283" s="176"/>
      <c r="L283" s="173"/>
      <c r="M283" s="177"/>
      <c r="N283" s="178"/>
      <c r="O283" s="178"/>
      <c r="P283" s="178"/>
      <c r="Q283" s="178"/>
      <c r="R283" s="178"/>
      <c r="S283" s="178"/>
      <c r="T283" s="179"/>
      <c r="AT283" s="174" t="s">
        <v>191</v>
      </c>
      <c r="AU283" s="174" t="s">
        <v>82</v>
      </c>
      <c r="AV283" s="14" t="s">
        <v>80</v>
      </c>
      <c r="AW283" s="14" t="s">
        <v>29</v>
      </c>
      <c r="AX283" s="14" t="s">
        <v>72</v>
      </c>
      <c r="AY283" s="174" t="s">
        <v>181</v>
      </c>
    </row>
    <row r="284" spans="1:65" s="14" customFormat="1" ht="11.25">
      <c r="B284" s="173"/>
      <c r="D284" s="160" t="s">
        <v>191</v>
      </c>
      <c r="E284" s="174" t="s">
        <v>1</v>
      </c>
      <c r="F284" s="175" t="s">
        <v>195</v>
      </c>
      <c r="H284" s="174" t="s">
        <v>1</v>
      </c>
      <c r="I284" s="176"/>
      <c r="L284" s="173"/>
      <c r="M284" s="177"/>
      <c r="N284" s="178"/>
      <c r="O284" s="178"/>
      <c r="P284" s="178"/>
      <c r="Q284" s="178"/>
      <c r="R284" s="178"/>
      <c r="S284" s="178"/>
      <c r="T284" s="179"/>
      <c r="AT284" s="174" t="s">
        <v>191</v>
      </c>
      <c r="AU284" s="174" t="s">
        <v>82</v>
      </c>
      <c r="AV284" s="14" t="s">
        <v>80</v>
      </c>
      <c r="AW284" s="14" t="s">
        <v>29</v>
      </c>
      <c r="AX284" s="14" t="s">
        <v>72</v>
      </c>
      <c r="AY284" s="174" t="s">
        <v>181</v>
      </c>
    </row>
    <row r="285" spans="1:65" s="14" customFormat="1" ht="11.25">
      <c r="B285" s="173"/>
      <c r="D285" s="160" t="s">
        <v>191</v>
      </c>
      <c r="E285" s="174" t="s">
        <v>1</v>
      </c>
      <c r="F285" s="175" t="s">
        <v>210</v>
      </c>
      <c r="H285" s="174" t="s">
        <v>1</v>
      </c>
      <c r="I285" s="176"/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191</v>
      </c>
      <c r="AU285" s="174" t="s">
        <v>82</v>
      </c>
      <c r="AV285" s="14" t="s">
        <v>80</v>
      </c>
      <c r="AW285" s="14" t="s">
        <v>29</v>
      </c>
      <c r="AX285" s="14" t="s">
        <v>72</v>
      </c>
      <c r="AY285" s="174" t="s">
        <v>181</v>
      </c>
    </row>
    <row r="286" spans="1:65" s="14" customFormat="1" ht="11.25">
      <c r="B286" s="173"/>
      <c r="D286" s="160" t="s">
        <v>191</v>
      </c>
      <c r="E286" s="174" t="s">
        <v>1</v>
      </c>
      <c r="F286" s="175" t="s">
        <v>196</v>
      </c>
      <c r="H286" s="174" t="s">
        <v>1</v>
      </c>
      <c r="I286" s="176"/>
      <c r="L286" s="173"/>
      <c r="M286" s="177"/>
      <c r="N286" s="178"/>
      <c r="O286" s="178"/>
      <c r="P286" s="178"/>
      <c r="Q286" s="178"/>
      <c r="R286" s="178"/>
      <c r="S286" s="178"/>
      <c r="T286" s="179"/>
      <c r="AT286" s="174" t="s">
        <v>191</v>
      </c>
      <c r="AU286" s="174" t="s">
        <v>82</v>
      </c>
      <c r="AV286" s="14" t="s">
        <v>80</v>
      </c>
      <c r="AW286" s="14" t="s">
        <v>29</v>
      </c>
      <c r="AX286" s="14" t="s">
        <v>72</v>
      </c>
      <c r="AY286" s="174" t="s">
        <v>181</v>
      </c>
    </row>
    <row r="287" spans="1:65" s="13" customFormat="1" ht="22.5">
      <c r="B287" s="165"/>
      <c r="D287" s="160" t="s">
        <v>191</v>
      </c>
      <c r="E287" s="166" t="s">
        <v>1</v>
      </c>
      <c r="F287" s="167" t="s">
        <v>318</v>
      </c>
      <c r="H287" s="168">
        <v>16</v>
      </c>
      <c r="I287" s="169"/>
      <c r="L287" s="165"/>
      <c r="M287" s="170"/>
      <c r="N287" s="171"/>
      <c r="O287" s="171"/>
      <c r="P287" s="171"/>
      <c r="Q287" s="171"/>
      <c r="R287" s="171"/>
      <c r="S287" s="171"/>
      <c r="T287" s="172"/>
      <c r="AT287" s="166" t="s">
        <v>191</v>
      </c>
      <c r="AU287" s="166" t="s">
        <v>82</v>
      </c>
      <c r="AV287" s="13" t="s">
        <v>82</v>
      </c>
      <c r="AW287" s="13" t="s">
        <v>29</v>
      </c>
      <c r="AX287" s="13" t="s">
        <v>80</v>
      </c>
      <c r="AY287" s="166" t="s">
        <v>181</v>
      </c>
    </row>
    <row r="288" spans="1:65" s="2" customFormat="1" ht="16.5" customHeight="1">
      <c r="A288" s="32"/>
      <c r="B288" s="144"/>
      <c r="C288" s="188" t="s">
        <v>325</v>
      </c>
      <c r="D288" s="188" t="s">
        <v>266</v>
      </c>
      <c r="E288" s="189" t="s">
        <v>326</v>
      </c>
      <c r="F288" s="190" t="s">
        <v>327</v>
      </c>
      <c r="G288" s="191" t="s">
        <v>215</v>
      </c>
      <c r="H288" s="192">
        <v>1</v>
      </c>
      <c r="I288" s="193"/>
      <c r="J288" s="194">
        <f>ROUND(I288*H288,2)</f>
        <v>0</v>
      </c>
      <c r="K288" s="195"/>
      <c r="L288" s="33"/>
      <c r="M288" s="196" t="s">
        <v>1</v>
      </c>
      <c r="N288" s="197" t="s">
        <v>37</v>
      </c>
      <c r="O288" s="58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58" t="s">
        <v>188</v>
      </c>
      <c r="AT288" s="158" t="s">
        <v>266</v>
      </c>
      <c r="AU288" s="158" t="s">
        <v>82</v>
      </c>
      <c r="AY288" s="17" t="s">
        <v>181</v>
      </c>
      <c r="BE288" s="159">
        <f>IF(N288="základní",J288,0)</f>
        <v>0</v>
      </c>
      <c r="BF288" s="159">
        <f>IF(N288="snížená",J288,0)</f>
        <v>0</v>
      </c>
      <c r="BG288" s="159">
        <f>IF(N288="zákl. přenesená",J288,0)</f>
        <v>0</v>
      </c>
      <c r="BH288" s="159">
        <f>IF(N288="sníž. přenesená",J288,0)</f>
        <v>0</v>
      </c>
      <c r="BI288" s="159">
        <f>IF(N288="nulová",J288,0)</f>
        <v>0</v>
      </c>
      <c r="BJ288" s="17" t="s">
        <v>80</v>
      </c>
      <c r="BK288" s="159">
        <f>ROUND(I288*H288,2)</f>
        <v>0</v>
      </c>
      <c r="BL288" s="17" t="s">
        <v>188</v>
      </c>
      <c r="BM288" s="158" t="s">
        <v>328</v>
      </c>
    </row>
    <row r="289" spans="1:65" s="2" customFormat="1" ht="11.25">
      <c r="A289" s="32"/>
      <c r="B289" s="33"/>
      <c r="C289" s="32"/>
      <c r="D289" s="160" t="s">
        <v>190</v>
      </c>
      <c r="E289" s="32"/>
      <c r="F289" s="161" t="s">
        <v>327</v>
      </c>
      <c r="G289" s="32"/>
      <c r="H289" s="32"/>
      <c r="I289" s="162"/>
      <c r="J289" s="32"/>
      <c r="K289" s="32"/>
      <c r="L289" s="33"/>
      <c r="M289" s="163"/>
      <c r="N289" s="164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190</v>
      </c>
      <c r="AU289" s="17" t="s">
        <v>82</v>
      </c>
    </row>
    <row r="290" spans="1:65" s="2" customFormat="1" ht="16.5" customHeight="1">
      <c r="A290" s="32"/>
      <c r="B290" s="144"/>
      <c r="C290" s="188" t="s">
        <v>329</v>
      </c>
      <c r="D290" s="188" t="s">
        <v>266</v>
      </c>
      <c r="E290" s="189" t="s">
        <v>330</v>
      </c>
      <c r="F290" s="190" t="s">
        <v>331</v>
      </c>
      <c r="G290" s="191" t="s">
        <v>215</v>
      </c>
      <c r="H290" s="192">
        <v>2.4</v>
      </c>
      <c r="I290" s="193"/>
      <c r="J290" s="194">
        <f>ROUND(I290*H290,2)</f>
        <v>0</v>
      </c>
      <c r="K290" s="195"/>
      <c r="L290" s="33"/>
      <c r="M290" s="196" t="s">
        <v>1</v>
      </c>
      <c r="N290" s="197" t="s">
        <v>37</v>
      </c>
      <c r="O290" s="58"/>
      <c r="P290" s="156">
        <f>O290*H290</f>
        <v>0</v>
      </c>
      <c r="Q290" s="156">
        <v>0</v>
      </c>
      <c r="R290" s="156">
        <f>Q290*H290</f>
        <v>0</v>
      </c>
      <c r="S290" s="156">
        <v>0</v>
      </c>
      <c r="T290" s="157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58" t="s">
        <v>188</v>
      </c>
      <c r="AT290" s="158" t="s">
        <v>266</v>
      </c>
      <c r="AU290" s="158" t="s">
        <v>82</v>
      </c>
      <c r="AY290" s="17" t="s">
        <v>181</v>
      </c>
      <c r="BE290" s="159">
        <f>IF(N290="základní",J290,0)</f>
        <v>0</v>
      </c>
      <c r="BF290" s="159">
        <f>IF(N290="snížená",J290,0)</f>
        <v>0</v>
      </c>
      <c r="BG290" s="159">
        <f>IF(N290="zákl. přenesená",J290,0)</f>
        <v>0</v>
      </c>
      <c r="BH290" s="159">
        <f>IF(N290="sníž. přenesená",J290,0)</f>
        <v>0</v>
      </c>
      <c r="BI290" s="159">
        <f>IF(N290="nulová",J290,0)</f>
        <v>0</v>
      </c>
      <c r="BJ290" s="17" t="s">
        <v>80</v>
      </c>
      <c r="BK290" s="159">
        <f>ROUND(I290*H290,2)</f>
        <v>0</v>
      </c>
      <c r="BL290" s="17" t="s">
        <v>188</v>
      </c>
      <c r="BM290" s="158" t="s">
        <v>332</v>
      </c>
    </row>
    <row r="291" spans="1:65" s="2" customFormat="1" ht="11.25">
      <c r="A291" s="32"/>
      <c r="B291" s="33"/>
      <c r="C291" s="32"/>
      <c r="D291" s="160" t="s">
        <v>190</v>
      </c>
      <c r="E291" s="32"/>
      <c r="F291" s="161" t="s">
        <v>331</v>
      </c>
      <c r="G291" s="32"/>
      <c r="H291" s="32"/>
      <c r="I291" s="162"/>
      <c r="J291" s="32"/>
      <c r="K291" s="32"/>
      <c r="L291" s="33"/>
      <c r="M291" s="163"/>
      <c r="N291" s="164"/>
      <c r="O291" s="58"/>
      <c r="P291" s="58"/>
      <c r="Q291" s="58"/>
      <c r="R291" s="58"/>
      <c r="S291" s="58"/>
      <c r="T291" s="59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T291" s="17" t="s">
        <v>190</v>
      </c>
      <c r="AU291" s="17" t="s">
        <v>82</v>
      </c>
    </row>
    <row r="292" spans="1:65" s="2" customFormat="1" ht="16.5" customHeight="1">
      <c r="A292" s="32"/>
      <c r="B292" s="144"/>
      <c r="C292" s="188" t="s">
        <v>333</v>
      </c>
      <c r="D292" s="188" t="s">
        <v>266</v>
      </c>
      <c r="E292" s="189" t="s">
        <v>334</v>
      </c>
      <c r="F292" s="190" t="s">
        <v>335</v>
      </c>
      <c r="G292" s="191" t="s">
        <v>336</v>
      </c>
      <c r="H292" s="192">
        <v>2.4</v>
      </c>
      <c r="I292" s="193"/>
      <c r="J292" s="194">
        <f>ROUND(I292*H292,2)</f>
        <v>0</v>
      </c>
      <c r="K292" s="195"/>
      <c r="L292" s="33"/>
      <c r="M292" s="196" t="s">
        <v>1</v>
      </c>
      <c r="N292" s="197" t="s">
        <v>37</v>
      </c>
      <c r="O292" s="58"/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58" t="s">
        <v>188</v>
      </c>
      <c r="AT292" s="158" t="s">
        <v>266</v>
      </c>
      <c r="AU292" s="158" t="s">
        <v>82</v>
      </c>
      <c r="AY292" s="17" t="s">
        <v>181</v>
      </c>
      <c r="BE292" s="159">
        <f>IF(N292="základní",J292,0)</f>
        <v>0</v>
      </c>
      <c r="BF292" s="159">
        <f>IF(N292="snížená",J292,0)</f>
        <v>0</v>
      </c>
      <c r="BG292" s="159">
        <f>IF(N292="zákl. přenesená",J292,0)</f>
        <v>0</v>
      </c>
      <c r="BH292" s="159">
        <f>IF(N292="sníž. přenesená",J292,0)</f>
        <v>0</v>
      </c>
      <c r="BI292" s="159">
        <f>IF(N292="nulová",J292,0)</f>
        <v>0</v>
      </c>
      <c r="BJ292" s="17" t="s">
        <v>80</v>
      </c>
      <c r="BK292" s="159">
        <f>ROUND(I292*H292,2)</f>
        <v>0</v>
      </c>
      <c r="BL292" s="17" t="s">
        <v>188</v>
      </c>
      <c r="BM292" s="158" t="s">
        <v>337</v>
      </c>
    </row>
    <row r="293" spans="1:65" s="2" customFormat="1" ht="11.25">
      <c r="A293" s="32"/>
      <c r="B293" s="33"/>
      <c r="C293" s="32"/>
      <c r="D293" s="160" t="s">
        <v>190</v>
      </c>
      <c r="E293" s="32"/>
      <c r="F293" s="161" t="s">
        <v>335</v>
      </c>
      <c r="G293" s="32"/>
      <c r="H293" s="32"/>
      <c r="I293" s="162"/>
      <c r="J293" s="32"/>
      <c r="K293" s="32"/>
      <c r="L293" s="33"/>
      <c r="M293" s="163"/>
      <c r="N293" s="164"/>
      <c r="O293" s="58"/>
      <c r="P293" s="58"/>
      <c r="Q293" s="58"/>
      <c r="R293" s="58"/>
      <c r="S293" s="58"/>
      <c r="T293" s="59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T293" s="17" t="s">
        <v>190</v>
      </c>
      <c r="AU293" s="17" t="s">
        <v>82</v>
      </c>
    </row>
    <row r="294" spans="1:65" s="2" customFormat="1" ht="21.75" customHeight="1">
      <c r="A294" s="32"/>
      <c r="B294" s="144"/>
      <c r="C294" s="188" t="s">
        <v>338</v>
      </c>
      <c r="D294" s="188" t="s">
        <v>266</v>
      </c>
      <c r="E294" s="189" t="s">
        <v>339</v>
      </c>
      <c r="F294" s="190" t="s">
        <v>340</v>
      </c>
      <c r="G294" s="191" t="s">
        <v>341</v>
      </c>
      <c r="H294" s="192">
        <v>1338.5</v>
      </c>
      <c r="I294" s="193"/>
      <c r="J294" s="194">
        <f>ROUND(I294*H294,2)</f>
        <v>0</v>
      </c>
      <c r="K294" s="195"/>
      <c r="L294" s="33"/>
      <c r="M294" s="196" t="s">
        <v>1</v>
      </c>
      <c r="N294" s="197" t="s">
        <v>37</v>
      </c>
      <c r="O294" s="58"/>
      <c r="P294" s="156">
        <f>O294*H294</f>
        <v>0</v>
      </c>
      <c r="Q294" s="156">
        <v>0</v>
      </c>
      <c r="R294" s="156">
        <f>Q294*H294</f>
        <v>0</v>
      </c>
      <c r="S294" s="156">
        <v>0</v>
      </c>
      <c r="T294" s="157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58" t="s">
        <v>188</v>
      </c>
      <c r="AT294" s="158" t="s">
        <v>266</v>
      </c>
      <c r="AU294" s="158" t="s">
        <v>82</v>
      </c>
      <c r="AY294" s="17" t="s">
        <v>181</v>
      </c>
      <c r="BE294" s="159">
        <f>IF(N294="základní",J294,0)</f>
        <v>0</v>
      </c>
      <c r="BF294" s="159">
        <f>IF(N294="snížená",J294,0)</f>
        <v>0</v>
      </c>
      <c r="BG294" s="159">
        <f>IF(N294="zákl. přenesená",J294,0)</f>
        <v>0</v>
      </c>
      <c r="BH294" s="159">
        <f>IF(N294="sníž. přenesená",J294,0)</f>
        <v>0</v>
      </c>
      <c r="BI294" s="159">
        <f>IF(N294="nulová",J294,0)</f>
        <v>0</v>
      </c>
      <c r="BJ294" s="17" t="s">
        <v>80</v>
      </c>
      <c r="BK294" s="159">
        <f>ROUND(I294*H294,2)</f>
        <v>0</v>
      </c>
      <c r="BL294" s="17" t="s">
        <v>188</v>
      </c>
      <c r="BM294" s="158" t="s">
        <v>342</v>
      </c>
    </row>
    <row r="295" spans="1:65" s="2" customFormat="1" ht="11.25">
      <c r="A295" s="32"/>
      <c r="B295" s="33"/>
      <c r="C295" s="32"/>
      <c r="D295" s="160" t="s">
        <v>190</v>
      </c>
      <c r="E295" s="32"/>
      <c r="F295" s="161" t="s">
        <v>340</v>
      </c>
      <c r="G295" s="32"/>
      <c r="H295" s="32"/>
      <c r="I295" s="162"/>
      <c r="J295" s="32"/>
      <c r="K295" s="32"/>
      <c r="L295" s="33"/>
      <c r="M295" s="163"/>
      <c r="N295" s="164"/>
      <c r="O295" s="58"/>
      <c r="P295" s="58"/>
      <c r="Q295" s="58"/>
      <c r="R295" s="58"/>
      <c r="S295" s="58"/>
      <c r="T295" s="59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T295" s="17" t="s">
        <v>190</v>
      </c>
      <c r="AU295" s="17" t="s">
        <v>82</v>
      </c>
    </row>
    <row r="296" spans="1:65" s="14" customFormat="1" ht="11.25">
      <c r="B296" s="173"/>
      <c r="D296" s="160" t="s">
        <v>191</v>
      </c>
      <c r="E296" s="174" t="s">
        <v>1</v>
      </c>
      <c r="F296" s="175" t="s">
        <v>241</v>
      </c>
      <c r="H296" s="174" t="s">
        <v>1</v>
      </c>
      <c r="I296" s="176"/>
      <c r="L296" s="173"/>
      <c r="M296" s="177"/>
      <c r="N296" s="178"/>
      <c r="O296" s="178"/>
      <c r="P296" s="178"/>
      <c r="Q296" s="178"/>
      <c r="R296" s="178"/>
      <c r="S296" s="178"/>
      <c r="T296" s="179"/>
      <c r="AT296" s="174" t="s">
        <v>191</v>
      </c>
      <c r="AU296" s="174" t="s">
        <v>82</v>
      </c>
      <c r="AV296" s="14" t="s">
        <v>80</v>
      </c>
      <c r="AW296" s="14" t="s">
        <v>29</v>
      </c>
      <c r="AX296" s="14" t="s">
        <v>72</v>
      </c>
      <c r="AY296" s="174" t="s">
        <v>181</v>
      </c>
    </row>
    <row r="297" spans="1:65" s="14" customFormat="1" ht="22.5">
      <c r="B297" s="173"/>
      <c r="D297" s="160" t="s">
        <v>191</v>
      </c>
      <c r="E297" s="174" t="s">
        <v>1</v>
      </c>
      <c r="F297" s="175" t="s">
        <v>343</v>
      </c>
      <c r="H297" s="174" t="s">
        <v>1</v>
      </c>
      <c r="I297" s="176"/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191</v>
      </c>
      <c r="AU297" s="174" t="s">
        <v>82</v>
      </c>
      <c r="AV297" s="14" t="s">
        <v>80</v>
      </c>
      <c r="AW297" s="14" t="s">
        <v>29</v>
      </c>
      <c r="AX297" s="14" t="s">
        <v>72</v>
      </c>
      <c r="AY297" s="174" t="s">
        <v>181</v>
      </c>
    </row>
    <row r="298" spans="1:65" s="14" customFormat="1" ht="11.25">
      <c r="B298" s="173"/>
      <c r="D298" s="160" t="s">
        <v>191</v>
      </c>
      <c r="E298" s="174" t="s">
        <v>1</v>
      </c>
      <c r="F298" s="175" t="s">
        <v>344</v>
      </c>
      <c r="H298" s="174" t="s">
        <v>1</v>
      </c>
      <c r="I298" s="176"/>
      <c r="L298" s="173"/>
      <c r="M298" s="177"/>
      <c r="N298" s="178"/>
      <c r="O298" s="178"/>
      <c r="P298" s="178"/>
      <c r="Q298" s="178"/>
      <c r="R298" s="178"/>
      <c r="S298" s="178"/>
      <c r="T298" s="179"/>
      <c r="AT298" s="174" t="s">
        <v>191</v>
      </c>
      <c r="AU298" s="174" t="s">
        <v>82</v>
      </c>
      <c r="AV298" s="14" t="s">
        <v>80</v>
      </c>
      <c r="AW298" s="14" t="s">
        <v>29</v>
      </c>
      <c r="AX298" s="14" t="s">
        <v>72</v>
      </c>
      <c r="AY298" s="174" t="s">
        <v>181</v>
      </c>
    </row>
    <row r="299" spans="1:65" s="14" customFormat="1" ht="22.5">
      <c r="B299" s="173"/>
      <c r="D299" s="160" t="s">
        <v>191</v>
      </c>
      <c r="E299" s="174" t="s">
        <v>1</v>
      </c>
      <c r="F299" s="175" t="s">
        <v>345</v>
      </c>
      <c r="H299" s="174" t="s">
        <v>1</v>
      </c>
      <c r="I299" s="176"/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191</v>
      </c>
      <c r="AU299" s="174" t="s">
        <v>82</v>
      </c>
      <c r="AV299" s="14" t="s">
        <v>80</v>
      </c>
      <c r="AW299" s="14" t="s">
        <v>29</v>
      </c>
      <c r="AX299" s="14" t="s">
        <v>72</v>
      </c>
      <c r="AY299" s="174" t="s">
        <v>181</v>
      </c>
    </row>
    <row r="300" spans="1:65" s="14" customFormat="1" ht="22.5">
      <c r="B300" s="173"/>
      <c r="D300" s="160" t="s">
        <v>191</v>
      </c>
      <c r="E300" s="174" t="s">
        <v>1</v>
      </c>
      <c r="F300" s="175" t="s">
        <v>346</v>
      </c>
      <c r="H300" s="174" t="s">
        <v>1</v>
      </c>
      <c r="I300" s="176"/>
      <c r="L300" s="173"/>
      <c r="M300" s="177"/>
      <c r="N300" s="178"/>
      <c r="O300" s="178"/>
      <c r="P300" s="178"/>
      <c r="Q300" s="178"/>
      <c r="R300" s="178"/>
      <c r="S300" s="178"/>
      <c r="T300" s="179"/>
      <c r="AT300" s="174" t="s">
        <v>191</v>
      </c>
      <c r="AU300" s="174" t="s">
        <v>82</v>
      </c>
      <c r="AV300" s="14" t="s">
        <v>80</v>
      </c>
      <c r="AW300" s="14" t="s">
        <v>29</v>
      </c>
      <c r="AX300" s="14" t="s">
        <v>72</v>
      </c>
      <c r="AY300" s="174" t="s">
        <v>181</v>
      </c>
    </row>
    <row r="301" spans="1:65" s="14" customFormat="1" ht="22.5">
      <c r="B301" s="173"/>
      <c r="D301" s="160" t="s">
        <v>191</v>
      </c>
      <c r="E301" s="174" t="s">
        <v>1</v>
      </c>
      <c r="F301" s="175" t="s">
        <v>347</v>
      </c>
      <c r="H301" s="174" t="s">
        <v>1</v>
      </c>
      <c r="I301" s="176"/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191</v>
      </c>
      <c r="AU301" s="174" t="s">
        <v>82</v>
      </c>
      <c r="AV301" s="14" t="s">
        <v>80</v>
      </c>
      <c r="AW301" s="14" t="s">
        <v>29</v>
      </c>
      <c r="AX301" s="14" t="s">
        <v>72</v>
      </c>
      <c r="AY301" s="174" t="s">
        <v>181</v>
      </c>
    </row>
    <row r="302" spans="1:65" s="14" customFormat="1" ht="11.25">
      <c r="B302" s="173"/>
      <c r="D302" s="160" t="s">
        <v>191</v>
      </c>
      <c r="E302" s="174" t="s">
        <v>1</v>
      </c>
      <c r="F302" s="175" t="s">
        <v>348</v>
      </c>
      <c r="H302" s="174" t="s">
        <v>1</v>
      </c>
      <c r="I302" s="176"/>
      <c r="L302" s="173"/>
      <c r="M302" s="177"/>
      <c r="N302" s="178"/>
      <c r="O302" s="178"/>
      <c r="P302" s="178"/>
      <c r="Q302" s="178"/>
      <c r="R302" s="178"/>
      <c r="S302" s="178"/>
      <c r="T302" s="179"/>
      <c r="AT302" s="174" t="s">
        <v>191</v>
      </c>
      <c r="AU302" s="174" t="s">
        <v>82</v>
      </c>
      <c r="AV302" s="14" t="s">
        <v>80</v>
      </c>
      <c r="AW302" s="14" t="s">
        <v>29</v>
      </c>
      <c r="AX302" s="14" t="s">
        <v>72</v>
      </c>
      <c r="AY302" s="174" t="s">
        <v>181</v>
      </c>
    </row>
    <row r="303" spans="1:65" s="14" customFormat="1" ht="22.5">
      <c r="B303" s="173"/>
      <c r="D303" s="160" t="s">
        <v>191</v>
      </c>
      <c r="E303" s="174" t="s">
        <v>1</v>
      </c>
      <c r="F303" s="175" t="s">
        <v>349</v>
      </c>
      <c r="H303" s="174" t="s">
        <v>1</v>
      </c>
      <c r="I303" s="176"/>
      <c r="L303" s="173"/>
      <c r="M303" s="177"/>
      <c r="N303" s="178"/>
      <c r="O303" s="178"/>
      <c r="P303" s="178"/>
      <c r="Q303" s="178"/>
      <c r="R303" s="178"/>
      <c r="S303" s="178"/>
      <c r="T303" s="179"/>
      <c r="AT303" s="174" t="s">
        <v>191</v>
      </c>
      <c r="AU303" s="174" t="s">
        <v>82</v>
      </c>
      <c r="AV303" s="14" t="s">
        <v>80</v>
      </c>
      <c r="AW303" s="14" t="s">
        <v>29</v>
      </c>
      <c r="AX303" s="14" t="s">
        <v>72</v>
      </c>
      <c r="AY303" s="174" t="s">
        <v>181</v>
      </c>
    </row>
    <row r="304" spans="1:65" s="14" customFormat="1" ht="22.5">
      <c r="B304" s="173"/>
      <c r="D304" s="160" t="s">
        <v>191</v>
      </c>
      <c r="E304" s="174" t="s">
        <v>1</v>
      </c>
      <c r="F304" s="175" t="s">
        <v>350</v>
      </c>
      <c r="H304" s="174" t="s">
        <v>1</v>
      </c>
      <c r="I304" s="176"/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191</v>
      </c>
      <c r="AU304" s="174" t="s">
        <v>82</v>
      </c>
      <c r="AV304" s="14" t="s">
        <v>80</v>
      </c>
      <c r="AW304" s="14" t="s">
        <v>29</v>
      </c>
      <c r="AX304" s="14" t="s">
        <v>72</v>
      </c>
      <c r="AY304" s="174" t="s">
        <v>181</v>
      </c>
    </row>
    <row r="305" spans="1:65" s="14" customFormat="1" ht="11.25">
      <c r="B305" s="173"/>
      <c r="D305" s="160" t="s">
        <v>191</v>
      </c>
      <c r="E305" s="174" t="s">
        <v>1</v>
      </c>
      <c r="F305" s="175" t="s">
        <v>351</v>
      </c>
      <c r="H305" s="174" t="s">
        <v>1</v>
      </c>
      <c r="I305" s="176"/>
      <c r="L305" s="173"/>
      <c r="M305" s="177"/>
      <c r="N305" s="178"/>
      <c r="O305" s="178"/>
      <c r="P305" s="178"/>
      <c r="Q305" s="178"/>
      <c r="R305" s="178"/>
      <c r="S305" s="178"/>
      <c r="T305" s="179"/>
      <c r="AT305" s="174" t="s">
        <v>191</v>
      </c>
      <c r="AU305" s="174" t="s">
        <v>82</v>
      </c>
      <c r="AV305" s="14" t="s">
        <v>80</v>
      </c>
      <c r="AW305" s="14" t="s">
        <v>29</v>
      </c>
      <c r="AX305" s="14" t="s">
        <v>72</v>
      </c>
      <c r="AY305" s="174" t="s">
        <v>181</v>
      </c>
    </row>
    <row r="306" spans="1:65" s="14" customFormat="1" ht="11.25">
      <c r="B306" s="173"/>
      <c r="D306" s="160" t="s">
        <v>191</v>
      </c>
      <c r="E306" s="174" t="s">
        <v>1</v>
      </c>
      <c r="F306" s="175" t="s">
        <v>352</v>
      </c>
      <c r="H306" s="174" t="s">
        <v>1</v>
      </c>
      <c r="I306" s="176"/>
      <c r="L306" s="173"/>
      <c r="M306" s="177"/>
      <c r="N306" s="178"/>
      <c r="O306" s="178"/>
      <c r="P306" s="178"/>
      <c r="Q306" s="178"/>
      <c r="R306" s="178"/>
      <c r="S306" s="178"/>
      <c r="T306" s="179"/>
      <c r="AT306" s="174" t="s">
        <v>191</v>
      </c>
      <c r="AU306" s="174" t="s">
        <v>82</v>
      </c>
      <c r="AV306" s="14" t="s">
        <v>80</v>
      </c>
      <c r="AW306" s="14" t="s">
        <v>29</v>
      </c>
      <c r="AX306" s="14" t="s">
        <v>72</v>
      </c>
      <c r="AY306" s="174" t="s">
        <v>181</v>
      </c>
    </row>
    <row r="307" spans="1:65" s="14" customFormat="1" ht="11.25">
      <c r="B307" s="173"/>
      <c r="D307" s="160" t="s">
        <v>191</v>
      </c>
      <c r="E307" s="174" t="s">
        <v>1</v>
      </c>
      <c r="F307" s="175" t="s">
        <v>353</v>
      </c>
      <c r="H307" s="174" t="s">
        <v>1</v>
      </c>
      <c r="I307" s="176"/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191</v>
      </c>
      <c r="AU307" s="174" t="s">
        <v>82</v>
      </c>
      <c r="AV307" s="14" t="s">
        <v>80</v>
      </c>
      <c r="AW307" s="14" t="s">
        <v>29</v>
      </c>
      <c r="AX307" s="14" t="s">
        <v>72</v>
      </c>
      <c r="AY307" s="174" t="s">
        <v>181</v>
      </c>
    </row>
    <row r="308" spans="1:65" s="14" customFormat="1" ht="33.75">
      <c r="B308" s="173"/>
      <c r="D308" s="160" t="s">
        <v>191</v>
      </c>
      <c r="E308" s="174" t="s">
        <v>1</v>
      </c>
      <c r="F308" s="175" t="s">
        <v>354</v>
      </c>
      <c r="H308" s="174" t="s">
        <v>1</v>
      </c>
      <c r="I308" s="176"/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191</v>
      </c>
      <c r="AU308" s="174" t="s">
        <v>82</v>
      </c>
      <c r="AV308" s="14" t="s">
        <v>80</v>
      </c>
      <c r="AW308" s="14" t="s">
        <v>29</v>
      </c>
      <c r="AX308" s="14" t="s">
        <v>72</v>
      </c>
      <c r="AY308" s="174" t="s">
        <v>181</v>
      </c>
    </row>
    <row r="309" spans="1:65" s="14" customFormat="1" ht="11.25">
      <c r="B309" s="173"/>
      <c r="D309" s="160" t="s">
        <v>191</v>
      </c>
      <c r="E309" s="174" t="s">
        <v>1</v>
      </c>
      <c r="F309" s="175" t="s">
        <v>355</v>
      </c>
      <c r="H309" s="174" t="s">
        <v>1</v>
      </c>
      <c r="I309" s="176"/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191</v>
      </c>
      <c r="AU309" s="174" t="s">
        <v>82</v>
      </c>
      <c r="AV309" s="14" t="s">
        <v>80</v>
      </c>
      <c r="AW309" s="14" t="s">
        <v>29</v>
      </c>
      <c r="AX309" s="14" t="s">
        <v>72</v>
      </c>
      <c r="AY309" s="174" t="s">
        <v>181</v>
      </c>
    </row>
    <row r="310" spans="1:65" s="14" customFormat="1" ht="22.5">
      <c r="B310" s="173"/>
      <c r="D310" s="160" t="s">
        <v>191</v>
      </c>
      <c r="E310" s="174" t="s">
        <v>1</v>
      </c>
      <c r="F310" s="175" t="s">
        <v>356</v>
      </c>
      <c r="H310" s="174" t="s">
        <v>1</v>
      </c>
      <c r="I310" s="176"/>
      <c r="L310" s="173"/>
      <c r="M310" s="177"/>
      <c r="N310" s="178"/>
      <c r="O310" s="178"/>
      <c r="P310" s="178"/>
      <c r="Q310" s="178"/>
      <c r="R310" s="178"/>
      <c r="S310" s="178"/>
      <c r="T310" s="179"/>
      <c r="AT310" s="174" t="s">
        <v>191</v>
      </c>
      <c r="AU310" s="174" t="s">
        <v>82</v>
      </c>
      <c r="AV310" s="14" t="s">
        <v>80</v>
      </c>
      <c r="AW310" s="14" t="s">
        <v>29</v>
      </c>
      <c r="AX310" s="14" t="s">
        <v>72</v>
      </c>
      <c r="AY310" s="174" t="s">
        <v>181</v>
      </c>
    </row>
    <row r="311" spans="1:65" s="14" customFormat="1" ht="22.5">
      <c r="B311" s="173"/>
      <c r="D311" s="160" t="s">
        <v>191</v>
      </c>
      <c r="E311" s="174" t="s">
        <v>1</v>
      </c>
      <c r="F311" s="175" t="s">
        <v>357</v>
      </c>
      <c r="H311" s="174" t="s">
        <v>1</v>
      </c>
      <c r="I311" s="176"/>
      <c r="L311" s="173"/>
      <c r="M311" s="177"/>
      <c r="N311" s="178"/>
      <c r="O311" s="178"/>
      <c r="P311" s="178"/>
      <c r="Q311" s="178"/>
      <c r="R311" s="178"/>
      <c r="S311" s="178"/>
      <c r="T311" s="179"/>
      <c r="AT311" s="174" t="s">
        <v>191</v>
      </c>
      <c r="AU311" s="174" t="s">
        <v>82</v>
      </c>
      <c r="AV311" s="14" t="s">
        <v>80</v>
      </c>
      <c r="AW311" s="14" t="s">
        <v>29</v>
      </c>
      <c r="AX311" s="14" t="s">
        <v>72</v>
      </c>
      <c r="AY311" s="174" t="s">
        <v>181</v>
      </c>
    </row>
    <row r="312" spans="1:65" s="14" customFormat="1" ht="22.5">
      <c r="B312" s="173"/>
      <c r="D312" s="160" t="s">
        <v>191</v>
      </c>
      <c r="E312" s="174" t="s">
        <v>1</v>
      </c>
      <c r="F312" s="175" t="s">
        <v>358</v>
      </c>
      <c r="H312" s="174" t="s">
        <v>1</v>
      </c>
      <c r="I312" s="176"/>
      <c r="L312" s="173"/>
      <c r="M312" s="177"/>
      <c r="N312" s="178"/>
      <c r="O312" s="178"/>
      <c r="P312" s="178"/>
      <c r="Q312" s="178"/>
      <c r="R312" s="178"/>
      <c r="S312" s="178"/>
      <c r="T312" s="179"/>
      <c r="AT312" s="174" t="s">
        <v>191</v>
      </c>
      <c r="AU312" s="174" t="s">
        <v>82</v>
      </c>
      <c r="AV312" s="14" t="s">
        <v>80</v>
      </c>
      <c r="AW312" s="14" t="s">
        <v>29</v>
      </c>
      <c r="AX312" s="14" t="s">
        <v>72</v>
      </c>
      <c r="AY312" s="174" t="s">
        <v>181</v>
      </c>
    </row>
    <row r="313" spans="1:65" s="14" customFormat="1" ht="11.25">
      <c r="B313" s="173"/>
      <c r="D313" s="160" t="s">
        <v>191</v>
      </c>
      <c r="E313" s="174" t="s">
        <v>1</v>
      </c>
      <c r="F313" s="175" t="s">
        <v>359</v>
      </c>
      <c r="H313" s="174" t="s">
        <v>1</v>
      </c>
      <c r="I313" s="176"/>
      <c r="L313" s="173"/>
      <c r="M313" s="177"/>
      <c r="N313" s="178"/>
      <c r="O313" s="178"/>
      <c r="P313" s="178"/>
      <c r="Q313" s="178"/>
      <c r="R313" s="178"/>
      <c r="S313" s="178"/>
      <c r="T313" s="179"/>
      <c r="AT313" s="174" t="s">
        <v>191</v>
      </c>
      <c r="AU313" s="174" t="s">
        <v>82</v>
      </c>
      <c r="AV313" s="14" t="s">
        <v>80</v>
      </c>
      <c r="AW313" s="14" t="s">
        <v>29</v>
      </c>
      <c r="AX313" s="14" t="s">
        <v>72</v>
      </c>
      <c r="AY313" s="174" t="s">
        <v>181</v>
      </c>
    </row>
    <row r="314" spans="1:65" s="14" customFormat="1" ht="33.75">
      <c r="B314" s="173"/>
      <c r="D314" s="160" t="s">
        <v>191</v>
      </c>
      <c r="E314" s="174" t="s">
        <v>1</v>
      </c>
      <c r="F314" s="175" t="s">
        <v>360</v>
      </c>
      <c r="H314" s="174" t="s">
        <v>1</v>
      </c>
      <c r="I314" s="176"/>
      <c r="L314" s="173"/>
      <c r="M314" s="177"/>
      <c r="N314" s="178"/>
      <c r="O314" s="178"/>
      <c r="P314" s="178"/>
      <c r="Q314" s="178"/>
      <c r="R314" s="178"/>
      <c r="S314" s="178"/>
      <c r="T314" s="179"/>
      <c r="AT314" s="174" t="s">
        <v>191</v>
      </c>
      <c r="AU314" s="174" t="s">
        <v>82</v>
      </c>
      <c r="AV314" s="14" t="s">
        <v>80</v>
      </c>
      <c r="AW314" s="14" t="s">
        <v>29</v>
      </c>
      <c r="AX314" s="14" t="s">
        <v>72</v>
      </c>
      <c r="AY314" s="174" t="s">
        <v>181</v>
      </c>
    </row>
    <row r="315" spans="1:65" s="14" customFormat="1" ht="11.25">
      <c r="B315" s="173"/>
      <c r="D315" s="160" t="s">
        <v>191</v>
      </c>
      <c r="E315" s="174" t="s">
        <v>1</v>
      </c>
      <c r="F315" s="175" t="s">
        <v>361</v>
      </c>
      <c r="H315" s="174" t="s">
        <v>1</v>
      </c>
      <c r="I315" s="176"/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191</v>
      </c>
      <c r="AU315" s="174" t="s">
        <v>82</v>
      </c>
      <c r="AV315" s="14" t="s">
        <v>80</v>
      </c>
      <c r="AW315" s="14" t="s">
        <v>29</v>
      </c>
      <c r="AX315" s="14" t="s">
        <v>72</v>
      </c>
      <c r="AY315" s="174" t="s">
        <v>181</v>
      </c>
    </row>
    <row r="316" spans="1:65" s="14" customFormat="1" ht="11.25">
      <c r="B316" s="173"/>
      <c r="D316" s="160" t="s">
        <v>191</v>
      </c>
      <c r="E316" s="174" t="s">
        <v>1</v>
      </c>
      <c r="F316" s="175" t="s">
        <v>248</v>
      </c>
      <c r="H316" s="174" t="s">
        <v>1</v>
      </c>
      <c r="I316" s="176"/>
      <c r="L316" s="173"/>
      <c r="M316" s="177"/>
      <c r="N316" s="178"/>
      <c r="O316" s="178"/>
      <c r="P316" s="178"/>
      <c r="Q316" s="178"/>
      <c r="R316" s="178"/>
      <c r="S316" s="178"/>
      <c r="T316" s="179"/>
      <c r="AT316" s="174" t="s">
        <v>191</v>
      </c>
      <c r="AU316" s="174" t="s">
        <v>82</v>
      </c>
      <c r="AV316" s="14" t="s">
        <v>80</v>
      </c>
      <c r="AW316" s="14" t="s">
        <v>29</v>
      </c>
      <c r="AX316" s="14" t="s">
        <v>72</v>
      </c>
      <c r="AY316" s="174" t="s">
        <v>181</v>
      </c>
    </row>
    <row r="317" spans="1:65" s="13" customFormat="1" ht="22.5">
      <c r="B317" s="165"/>
      <c r="D317" s="160" t="s">
        <v>191</v>
      </c>
      <c r="E317" s="166" t="s">
        <v>1</v>
      </c>
      <c r="F317" s="167" t="s">
        <v>362</v>
      </c>
      <c r="H317" s="168">
        <v>1338.5</v>
      </c>
      <c r="I317" s="169"/>
      <c r="L317" s="165"/>
      <c r="M317" s="170"/>
      <c r="N317" s="171"/>
      <c r="O317" s="171"/>
      <c r="P317" s="171"/>
      <c r="Q317" s="171"/>
      <c r="R317" s="171"/>
      <c r="S317" s="171"/>
      <c r="T317" s="172"/>
      <c r="AT317" s="166" t="s">
        <v>191</v>
      </c>
      <c r="AU317" s="166" t="s">
        <v>82</v>
      </c>
      <c r="AV317" s="13" t="s">
        <v>82</v>
      </c>
      <c r="AW317" s="13" t="s">
        <v>29</v>
      </c>
      <c r="AX317" s="13" t="s">
        <v>80</v>
      </c>
      <c r="AY317" s="166" t="s">
        <v>181</v>
      </c>
    </row>
    <row r="318" spans="1:65" s="2" customFormat="1" ht="16.5" customHeight="1">
      <c r="A318" s="32"/>
      <c r="B318" s="144"/>
      <c r="C318" s="188" t="s">
        <v>363</v>
      </c>
      <c r="D318" s="188" t="s">
        <v>266</v>
      </c>
      <c r="E318" s="189" t="s">
        <v>364</v>
      </c>
      <c r="F318" s="190" t="s">
        <v>365</v>
      </c>
      <c r="G318" s="191" t="s">
        <v>341</v>
      </c>
      <c r="H318" s="192">
        <v>1338.5</v>
      </c>
      <c r="I318" s="193"/>
      <c r="J318" s="194">
        <f>ROUND(I318*H318,2)</f>
        <v>0</v>
      </c>
      <c r="K318" s="195"/>
      <c r="L318" s="33"/>
      <c r="M318" s="196" t="s">
        <v>1</v>
      </c>
      <c r="N318" s="197" t="s">
        <v>37</v>
      </c>
      <c r="O318" s="58"/>
      <c r="P318" s="156">
        <f>O318*H318</f>
        <v>0</v>
      </c>
      <c r="Q318" s="156">
        <v>0</v>
      </c>
      <c r="R318" s="156">
        <f>Q318*H318</f>
        <v>0</v>
      </c>
      <c r="S318" s="156">
        <v>0</v>
      </c>
      <c r="T318" s="157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58" t="s">
        <v>188</v>
      </c>
      <c r="AT318" s="158" t="s">
        <v>266</v>
      </c>
      <c r="AU318" s="158" t="s">
        <v>82</v>
      </c>
      <c r="AY318" s="17" t="s">
        <v>181</v>
      </c>
      <c r="BE318" s="159">
        <f>IF(N318="základní",J318,0)</f>
        <v>0</v>
      </c>
      <c r="BF318" s="159">
        <f>IF(N318="snížená",J318,0)</f>
        <v>0</v>
      </c>
      <c r="BG318" s="159">
        <f>IF(N318="zákl. přenesená",J318,0)</f>
        <v>0</v>
      </c>
      <c r="BH318" s="159">
        <f>IF(N318="sníž. přenesená",J318,0)</f>
        <v>0</v>
      </c>
      <c r="BI318" s="159">
        <f>IF(N318="nulová",J318,0)</f>
        <v>0</v>
      </c>
      <c r="BJ318" s="17" t="s">
        <v>80</v>
      </c>
      <c r="BK318" s="159">
        <f>ROUND(I318*H318,2)</f>
        <v>0</v>
      </c>
      <c r="BL318" s="17" t="s">
        <v>188</v>
      </c>
      <c r="BM318" s="158" t="s">
        <v>366</v>
      </c>
    </row>
    <row r="319" spans="1:65" s="2" customFormat="1" ht="11.25">
      <c r="A319" s="32"/>
      <c r="B319" s="33"/>
      <c r="C319" s="32"/>
      <c r="D319" s="160" t="s">
        <v>190</v>
      </c>
      <c r="E319" s="32"/>
      <c r="F319" s="161" t="s">
        <v>365</v>
      </c>
      <c r="G319" s="32"/>
      <c r="H319" s="32"/>
      <c r="I319" s="162"/>
      <c r="J319" s="32"/>
      <c r="K319" s="32"/>
      <c r="L319" s="33"/>
      <c r="M319" s="163"/>
      <c r="N319" s="164"/>
      <c r="O319" s="58"/>
      <c r="P319" s="58"/>
      <c r="Q319" s="58"/>
      <c r="R319" s="58"/>
      <c r="S319" s="58"/>
      <c r="T319" s="59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T319" s="17" t="s">
        <v>190</v>
      </c>
      <c r="AU319" s="17" t="s">
        <v>82</v>
      </c>
    </row>
    <row r="320" spans="1:65" s="14" customFormat="1" ht="11.25">
      <c r="B320" s="173"/>
      <c r="D320" s="160" t="s">
        <v>191</v>
      </c>
      <c r="E320" s="174" t="s">
        <v>1</v>
      </c>
      <c r="F320" s="175" t="s">
        <v>241</v>
      </c>
      <c r="H320" s="174" t="s">
        <v>1</v>
      </c>
      <c r="I320" s="176"/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191</v>
      </c>
      <c r="AU320" s="174" t="s">
        <v>82</v>
      </c>
      <c r="AV320" s="14" t="s">
        <v>80</v>
      </c>
      <c r="AW320" s="14" t="s">
        <v>29</v>
      </c>
      <c r="AX320" s="14" t="s">
        <v>72</v>
      </c>
      <c r="AY320" s="174" t="s">
        <v>181</v>
      </c>
    </row>
    <row r="321" spans="1:65" s="14" customFormat="1" ht="22.5">
      <c r="B321" s="173"/>
      <c r="D321" s="160" t="s">
        <v>191</v>
      </c>
      <c r="E321" s="174" t="s">
        <v>1</v>
      </c>
      <c r="F321" s="175" t="s">
        <v>367</v>
      </c>
      <c r="H321" s="174" t="s">
        <v>1</v>
      </c>
      <c r="I321" s="176"/>
      <c r="L321" s="173"/>
      <c r="M321" s="177"/>
      <c r="N321" s="178"/>
      <c r="O321" s="178"/>
      <c r="P321" s="178"/>
      <c r="Q321" s="178"/>
      <c r="R321" s="178"/>
      <c r="S321" s="178"/>
      <c r="T321" s="179"/>
      <c r="AT321" s="174" t="s">
        <v>191</v>
      </c>
      <c r="AU321" s="174" t="s">
        <v>82</v>
      </c>
      <c r="AV321" s="14" t="s">
        <v>80</v>
      </c>
      <c r="AW321" s="14" t="s">
        <v>29</v>
      </c>
      <c r="AX321" s="14" t="s">
        <v>72</v>
      </c>
      <c r="AY321" s="174" t="s">
        <v>181</v>
      </c>
    </row>
    <row r="322" spans="1:65" s="14" customFormat="1" ht="33.75">
      <c r="B322" s="173"/>
      <c r="D322" s="160" t="s">
        <v>191</v>
      </c>
      <c r="E322" s="174" t="s">
        <v>1</v>
      </c>
      <c r="F322" s="175" t="s">
        <v>368</v>
      </c>
      <c r="H322" s="174" t="s">
        <v>1</v>
      </c>
      <c r="I322" s="176"/>
      <c r="L322" s="173"/>
      <c r="M322" s="177"/>
      <c r="N322" s="178"/>
      <c r="O322" s="178"/>
      <c r="P322" s="178"/>
      <c r="Q322" s="178"/>
      <c r="R322" s="178"/>
      <c r="S322" s="178"/>
      <c r="T322" s="179"/>
      <c r="AT322" s="174" t="s">
        <v>191</v>
      </c>
      <c r="AU322" s="174" t="s">
        <v>82</v>
      </c>
      <c r="AV322" s="14" t="s">
        <v>80</v>
      </c>
      <c r="AW322" s="14" t="s">
        <v>29</v>
      </c>
      <c r="AX322" s="14" t="s">
        <v>72</v>
      </c>
      <c r="AY322" s="174" t="s">
        <v>181</v>
      </c>
    </row>
    <row r="323" spans="1:65" s="14" customFormat="1" ht="11.25">
      <c r="B323" s="173"/>
      <c r="D323" s="160" t="s">
        <v>191</v>
      </c>
      <c r="E323" s="174" t="s">
        <v>1</v>
      </c>
      <c r="F323" s="175" t="s">
        <v>369</v>
      </c>
      <c r="H323" s="174" t="s">
        <v>1</v>
      </c>
      <c r="I323" s="176"/>
      <c r="L323" s="173"/>
      <c r="M323" s="177"/>
      <c r="N323" s="178"/>
      <c r="O323" s="178"/>
      <c r="P323" s="178"/>
      <c r="Q323" s="178"/>
      <c r="R323" s="178"/>
      <c r="S323" s="178"/>
      <c r="T323" s="179"/>
      <c r="AT323" s="174" t="s">
        <v>191</v>
      </c>
      <c r="AU323" s="174" t="s">
        <v>82</v>
      </c>
      <c r="AV323" s="14" t="s">
        <v>80</v>
      </c>
      <c r="AW323" s="14" t="s">
        <v>29</v>
      </c>
      <c r="AX323" s="14" t="s">
        <v>72</v>
      </c>
      <c r="AY323" s="174" t="s">
        <v>181</v>
      </c>
    </row>
    <row r="324" spans="1:65" s="14" customFormat="1" ht="22.5">
      <c r="B324" s="173"/>
      <c r="D324" s="160" t="s">
        <v>191</v>
      </c>
      <c r="E324" s="174" t="s">
        <v>1</v>
      </c>
      <c r="F324" s="175" t="s">
        <v>370</v>
      </c>
      <c r="H324" s="174" t="s">
        <v>1</v>
      </c>
      <c r="I324" s="176"/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191</v>
      </c>
      <c r="AU324" s="174" t="s">
        <v>82</v>
      </c>
      <c r="AV324" s="14" t="s">
        <v>80</v>
      </c>
      <c r="AW324" s="14" t="s">
        <v>29</v>
      </c>
      <c r="AX324" s="14" t="s">
        <v>72</v>
      </c>
      <c r="AY324" s="174" t="s">
        <v>181</v>
      </c>
    </row>
    <row r="325" spans="1:65" s="14" customFormat="1" ht="22.5">
      <c r="B325" s="173"/>
      <c r="D325" s="160" t="s">
        <v>191</v>
      </c>
      <c r="E325" s="174" t="s">
        <v>1</v>
      </c>
      <c r="F325" s="175" t="s">
        <v>371</v>
      </c>
      <c r="H325" s="174" t="s">
        <v>1</v>
      </c>
      <c r="I325" s="176"/>
      <c r="L325" s="173"/>
      <c r="M325" s="177"/>
      <c r="N325" s="178"/>
      <c r="O325" s="178"/>
      <c r="P325" s="178"/>
      <c r="Q325" s="178"/>
      <c r="R325" s="178"/>
      <c r="S325" s="178"/>
      <c r="T325" s="179"/>
      <c r="AT325" s="174" t="s">
        <v>191</v>
      </c>
      <c r="AU325" s="174" t="s">
        <v>82</v>
      </c>
      <c r="AV325" s="14" t="s">
        <v>80</v>
      </c>
      <c r="AW325" s="14" t="s">
        <v>29</v>
      </c>
      <c r="AX325" s="14" t="s">
        <v>72</v>
      </c>
      <c r="AY325" s="174" t="s">
        <v>181</v>
      </c>
    </row>
    <row r="326" spans="1:65" s="14" customFormat="1" ht="22.5">
      <c r="B326" s="173"/>
      <c r="D326" s="160" t="s">
        <v>191</v>
      </c>
      <c r="E326" s="174" t="s">
        <v>1</v>
      </c>
      <c r="F326" s="175" t="s">
        <v>372</v>
      </c>
      <c r="H326" s="174" t="s">
        <v>1</v>
      </c>
      <c r="I326" s="176"/>
      <c r="L326" s="173"/>
      <c r="M326" s="177"/>
      <c r="N326" s="178"/>
      <c r="O326" s="178"/>
      <c r="P326" s="178"/>
      <c r="Q326" s="178"/>
      <c r="R326" s="178"/>
      <c r="S326" s="178"/>
      <c r="T326" s="179"/>
      <c r="AT326" s="174" t="s">
        <v>191</v>
      </c>
      <c r="AU326" s="174" t="s">
        <v>82</v>
      </c>
      <c r="AV326" s="14" t="s">
        <v>80</v>
      </c>
      <c r="AW326" s="14" t="s">
        <v>29</v>
      </c>
      <c r="AX326" s="14" t="s">
        <v>72</v>
      </c>
      <c r="AY326" s="174" t="s">
        <v>181</v>
      </c>
    </row>
    <row r="327" spans="1:65" s="14" customFormat="1" ht="11.25">
      <c r="B327" s="173"/>
      <c r="D327" s="160" t="s">
        <v>191</v>
      </c>
      <c r="E327" s="174" t="s">
        <v>1</v>
      </c>
      <c r="F327" s="175" t="s">
        <v>373</v>
      </c>
      <c r="H327" s="174" t="s">
        <v>1</v>
      </c>
      <c r="I327" s="176"/>
      <c r="L327" s="173"/>
      <c r="M327" s="177"/>
      <c r="N327" s="178"/>
      <c r="O327" s="178"/>
      <c r="P327" s="178"/>
      <c r="Q327" s="178"/>
      <c r="R327" s="178"/>
      <c r="S327" s="178"/>
      <c r="T327" s="179"/>
      <c r="AT327" s="174" t="s">
        <v>191</v>
      </c>
      <c r="AU327" s="174" t="s">
        <v>82</v>
      </c>
      <c r="AV327" s="14" t="s">
        <v>80</v>
      </c>
      <c r="AW327" s="14" t="s">
        <v>29</v>
      </c>
      <c r="AX327" s="14" t="s">
        <v>72</v>
      </c>
      <c r="AY327" s="174" t="s">
        <v>181</v>
      </c>
    </row>
    <row r="328" spans="1:65" s="14" customFormat="1" ht="22.5">
      <c r="B328" s="173"/>
      <c r="D328" s="160" t="s">
        <v>191</v>
      </c>
      <c r="E328" s="174" t="s">
        <v>1</v>
      </c>
      <c r="F328" s="175" t="s">
        <v>374</v>
      </c>
      <c r="H328" s="174" t="s">
        <v>1</v>
      </c>
      <c r="I328" s="176"/>
      <c r="L328" s="173"/>
      <c r="M328" s="177"/>
      <c r="N328" s="178"/>
      <c r="O328" s="178"/>
      <c r="P328" s="178"/>
      <c r="Q328" s="178"/>
      <c r="R328" s="178"/>
      <c r="S328" s="178"/>
      <c r="T328" s="179"/>
      <c r="AT328" s="174" t="s">
        <v>191</v>
      </c>
      <c r="AU328" s="174" t="s">
        <v>82</v>
      </c>
      <c r="AV328" s="14" t="s">
        <v>80</v>
      </c>
      <c r="AW328" s="14" t="s">
        <v>29</v>
      </c>
      <c r="AX328" s="14" t="s">
        <v>72</v>
      </c>
      <c r="AY328" s="174" t="s">
        <v>181</v>
      </c>
    </row>
    <row r="329" spans="1:65" s="14" customFormat="1" ht="11.25">
      <c r="B329" s="173"/>
      <c r="D329" s="160" t="s">
        <v>191</v>
      </c>
      <c r="E329" s="174" t="s">
        <v>1</v>
      </c>
      <c r="F329" s="175" t="s">
        <v>375</v>
      </c>
      <c r="H329" s="174" t="s">
        <v>1</v>
      </c>
      <c r="I329" s="176"/>
      <c r="L329" s="173"/>
      <c r="M329" s="177"/>
      <c r="N329" s="178"/>
      <c r="O329" s="178"/>
      <c r="P329" s="178"/>
      <c r="Q329" s="178"/>
      <c r="R329" s="178"/>
      <c r="S329" s="178"/>
      <c r="T329" s="179"/>
      <c r="AT329" s="174" t="s">
        <v>191</v>
      </c>
      <c r="AU329" s="174" t="s">
        <v>82</v>
      </c>
      <c r="AV329" s="14" t="s">
        <v>80</v>
      </c>
      <c r="AW329" s="14" t="s">
        <v>29</v>
      </c>
      <c r="AX329" s="14" t="s">
        <v>72</v>
      </c>
      <c r="AY329" s="174" t="s">
        <v>181</v>
      </c>
    </row>
    <row r="330" spans="1:65" s="14" customFormat="1" ht="22.5">
      <c r="B330" s="173"/>
      <c r="D330" s="160" t="s">
        <v>191</v>
      </c>
      <c r="E330" s="174" t="s">
        <v>1</v>
      </c>
      <c r="F330" s="175" t="s">
        <v>376</v>
      </c>
      <c r="H330" s="174" t="s">
        <v>1</v>
      </c>
      <c r="I330" s="176"/>
      <c r="L330" s="173"/>
      <c r="M330" s="177"/>
      <c r="N330" s="178"/>
      <c r="O330" s="178"/>
      <c r="P330" s="178"/>
      <c r="Q330" s="178"/>
      <c r="R330" s="178"/>
      <c r="S330" s="178"/>
      <c r="T330" s="179"/>
      <c r="AT330" s="174" t="s">
        <v>191</v>
      </c>
      <c r="AU330" s="174" t="s">
        <v>82</v>
      </c>
      <c r="AV330" s="14" t="s">
        <v>80</v>
      </c>
      <c r="AW330" s="14" t="s">
        <v>29</v>
      </c>
      <c r="AX330" s="14" t="s">
        <v>72</v>
      </c>
      <c r="AY330" s="174" t="s">
        <v>181</v>
      </c>
    </row>
    <row r="331" spans="1:65" s="14" customFormat="1" ht="11.25">
      <c r="B331" s="173"/>
      <c r="D331" s="160" t="s">
        <v>191</v>
      </c>
      <c r="E331" s="174" t="s">
        <v>1</v>
      </c>
      <c r="F331" s="175" t="s">
        <v>377</v>
      </c>
      <c r="H331" s="174" t="s">
        <v>1</v>
      </c>
      <c r="I331" s="176"/>
      <c r="L331" s="173"/>
      <c r="M331" s="177"/>
      <c r="N331" s="178"/>
      <c r="O331" s="178"/>
      <c r="P331" s="178"/>
      <c r="Q331" s="178"/>
      <c r="R331" s="178"/>
      <c r="S331" s="178"/>
      <c r="T331" s="179"/>
      <c r="AT331" s="174" t="s">
        <v>191</v>
      </c>
      <c r="AU331" s="174" t="s">
        <v>82</v>
      </c>
      <c r="AV331" s="14" t="s">
        <v>80</v>
      </c>
      <c r="AW331" s="14" t="s">
        <v>29</v>
      </c>
      <c r="AX331" s="14" t="s">
        <v>72</v>
      </c>
      <c r="AY331" s="174" t="s">
        <v>181</v>
      </c>
    </row>
    <row r="332" spans="1:65" s="14" customFormat="1" ht="11.25">
      <c r="B332" s="173"/>
      <c r="D332" s="160" t="s">
        <v>191</v>
      </c>
      <c r="E332" s="174" t="s">
        <v>1</v>
      </c>
      <c r="F332" s="175" t="s">
        <v>378</v>
      </c>
      <c r="H332" s="174" t="s">
        <v>1</v>
      </c>
      <c r="I332" s="176"/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191</v>
      </c>
      <c r="AU332" s="174" t="s">
        <v>82</v>
      </c>
      <c r="AV332" s="14" t="s">
        <v>80</v>
      </c>
      <c r="AW332" s="14" t="s">
        <v>29</v>
      </c>
      <c r="AX332" s="14" t="s">
        <v>72</v>
      </c>
      <c r="AY332" s="174" t="s">
        <v>181</v>
      </c>
    </row>
    <row r="333" spans="1:65" s="14" customFormat="1" ht="11.25">
      <c r="B333" s="173"/>
      <c r="D333" s="160" t="s">
        <v>191</v>
      </c>
      <c r="E333" s="174" t="s">
        <v>1</v>
      </c>
      <c r="F333" s="175" t="s">
        <v>379</v>
      </c>
      <c r="H333" s="174" t="s">
        <v>1</v>
      </c>
      <c r="I333" s="176"/>
      <c r="L333" s="173"/>
      <c r="M333" s="177"/>
      <c r="N333" s="178"/>
      <c r="O333" s="178"/>
      <c r="P333" s="178"/>
      <c r="Q333" s="178"/>
      <c r="R333" s="178"/>
      <c r="S333" s="178"/>
      <c r="T333" s="179"/>
      <c r="AT333" s="174" t="s">
        <v>191</v>
      </c>
      <c r="AU333" s="174" t="s">
        <v>82</v>
      </c>
      <c r="AV333" s="14" t="s">
        <v>80</v>
      </c>
      <c r="AW333" s="14" t="s">
        <v>29</v>
      </c>
      <c r="AX333" s="14" t="s">
        <v>72</v>
      </c>
      <c r="AY333" s="174" t="s">
        <v>181</v>
      </c>
    </row>
    <row r="334" spans="1:65" s="14" customFormat="1" ht="33.75">
      <c r="B334" s="173"/>
      <c r="D334" s="160" t="s">
        <v>191</v>
      </c>
      <c r="E334" s="174" t="s">
        <v>1</v>
      </c>
      <c r="F334" s="175" t="s">
        <v>380</v>
      </c>
      <c r="H334" s="174" t="s">
        <v>1</v>
      </c>
      <c r="I334" s="176"/>
      <c r="L334" s="173"/>
      <c r="M334" s="177"/>
      <c r="N334" s="178"/>
      <c r="O334" s="178"/>
      <c r="P334" s="178"/>
      <c r="Q334" s="178"/>
      <c r="R334" s="178"/>
      <c r="S334" s="178"/>
      <c r="T334" s="179"/>
      <c r="AT334" s="174" t="s">
        <v>191</v>
      </c>
      <c r="AU334" s="174" t="s">
        <v>82</v>
      </c>
      <c r="AV334" s="14" t="s">
        <v>80</v>
      </c>
      <c r="AW334" s="14" t="s">
        <v>29</v>
      </c>
      <c r="AX334" s="14" t="s">
        <v>72</v>
      </c>
      <c r="AY334" s="174" t="s">
        <v>181</v>
      </c>
    </row>
    <row r="335" spans="1:65" s="13" customFormat="1" ht="11.25">
      <c r="B335" s="165"/>
      <c r="D335" s="160" t="s">
        <v>191</v>
      </c>
      <c r="E335" s="166" t="s">
        <v>1</v>
      </c>
      <c r="F335" s="167" t="s">
        <v>381</v>
      </c>
      <c r="H335" s="168">
        <v>1338.5</v>
      </c>
      <c r="I335" s="169"/>
      <c r="L335" s="165"/>
      <c r="M335" s="170"/>
      <c r="N335" s="171"/>
      <c r="O335" s="171"/>
      <c r="P335" s="171"/>
      <c r="Q335" s="171"/>
      <c r="R335" s="171"/>
      <c r="S335" s="171"/>
      <c r="T335" s="172"/>
      <c r="AT335" s="166" t="s">
        <v>191</v>
      </c>
      <c r="AU335" s="166" t="s">
        <v>82</v>
      </c>
      <c r="AV335" s="13" t="s">
        <v>82</v>
      </c>
      <c r="AW335" s="13" t="s">
        <v>29</v>
      </c>
      <c r="AX335" s="13" t="s">
        <v>80</v>
      </c>
      <c r="AY335" s="166" t="s">
        <v>181</v>
      </c>
    </row>
    <row r="336" spans="1:65" s="2" customFormat="1" ht="24.2" customHeight="1">
      <c r="A336" s="32"/>
      <c r="B336" s="144"/>
      <c r="C336" s="188" t="s">
        <v>7</v>
      </c>
      <c r="D336" s="188" t="s">
        <v>266</v>
      </c>
      <c r="E336" s="189" t="s">
        <v>382</v>
      </c>
      <c r="F336" s="190" t="s">
        <v>383</v>
      </c>
      <c r="G336" s="191" t="s">
        <v>341</v>
      </c>
      <c r="H336" s="192">
        <v>5</v>
      </c>
      <c r="I336" s="193"/>
      <c r="J336" s="194">
        <f>ROUND(I336*H336,2)</f>
        <v>0</v>
      </c>
      <c r="K336" s="195"/>
      <c r="L336" s="33"/>
      <c r="M336" s="196" t="s">
        <v>1</v>
      </c>
      <c r="N336" s="197" t="s">
        <v>37</v>
      </c>
      <c r="O336" s="58"/>
      <c r="P336" s="156">
        <f>O336*H336</f>
        <v>0</v>
      </c>
      <c r="Q336" s="156">
        <v>0</v>
      </c>
      <c r="R336" s="156">
        <f>Q336*H336</f>
        <v>0</v>
      </c>
      <c r="S336" s="156">
        <v>0</v>
      </c>
      <c r="T336" s="157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58" t="s">
        <v>188</v>
      </c>
      <c r="AT336" s="158" t="s">
        <v>266</v>
      </c>
      <c r="AU336" s="158" t="s">
        <v>82</v>
      </c>
      <c r="AY336" s="17" t="s">
        <v>181</v>
      </c>
      <c r="BE336" s="159">
        <f>IF(N336="základní",J336,0)</f>
        <v>0</v>
      </c>
      <c r="BF336" s="159">
        <f>IF(N336="snížená",J336,0)</f>
        <v>0</v>
      </c>
      <c r="BG336" s="159">
        <f>IF(N336="zákl. přenesená",J336,0)</f>
        <v>0</v>
      </c>
      <c r="BH336" s="159">
        <f>IF(N336="sníž. přenesená",J336,0)</f>
        <v>0</v>
      </c>
      <c r="BI336" s="159">
        <f>IF(N336="nulová",J336,0)</f>
        <v>0</v>
      </c>
      <c r="BJ336" s="17" t="s">
        <v>80</v>
      </c>
      <c r="BK336" s="159">
        <f>ROUND(I336*H336,2)</f>
        <v>0</v>
      </c>
      <c r="BL336" s="17" t="s">
        <v>188</v>
      </c>
      <c r="BM336" s="158" t="s">
        <v>384</v>
      </c>
    </row>
    <row r="337" spans="1:65" s="2" customFormat="1" ht="19.5">
      <c r="A337" s="32"/>
      <c r="B337" s="33"/>
      <c r="C337" s="32"/>
      <c r="D337" s="160" t="s">
        <v>190</v>
      </c>
      <c r="E337" s="32"/>
      <c r="F337" s="161" t="s">
        <v>383</v>
      </c>
      <c r="G337" s="32"/>
      <c r="H337" s="32"/>
      <c r="I337" s="162"/>
      <c r="J337" s="32"/>
      <c r="K337" s="32"/>
      <c r="L337" s="33"/>
      <c r="M337" s="163"/>
      <c r="N337" s="164"/>
      <c r="O337" s="58"/>
      <c r="P337" s="58"/>
      <c r="Q337" s="58"/>
      <c r="R337" s="58"/>
      <c r="S337" s="58"/>
      <c r="T337" s="59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T337" s="17" t="s">
        <v>190</v>
      </c>
      <c r="AU337" s="17" t="s">
        <v>82</v>
      </c>
    </row>
    <row r="338" spans="1:65" s="14" customFormat="1" ht="11.25">
      <c r="B338" s="173"/>
      <c r="D338" s="160" t="s">
        <v>191</v>
      </c>
      <c r="E338" s="174" t="s">
        <v>1</v>
      </c>
      <c r="F338" s="175" t="s">
        <v>385</v>
      </c>
      <c r="H338" s="174" t="s">
        <v>1</v>
      </c>
      <c r="I338" s="176"/>
      <c r="L338" s="173"/>
      <c r="M338" s="177"/>
      <c r="N338" s="178"/>
      <c r="O338" s="178"/>
      <c r="P338" s="178"/>
      <c r="Q338" s="178"/>
      <c r="R338" s="178"/>
      <c r="S338" s="178"/>
      <c r="T338" s="179"/>
      <c r="AT338" s="174" t="s">
        <v>191</v>
      </c>
      <c r="AU338" s="174" t="s">
        <v>82</v>
      </c>
      <c r="AV338" s="14" t="s">
        <v>80</v>
      </c>
      <c r="AW338" s="14" t="s">
        <v>29</v>
      </c>
      <c r="AX338" s="14" t="s">
        <v>72</v>
      </c>
      <c r="AY338" s="174" t="s">
        <v>181</v>
      </c>
    </row>
    <row r="339" spans="1:65" s="14" customFormat="1" ht="11.25">
      <c r="B339" s="173"/>
      <c r="D339" s="160" t="s">
        <v>191</v>
      </c>
      <c r="E339" s="174" t="s">
        <v>1</v>
      </c>
      <c r="F339" s="175" t="s">
        <v>193</v>
      </c>
      <c r="H339" s="174" t="s">
        <v>1</v>
      </c>
      <c r="I339" s="176"/>
      <c r="L339" s="173"/>
      <c r="M339" s="177"/>
      <c r="N339" s="178"/>
      <c r="O339" s="178"/>
      <c r="P339" s="178"/>
      <c r="Q339" s="178"/>
      <c r="R339" s="178"/>
      <c r="S339" s="178"/>
      <c r="T339" s="179"/>
      <c r="AT339" s="174" t="s">
        <v>191</v>
      </c>
      <c r="AU339" s="174" t="s">
        <v>82</v>
      </c>
      <c r="AV339" s="14" t="s">
        <v>80</v>
      </c>
      <c r="AW339" s="14" t="s">
        <v>29</v>
      </c>
      <c r="AX339" s="14" t="s">
        <v>72</v>
      </c>
      <c r="AY339" s="174" t="s">
        <v>181</v>
      </c>
    </row>
    <row r="340" spans="1:65" s="14" customFormat="1" ht="22.5">
      <c r="B340" s="173"/>
      <c r="D340" s="160" t="s">
        <v>191</v>
      </c>
      <c r="E340" s="174" t="s">
        <v>1</v>
      </c>
      <c r="F340" s="175" t="s">
        <v>386</v>
      </c>
      <c r="H340" s="174" t="s">
        <v>1</v>
      </c>
      <c r="I340" s="176"/>
      <c r="L340" s="173"/>
      <c r="M340" s="177"/>
      <c r="N340" s="178"/>
      <c r="O340" s="178"/>
      <c r="P340" s="178"/>
      <c r="Q340" s="178"/>
      <c r="R340" s="178"/>
      <c r="S340" s="178"/>
      <c r="T340" s="179"/>
      <c r="AT340" s="174" t="s">
        <v>191</v>
      </c>
      <c r="AU340" s="174" t="s">
        <v>82</v>
      </c>
      <c r="AV340" s="14" t="s">
        <v>80</v>
      </c>
      <c r="AW340" s="14" t="s">
        <v>29</v>
      </c>
      <c r="AX340" s="14" t="s">
        <v>72</v>
      </c>
      <c r="AY340" s="174" t="s">
        <v>181</v>
      </c>
    </row>
    <row r="341" spans="1:65" s="14" customFormat="1" ht="11.25">
      <c r="B341" s="173"/>
      <c r="D341" s="160" t="s">
        <v>191</v>
      </c>
      <c r="E341" s="174" t="s">
        <v>1</v>
      </c>
      <c r="F341" s="175" t="s">
        <v>195</v>
      </c>
      <c r="H341" s="174" t="s">
        <v>1</v>
      </c>
      <c r="I341" s="176"/>
      <c r="L341" s="173"/>
      <c r="M341" s="177"/>
      <c r="N341" s="178"/>
      <c r="O341" s="178"/>
      <c r="P341" s="178"/>
      <c r="Q341" s="178"/>
      <c r="R341" s="178"/>
      <c r="S341" s="178"/>
      <c r="T341" s="179"/>
      <c r="AT341" s="174" t="s">
        <v>191</v>
      </c>
      <c r="AU341" s="174" t="s">
        <v>82</v>
      </c>
      <c r="AV341" s="14" t="s">
        <v>80</v>
      </c>
      <c r="AW341" s="14" t="s">
        <v>29</v>
      </c>
      <c r="AX341" s="14" t="s">
        <v>72</v>
      </c>
      <c r="AY341" s="174" t="s">
        <v>181</v>
      </c>
    </row>
    <row r="342" spans="1:65" s="14" customFormat="1" ht="11.25">
      <c r="B342" s="173"/>
      <c r="D342" s="160" t="s">
        <v>191</v>
      </c>
      <c r="E342" s="174" t="s">
        <v>1</v>
      </c>
      <c r="F342" s="175" t="s">
        <v>210</v>
      </c>
      <c r="H342" s="174" t="s">
        <v>1</v>
      </c>
      <c r="I342" s="176"/>
      <c r="L342" s="173"/>
      <c r="M342" s="177"/>
      <c r="N342" s="178"/>
      <c r="O342" s="178"/>
      <c r="P342" s="178"/>
      <c r="Q342" s="178"/>
      <c r="R342" s="178"/>
      <c r="S342" s="178"/>
      <c r="T342" s="179"/>
      <c r="AT342" s="174" t="s">
        <v>191</v>
      </c>
      <c r="AU342" s="174" t="s">
        <v>82</v>
      </c>
      <c r="AV342" s="14" t="s">
        <v>80</v>
      </c>
      <c r="AW342" s="14" t="s">
        <v>29</v>
      </c>
      <c r="AX342" s="14" t="s">
        <v>72</v>
      </c>
      <c r="AY342" s="174" t="s">
        <v>181</v>
      </c>
    </row>
    <row r="343" spans="1:65" s="14" customFormat="1" ht="11.25">
      <c r="B343" s="173"/>
      <c r="D343" s="160" t="s">
        <v>191</v>
      </c>
      <c r="E343" s="174" t="s">
        <v>1</v>
      </c>
      <c r="F343" s="175" t="s">
        <v>196</v>
      </c>
      <c r="H343" s="174" t="s">
        <v>1</v>
      </c>
      <c r="I343" s="176"/>
      <c r="L343" s="173"/>
      <c r="M343" s="177"/>
      <c r="N343" s="178"/>
      <c r="O343" s="178"/>
      <c r="P343" s="178"/>
      <c r="Q343" s="178"/>
      <c r="R343" s="178"/>
      <c r="S343" s="178"/>
      <c r="T343" s="179"/>
      <c r="AT343" s="174" t="s">
        <v>191</v>
      </c>
      <c r="AU343" s="174" t="s">
        <v>82</v>
      </c>
      <c r="AV343" s="14" t="s">
        <v>80</v>
      </c>
      <c r="AW343" s="14" t="s">
        <v>29</v>
      </c>
      <c r="AX343" s="14" t="s">
        <v>72</v>
      </c>
      <c r="AY343" s="174" t="s">
        <v>181</v>
      </c>
    </row>
    <row r="344" spans="1:65" s="13" customFormat="1" ht="11.25">
      <c r="B344" s="165"/>
      <c r="D344" s="160" t="s">
        <v>191</v>
      </c>
      <c r="E344" s="166" t="s">
        <v>1</v>
      </c>
      <c r="F344" s="167" t="s">
        <v>387</v>
      </c>
      <c r="H344" s="168">
        <v>5</v>
      </c>
      <c r="I344" s="169"/>
      <c r="L344" s="165"/>
      <c r="M344" s="170"/>
      <c r="N344" s="171"/>
      <c r="O344" s="171"/>
      <c r="P344" s="171"/>
      <c r="Q344" s="171"/>
      <c r="R344" s="171"/>
      <c r="S344" s="171"/>
      <c r="T344" s="172"/>
      <c r="AT344" s="166" t="s">
        <v>191</v>
      </c>
      <c r="AU344" s="166" t="s">
        <v>82</v>
      </c>
      <c r="AV344" s="13" t="s">
        <v>82</v>
      </c>
      <c r="AW344" s="13" t="s">
        <v>29</v>
      </c>
      <c r="AX344" s="13" t="s">
        <v>80</v>
      </c>
      <c r="AY344" s="166" t="s">
        <v>181</v>
      </c>
    </row>
    <row r="345" spans="1:65" s="2" customFormat="1" ht="24.2" customHeight="1">
      <c r="A345" s="32"/>
      <c r="B345" s="144"/>
      <c r="C345" s="188" t="s">
        <v>388</v>
      </c>
      <c r="D345" s="188" t="s">
        <v>266</v>
      </c>
      <c r="E345" s="189" t="s">
        <v>389</v>
      </c>
      <c r="F345" s="190" t="s">
        <v>390</v>
      </c>
      <c r="G345" s="191" t="s">
        <v>183</v>
      </c>
      <c r="H345" s="192">
        <v>1710</v>
      </c>
      <c r="I345" s="193"/>
      <c r="J345" s="194">
        <f>ROUND(I345*H345,2)</f>
        <v>0</v>
      </c>
      <c r="K345" s="195"/>
      <c r="L345" s="33"/>
      <c r="M345" s="196" t="s">
        <v>1</v>
      </c>
      <c r="N345" s="197" t="s">
        <v>37</v>
      </c>
      <c r="O345" s="58"/>
      <c r="P345" s="156">
        <f>O345*H345</f>
        <v>0</v>
      </c>
      <c r="Q345" s="156">
        <v>0</v>
      </c>
      <c r="R345" s="156">
        <f>Q345*H345</f>
        <v>0</v>
      </c>
      <c r="S345" s="156">
        <v>0</v>
      </c>
      <c r="T345" s="157">
        <f>S345*H345</f>
        <v>0</v>
      </c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R345" s="158" t="s">
        <v>188</v>
      </c>
      <c r="AT345" s="158" t="s">
        <v>266</v>
      </c>
      <c r="AU345" s="158" t="s">
        <v>82</v>
      </c>
      <c r="AY345" s="17" t="s">
        <v>181</v>
      </c>
      <c r="BE345" s="159">
        <f>IF(N345="základní",J345,0)</f>
        <v>0</v>
      </c>
      <c r="BF345" s="159">
        <f>IF(N345="snížená",J345,0)</f>
        <v>0</v>
      </c>
      <c r="BG345" s="159">
        <f>IF(N345="zákl. přenesená",J345,0)</f>
        <v>0</v>
      </c>
      <c r="BH345" s="159">
        <f>IF(N345="sníž. přenesená",J345,0)</f>
        <v>0</v>
      </c>
      <c r="BI345" s="159">
        <f>IF(N345="nulová",J345,0)</f>
        <v>0</v>
      </c>
      <c r="BJ345" s="17" t="s">
        <v>80</v>
      </c>
      <c r="BK345" s="159">
        <f>ROUND(I345*H345,2)</f>
        <v>0</v>
      </c>
      <c r="BL345" s="17" t="s">
        <v>188</v>
      </c>
      <c r="BM345" s="158" t="s">
        <v>391</v>
      </c>
    </row>
    <row r="346" spans="1:65" s="2" customFormat="1" ht="19.5">
      <c r="A346" s="32"/>
      <c r="B346" s="33"/>
      <c r="C346" s="32"/>
      <c r="D346" s="160" t="s">
        <v>190</v>
      </c>
      <c r="E346" s="32"/>
      <c r="F346" s="161" t="s">
        <v>390</v>
      </c>
      <c r="G346" s="32"/>
      <c r="H346" s="32"/>
      <c r="I346" s="162"/>
      <c r="J346" s="32"/>
      <c r="K346" s="32"/>
      <c r="L346" s="33"/>
      <c r="M346" s="163"/>
      <c r="N346" s="164"/>
      <c r="O346" s="58"/>
      <c r="P346" s="58"/>
      <c r="Q346" s="58"/>
      <c r="R346" s="58"/>
      <c r="S346" s="58"/>
      <c r="T346" s="59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T346" s="17" t="s">
        <v>190</v>
      </c>
      <c r="AU346" s="17" t="s">
        <v>82</v>
      </c>
    </row>
    <row r="347" spans="1:65" s="14" customFormat="1" ht="11.25">
      <c r="B347" s="173"/>
      <c r="D347" s="160" t="s">
        <v>191</v>
      </c>
      <c r="E347" s="174" t="s">
        <v>1</v>
      </c>
      <c r="F347" s="175" t="s">
        <v>193</v>
      </c>
      <c r="H347" s="174" t="s">
        <v>1</v>
      </c>
      <c r="I347" s="176"/>
      <c r="L347" s="173"/>
      <c r="M347" s="177"/>
      <c r="N347" s="178"/>
      <c r="O347" s="178"/>
      <c r="P347" s="178"/>
      <c r="Q347" s="178"/>
      <c r="R347" s="178"/>
      <c r="S347" s="178"/>
      <c r="T347" s="179"/>
      <c r="AT347" s="174" t="s">
        <v>191</v>
      </c>
      <c r="AU347" s="174" t="s">
        <v>82</v>
      </c>
      <c r="AV347" s="14" t="s">
        <v>80</v>
      </c>
      <c r="AW347" s="14" t="s">
        <v>29</v>
      </c>
      <c r="AX347" s="14" t="s">
        <v>72</v>
      </c>
      <c r="AY347" s="174" t="s">
        <v>181</v>
      </c>
    </row>
    <row r="348" spans="1:65" s="14" customFormat="1" ht="11.25">
      <c r="B348" s="173"/>
      <c r="D348" s="160" t="s">
        <v>191</v>
      </c>
      <c r="E348" s="174" t="s">
        <v>1</v>
      </c>
      <c r="F348" s="175" t="s">
        <v>392</v>
      </c>
      <c r="H348" s="174" t="s">
        <v>1</v>
      </c>
      <c r="I348" s="176"/>
      <c r="L348" s="173"/>
      <c r="M348" s="177"/>
      <c r="N348" s="178"/>
      <c r="O348" s="178"/>
      <c r="P348" s="178"/>
      <c r="Q348" s="178"/>
      <c r="R348" s="178"/>
      <c r="S348" s="178"/>
      <c r="T348" s="179"/>
      <c r="AT348" s="174" t="s">
        <v>191</v>
      </c>
      <c r="AU348" s="174" t="s">
        <v>82</v>
      </c>
      <c r="AV348" s="14" t="s">
        <v>80</v>
      </c>
      <c r="AW348" s="14" t="s">
        <v>29</v>
      </c>
      <c r="AX348" s="14" t="s">
        <v>72</v>
      </c>
      <c r="AY348" s="174" t="s">
        <v>181</v>
      </c>
    </row>
    <row r="349" spans="1:65" s="14" customFormat="1" ht="11.25">
      <c r="B349" s="173"/>
      <c r="D349" s="160" t="s">
        <v>191</v>
      </c>
      <c r="E349" s="174" t="s">
        <v>1</v>
      </c>
      <c r="F349" s="175" t="s">
        <v>228</v>
      </c>
      <c r="H349" s="174" t="s">
        <v>1</v>
      </c>
      <c r="I349" s="176"/>
      <c r="L349" s="173"/>
      <c r="M349" s="177"/>
      <c r="N349" s="178"/>
      <c r="O349" s="178"/>
      <c r="P349" s="178"/>
      <c r="Q349" s="178"/>
      <c r="R349" s="178"/>
      <c r="S349" s="178"/>
      <c r="T349" s="179"/>
      <c r="AT349" s="174" t="s">
        <v>191</v>
      </c>
      <c r="AU349" s="174" t="s">
        <v>82</v>
      </c>
      <c r="AV349" s="14" t="s">
        <v>80</v>
      </c>
      <c r="AW349" s="14" t="s">
        <v>29</v>
      </c>
      <c r="AX349" s="14" t="s">
        <v>72</v>
      </c>
      <c r="AY349" s="174" t="s">
        <v>181</v>
      </c>
    </row>
    <row r="350" spans="1:65" s="14" customFormat="1" ht="11.25">
      <c r="B350" s="173"/>
      <c r="D350" s="160" t="s">
        <v>191</v>
      </c>
      <c r="E350" s="174" t="s">
        <v>1</v>
      </c>
      <c r="F350" s="175" t="s">
        <v>195</v>
      </c>
      <c r="H350" s="174" t="s">
        <v>1</v>
      </c>
      <c r="I350" s="176"/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191</v>
      </c>
      <c r="AU350" s="174" t="s">
        <v>82</v>
      </c>
      <c r="AV350" s="14" t="s">
        <v>80</v>
      </c>
      <c r="AW350" s="14" t="s">
        <v>29</v>
      </c>
      <c r="AX350" s="14" t="s">
        <v>72</v>
      </c>
      <c r="AY350" s="174" t="s">
        <v>181</v>
      </c>
    </row>
    <row r="351" spans="1:65" s="14" customFormat="1" ht="11.25">
      <c r="B351" s="173"/>
      <c r="D351" s="160" t="s">
        <v>191</v>
      </c>
      <c r="E351" s="174" t="s">
        <v>1</v>
      </c>
      <c r="F351" s="175" t="s">
        <v>210</v>
      </c>
      <c r="H351" s="174" t="s">
        <v>1</v>
      </c>
      <c r="I351" s="176"/>
      <c r="L351" s="173"/>
      <c r="M351" s="177"/>
      <c r="N351" s="178"/>
      <c r="O351" s="178"/>
      <c r="P351" s="178"/>
      <c r="Q351" s="178"/>
      <c r="R351" s="178"/>
      <c r="S351" s="178"/>
      <c r="T351" s="179"/>
      <c r="AT351" s="174" t="s">
        <v>191</v>
      </c>
      <c r="AU351" s="174" t="s">
        <v>82</v>
      </c>
      <c r="AV351" s="14" t="s">
        <v>80</v>
      </c>
      <c r="AW351" s="14" t="s">
        <v>29</v>
      </c>
      <c r="AX351" s="14" t="s">
        <v>72</v>
      </c>
      <c r="AY351" s="174" t="s">
        <v>181</v>
      </c>
    </row>
    <row r="352" spans="1:65" s="14" customFormat="1" ht="11.25">
      <c r="B352" s="173"/>
      <c r="D352" s="160" t="s">
        <v>191</v>
      </c>
      <c r="E352" s="174" t="s">
        <v>1</v>
      </c>
      <c r="F352" s="175" t="s">
        <v>196</v>
      </c>
      <c r="H352" s="174" t="s">
        <v>1</v>
      </c>
      <c r="I352" s="176"/>
      <c r="L352" s="173"/>
      <c r="M352" s="177"/>
      <c r="N352" s="178"/>
      <c r="O352" s="178"/>
      <c r="P352" s="178"/>
      <c r="Q352" s="178"/>
      <c r="R352" s="178"/>
      <c r="S352" s="178"/>
      <c r="T352" s="179"/>
      <c r="AT352" s="174" t="s">
        <v>191</v>
      </c>
      <c r="AU352" s="174" t="s">
        <v>82</v>
      </c>
      <c r="AV352" s="14" t="s">
        <v>80</v>
      </c>
      <c r="AW352" s="14" t="s">
        <v>29</v>
      </c>
      <c r="AX352" s="14" t="s">
        <v>72</v>
      </c>
      <c r="AY352" s="174" t="s">
        <v>181</v>
      </c>
    </row>
    <row r="353" spans="1:65" s="13" customFormat="1" ht="11.25">
      <c r="B353" s="165"/>
      <c r="D353" s="160" t="s">
        <v>191</v>
      </c>
      <c r="E353" s="166" t="s">
        <v>1</v>
      </c>
      <c r="F353" s="167" t="s">
        <v>393</v>
      </c>
      <c r="H353" s="168">
        <v>1710</v>
      </c>
      <c r="I353" s="169"/>
      <c r="L353" s="165"/>
      <c r="M353" s="170"/>
      <c r="N353" s="171"/>
      <c r="O353" s="171"/>
      <c r="P353" s="171"/>
      <c r="Q353" s="171"/>
      <c r="R353" s="171"/>
      <c r="S353" s="171"/>
      <c r="T353" s="172"/>
      <c r="AT353" s="166" t="s">
        <v>191</v>
      </c>
      <c r="AU353" s="166" t="s">
        <v>82</v>
      </c>
      <c r="AV353" s="13" t="s">
        <v>82</v>
      </c>
      <c r="AW353" s="13" t="s">
        <v>29</v>
      </c>
      <c r="AX353" s="13" t="s">
        <v>80</v>
      </c>
      <c r="AY353" s="166" t="s">
        <v>181</v>
      </c>
    </row>
    <row r="354" spans="1:65" s="2" customFormat="1" ht="16.5" customHeight="1">
      <c r="A354" s="32"/>
      <c r="B354" s="144"/>
      <c r="C354" s="188" t="s">
        <v>394</v>
      </c>
      <c r="D354" s="188" t="s">
        <v>266</v>
      </c>
      <c r="E354" s="189" t="s">
        <v>395</v>
      </c>
      <c r="F354" s="190" t="s">
        <v>396</v>
      </c>
      <c r="G354" s="191" t="s">
        <v>215</v>
      </c>
      <c r="H354" s="192">
        <v>125</v>
      </c>
      <c r="I354" s="193"/>
      <c r="J354" s="194">
        <f>ROUND(I354*H354,2)</f>
        <v>0</v>
      </c>
      <c r="K354" s="195"/>
      <c r="L354" s="33"/>
      <c r="M354" s="196" t="s">
        <v>1</v>
      </c>
      <c r="N354" s="197" t="s">
        <v>37</v>
      </c>
      <c r="O354" s="58"/>
      <c r="P354" s="156">
        <f>O354*H354</f>
        <v>0</v>
      </c>
      <c r="Q354" s="156">
        <v>0</v>
      </c>
      <c r="R354" s="156">
        <f>Q354*H354</f>
        <v>0</v>
      </c>
      <c r="S354" s="156">
        <v>0</v>
      </c>
      <c r="T354" s="157">
        <f>S354*H354</f>
        <v>0</v>
      </c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R354" s="158" t="s">
        <v>188</v>
      </c>
      <c r="AT354" s="158" t="s">
        <v>266</v>
      </c>
      <c r="AU354" s="158" t="s">
        <v>82</v>
      </c>
      <c r="AY354" s="17" t="s">
        <v>181</v>
      </c>
      <c r="BE354" s="159">
        <f>IF(N354="základní",J354,0)</f>
        <v>0</v>
      </c>
      <c r="BF354" s="159">
        <f>IF(N354="snížená",J354,0)</f>
        <v>0</v>
      </c>
      <c r="BG354" s="159">
        <f>IF(N354="zákl. přenesená",J354,0)</f>
        <v>0</v>
      </c>
      <c r="BH354" s="159">
        <f>IF(N354="sníž. přenesená",J354,0)</f>
        <v>0</v>
      </c>
      <c r="BI354" s="159">
        <f>IF(N354="nulová",J354,0)</f>
        <v>0</v>
      </c>
      <c r="BJ354" s="17" t="s">
        <v>80</v>
      </c>
      <c r="BK354" s="159">
        <f>ROUND(I354*H354,2)</f>
        <v>0</v>
      </c>
      <c r="BL354" s="17" t="s">
        <v>188</v>
      </c>
      <c r="BM354" s="158" t="s">
        <v>397</v>
      </c>
    </row>
    <row r="355" spans="1:65" s="2" customFormat="1" ht="11.25">
      <c r="A355" s="32"/>
      <c r="B355" s="33"/>
      <c r="C355" s="32"/>
      <c r="D355" s="160" t="s">
        <v>190</v>
      </c>
      <c r="E355" s="32"/>
      <c r="F355" s="161" t="s">
        <v>396</v>
      </c>
      <c r="G355" s="32"/>
      <c r="H355" s="32"/>
      <c r="I355" s="162"/>
      <c r="J355" s="32"/>
      <c r="K355" s="32"/>
      <c r="L355" s="33"/>
      <c r="M355" s="163"/>
      <c r="N355" s="164"/>
      <c r="O355" s="58"/>
      <c r="P355" s="58"/>
      <c r="Q355" s="58"/>
      <c r="R355" s="58"/>
      <c r="S355" s="58"/>
      <c r="T355" s="59"/>
      <c r="U355" s="32"/>
      <c r="V355" s="32"/>
      <c r="W355" s="32"/>
      <c r="X355" s="32"/>
      <c r="Y355" s="32"/>
      <c r="Z355" s="32"/>
      <c r="AA355" s="32"/>
      <c r="AB355" s="32"/>
      <c r="AC355" s="32"/>
      <c r="AD355" s="32"/>
      <c r="AE355" s="32"/>
      <c r="AT355" s="17" t="s">
        <v>190</v>
      </c>
      <c r="AU355" s="17" t="s">
        <v>82</v>
      </c>
    </row>
    <row r="356" spans="1:65" s="14" customFormat="1" ht="11.25">
      <c r="B356" s="173"/>
      <c r="D356" s="160" t="s">
        <v>191</v>
      </c>
      <c r="E356" s="174" t="s">
        <v>1</v>
      </c>
      <c r="F356" s="175" t="s">
        <v>193</v>
      </c>
      <c r="H356" s="174" t="s">
        <v>1</v>
      </c>
      <c r="I356" s="176"/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191</v>
      </c>
      <c r="AU356" s="174" t="s">
        <v>82</v>
      </c>
      <c r="AV356" s="14" t="s">
        <v>80</v>
      </c>
      <c r="AW356" s="14" t="s">
        <v>29</v>
      </c>
      <c r="AX356" s="14" t="s">
        <v>72</v>
      </c>
      <c r="AY356" s="174" t="s">
        <v>181</v>
      </c>
    </row>
    <row r="357" spans="1:65" s="14" customFormat="1" ht="11.25">
      <c r="B357" s="173"/>
      <c r="D357" s="160" t="s">
        <v>191</v>
      </c>
      <c r="E357" s="174" t="s">
        <v>1</v>
      </c>
      <c r="F357" s="175" t="s">
        <v>398</v>
      </c>
      <c r="H357" s="174" t="s">
        <v>1</v>
      </c>
      <c r="I357" s="176"/>
      <c r="L357" s="173"/>
      <c r="M357" s="177"/>
      <c r="N357" s="178"/>
      <c r="O357" s="178"/>
      <c r="P357" s="178"/>
      <c r="Q357" s="178"/>
      <c r="R357" s="178"/>
      <c r="S357" s="178"/>
      <c r="T357" s="179"/>
      <c r="AT357" s="174" t="s">
        <v>191</v>
      </c>
      <c r="AU357" s="174" t="s">
        <v>82</v>
      </c>
      <c r="AV357" s="14" t="s">
        <v>80</v>
      </c>
      <c r="AW357" s="14" t="s">
        <v>29</v>
      </c>
      <c r="AX357" s="14" t="s">
        <v>72</v>
      </c>
      <c r="AY357" s="174" t="s">
        <v>181</v>
      </c>
    </row>
    <row r="358" spans="1:65" s="14" customFormat="1" ht="11.25">
      <c r="B358" s="173"/>
      <c r="D358" s="160" t="s">
        <v>191</v>
      </c>
      <c r="E358" s="174" t="s">
        <v>1</v>
      </c>
      <c r="F358" s="175" t="s">
        <v>195</v>
      </c>
      <c r="H358" s="174" t="s">
        <v>1</v>
      </c>
      <c r="I358" s="176"/>
      <c r="L358" s="173"/>
      <c r="M358" s="177"/>
      <c r="N358" s="178"/>
      <c r="O358" s="178"/>
      <c r="P358" s="178"/>
      <c r="Q358" s="178"/>
      <c r="R358" s="178"/>
      <c r="S358" s="178"/>
      <c r="T358" s="179"/>
      <c r="AT358" s="174" t="s">
        <v>191</v>
      </c>
      <c r="AU358" s="174" t="s">
        <v>82</v>
      </c>
      <c r="AV358" s="14" t="s">
        <v>80</v>
      </c>
      <c r="AW358" s="14" t="s">
        <v>29</v>
      </c>
      <c r="AX358" s="14" t="s">
        <v>72</v>
      </c>
      <c r="AY358" s="174" t="s">
        <v>181</v>
      </c>
    </row>
    <row r="359" spans="1:65" s="14" customFormat="1" ht="11.25">
      <c r="B359" s="173"/>
      <c r="D359" s="160" t="s">
        <v>191</v>
      </c>
      <c r="E359" s="174" t="s">
        <v>1</v>
      </c>
      <c r="F359" s="175" t="s">
        <v>210</v>
      </c>
      <c r="H359" s="174" t="s">
        <v>1</v>
      </c>
      <c r="I359" s="176"/>
      <c r="L359" s="173"/>
      <c r="M359" s="177"/>
      <c r="N359" s="178"/>
      <c r="O359" s="178"/>
      <c r="P359" s="178"/>
      <c r="Q359" s="178"/>
      <c r="R359" s="178"/>
      <c r="S359" s="178"/>
      <c r="T359" s="179"/>
      <c r="AT359" s="174" t="s">
        <v>191</v>
      </c>
      <c r="AU359" s="174" t="s">
        <v>82</v>
      </c>
      <c r="AV359" s="14" t="s">
        <v>80</v>
      </c>
      <c r="AW359" s="14" t="s">
        <v>29</v>
      </c>
      <c r="AX359" s="14" t="s">
        <v>72</v>
      </c>
      <c r="AY359" s="174" t="s">
        <v>181</v>
      </c>
    </row>
    <row r="360" spans="1:65" s="14" customFormat="1" ht="11.25">
      <c r="B360" s="173"/>
      <c r="D360" s="160" t="s">
        <v>191</v>
      </c>
      <c r="E360" s="174" t="s">
        <v>1</v>
      </c>
      <c r="F360" s="175" t="s">
        <v>196</v>
      </c>
      <c r="H360" s="174" t="s">
        <v>1</v>
      </c>
      <c r="I360" s="176"/>
      <c r="L360" s="173"/>
      <c r="M360" s="177"/>
      <c r="N360" s="178"/>
      <c r="O360" s="178"/>
      <c r="P360" s="178"/>
      <c r="Q360" s="178"/>
      <c r="R360" s="178"/>
      <c r="S360" s="178"/>
      <c r="T360" s="179"/>
      <c r="AT360" s="174" t="s">
        <v>191</v>
      </c>
      <c r="AU360" s="174" t="s">
        <v>82</v>
      </c>
      <c r="AV360" s="14" t="s">
        <v>80</v>
      </c>
      <c r="AW360" s="14" t="s">
        <v>29</v>
      </c>
      <c r="AX360" s="14" t="s">
        <v>72</v>
      </c>
      <c r="AY360" s="174" t="s">
        <v>181</v>
      </c>
    </row>
    <row r="361" spans="1:65" s="13" customFormat="1" ht="22.5">
      <c r="B361" s="165"/>
      <c r="D361" s="160" t="s">
        <v>191</v>
      </c>
      <c r="E361" s="166" t="s">
        <v>1</v>
      </c>
      <c r="F361" s="167" t="s">
        <v>399</v>
      </c>
      <c r="H361" s="168">
        <v>125</v>
      </c>
      <c r="I361" s="169"/>
      <c r="L361" s="165"/>
      <c r="M361" s="170"/>
      <c r="N361" s="171"/>
      <c r="O361" s="171"/>
      <c r="P361" s="171"/>
      <c r="Q361" s="171"/>
      <c r="R361" s="171"/>
      <c r="S361" s="171"/>
      <c r="T361" s="172"/>
      <c r="AT361" s="166" t="s">
        <v>191</v>
      </c>
      <c r="AU361" s="166" t="s">
        <v>82</v>
      </c>
      <c r="AV361" s="13" t="s">
        <v>82</v>
      </c>
      <c r="AW361" s="13" t="s">
        <v>29</v>
      </c>
      <c r="AX361" s="13" t="s">
        <v>72</v>
      </c>
      <c r="AY361" s="166" t="s">
        <v>181</v>
      </c>
    </row>
    <row r="362" spans="1:65" s="15" customFormat="1" ht="11.25">
      <c r="B362" s="180"/>
      <c r="D362" s="160" t="s">
        <v>191</v>
      </c>
      <c r="E362" s="181" t="s">
        <v>1</v>
      </c>
      <c r="F362" s="182" t="s">
        <v>223</v>
      </c>
      <c r="H362" s="183">
        <v>125</v>
      </c>
      <c r="I362" s="184"/>
      <c r="L362" s="180"/>
      <c r="M362" s="185"/>
      <c r="N362" s="186"/>
      <c r="O362" s="186"/>
      <c r="P362" s="186"/>
      <c r="Q362" s="186"/>
      <c r="R362" s="186"/>
      <c r="S362" s="186"/>
      <c r="T362" s="187"/>
      <c r="AT362" s="181" t="s">
        <v>191</v>
      </c>
      <c r="AU362" s="181" t="s">
        <v>82</v>
      </c>
      <c r="AV362" s="15" t="s">
        <v>188</v>
      </c>
      <c r="AW362" s="15" t="s">
        <v>29</v>
      </c>
      <c r="AX362" s="15" t="s">
        <v>80</v>
      </c>
      <c r="AY362" s="181" t="s">
        <v>181</v>
      </c>
    </row>
    <row r="363" spans="1:65" s="2" customFormat="1" ht="24.2" customHeight="1">
      <c r="A363" s="32"/>
      <c r="B363" s="144"/>
      <c r="C363" s="188" t="s">
        <v>400</v>
      </c>
      <c r="D363" s="188" t="s">
        <v>266</v>
      </c>
      <c r="E363" s="189" t="s">
        <v>401</v>
      </c>
      <c r="F363" s="190" t="s">
        <v>402</v>
      </c>
      <c r="G363" s="191" t="s">
        <v>215</v>
      </c>
      <c r="H363" s="192">
        <v>12</v>
      </c>
      <c r="I363" s="193"/>
      <c r="J363" s="194">
        <f>ROUND(I363*H363,2)</f>
        <v>0</v>
      </c>
      <c r="K363" s="195"/>
      <c r="L363" s="33"/>
      <c r="M363" s="196" t="s">
        <v>1</v>
      </c>
      <c r="N363" s="197" t="s">
        <v>37</v>
      </c>
      <c r="O363" s="58"/>
      <c r="P363" s="156">
        <f>O363*H363</f>
        <v>0</v>
      </c>
      <c r="Q363" s="156">
        <v>0</v>
      </c>
      <c r="R363" s="156">
        <f>Q363*H363</f>
        <v>0</v>
      </c>
      <c r="S363" s="156">
        <v>0</v>
      </c>
      <c r="T363" s="157">
        <f>S363*H363</f>
        <v>0</v>
      </c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R363" s="158" t="s">
        <v>188</v>
      </c>
      <c r="AT363" s="158" t="s">
        <v>266</v>
      </c>
      <c r="AU363" s="158" t="s">
        <v>82</v>
      </c>
      <c r="AY363" s="17" t="s">
        <v>181</v>
      </c>
      <c r="BE363" s="159">
        <f>IF(N363="základní",J363,0)</f>
        <v>0</v>
      </c>
      <c r="BF363" s="159">
        <f>IF(N363="snížená",J363,0)</f>
        <v>0</v>
      </c>
      <c r="BG363" s="159">
        <f>IF(N363="zákl. přenesená",J363,0)</f>
        <v>0</v>
      </c>
      <c r="BH363" s="159">
        <f>IF(N363="sníž. přenesená",J363,0)</f>
        <v>0</v>
      </c>
      <c r="BI363" s="159">
        <f>IF(N363="nulová",J363,0)</f>
        <v>0</v>
      </c>
      <c r="BJ363" s="17" t="s">
        <v>80</v>
      </c>
      <c r="BK363" s="159">
        <f>ROUND(I363*H363,2)</f>
        <v>0</v>
      </c>
      <c r="BL363" s="17" t="s">
        <v>188</v>
      </c>
      <c r="BM363" s="158" t="s">
        <v>403</v>
      </c>
    </row>
    <row r="364" spans="1:65" s="2" customFormat="1" ht="11.25">
      <c r="A364" s="32"/>
      <c r="B364" s="33"/>
      <c r="C364" s="32"/>
      <c r="D364" s="160" t="s">
        <v>190</v>
      </c>
      <c r="E364" s="32"/>
      <c r="F364" s="161" t="s">
        <v>402</v>
      </c>
      <c r="G364" s="32"/>
      <c r="H364" s="32"/>
      <c r="I364" s="162"/>
      <c r="J364" s="32"/>
      <c r="K364" s="32"/>
      <c r="L364" s="33"/>
      <c r="M364" s="163"/>
      <c r="N364" s="164"/>
      <c r="O364" s="58"/>
      <c r="P364" s="58"/>
      <c r="Q364" s="58"/>
      <c r="R364" s="58"/>
      <c r="S364" s="58"/>
      <c r="T364" s="59"/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T364" s="17" t="s">
        <v>190</v>
      </c>
      <c r="AU364" s="17" t="s">
        <v>82</v>
      </c>
    </row>
    <row r="365" spans="1:65" s="2" customFormat="1" ht="24.2" customHeight="1">
      <c r="A365" s="32"/>
      <c r="B365" s="144"/>
      <c r="C365" s="188" t="s">
        <v>404</v>
      </c>
      <c r="D365" s="188" t="s">
        <v>266</v>
      </c>
      <c r="E365" s="189" t="s">
        <v>405</v>
      </c>
      <c r="F365" s="190" t="s">
        <v>406</v>
      </c>
      <c r="G365" s="191" t="s">
        <v>183</v>
      </c>
      <c r="H365" s="192">
        <v>2500</v>
      </c>
      <c r="I365" s="193"/>
      <c r="J365" s="194">
        <f>ROUND(I365*H365,2)</f>
        <v>0</v>
      </c>
      <c r="K365" s="195"/>
      <c r="L365" s="33"/>
      <c r="M365" s="196" t="s">
        <v>1</v>
      </c>
      <c r="N365" s="197" t="s">
        <v>37</v>
      </c>
      <c r="O365" s="58"/>
      <c r="P365" s="156">
        <f>O365*H365</f>
        <v>0</v>
      </c>
      <c r="Q365" s="156">
        <v>0</v>
      </c>
      <c r="R365" s="156">
        <f>Q365*H365</f>
        <v>0</v>
      </c>
      <c r="S365" s="156">
        <v>0</v>
      </c>
      <c r="T365" s="157">
        <f>S365*H365</f>
        <v>0</v>
      </c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R365" s="158" t="s">
        <v>188</v>
      </c>
      <c r="AT365" s="158" t="s">
        <v>266</v>
      </c>
      <c r="AU365" s="158" t="s">
        <v>82</v>
      </c>
      <c r="AY365" s="17" t="s">
        <v>181</v>
      </c>
      <c r="BE365" s="159">
        <f>IF(N365="základní",J365,0)</f>
        <v>0</v>
      </c>
      <c r="BF365" s="159">
        <f>IF(N365="snížená",J365,0)</f>
        <v>0</v>
      </c>
      <c r="BG365" s="159">
        <f>IF(N365="zákl. přenesená",J365,0)</f>
        <v>0</v>
      </c>
      <c r="BH365" s="159">
        <f>IF(N365="sníž. přenesená",J365,0)</f>
        <v>0</v>
      </c>
      <c r="BI365" s="159">
        <f>IF(N365="nulová",J365,0)</f>
        <v>0</v>
      </c>
      <c r="BJ365" s="17" t="s">
        <v>80</v>
      </c>
      <c r="BK365" s="159">
        <f>ROUND(I365*H365,2)</f>
        <v>0</v>
      </c>
      <c r="BL365" s="17" t="s">
        <v>188</v>
      </c>
      <c r="BM365" s="158" t="s">
        <v>407</v>
      </c>
    </row>
    <row r="366" spans="1:65" s="2" customFormat="1" ht="19.5">
      <c r="A366" s="32"/>
      <c r="B366" s="33"/>
      <c r="C366" s="32"/>
      <c r="D366" s="160" t="s">
        <v>190</v>
      </c>
      <c r="E366" s="32"/>
      <c r="F366" s="161" t="s">
        <v>406</v>
      </c>
      <c r="G366" s="32"/>
      <c r="H366" s="32"/>
      <c r="I366" s="162"/>
      <c r="J366" s="32"/>
      <c r="K366" s="32"/>
      <c r="L366" s="33"/>
      <c r="M366" s="163"/>
      <c r="N366" s="164"/>
      <c r="O366" s="58"/>
      <c r="P366" s="58"/>
      <c r="Q366" s="58"/>
      <c r="R366" s="58"/>
      <c r="S366" s="58"/>
      <c r="T366" s="59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T366" s="17" t="s">
        <v>190</v>
      </c>
      <c r="AU366" s="17" t="s">
        <v>82</v>
      </c>
    </row>
    <row r="367" spans="1:65" s="2" customFormat="1" ht="24.2" customHeight="1">
      <c r="A367" s="32"/>
      <c r="B367" s="144"/>
      <c r="C367" s="188" t="s">
        <v>408</v>
      </c>
      <c r="D367" s="188" t="s">
        <v>266</v>
      </c>
      <c r="E367" s="189" t="s">
        <v>409</v>
      </c>
      <c r="F367" s="190" t="s">
        <v>410</v>
      </c>
      <c r="G367" s="191" t="s">
        <v>215</v>
      </c>
      <c r="H367" s="192">
        <v>5</v>
      </c>
      <c r="I367" s="193"/>
      <c r="J367" s="194">
        <f>ROUND(I367*H367,2)</f>
        <v>0</v>
      </c>
      <c r="K367" s="195"/>
      <c r="L367" s="33"/>
      <c r="M367" s="196" t="s">
        <v>1</v>
      </c>
      <c r="N367" s="197" t="s">
        <v>37</v>
      </c>
      <c r="O367" s="58"/>
      <c r="P367" s="156">
        <f>O367*H367</f>
        <v>0</v>
      </c>
      <c r="Q367" s="156">
        <v>0</v>
      </c>
      <c r="R367" s="156">
        <f>Q367*H367</f>
        <v>0</v>
      </c>
      <c r="S367" s="156">
        <v>0</v>
      </c>
      <c r="T367" s="157">
        <f>S367*H367</f>
        <v>0</v>
      </c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R367" s="158" t="s">
        <v>188</v>
      </c>
      <c r="AT367" s="158" t="s">
        <v>266</v>
      </c>
      <c r="AU367" s="158" t="s">
        <v>82</v>
      </c>
      <c r="AY367" s="17" t="s">
        <v>181</v>
      </c>
      <c r="BE367" s="159">
        <f>IF(N367="základní",J367,0)</f>
        <v>0</v>
      </c>
      <c r="BF367" s="159">
        <f>IF(N367="snížená",J367,0)</f>
        <v>0</v>
      </c>
      <c r="BG367" s="159">
        <f>IF(N367="zákl. přenesená",J367,0)</f>
        <v>0</v>
      </c>
      <c r="BH367" s="159">
        <f>IF(N367="sníž. přenesená",J367,0)</f>
        <v>0</v>
      </c>
      <c r="BI367" s="159">
        <f>IF(N367="nulová",J367,0)</f>
        <v>0</v>
      </c>
      <c r="BJ367" s="17" t="s">
        <v>80</v>
      </c>
      <c r="BK367" s="159">
        <f>ROUND(I367*H367,2)</f>
        <v>0</v>
      </c>
      <c r="BL367" s="17" t="s">
        <v>188</v>
      </c>
      <c r="BM367" s="158" t="s">
        <v>411</v>
      </c>
    </row>
    <row r="368" spans="1:65" s="2" customFormat="1" ht="11.25">
      <c r="A368" s="32"/>
      <c r="B368" s="33"/>
      <c r="C368" s="32"/>
      <c r="D368" s="160" t="s">
        <v>190</v>
      </c>
      <c r="E368" s="32"/>
      <c r="F368" s="161" t="s">
        <v>410</v>
      </c>
      <c r="G368" s="32"/>
      <c r="H368" s="32"/>
      <c r="I368" s="162"/>
      <c r="J368" s="32"/>
      <c r="K368" s="32"/>
      <c r="L368" s="33"/>
      <c r="M368" s="198"/>
      <c r="N368" s="199"/>
      <c r="O368" s="200"/>
      <c r="P368" s="200"/>
      <c r="Q368" s="200"/>
      <c r="R368" s="200"/>
      <c r="S368" s="200"/>
      <c r="T368" s="201"/>
      <c r="U368" s="32"/>
      <c r="V368" s="32"/>
      <c r="W368" s="32"/>
      <c r="X368" s="32"/>
      <c r="Y368" s="32"/>
      <c r="Z368" s="32"/>
      <c r="AA368" s="32"/>
      <c r="AB368" s="32"/>
      <c r="AC368" s="32"/>
      <c r="AD368" s="32"/>
      <c r="AE368" s="32"/>
      <c r="AT368" s="17" t="s">
        <v>190</v>
      </c>
      <c r="AU368" s="17" t="s">
        <v>82</v>
      </c>
    </row>
    <row r="369" spans="1:31" s="2" customFormat="1" ht="6.95" customHeight="1">
      <c r="A369" s="32"/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33"/>
      <c r="M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</row>
  </sheetData>
  <autoFilter ref="C118:K368" xr:uid="{00000000-0009-0000-0000-00000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237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136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2269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ROUND(J124,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ROUND((SUM(BE124:BE236)),  2)</f>
        <v>0</v>
      </c>
      <c r="G33" s="32"/>
      <c r="H33" s="32"/>
      <c r="I33" s="100">
        <v>0.21</v>
      </c>
      <c r="J33" s="99">
        <f>ROUND(((SUM(BE124:BE236))*I33),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ROUND((SUM(BF124:BF236)),  2)</f>
        <v>0</v>
      </c>
      <c r="G34" s="32"/>
      <c r="H34" s="32"/>
      <c r="I34" s="100">
        <v>0.12</v>
      </c>
      <c r="J34" s="99">
        <f>ROUND(((SUM(BF124:BF236))*I34),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ROUND((SUM(BG124:BG236)),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ROUND((SUM(BH124:BH236)),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ROUND((SUM(BI124:BI236)),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01-21-07 - Železniční propustek v km 191,972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J124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J125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J126</f>
        <v>0</v>
      </c>
      <c r="L98" s="116"/>
    </row>
    <row r="99" spans="1:31" s="10" customFormat="1" ht="19.899999999999999" customHeight="1">
      <c r="B99" s="116"/>
      <c r="D99" s="117" t="s">
        <v>1559</v>
      </c>
      <c r="E99" s="118"/>
      <c r="F99" s="118"/>
      <c r="G99" s="118"/>
      <c r="H99" s="118"/>
      <c r="I99" s="118"/>
      <c r="J99" s="119">
        <f>J157</f>
        <v>0</v>
      </c>
      <c r="L99" s="116"/>
    </row>
    <row r="100" spans="1:31" s="10" customFormat="1" ht="14.85" customHeight="1">
      <c r="B100" s="116"/>
      <c r="D100" s="117" t="s">
        <v>2158</v>
      </c>
      <c r="E100" s="118"/>
      <c r="F100" s="118"/>
      <c r="G100" s="118"/>
      <c r="H100" s="118"/>
      <c r="I100" s="118"/>
      <c r="J100" s="119">
        <f>J172</f>
        <v>0</v>
      </c>
      <c r="L100" s="116"/>
    </row>
    <row r="101" spans="1:31" s="10" customFormat="1" ht="19.899999999999999" customHeight="1">
      <c r="B101" s="116"/>
      <c r="D101" s="117" t="s">
        <v>1562</v>
      </c>
      <c r="E101" s="118"/>
      <c r="F101" s="118"/>
      <c r="G101" s="118"/>
      <c r="H101" s="118"/>
      <c r="I101" s="118"/>
      <c r="J101" s="119">
        <f>J185</f>
        <v>0</v>
      </c>
      <c r="L101" s="116"/>
    </row>
    <row r="102" spans="1:31" s="10" customFormat="1" ht="19.899999999999999" customHeight="1">
      <c r="B102" s="116"/>
      <c r="D102" s="117" t="s">
        <v>1895</v>
      </c>
      <c r="E102" s="118"/>
      <c r="F102" s="118"/>
      <c r="G102" s="118"/>
      <c r="H102" s="118"/>
      <c r="I102" s="118"/>
      <c r="J102" s="119">
        <f>J214</f>
        <v>0</v>
      </c>
      <c r="L102" s="116"/>
    </row>
    <row r="103" spans="1:31" s="10" customFormat="1" ht="19.899999999999999" customHeight="1">
      <c r="B103" s="116"/>
      <c r="D103" s="117" t="s">
        <v>1564</v>
      </c>
      <c r="E103" s="118"/>
      <c r="F103" s="118"/>
      <c r="G103" s="118"/>
      <c r="H103" s="118"/>
      <c r="I103" s="118"/>
      <c r="J103" s="119">
        <f>J223</f>
        <v>0</v>
      </c>
      <c r="L103" s="116"/>
    </row>
    <row r="104" spans="1:31" s="9" customFormat="1" ht="24.95" customHeight="1">
      <c r="B104" s="112"/>
      <c r="D104" s="113" t="s">
        <v>2159</v>
      </c>
      <c r="E104" s="114"/>
      <c r="F104" s="114"/>
      <c r="G104" s="114"/>
      <c r="H104" s="114"/>
      <c r="I104" s="114"/>
      <c r="J104" s="115">
        <f>J226</f>
        <v>0</v>
      </c>
      <c r="L104" s="112"/>
    </row>
    <row r="105" spans="1:31" s="2" customFormat="1" ht="21.75" customHeight="1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31" s="2" customFormat="1" ht="6.95" customHeight="1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24.95" customHeight="1">
      <c r="A111" s="32"/>
      <c r="B111" s="33"/>
      <c r="C111" s="21" t="s">
        <v>166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8" t="str">
        <f>E7</f>
        <v>Oprava trati v úseku Luka nad Jihlavou-Jihlava-III. a IV. etapa BM</v>
      </c>
      <c r="F114" s="249"/>
      <c r="G114" s="249"/>
      <c r="H114" s="249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156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45" t="str">
        <f>E9</f>
        <v>SO 01-21-07 - Železniční propustek v km 191,972</v>
      </c>
      <c r="F116" s="250"/>
      <c r="G116" s="250"/>
      <c r="H116" s="25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20</v>
      </c>
      <c r="D118" s="32"/>
      <c r="E118" s="32"/>
      <c r="F118" s="25" t="str">
        <f>F12</f>
        <v xml:space="preserve"> </v>
      </c>
      <c r="G118" s="32"/>
      <c r="H118" s="32"/>
      <c r="I118" s="27" t="s">
        <v>22</v>
      </c>
      <c r="J118" s="55" t="str">
        <f>IF(J12="","",J12)</f>
        <v>Vyplň údaj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23</v>
      </c>
      <c r="D120" s="32"/>
      <c r="E120" s="32"/>
      <c r="F120" s="25" t="str">
        <f>E15</f>
        <v xml:space="preserve"> </v>
      </c>
      <c r="G120" s="32"/>
      <c r="H120" s="32"/>
      <c r="I120" s="27" t="s">
        <v>28</v>
      </c>
      <c r="J120" s="30" t="str">
        <f>E21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26</v>
      </c>
      <c r="D121" s="32"/>
      <c r="E121" s="32"/>
      <c r="F121" s="25" t="str">
        <f>IF(E18="","",E18)</f>
        <v>Vyplň údaj</v>
      </c>
      <c r="G121" s="32"/>
      <c r="H121" s="32"/>
      <c r="I121" s="27" t="s">
        <v>30</v>
      </c>
      <c r="J121" s="30" t="str">
        <f>E24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20"/>
      <c r="B123" s="121"/>
      <c r="C123" s="122" t="s">
        <v>167</v>
      </c>
      <c r="D123" s="123" t="s">
        <v>57</v>
      </c>
      <c r="E123" s="123" t="s">
        <v>53</v>
      </c>
      <c r="F123" s="123" t="s">
        <v>54</v>
      </c>
      <c r="G123" s="123" t="s">
        <v>168</v>
      </c>
      <c r="H123" s="123" t="s">
        <v>169</v>
      </c>
      <c r="I123" s="123" t="s">
        <v>170</v>
      </c>
      <c r="J123" s="124" t="s">
        <v>160</v>
      </c>
      <c r="K123" s="125" t="s">
        <v>171</v>
      </c>
      <c r="L123" s="126"/>
      <c r="M123" s="62" t="s">
        <v>1</v>
      </c>
      <c r="N123" s="63" t="s">
        <v>36</v>
      </c>
      <c r="O123" s="63" t="s">
        <v>172</v>
      </c>
      <c r="P123" s="63" t="s">
        <v>173</v>
      </c>
      <c r="Q123" s="63" t="s">
        <v>174</v>
      </c>
      <c r="R123" s="63" t="s">
        <v>175</v>
      </c>
      <c r="S123" s="63" t="s">
        <v>176</v>
      </c>
      <c r="T123" s="64" t="s">
        <v>177</v>
      </c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</row>
    <row r="124" spans="1:65" s="2" customFormat="1" ht="22.9" customHeight="1">
      <c r="A124" s="32"/>
      <c r="B124" s="33"/>
      <c r="C124" s="69" t="s">
        <v>178</v>
      </c>
      <c r="D124" s="32"/>
      <c r="E124" s="32"/>
      <c r="F124" s="32"/>
      <c r="G124" s="32"/>
      <c r="H124" s="32"/>
      <c r="I124" s="32"/>
      <c r="J124" s="127">
        <f>BK124</f>
        <v>0</v>
      </c>
      <c r="K124" s="32"/>
      <c r="L124" s="33"/>
      <c r="M124" s="65"/>
      <c r="N124" s="56"/>
      <c r="O124" s="66"/>
      <c r="P124" s="128">
        <f>P125+P226</f>
        <v>0</v>
      </c>
      <c r="Q124" s="66"/>
      <c r="R124" s="128">
        <f>R125+R226</f>
        <v>0</v>
      </c>
      <c r="S124" s="66"/>
      <c r="T124" s="129">
        <f>T125+T226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71</v>
      </c>
      <c r="AU124" s="17" t="s">
        <v>162</v>
      </c>
      <c r="BK124" s="130">
        <f>BK125+BK226</f>
        <v>0</v>
      </c>
    </row>
    <row r="125" spans="1:65" s="12" customFormat="1" ht="25.9" customHeight="1">
      <c r="B125" s="131"/>
      <c r="D125" s="132" t="s">
        <v>71</v>
      </c>
      <c r="E125" s="133" t="s">
        <v>179</v>
      </c>
      <c r="F125" s="133" t="s">
        <v>180</v>
      </c>
      <c r="I125" s="134"/>
      <c r="J125" s="135">
        <f>BK125</f>
        <v>0</v>
      </c>
      <c r="L125" s="131"/>
      <c r="M125" s="136"/>
      <c r="N125" s="137"/>
      <c r="O125" s="137"/>
      <c r="P125" s="138">
        <f>P126+P157+P185+P214+P223</f>
        <v>0</v>
      </c>
      <c r="Q125" s="137"/>
      <c r="R125" s="138">
        <f>R126+R157+R185+R214+R223</f>
        <v>0</v>
      </c>
      <c r="S125" s="137"/>
      <c r="T125" s="139">
        <f>T126+T157+T185+T214+T223</f>
        <v>0</v>
      </c>
      <c r="AR125" s="132" t="s">
        <v>80</v>
      </c>
      <c r="AT125" s="140" t="s">
        <v>71</v>
      </c>
      <c r="AU125" s="140" t="s">
        <v>72</v>
      </c>
      <c r="AY125" s="132" t="s">
        <v>181</v>
      </c>
      <c r="BK125" s="141">
        <f>BK126+BK157+BK185+BK214+BK223</f>
        <v>0</v>
      </c>
    </row>
    <row r="126" spans="1:65" s="12" customFormat="1" ht="22.9" customHeight="1">
      <c r="B126" s="131"/>
      <c r="D126" s="132" t="s">
        <v>71</v>
      </c>
      <c r="E126" s="142" t="s">
        <v>80</v>
      </c>
      <c r="F126" s="142" t="s">
        <v>1567</v>
      </c>
      <c r="I126" s="134"/>
      <c r="J126" s="143">
        <f>BK126</f>
        <v>0</v>
      </c>
      <c r="L126" s="131"/>
      <c r="M126" s="136"/>
      <c r="N126" s="137"/>
      <c r="O126" s="137"/>
      <c r="P126" s="138">
        <f>SUM(P127:P156)</f>
        <v>0</v>
      </c>
      <c r="Q126" s="137"/>
      <c r="R126" s="138">
        <f>SUM(R127:R156)</f>
        <v>0</v>
      </c>
      <c r="S126" s="137"/>
      <c r="T126" s="139">
        <f>SUM(T127:T156)</f>
        <v>0</v>
      </c>
      <c r="AR126" s="132" t="s">
        <v>80</v>
      </c>
      <c r="AT126" s="140" t="s">
        <v>71</v>
      </c>
      <c r="AU126" s="140" t="s">
        <v>80</v>
      </c>
      <c r="AY126" s="132" t="s">
        <v>181</v>
      </c>
      <c r="BK126" s="141">
        <f>SUM(BK127:BK156)</f>
        <v>0</v>
      </c>
    </row>
    <row r="127" spans="1:65" s="2" customFormat="1" ht="37.9" customHeight="1">
      <c r="A127" s="32"/>
      <c r="B127" s="144"/>
      <c r="C127" s="188" t="s">
        <v>80</v>
      </c>
      <c r="D127" s="188" t="s">
        <v>266</v>
      </c>
      <c r="E127" s="189" t="s">
        <v>1568</v>
      </c>
      <c r="F127" s="190" t="s">
        <v>1569</v>
      </c>
      <c r="G127" s="191" t="s">
        <v>690</v>
      </c>
      <c r="H127" s="192">
        <v>1.1950000000000001</v>
      </c>
      <c r="I127" s="193"/>
      <c r="J127" s="194">
        <f>ROUND(I127*H127,2)</f>
        <v>0</v>
      </c>
      <c r="K127" s="195"/>
      <c r="L127" s="33"/>
      <c r="M127" s="196" t="s">
        <v>1</v>
      </c>
      <c r="N127" s="197" t="s">
        <v>37</v>
      </c>
      <c r="O127" s="58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188</v>
      </c>
      <c r="AT127" s="158" t="s">
        <v>266</v>
      </c>
      <c r="AU127" s="158" t="s">
        <v>82</v>
      </c>
      <c r="AY127" s="17" t="s">
        <v>181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7" t="s">
        <v>80</v>
      </c>
      <c r="BK127" s="159">
        <f>ROUND(I127*H127,2)</f>
        <v>0</v>
      </c>
      <c r="BL127" s="17" t="s">
        <v>188</v>
      </c>
      <c r="BM127" s="158" t="s">
        <v>2270</v>
      </c>
    </row>
    <row r="128" spans="1:65" s="2" customFormat="1" ht="29.25">
      <c r="A128" s="32"/>
      <c r="B128" s="33"/>
      <c r="C128" s="32"/>
      <c r="D128" s="160" t="s">
        <v>190</v>
      </c>
      <c r="E128" s="32"/>
      <c r="F128" s="161" t="s">
        <v>1569</v>
      </c>
      <c r="G128" s="32"/>
      <c r="H128" s="32"/>
      <c r="I128" s="162"/>
      <c r="J128" s="32"/>
      <c r="K128" s="32"/>
      <c r="L128" s="33"/>
      <c r="M128" s="163"/>
      <c r="N128" s="16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190</v>
      </c>
      <c r="AU128" s="17" t="s">
        <v>82</v>
      </c>
    </row>
    <row r="129" spans="1:65" s="13" customFormat="1" ht="11.25">
      <c r="B129" s="165"/>
      <c r="D129" s="160" t="s">
        <v>191</v>
      </c>
      <c r="E129" s="166" t="s">
        <v>1</v>
      </c>
      <c r="F129" s="167" t="s">
        <v>2271</v>
      </c>
      <c r="H129" s="168">
        <v>1.1950000000000001</v>
      </c>
      <c r="I129" s="169"/>
      <c r="L129" s="165"/>
      <c r="M129" s="170"/>
      <c r="N129" s="171"/>
      <c r="O129" s="171"/>
      <c r="P129" s="171"/>
      <c r="Q129" s="171"/>
      <c r="R129" s="171"/>
      <c r="S129" s="171"/>
      <c r="T129" s="172"/>
      <c r="AT129" s="166" t="s">
        <v>191</v>
      </c>
      <c r="AU129" s="166" t="s">
        <v>82</v>
      </c>
      <c r="AV129" s="13" t="s">
        <v>82</v>
      </c>
      <c r="AW129" s="13" t="s">
        <v>29</v>
      </c>
      <c r="AX129" s="13" t="s">
        <v>72</v>
      </c>
      <c r="AY129" s="166" t="s">
        <v>181</v>
      </c>
    </row>
    <row r="130" spans="1:65" s="15" customFormat="1" ht="11.25">
      <c r="B130" s="180"/>
      <c r="D130" s="160" t="s">
        <v>191</v>
      </c>
      <c r="E130" s="181" t="s">
        <v>1</v>
      </c>
      <c r="F130" s="182" t="s">
        <v>223</v>
      </c>
      <c r="H130" s="183">
        <v>1.1950000000000001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191</v>
      </c>
      <c r="AU130" s="181" t="s">
        <v>82</v>
      </c>
      <c r="AV130" s="15" t="s">
        <v>188</v>
      </c>
      <c r="AW130" s="15" t="s">
        <v>29</v>
      </c>
      <c r="AX130" s="15" t="s">
        <v>80</v>
      </c>
      <c r="AY130" s="181" t="s">
        <v>181</v>
      </c>
    </row>
    <row r="131" spans="1:65" s="2" customFormat="1" ht="49.15" customHeight="1">
      <c r="A131" s="32"/>
      <c r="B131" s="144"/>
      <c r="C131" s="188" t="s">
        <v>82</v>
      </c>
      <c r="D131" s="188" t="s">
        <v>266</v>
      </c>
      <c r="E131" s="189" t="s">
        <v>1572</v>
      </c>
      <c r="F131" s="190" t="s">
        <v>1573</v>
      </c>
      <c r="G131" s="191" t="s">
        <v>690</v>
      </c>
      <c r="H131" s="192">
        <v>1.1950000000000001</v>
      </c>
      <c r="I131" s="193"/>
      <c r="J131" s="194">
        <f>ROUND(I131*H131,2)</f>
        <v>0</v>
      </c>
      <c r="K131" s="195"/>
      <c r="L131" s="33"/>
      <c r="M131" s="196" t="s">
        <v>1</v>
      </c>
      <c r="N131" s="197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188</v>
      </c>
      <c r="AT131" s="158" t="s">
        <v>266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2272</v>
      </c>
    </row>
    <row r="132" spans="1:65" s="2" customFormat="1" ht="29.25">
      <c r="A132" s="32"/>
      <c r="B132" s="33"/>
      <c r="C132" s="32"/>
      <c r="D132" s="160" t="s">
        <v>190</v>
      </c>
      <c r="E132" s="32"/>
      <c r="F132" s="161" t="s">
        <v>1573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13" customFormat="1" ht="11.25">
      <c r="B133" s="165"/>
      <c r="D133" s="160" t="s">
        <v>191</v>
      </c>
      <c r="E133" s="166" t="s">
        <v>1</v>
      </c>
      <c r="F133" s="167" t="s">
        <v>2271</v>
      </c>
      <c r="H133" s="168">
        <v>1.1950000000000001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6" t="s">
        <v>191</v>
      </c>
      <c r="AU133" s="166" t="s">
        <v>82</v>
      </c>
      <c r="AV133" s="13" t="s">
        <v>82</v>
      </c>
      <c r="AW133" s="13" t="s">
        <v>29</v>
      </c>
      <c r="AX133" s="13" t="s">
        <v>72</v>
      </c>
      <c r="AY133" s="166" t="s">
        <v>181</v>
      </c>
    </row>
    <row r="134" spans="1:65" s="15" customFormat="1" ht="11.25">
      <c r="B134" s="180"/>
      <c r="D134" s="160" t="s">
        <v>191</v>
      </c>
      <c r="E134" s="181" t="s">
        <v>1</v>
      </c>
      <c r="F134" s="182" t="s">
        <v>223</v>
      </c>
      <c r="H134" s="183">
        <v>1.1950000000000001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191</v>
      </c>
      <c r="AU134" s="181" t="s">
        <v>82</v>
      </c>
      <c r="AV134" s="15" t="s">
        <v>188</v>
      </c>
      <c r="AW134" s="15" t="s">
        <v>29</v>
      </c>
      <c r="AX134" s="15" t="s">
        <v>80</v>
      </c>
      <c r="AY134" s="181" t="s">
        <v>181</v>
      </c>
    </row>
    <row r="135" spans="1:65" s="2" customFormat="1" ht="62.65" customHeight="1">
      <c r="A135" s="32"/>
      <c r="B135" s="144"/>
      <c r="C135" s="188" t="s">
        <v>212</v>
      </c>
      <c r="D135" s="188" t="s">
        <v>266</v>
      </c>
      <c r="E135" s="189" t="s">
        <v>1575</v>
      </c>
      <c r="F135" s="190" t="s">
        <v>1576</v>
      </c>
      <c r="G135" s="191" t="s">
        <v>690</v>
      </c>
      <c r="H135" s="192">
        <v>1.1950000000000001</v>
      </c>
      <c r="I135" s="193"/>
      <c r="J135" s="194">
        <f>ROUND(I135*H135,2)</f>
        <v>0</v>
      </c>
      <c r="K135" s="195"/>
      <c r="L135" s="33"/>
      <c r="M135" s="196" t="s">
        <v>1</v>
      </c>
      <c r="N135" s="197" t="s">
        <v>37</v>
      </c>
      <c r="O135" s="58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188</v>
      </c>
      <c r="AT135" s="158" t="s">
        <v>266</v>
      </c>
      <c r="AU135" s="158" t="s">
        <v>82</v>
      </c>
      <c r="AY135" s="17" t="s">
        <v>181</v>
      </c>
      <c r="BE135" s="159">
        <f>IF(N135="základní",J135,0)</f>
        <v>0</v>
      </c>
      <c r="BF135" s="159">
        <f>IF(N135="snížená",J135,0)</f>
        <v>0</v>
      </c>
      <c r="BG135" s="159">
        <f>IF(N135="zákl. přenesená",J135,0)</f>
        <v>0</v>
      </c>
      <c r="BH135" s="159">
        <f>IF(N135="sníž. přenesená",J135,0)</f>
        <v>0</v>
      </c>
      <c r="BI135" s="159">
        <f>IF(N135="nulová",J135,0)</f>
        <v>0</v>
      </c>
      <c r="BJ135" s="17" t="s">
        <v>80</v>
      </c>
      <c r="BK135" s="159">
        <f>ROUND(I135*H135,2)</f>
        <v>0</v>
      </c>
      <c r="BL135" s="17" t="s">
        <v>188</v>
      </c>
      <c r="BM135" s="158" t="s">
        <v>2273</v>
      </c>
    </row>
    <row r="136" spans="1:65" s="2" customFormat="1" ht="39">
      <c r="A136" s="32"/>
      <c r="B136" s="33"/>
      <c r="C136" s="32"/>
      <c r="D136" s="160" t="s">
        <v>190</v>
      </c>
      <c r="E136" s="32"/>
      <c r="F136" s="161" t="s">
        <v>1576</v>
      </c>
      <c r="G136" s="32"/>
      <c r="H136" s="32"/>
      <c r="I136" s="162"/>
      <c r="J136" s="32"/>
      <c r="K136" s="32"/>
      <c r="L136" s="33"/>
      <c r="M136" s="163"/>
      <c r="N136" s="16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190</v>
      </c>
      <c r="AU136" s="17" t="s">
        <v>82</v>
      </c>
    </row>
    <row r="137" spans="1:65" s="13" customFormat="1" ht="11.25">
      <c r="B137" s="165"/>
      <c r="D137" s="160" t="s">
        <v>191</v>
      </c>
      <c r="E137" s="166" t="s">
        <v>1</v>
      </c>
      <c r="F137" s="167" t="s">
        <v>2271</v>
      </c>
      <c r="H137" s="168">
        <v>1.1950000000000001</v>
      </c>
      <c r="I137" s="169"/>
      <c r="L137" s="165"/>
      <c r="M137" s="170"/>
      <c r="N137" s="171"/>
      <c r="O137" s="171"/>
      <c r="P137" s="171"/>
      <c r="Q137" s="171"/>
      <c r="R137" s="171"/>
      <c r="S137" s="171"/>
      <c r="T137" s="172"/>
      <c r="AT137" s="166" t="s">
        <v>191</v>
      </c>
      <c r="AU137" s="166" t="s">
        <v>82</v>
      </c>
      <c r="AV137" s="13" t="s">
        <v>82</v>
      </c>
      <c r="AW137" s="13" t="s">
        <v>29</v>
      </c>
      <c r="AX137" s="13" t="s">
        <v>72</v>
      </c>
      <c r="AY137" s="166" t="s">
        <v>181</v>
      </c>
    </row>
    <row r="138" spans="1:65" s="15" customFormat="1" ht="11.25">
      <c r="B138" s="180"/>
      <c r="D138" s="160" t="s">
        <v>191</v>
      </c>
      <c r="E138" s="181" t="s">
        <v>1</v>
      </c>
      <c r="F138" s="182" t="s">
        <v>223</v>
      </c>
      <c r="H138" s="183">
        <v>1.1950000000000001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191</v>
      </c>
      <c r="AU138" s="181" t="s">
        <v>82</v>
      </c>
      <c r="AV138" s="15" t="s">
        <v>188</v>
      </c>
      <c r="AW138" s="15" t="s">
        <v>29</v>
      </c>
      <c r="AX138" s="15" t="s">
        <v>80</v>
      </c>
      <c r="AY138" s="181" t="s">
        <v>181</v>
      </c>
    </row>
    <row r="139" spans="1:65" s="2" customFormat="1" ht="66.75" customHeight="1">
      <c r="A139" s="32"/>
      <c r="B139" s="144"/>
      <c r="C139" s="188" t="s">
        <v>188</v>
      </c>
      <c r="D139" s="188" t="s">
        <v>266</v>
      </c>
      <c r="E139" s="189" t="s">
        <v>1578</v>
      </c>
      <c r="F139" s="190" t="s">
        <v>1579</v>
      </c>
      <c r="G139" s="191" t="s">
        <v>690</v>
      </c>
      <c r="H139" s="192">
        <v>5.9749999999999996</v>
      </c>
      <c r="I139" s="193"/>
      <c r="J139" s="194">
        <f>ROUND(I139*H139,2)</f>
        <v>0</v>
      </c>
      <c r="K139" s="195"/>
      <c r="L139" s="33"/>
      <c r="M139" s="196" t="s">
        <v>1</v>
      </c>
      <c r="N139" s="197" t="s">
        <v>37</v>
      </c>
      <c r="O139" s="58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188</v>
      </c>
      <c r="AT139" s="158" t="s">
        <v>266</v>
      </c>
      <c r="AU139" s="158" t="s">
        <v>82</v>
      </c>
      <c r="AY139" s="17" t="s">
        <v>181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7" t="s">
        <v>80</v>
      </c>
      <c r="BK139" s="159">
        <f>ROUND(I139*H139,2)</f>
        <v>0</v>
      </c>
      <c r="BL139" s="17" t="s">
        <v>188</v>
      </c>
      <c r="BM139" s="158" t="s">
        <v>2274</v>
      </c>
    </row>
    <row r="140" spans="1:65" s="2" customFormat="1" ht="48.75">
      <c r="A140" s="32"/>
      <c r="B140" s="33"/>
      <c r="C140" s="32"/>
      <c r="D140" s="160" t="s">
        <v>190</v>
      </c>
      <c r="E140" s="32"/>
      <c r="F140" s="161" t="s">
        <v>1581</v>
      </c>
      <c r="G140" s="32"/>
      <c r="H140" s="32"/>
      <c r="I140" s="162"/>
      <c r="J140" s="32"/>
      <c r="K140" s="32"/>
      <c r="L140" s="33"/>
      <c r="M140" s="163"/>
      <c r="N140" s="16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190</v>
      </c>
      <c r="AU140" s="17" t="s">
        <v>82</v>
      </c>
    </row>
    <row r="141" spans="1:65" s="13" customFormat="1" ht="11.25">
      <c r="B141" s="165"/>
      <c r="D141" s="160" t="s">
        <v>191</v>
      </c>
      <c r="E141" s="166" t="s">
        <v>1</v>
      </c>
      <c r="F141" s="167" t="s">
        <v>2275</v>
      </c>
      <c r="H141" s="168">
        <v>5.9749999999999996</v>
      </c>
      <c r="I141" s="169"/>
      <c r="L141" s="165"/>
      <c r="M141" s="170"/>
      <c r="N141" s="171"/>
      <c r="O141" s="171"/>
      <c r="P141" s="171"/>
      <c r="Q141" s="171"/>
      <c r="R141" s="171"/>
      <c r="S141" s="171"/>
      <c r="T141" s="172"/>
      <c r="AT141" s="166" t="s">
        <v>191</v>
      </c>
      <c r="AU141" s="166" t="s">
        <v>82</v>
      </c>
      <c r="AV141" s="13" t="s">
        <v>82</v>
      </c>
      <c r="AW141" s="13" t="s">
        <v>29</v>
      </c>
      <c r="AX141" s="13" t="s">
        <v>72</v>
      </c>
      <c r="AY141" s="166" t="s">
        <v>181</v>
      </c>
    </row>
    <row r="142" spans="1:65" s="15" customFormat="1" ht="11.25">
      <c r="B142" s="180"/>
      <c r="D142" s="160" t="s">
        <v>191</v>
      </c>
      <c r="E142" s="181" t="s">
        <v>1</v>
      </c>
      <c r="F142" s="182" t="s">
        <v>223</v>
      </c>
      <c r="H142" s="183">
        <v>5.9749999999999996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191</v>
      </c>
      <c r="AU142" s="181" t="s">
        <v>82</v>
      </c>
      <c r="AV142" s="15" t="s">
        <v>188</v>
      </c>
      <c r="AW142" s="15" t="s">
        <v>29</v>
      </c>
      <c r="AX142" s="15" t="s">
        <v>80</v>
      </c>
      <c r="AY142" s="181" t="s">
        <v>181</v>
      </c>
    </row>
    <row r="143" spans="1:65" s="2" customFormat="1" ht="44.25" customHeight="1">
      <c r="A143" s="32"/>
      <c r="B143" s="144"/>
      <c r="C143" s="188" t="s">
        <v>231</v>
      </c>
      <c r="D143" s="188" t="s">
        <v>266</v>
      </c>
      <c r="E143" s="189" t="s">
        <v>1902</v>
      </c>
      <c r="F143" s="190" t="s">
        <v>1745</v>
      </c>
      <c r="G143" s="191" t="s">
        <v>643</v>
      </c>
      <c r="H143" s="192">
        <v>2.2709999999999999</v>
      </c>
      <c r="I143" s="193"/>
      <c r="J143" s="194">
        <f>ROUND(I143*H143,2)</f>
        <v>0</v>
      </c>
      <c r="K143" s="195"/>
      <c r="L143" s="33"/>
      <c r="M143" s="196" t="s">
        <v>1</v>
      </c>
      <c r="N143" s="197" t="s">
        <v>37</v>
      </c>
      <c r="O143" s="58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188</v>
      </c>
      <c r="AT143" s="158" t="s">
        <v>266</v>
      </c>
      <c r="AU143" s="158" t="s">
        <v>82</v>
      </c>
      <c r="AY143" s="17" t="s">
        <v>181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80</v>
      </c>
      <c r="BK143" s="159">
        <f>ROUND(I143*H143,2)</f>
        <v>0</v>
      </c>
      <c r="BL143" s="17" t="s">
        <v>188</v>
      </c>
      <c r="BM143" s="158" t="s">
        <v>2276</v>
      </c>
    </row>
    <row r="144" spans="1:65" s="2" customFormat="1" ht="29.25">
      <c r="A144" s="32"/>
      <c r="B144" s="33"/>
      <c r="C144" s="32"/>
      <c r="D144" s="160" t="s">
        <v>190</v>
      </c>
      <c r="E144" s="32"/>
      <c r="F144" s="161" t="s">
        <v>1745</v>
      </c>
      <c r="G144" s="32"/>
      <c r="H144" s="32"/>
      <c r="I144" s="162"/>
      <c r="J144" s="32"/>
      <c r="K144" s="32"/>
      <c r="L144" s="33"/>
      <c r="M144" s="163"/>
      <c r="N144" s="164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190</v>
      </c>
      <c r="AU144" s="17" t="s">
        <v>82</v>
      </c>
    </row>
    <row r="145" spans="1:65" s="13" customFormat="1" ht="11.25">
      <c r="B145" s="165"/>
      <c r="D145" s="160" t="s">
        <v>191</v>
      </c>
      <c r="E145" s="166" t="s">
        <v>1</v>
      </c>
      <c r="F145" s="167" t="s">
        <v>2277</v>
      </c>
      <c r="H145" s="168">
        <v>2.2709999999999999</v>
      </c>
      <c r="I145" s="169"/>
      <c r="L145" s="165"/>
      <c r="M145" s="170"/>
      <c r="N145" s="171"/>
      <c r="O145" s="171"/>
      <c r="P145" s="171"/>
      <c r="Q145" s="171"/>
      <c r="R145" s="171"/>
      <c r="S145" s="171"/>
      <c r="T145" s="172"/>
      <c r="AT145" s="166" t="s">
        <v>191</v>
      </c>
      <c r="AU145" s="166" t="s">
        <v>82</v>
      </c>
      <c r="AV145" s="13" t="s">
        <v>82</v>
      </c>
      <c r="AW145" s="13" t="s">
        <v>29</v>
      </c>
      <c r="AX145" s="13" t="s">
        <v>72</v>
      </c>
      <c r="AY145" s="166" t="s">
        <v>181</v>
      </c>
    </row>
    <row r="146" spans="1:65" s="15" customFormat="1" ht="11.25">
      <c r="B146" s="180"/>
      <c r="D146" s="160" t="s">
        <v>191</v>
      </c>
      <c r="E146" s="181" t="s">
        <v>1</v>
      </c>
      <c r="F146" s="182" t="s">
        <v>223</v>
      </c>
      <c r="H146" s="183">
        <v>2.2709999999999999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191</v>
      </c>
      <c r="AU146" s="181" t="s">
        <v>82</v>
      </c>
      <c r="AV146" s="15" t="s">
        <v>188</v>
      </c>
      <c r="AW146" s="15" t="s">
        <v>29</v>
      </c>
      <c r="AX146" s="15" t="s">
        <v>80</v>
      </c>
      <c r="AY146" s="181" t="s">
        <v>181</v>
      </c>
    </row>
    <row r="147" spans="1:65" s="2" customFormat="1" ht="37.9" customHeight="1">
      <c r="A147" s="32"/>
      <c r="B147" s="144"/>
      <c r="C147" s="188" t="s">
        <v>237</v>
      </c>
      <c r="D147" s="188" t="s">
        <v>266</v>
      </c>
      <c r="E147" s="189" t="s">
        <v>1587</v>
      </c>
      <c r="F147" s="190" t="s">
        <v>1588</v>
      </c>
      <c r="G147" s="191" t="s">
        <v>690</v>
      </c>
      <c r="H147" s="192">
        <v>1.1950000000000001</v>
      </c>
      <c r="I147" s="193"/>
      <c r="J147" s="194">
        <f>ROUND(I147*H147,2)</f>
        <v>0</v>
      </c>
      <c r="K147" s="195"/>
      <c r="L147" s="33"/>
      <c r="M147" s="196" t="s">
        <v>1</v>
      </c>
      <c r="N147" s="197" t="s">
        <v>37</v>
      </c>
      <c r="O147" s="58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188</v>
      </c>
      <c r="AT147" s="158" t="s">
        <v>266</v>
      </c>
      <c r="AU147" s="158" t="s">
        <v>82</v>
      </c>
      <c r="AY147" s="17" t="s">
        <v>181</v>
      </c>
      <c r="BE147" s="159">
        <f>IF(N147="základní",J147,0)</f>
        <v>0</v>
      </c>
      <c r="BF147" s="159">
        <f>IF(N147="snížená",J147,0)</f>
        <v>0</v>
      </c>
      <c r="BG147" s="159">
        <f>IF(N147="zákl. přenesená",J147,0)</f>
        <v>0</v>
      </c>
      <c r="BH147" s="159">
        <f>IF(N147="sníž. přenesená",J147,0)</f>
        <v>0</v>
      </c>
      <c r="BI147" s="159">
        <f>IF(N147="nulová",J147,0)</f>
        <v>0</v>
      </c>
      <c r="BJ147" s="17" t="s">
        <v>80</v>
      </c>
      <c r="BK147" s="159">
        <f>ROUND(I147*H147,2)</f>
        <v>0</v>
      </c>
      <c r="BL147" s="17" t="s">
        <v>188</v>
      </c>
      <c r="BM147" s="158" t="s">
        <v>2278</v>
      </c>
    </row>
    <row r="148" spans="1:65" s="2" customFormat="1" ht="19.5">
      <c r="A148" s="32"/>
      <c r="B148" s="33"/>
      <c r="C148" s="32"/>
      <c r="D148" s="160" t="s">
        <v>190</v>
      </c>
      <c r="E148" s="32"/>
      <c r="F148" s="161" t="s">
        <v>1588</v>
      </c>
      <c r="G148" s="32"/>
      <c r="H148" s="32"/>
      <c r="I148" s="162"/>
      <c r="J148" s="32"/>
      <c r="K148" s="32"/>
      <c r="L148" s="33"/>
      <c r="M148" s="163"/>
      <c r="N148" s="164"/>
      <c r="O148" s="58"/>
      <c r="P148" s="58"/>
      <c r="Q148" s="58"/>
      <c r="R148" s="58"/>
      <c r="S148" s="58"/>
      <c r="T148" s="59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7" t="s">
        <v>190</v>
      </c>
      <c r="AU148" s="17" t="s">
        <v>82</v>
      </c>
    </row>
    <row r="149" spans="1:65" s="13" customFormat="1" ht="11.25">
      <c r="B149" s="165"/>
      <c r="D149" s="160" t="s">
        <v>191</v>
      </c>
      <c r="E149" s="166" t="s">
        <v>1</v>
      </c>
      <c r="F149" s="167" t="s">
        <v>2279</v>
      </c>
      <c r="H149" s="168">
        <v>1.1950000000000001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6" t="s">
        <v>191</v>
      </c>
      <c r="AU149" s="166" t="s">
        <v>82</v>
      </c>
      <c r="AV149" s="13" t="s">
        <v>82</v>
      </c>
      <c r="AW149" s="13" t="s">
        <v>29</v>
      </c>
      <c r="AX149" s="13" t="s">
        <v>72</v>
      </c>
      <c r="AY149" s="166" t="s">
        <v>181</v>
      </c>
    </row>
    <row r="150" spans="1:65" s="15" customFormat="1" ht="11.25">
      <c r="B150" s="180"/>
      <c r="D150" s="160" t="s">
        <v>191</v>
      </c>
      <c r="E150" s="181" t="s">
        <v>1</v>
      </c>
      <c r="F150" s="182" t="s">
        <v>223</v>
      </c>
      <c r="H150" s="183">
        <v>1.1950000000000001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191</v>
      </c>
      <c r="AU150" s="181" t="s">
        <v>82</v>
      </c>
      <c r="AV150" s="15" t="s">
        <v>188</v>
      </c>
      <c r="AW150" s="15" t="s">
        <v>29</v>
      </c>
      <c r="AX150" s="15" t="s">
        <v>80</v>
      </c>
      <c r="AY150" s="181" t="s">
        <v>181</v>
      </c>
    </row>
    <row r="151" spans="1:65" s="2" customFormat="1" ht="66.75" customHeight="1">
      <c r="A151" s="32"/>
      <c r="B151" s="144"/>
      <c r="C151" s="188" t="s">
        <v>250</v>
      </c>
      <c r="D151" s="188" t="s">
        <v>266</v>
      </c>
      <c r="E151" s="189" t="s">
        <v>1591</v>
      </c>
      <c r="F151" s="190" t="s">
        <v>1592</v>
      </c>
      <c r="G151" s="191" t="s">
        <v>690</v>
      </c>
      <c r="H151" s="192">
        <v>1.1950000000000001</v>
      </c>
      <c r="I151" s="193"/>
      <c r="J151" s="194">
        <f>ROUND(I151*H151,2)</f>
        <v>0</v>
      </c>
      <c r="K151" s="195"/>
      <c r="L151" s="33"/>
      <c r="M151" s="196" t="s">
        <v>1</v>
      </c>
      <c r="N151" s="197" t="s">
        <v>37</v>
      </c>
      <c r="O151" s="58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188</v>
      </c>
      <c r="AT151" s="158" t="s">
        <v>266</v>
      </c>
      <c r="AU151" s="158" t="s">
        <v>82</v>
      </c>
      <c r="AY151" s="17" t="s">
        <v>181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80</v>
      </c>
      <c r="BK151" s="159">
        <f>ROUND(I151*H151,2)</f>
        <v>0</v>
      </c>
      <c r="BL151" s="17" t="s">
        <v>188</v>
      </c>
      <c r="BM151" s="158" t="s">
        <v>2280</v>
      </c>
    </row>
    <row r="152" spans="1:65" s="2" customFormat="1" ht="39">
      <c r="A152" s="32"/>
      <c r="B152" s="33"/>
      <c r="C152" s="32"/>
      <c r="D152" s="160" t="s">
        <v>190</v>
      </c>
      <c r="E152" s="32"/>
      <c r="F152" s="161" t="s">
        <v>1592</v>
      </c>
      <c r="G152" s="32"/>
      <c r="H152" s="32"/>
      <c r="I152" s="162"/>
      <c r="J152" s="32"/>
      <c r="K152" s="32"/>
      <c r="L152" s="33"/>
      <c r="M152" s="163"/>
      <c r="N152" s="16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190</v>
      </c>
      <c r="AU152" s="17" t="s">
        <v>82</v>
      </c>
    </row>
    <row r="153" spans="1:65" s="13" customFormat="1" ht="11.25">
      <c r="B153" s="165"/>
      <c r="D153" s="160" t="s">
        <v>191</v>
      </c>
      <c r="E153" s="166" t="s">
        <v>1</v>
      </c>
      <c r="F153" s="167" t="s">
        <v>2271</v>
      </c>
      <c r="H153" s="168">
        <v>1.1950000000000001</v>
      </c>
      <c r="I153" s="169"/>
      <c r="L153" s="165"/>
      <c r="M153" s="170"/>
      <c r="N153" s="171"/>
      <c r="O153" s="171"/>
      <c r="P153" s="171"/>
      <c r="Q153" s="171"/>
      <c r="R153" s="171"/>
      <c r="S153" s="171"/>
      <c r="T153" s="172"/>
      <c r="AT153" s="166" t="s">
        <v>191</v>
      </c>
      <c r="AU153" s="166" t="s">
        <v>82</v>
      </c>
      <c r="AV153" s="13" t="s">
        <v>82</v>
      </c>
      <c r="AW153" s="13" t="s">
        <v>29</v>
      </c>
      <c r="AX153" s="13" t="s">
        <v>72</v>
      </c>
      <c r="AY153" s="166" t="s">
        <v>181</v>
      </c>
    </row>
    <row r="154" spans="1:65" s="15" customFormat="1" ht="11.25">
      <c r="B154" s="180"/>
      <c r="D154" s="160" t="s">
        <v>191</v>
      </c>
      <c r="E154" s="181" t="s">
        <v>1</v>
      </c>
      <c r="F154" s="182" t="s">
        <v>223</v>
      </c>
      <c r="H154" s="183">
        <v>1.1950000000000001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191</v>
      </c>
      <c r="AU154" s="181" t="s">
        <v>82</v>
      </c>
      <c r="AV154" s="15" t="s">
        <v>188</v>
      </c>
      <c r="AW154" s="15" t="s">
        <v>29</v>
      </c>
      <c r="AX154" s="15" t="s">
        <v>80</v>
      </c>
      <c r="AY154" s="181" t="s">
        <v>181</v>
      </c>
    </row>
    <row r="155" spans="1:65" s="2" customFormat="1" ht="16.5" customHeight="1">
      <c r="A155" s="32"/>
      <c r="B155" s="144"/>
      <c r="C155" s="145" t="s">
        <v>187</v>
      </c>
      <c r="D155" s="145" t="s">
        <v>183</v>
      </c>
      <c r="E155" s="146" t="s">
        <v>1596</v>
      </c>
      <c r="F155" s="147" t="s">
        <v>1597</v>
      </c>
      <c r="G155" s="148" t="s">
        <v>643</v>
      </c>
      <c r="H155" s="149">
        <v>2.5099999999999998</v>
      </c>
      <c r="I155" s="150"/>
      <c r="J155" s="151">
        <f>ROUND(I155*H155,2)</f>
        <v>0</v>
      </c>
      <c r="K155" s="152"/>
      <c r="L155" s="153"/>
      <c r="M155" s="154" t="s">
        <v>1</v>
      </c>
      <c r="N155" s="155" t="s">
        <v>37</v>
      </c>
      <c r="O155" s="58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8" t="s">
        <v>187</v>
      </c>
      <c r="AT155" s="158" t="s">
        <v>183</v>
      </c>
      <c r="AU155" s="158" t="s">
        <v>82</v>
      </c>
      <c r="AY155" s="17" t="s">
        <v>181</v>
      </c>
      <c r="BE155" s="159">
        <f>IF(N155="základní",J155,0)</f>
        <v>0</v>
      </c>
      <c r="BF155" s="159">
        <f>IF(N155="snížená",J155,0)</f>
        <v>0</v>
      </c>
      <c r="BG155" s="159">
        <f>IF(N155="zákl. přenesená",J155,0)</f>
        <v>0</v>
      </c>
      <c r="BH155" s="159">
        <f>IF(N155="sníž. přenesená",J155,0)</f>
        <v>0</v>
      </c>
      <c r="BI155" s="159">
        <f>IF(N155="nulová",J155,0)</f>
        <v>0</v>
      </c>
      <c r="BJ155" s="17" t="s">
        <v>80</v>
      </c>
      <c r="BK155" s="159">
        <f>ROUND(I155*H155,2)</f>
        <v>0</v>
      </c>
      <c r="BL155" s="17" t="s">
        <v>188</v>
      </c>
      <c r="BM155" s="158" t="s">
        <v>2281</v>
      </c>
    </row>
    <row r="156" spans="1:65" s="2" customFormat="1" ht="11.25">
      <c r="A156" s="32"/>
      <c r="B156" s="33"/>
      <c r="C156" s="32"/>
      <c r="D156" s="160" t="s">
        <v>190</v>
      </c>
      <c r="E156" s="32"/>
      <c r="F156" s="161" t="s">
        <v>1597</v>
      </c>
      <c r="G156" s="32"/>
      <c r="H156" s="32"/>
      <c r="I156" s="162"/>
      <c r="J156" s="32"/>
      <c r="K156" s="32"/>
      <c r="L156" s="33"/>
      <c r="M156" s="163"/>
      <c r="N156" s="164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190</v>
      </c>
      <c r="AU156" s="17" t="s">
        <v>82</v>
      </c>
    </row>
    <row r="157" spans="1:65" s="12" customFormat="1" ht="22.9" customHeight="1">
      <c r="B157" s="131"/>
      <c r="D157" s="132" t="s">
        <v>71</v>
      </c>
      <c r="E157" s="142" t="s">
        <v>212</v>
      </c>
      <c r="F157" s="142" t="s">
        <v>1626</v>
      </c>
      <c r="I157" s="134"/>
      <c r="J157" s="143">
        <f>BK157</f>
        <v>0</v>
      </c>
      <c r="L157" s="131"/>
      <c r="M157" s="136"/>
      <c r="N157" s="137"/>
      <c r="O157" s="137"/>
      <c r="P157" s="138">
        <f>P158+SUM(P159:P172)</f>
        <v>0</v>
      </c>
      <c r="Q157" s="137"/>
      <c r="R157" s="138">
        <f>R158+SUM(R159:R172)</f>
        <v>0</v>
      </c>
      <c r="S157" s="137"/>
      <c r="T157" s="139">
        <f>T158+SUM(T159:T172)</f>
        <v>0</v>
      </c>
      <c r="AR157" s="132" t="s">
        <v>80</v>
      </c>
      <c r="AT157" s="140" t="s">
        <v>71</v>
      </c>
      <c r="AU157" s="140" t="s">
        <v>80</v>
      </c>
      <c r="AY157" s="132" t="s">
        <v>181</v>
      </c>
      <c r="BK157" s="141">
        <f>BK158+SUM(BK159:BK172)</f>
        <v>0</v>
      </c>
    </row>
    <row r="158" spans="1:65" s="2" customFormat="1" ht="16.5" customHeight="1">
      <c r="A158" s="32"/>
      <c r="B158" s="144"/>
      <c r="C158" s="188" t="s">
        <v>265</v>
      </c>
      <c r="D158" s="188" t="s">
        <v>266</v>
      </c>
      <c r="E158" s="189" t="s">
        <v>1627</v>
      </c>
      <c r="F158" s="190" t="s">
        <v>1628</v>
      </c>
      <c r="G158" s="191" t="s">
        <v>690</v>
      </c>
      <c r="H158" s="192">
        <v>1.5</v>
      </c>
      <c r="I158" s="193"/>
      <c r="J158" s="194">
        <f>ROUND(I158*H158,2)</f>
        <v>0</v>
      </c>
      <c r="K158" s="195"/>
      <c r="L158" s="33"/>
      <c r="M158" s="196" t="s">
        <v>1</v>
      </c>
      <c r="N158" s="197" t="s">
        <v>37</v>
      </c>
      <c r="O158" s="58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8" t="s">
        <v>188</v>
      </c>
      <c r="AT158" s="158" t="s">
        <v>266</v>
      </c>
      <c r="AU158" s="158" t="s">
        <v>82</v>
      </c>
      <c r="AY158" s="17" t="s">
        <v>181</v>
      </c>
      <c r="BE158" s="159">
        <f>IF(N158="základní",J158,0)</f>
        <v>0</v>
      </c>
      <c r="BF158" s="159">
        <f>IF(N158="snížená",J158,0)</f>
        <v>0</v>
      </c>
      <c r="BG158" s="159">
        <f>IF(N158="zákl. přenesená",J158,0)</f>
        <v>0</v>
      </c>
      <c r="BH158" s="159">
        <f>IF(N158="sníž. přenesená",J158,0)</f>
        <v>0</v>
      </c>
      <c r="BI158" s="159">
        <f>IF(N158="nulová",J158,0)</f>
        <v>0</v>
      </c>
      <c r="BJ158" s="17" t="s">
        <v>80</v>
      </c>
      <c r="BK158" s="159">
        <f>ROUND(I158*H158,2)</f>
        <v>0</v>
      </c>
      <c r="BL158" s="17" t="s">
        <v>188</v>
      </c>
      <c r="BM158" s="158" t="s">
        <v>2282</v>
      </c>
    </row>
    <row r="159" spans="1:65" s="2" customFormat="1" ht="11.25">
      <c r="A159" s="32"/>
      <c r="B159" s="33"/>
      <c r="C159" s="32"/>
      <c r="D159" s="160" t="s">
        <v>190</v>
      </c>
      <c r="E159" s="32"/>
      <c r="F159" s="161" t="s">
        <v>1628</v>
      </c>
      <c r="G159" s="32"/>
      <c r="H159" s="32"/>
      <c r="I159" s="162"/>
      <c r="J159" s="32"/>
      <c r="K159" s="32"/>
      <c r="L159" s="33"/>
      <c r="M159" s="163"/>
      <c r="N159" s="164"/>
      <c r="O159" s="58"/>
      <c r="P159" s="58"/>
      <c r="Q159" s="58"/>
      <c r="R159" s="58"/>
      <c r="S159" s="58"/>
      <c r="T159" s="59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7" t="s">
        <v>190</v>
      </c>
      <c r="AU159" s="17" t="s">
        <v>82</v>
      </c>
    </row>
    <row r="160" spans="1:65" s="13" customFormat="1" ht="11.25">
      <c r="B160" s="165"/>
      <c r="D160" s="160" t="s">
        <v>191</v>
      </c>
      <c r="E160" s="166" t="s">
        <v>1</v>
      </c>
      <c r="F160" s="167" t="s">
        <v>2283</v>
      </c>
      <c r="H160" s="168">
        <v>1.5</v>
      </c>
      <c r="I160" s="169"/>
      <c r="L160" s="165"/>
      <c r="M160" s="170"/>
      <c r="N160" s="171"/>
      <c r="O160" s="171"/>
      <c r="P160" s="171"/>
      <c r="Q160" s="171"/>
      <c r="R160" s="171"/>
      <c r="S160" s="171"/>
      <c r="T160" s="172"/>
      <c r="AT160" s="166" t="s">
        <v>191</v>
      </c>
      <c r="AU160" s="166" t="s">
        <v>82</v>
      </c>
      <c r="AV160" s="13" t="s">
        <v>82</v>
      </c>
      <c r="AW160" s="13" t="s">
        <v>29</v>
      </c>
      <c r="AX160" s="13" t="s">
        <v>72</v>
      </c>
      <c r="AY160" s="166" t="s">
        <v>181</v>
      </c>
    </row>
    <row r="161" spans="1:65" s="15" customFormat="1" ht="11.25">
      <c r="B161" s="180"/>
      <c r="D161" s="160" t="s">
        <v>191</v>
      </c>
      <c r="E161" s="181" t="s">
        <v>1</v>
      </c>
      <c r="F161" s="182" t="s">
        <v>223</v>
      </c>
      <c r="H161" s="183">
        <v>1.5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191</v>
      </c>
      <c r="AU161" s="181" t="s">
        <v>82</v>
      </c>
      <c r="AV161" s="15" t="s">
        <v>188</v>
      </c>
      <c r="AW161" s="15" t="s">
        <v>29</v>
      </c>
      <c r="AX161" s="15" t="s">
        <v>80</v>
      </c>
      <c r="AY161" s="181" t="s">
        <v>181</v>
      </c>
    </row>
    <row r="162" spans="1:65" s="2" customFormat="1" ht="16.5" customHeight="1">
      <c r="A162" s="32"/>
      <c r="B162" s="144"/>
      <c r="C162" s="188" t="s">
        <v>277</v>
      </c>
      <c r="D162" s="188" t="s">
        <v>266</v>
      </c>
      <c r="E162" s="189" t="s">
        <v>1634</v>
      </c>
      <c r="F162" s="190" t="s">
        <v>1635</v>
      </c>
      <c r="G162" s="191" t="s">
        <v>881</v>
      </c>
      <c r="H162" s="192">
        <v>7.17</v>
      </c>
      <c r="I162" s="193"/>
      <c r="J162" s="194">
        <f>ROUND(I162*H162,2)</f>
        <v>0</v>
      </c>
      <c r="K162" s="195"/>
      <c r="L162" s="33"/>
      <c r="M162" s="196" t="s">
        <v>1</v>
      </c>
      <c r="N162" s="197" t="s">
        <v>37</v>
      </c>
      <c r="O162" s="58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188</v>
      </c>
      <c r="AT162" s="158" t="s">
        <v>266</v>
      </c>
      <c r="AU162" s="158" t="s">
        <v>82</v>
      </c>
      <c r="AY162" s="17" t="s">
        <v>181</v>
      </c>
      <c r="BE162" s="159">
        <f>IF(N162="základní",J162,0)</f>
        <v>0</v>
      </c>
      <c r="BF162" s="159">
        <f>IF(N162="snížená",J162,0)</f>
        <v>0</v>
      </c>
      <c r="BG162" s="159">
        <f>IF(N162="zákl. přenesená",J162,0)</f>
        <v>0</v>
      </c>
      <c r="BH162" s="159">
        <f>IF(N162="sníž. přenesená",J162,0)</f>
        <v>0</v>
      </c>
      <c r="BI162" s="159">
        <f>IF(N162="nulová",J162,0)</f>
        <v>0</v>
      </c>
      <c r="BJ162" s="17" t="s">
        <v>80</v>
      </c>
      <c r="BK162" s="159">
        <f>ROUND(I162*H162,2)</f>
        <v>0</v>
      </c>
      <c r="BL162" s="17" t="s">
        <v>188</v>
      </c>
      <c r="BM162" s="158" t="s">
        <v>2284</v>
      </c>
    </row>
    <row r="163" spans="1:65" s="2" customFormat="1" ht="11.25">
      <c r="A163" s="32"/>
      <c r="B163" s="33"/>
      <c r="C163" s="32"/>
      <c r="D163" s="160" t="s">
        <v>190</v>
      </c>
      <c r="E163" s="32"/>
      <c r="F163" s="161" t="s">
        <v>1635</v>
      </c>
      <c r="G163" s="32"/>
      <c r="H163" s="32"/>
      <c r="I163" s="162"/>
      <c r="J163" s="32"/>
      <c r="K163" s="32"/>
      <c r="L163" s="33"/>
      <c r="M163" s="163"/>
      <c r="N163" s="164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190</v>
      </c>
      <c r="AU163" s="17" t="s">
        <v>82</v>
      </c>
    </row>
    <row r="164" spans="1:65" s="13" customFormat="1" ht="11.25">
      <c r="B164" s="165"/>
      <c r="D164" s="160" t="s">
        <v>191</v>
      </c>
      <c r="E164" s="166" t="s">
        <v>1</v>
      </c>
      <c r="F164" s="167" t="s">
        <v>2285</v>
      </c>
      <c r="H164" s="168">
        <v>7.17</v>
      </c>
      <c r="I164" s="169"/>
      <c r="L164" s="165"/>
      <c r="M164" s="170"/>
      <c r="N164" s="171"/>
      <c r="O164" s="171"/>
      <c r="P164" s="171"/>
      <c r="Q164" s="171"/>
      <c r="R164" s="171"/>
      <c r="S164" s="171"/>
      <c r="T164" s="172"/>
      <c r="AT164" s="166" t="s">
        <v>191</v>
      </c>
      <c r="AU164" s="166" t="s">
        <v>82</v>
      </c>
      <c r="AV164" s="13" t="s">
        <v>82</v>
      </c>
      <c r="AW164" s="13" t="s">
        <v>29</v>
      </c>
      <c r="AX164" s="13" t="s">
        <v>72</v>
      </c>
      <c r="AY164" s="166" t="s">
        <v>181</v>
      </c>
    </row>
    <row r="165" spans="1:65" s="15" customFormat="1" ht="11.25">
      <c r="B165" s="180"/>
      <c r="D165" s="160" t="s">
        <v>191</v>
      </c>
      <c r="E165" s="181" t="s">
        <v>1</v>
      </c>
      <c r="F165" s="182" t="s">
        <v>223</v>
      </c>
      <c r="H165" s="183">
        <v>7.17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191</v>
      </c>
      <c r="AU165" s="181" t="s">
        <v>82</v>
      </c>
      <c r="AV165" s="15" t="s">
        <v>188</v>
      </c>
      <c r="AW165" s="15" t="s">
        <v>29</v>
      </c>
      <c r="AX165" s="15" t="s">
        <v>80</v>
      </c>
      <c r="AY165" s="181" t="s">
        <v>181</v>
      </c>
    </row>
    <row r="166" spans="1:65" s="2" customFormat="1" ht="16.5" customHeight="1">
      <c r="A166" s="32"/>
      <c r="B166" s="144"/>
      <c r="C166" s="188" t="s">
        <v>289</v>
      </c>
      <c r="D166" s="188" t="s">
        <v>266</v>
      </c>
      <c r="E166" s="189" t="s">
        <v>1638</v>
      </c>
      <c r="F166" s="190" t="s">
        <v>1639</v>
      </c>
      <c r="G166" s="191" t="s">
        <v>881</v>
      </c>
      <c r="H166" s="192">
        <v>7.17</v>
      </c>
      <c r="I166" s="193"/>
      <c r="J166" s="194">
        <f>ROUND(I166*H166,2)</f>
        <v>0</v>
      </c>
      <c r="K166" s="195"/>
      <c r="L166" s="33"/>
      <c r="M166" s="196" t="s">
        <v>1</v>
      </c>
      <c r="N166" s="197" t="s">
        <v>37</v>
      </c>
      <c r="O166" s="58"/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8" t="s">
        <v>188</v>
      </c>
      <c r="AT166" s="158" t="s">
        <v>266</v>
      </c>
      <c r="AU166" s="158" t="s">
        <v>82</v>
      </c>
      <c r="AY166" s="17" t="s">
        <v>181</v>
      </c>
      <c r="BE166" s="159">
        <f>IF(N166="základní",J166,0)</f>
        <v>0</v>
      </c>
      <c r="BF166" s="159">
        <f>IF(N166="snížená",J166,0)</f>
        <v>0</v>
      </c>
      <c r="BG166" s="159">
        <f>IF(N166="zákl. přenesená",J166,0)</f>
        <v>0</v>
      </c>
      <c r="BH166" s="159">
        <f>IF(N166="sníž. přenesená",J166,0)</f>
        <v>0</v>
      </c>
      <c r="BI166" s="159">
        <f>IF(N166="nulová",J166,0)</f>
        <v>0</v>
      </c>
      <c r="BJ166" s="17" t="s">
        <v>80</v>
      </c>
      <c r="BK166" s="159">
        <f>ROUND(I166*H166,2)</f>
        <v>0</v>
      </c>
      <c r="BL166" s="17" t="s">
        <v>188</v>
      </c>
      <c r="BM166" s="158" t="s">
        <v>2286</v>
      </c>
    </row>
    <row r="167" spans="1:65" s="2" customFormat="1" ht="11.25">
      <c r="A167" s="32"/>
      <c r="B167" s="33"/>
      <c r="C167" s="32"/>
      <c r="D167" s="160" t="s">
        <v>190</v>
      </c>
      <c r="E167" s="32"/>
      <c r="F167" s="161" t="s">
        <v>1639</v>
      </c>
      <c r="G167" s="32"/>
      <c r="H167" s="32"/>
      <c r="I167" s="162"/>
      <c r="J167" s="32"/>
      <c r="K167" s="32"/>
      <c r="L167" s="33"/>
      <c r="M167" s="163"/>
      <c r="N167" s="164"/>
      <c r="O167" s="58"/>
      <c r="P167" s="58"/>
      <c r="Q167" s="58"/>
      <c r="R167" s="58"/>
      <c r="S167" s="58"/>
      <c r="T167" s="59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7" t="s">
        <v>190</v>
      </c>
      <c r="AU167" s="17" t="s">
        <v>82</v>
      </c>
    </row>
    <row r="168" spans="1:65" s="2" customFormat="1" ht="24.2" customHeight="1">
      <c r="A168" s="32"/>
      <c r="B168" s="144"/>
      <c r="C168" s="188" t="s">
        <v>8</v>
      </c>
      <c r="D168" s="188" t="s">
        <v>266</v>
      </c>
      <c r="E168" s="189" t="s">
        <v>1641</v>
      </c>
      <c r="F168" s="190" t="s">
        <v>1642</v>
      </c>
      <c r="G168" s="191" t="s">
        <v>643</v>
      </c>
      <c r="H168" s="192">
        <v>0.151</v>
      </c>
      <c r="I168" s="193"/>
      <c r="J168" s="194">
        <f>ROUND(I168*H168,2)</f>
        <v>0</v>
      </c>
      <c r="K168" s="195"/>
      <c r="L168" s="33"/>
      <c r="M168" s="196" t="s">
        <v>1</v>
      </c>
      <c r="N168" s="197" t="s">
        <v>37</v>
      </c>
      <c r="O168" s="58"/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8" t="s">
        <v>188</v>
      </c>
      <c r="AT168" s="158" t="s">
        <v>266</v>
      </c>
      <c r="AU168" s="158" t="s">
        <v>82</v>
      </c>
      <c r="AY168" s="17" t="s">
        <v>181</v>
      </c>
      <c r="BE168" s="159">
        <f>IF(N168="základní",J168,0)</f>
        <v>0</v>
      </c>
      <c r="BF168" s="159">
        <f>IF(N168="snížená",J168,0)</f>
        <v>0</v>
      </c>
      <c r="BG168" s="159">
        <f>IF(N168="zákl. přenesená",J168,0)</f>
        <v>0</v>
      </c>
      <c r="BH168" s="159">
        <f>IF(N168="sníž. přenesená",J168,0)</f>
        <v>0</v>
      </c>
      <c r="BI168" s="159">
        <f>IF(N168="nulová",J168,0)</f>
        <v>0</v>
      </c>
      <c r="BJ168" s="17" t="s">
        <v>80</v>
      </c>
      <c r="BK168" s="159">
        <f>ROUND(I168*H168,2)</f>
        <v>0</v>
      </c>
      <c r="BL168" s="17" t="s">
        <v>188</v>
      </c>
      <c r="BM168" s="158" t="s">
        <v>2287</v>
      </c>
    </row>
    <row r="169" spans="1:65" s="2" customFormat="1" ht="19.5">
      <c r="A169" s="32"/>
      <c r="B169" s="33"/>
      <c r="C169" s="32"/>
      <c r="D169" s="160" t="s">
        <v>190</v>
      </c>
      <c r="E169" s="32"/>
      <c r="F169" s="161" t="s">
        <v>1642</v>
      </c>
      <c r="G169" s="32"/>
      <c r="H169" s="32"/>
      <c r="I169" s="162"/>
      <c r="J169" s="32"/>
      <c r="K169" s="32"/>
      <c r="L169" s="33"/>
      <c r="M169" s="163"/>
      <c r="N169" s="164"/>
      <c r="O169" s="58"/>
      <c r="P169" s="58"/>
      <c r="Q169" s="58"/>
      <c r="R169" s="58"/>
      <c r="S169" s="58"/>
      <c r="T169" s="59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T169" s="17" t="s">
        <v>190</v>
      </c>
      <c r="AU169" s="17" t="s">
        <v>82</v>
      </c>
    </row>
    <row r="170" spans="1:65" s="13" customFormat="1" ht="11.25">
      <c r="B170" s="165"/>
      <c r="D170" s="160" t="s">
        <v>191</v>
      </c>
      <c r="E170" s="166" t="s">
        <v>1</v>
      </c>
      <c r="F170" s="167" t="s">
        <v>2288</v>
      </c>
      <c r="H170" s="168">
        <v>0.151</v>
      </c>
      <c r="I170" s="169"/>
      <c r="L170" s="165"/>
      <c r="M170" s="170"/>
      <c r="N170" s="171"/>
      <c r="O170" s="171"/>
      <c r="P170" s="171"/>
      <c r="Q170" s="171"/>
      <c r="R170" s="171"/>
      <c r="S170" s="171"/>
      <c r="T170" s="172"/>
      <c r="AT170" s="166" t="s">
        <v>191</v>
      </c>
      <c r="AU170" s="166" t="s">
        <v>82</v>
      </c>
      <c r="AV170" s="13" t="s">
        <v>82</v>
      </c>
      <c r="AW170" s="13" t="s">
        <v>29</v>
      </c>
      <c r="AX170" s="13" t="s">
        <v>72</v>
      </c>
      <c r="AY170" s="166" t="s">
        <v>181</v>
      </c>
    </row>
    <row r="171" spans="1:65" s="15" customFormat="1" ht="11.25">
      <c r="B171" s="180"/>
      <c r="D171" s="160" t="s">
        <v>191</v>
      </c>
      <c r="E171" s="181" t="s">
        <v>1</v>
      </c>
      <c r="F171" s="182" t="s">
        <v>223</v>
      </c>
      <c r="H171" s="183">
        <v>0.151</v>
      </c>
      <c r="I171" s="184"/>
      <c r="L171" s="180"/>
      <c r="M171" s="185"/>
      <c r="N171" s="186"/>
      <c r="O171" s="186"/>
      <c r="P171" s="186"/>
      <c r="Q171" s="186"/>
      <c r="R171" s="186"/>
      <c r="S171" s="186"/>
      <c r="T171" s="187"/>
      <c r="AT171" s="181" t="s">
        <v>191</v>
      </c>
      <c r="AU171" s="181" t="s">
        <v>82</v>
      </c>
      <c r="AV171" s="15" t="s">
        <v>188</v>
      </c>
      <c r="AW171" s="15" t="s">
        <v>29</v>
      </c>
      <c r="AX171" s="15" t="s">
        <v>80</v>
      </c>
      <c r="AY171" s="181" t="s">
        <v>181</v>
      </c>
    </row>
    <row r="172" spans="1:65" s="12" customFormat="1" ht="20.85" customHeight="1">
      <c r="B172" s="131"/>
      <c r="D172" s="132" t="s">
        <v>71</v>
      </c>
      <c r="E172" s="142" t="s">
        <v>188</v>
      </c>
      <c r="F172" s="142" t="s">
        <v>1654</v>
      </c>
      <c r="I172" s="134"/>
      <c r="J172" s="143">
        <f>BK172</f>
        <v>0</v>
      </c>
      <c r="L172" s="131"/>
      <c r="M172" s="136"/>
      <c r="N172" s="137"/>
      <c r="O172" s="137"/>
      <c r="P172" s="138">
        <f>SUM(P173:P184)</f>
        <v>0</v>
      </c>
      <c r="Q172" s="137"/>
      <c r="R172" s="138">
        <f>SUM(R173:R184)</f>
        <v>0</v>
      </c>
      <c r="S172" s="137"/>
      <c r="T172" s="139">
        <f>SUM(T173:T184)</f>
        <v>0</v>
      </c>
      <c r="AR172" s="132" t="s">
        <v>80</v>
      </c>
      <c r="AT172" s="140" t="s">
        <v>71</v>
      </c>
      <c r="AU172" s="140" t="s">
        <v>82</v>
      </c>
      <c r="AY172" s="132" t="s">
        <v>181</v>
      </c>
      <c r="BK172" s="141">
        <f>SUM(BK173:BK184)</f>
        <v>0</v>
      </c>
    </row>
    <row r="173" spans="1:65" s="2" customFormat="1" ht="24.2" customHeight="1">
      <c r="A173" s="32"/>
      <c r="B173" s="144"/>
      <c r="C173" s="188" t="s">
        <v>304</v>
      </c>
      <c r="D173" s="188" t="s">
        <v>266</v>
      </c>
      <c r="E173" s="189" t="s">
        <v>2190</v>
      </c>
      <c r="F173" s="190" t="s">
        <v>2191</v>
      </c>
      <c r="G173" s="191" t="s">
        <v>881</v>
      </c>
      <c r="H173" s="192">
        <v>39.520000000000003</v>
      </c>
      <c r="I173" s="193"/>
      <c r="J173" s="194">
        <f>ROUND(I173*H173,2)</f>
        <v>0</v>
      </c>
      <c r="K173" s="195"/>
      <c r="L173" s="33"/>
      <c r="M173" s="196" t="s">
        <v>1</v>
      </c>
      <c r="N173" s="197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188</v>
      </c>
      <c r="AT173" s="158" t="s">
        <v>266</v>
      </c>
      <c r="AU173" s="158" t="s">
        <v>212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2289</v>
      </c>
    </row>
    <row r="174" spans="1:65" s="2" customFormat="1" ht="19.5">
      <c r="A174" s="32"/>
      <c r="B174" s="33"/>
      <c r="C174" s="32"/>
      <c r="D174" s="160" t="s">
        <v>190</v>
      </c>
      <c r="E174" s="32"/>
      <c r="F174" s="161" t="s">
        <v>2191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212</v>
      </c>
    </row>
    <row r="175" spans="1:65" s="13" customFormat="1" ht="11.25">
      <c r="B175" s="165"/>
      <c r="D175" s="160" t="s">
        <v>191</v>
      </c>
      <c r="E175" s="166" t="s">
        <v>1</v>
      </c>
      <c r="F175" s="167" t="s">
        <v>2193</v>
      </c>
      <c r="H175" s="168">
        <v>39.520000000000003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6" t="s">
        <v>191</v>
      </c>
      <c r="AU175" s="166" t="s">
        <v>212</v>
      </c>
      <c r="AV175" s="13" t="s">
        <v>82</v>
      </c>
      <c r="AW175" s="13" t="s">
        <v>29</v>
      </c>
      <c r="AX175" s="13" t="s">
        <v>72</v>
      </c>
      <c r="AY175" s="166" t="s">
        <v>181</v>
      </c>
    </row>
    <row r="176" spans="1:65" s="15" customFormat="1" ht="11.25">
      <c r="B176" s="180"/>
      <c r="D176" s="160" t="s">
        <v>191</v>
      </c>
      <c r="E176" s="181" t="s">
        <v>1</v>
      </c>
      <c r="F176" s="182" t="s">
        <v>223</v>
      </c>
      <c r="H176" s="183">
        <v>39.520000000000003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191</v>
      </c>
      <c r="AU176" s="181" t="s">
        <v>212</v>
      </c>
      <c r="AV176" s="15" t="s">
        <v>188</v>
      </c>
      <c r="AW176" s="15" t="s">
        <v>29</v>
      </c>
      <c r="AX176" s="15" t="s">
        <v>80</v>
      </c>
      <c r="AY176" s="181" t="s">
        <v>181</v>
      </c>
    </row>
    <row r="177" spans="1:65" s="2" customFormat="1" ht="37.9" customHeight="1">
      <c r="A177" s="32"/>
      <c r="B177" s="144"/>
      <c r="C177" s="188" t="s">
        <v>312</v>
      </c>
      <c r="D177" s="188" t="s">
        <v>266</v>
      </c>
      <c r="E177" s="189" t="s">
        <v>2194</v>
      </c>
      <c r="F177" s="190" t="s">
        <v>2195</v>
      </c>
      <c r="G177" s="191" t="s">
        <v>881</v>
      </c>
      <c r="H177" s="192">
        <v>2.4</v>
      </c>
      <c r="I177" s="193"/>
      <c r="J177" s="194">
        <f>ROUND(I177*H177,2)</f>
        <v>0</v>
      </c>
      <c r="K177" s="195"/>
      <c r="L177" s="33"/>
      <c r="M177" s="196" t="s">
        <v>1</v>
      </c>
      <c r="N177" s="197" t="s">
        <v>37</v>
      </c>
      <c r="O177" s="58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188</v>
      </c>
      <c r="AT177" s="158" t="s">
        <v>266</v>
      </c>
      <c r="AU177" s="158" t="s">
        <v>212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2290</v>
      </c>
    </row>
    <row r="178" spans="1:65" s="2" customFormat="1" ht="19.5">
      <c r="A178" s="32"/>
      <c r="B178" s="33"/>
      <c r="C178" s="32"/>
      <c r="D178" s="160" t="s">
        <v>190</v>
      </c>
      <c r="E178" s="32"/>
      <c r="F178" s="161" t="s">
        <v>2195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212</v>
      </c>
    </row>
    <row r="179" spans="1:65" s="13" customFormat="1" ht="11.25">
      <c r="B179" s="165"/>
      <c r="D179" s="160" t="s">
        <v>191</v>
      </c>
      <c r="E179" s="166" t="s">
        <v>1</v>
      </c>
      <c r="F179" s="167" t="s">
        <v>2197</v>
      </c>
      <c r="H179" s="168">
        <v>2.4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6" t="s">
        <v>191</v>
      </c>
      <c r="AU179" s="166" t="s">
        <v>212</v>
      </c>
      <c r="AV179" s="13" t="s">
        <v>82</v>
      </c>
      <c r="AW179" s="13" t="s">
        <v>29</v>
      </c>
      <c r="AX179" s="13" t="s">
        <v>72</v>
      </c>
      <c r="AY179" s="166" t="s">
        <v>181</v>
      </c>
    </row>
    <row r="180" spans="1:65" s="15" customFormat="1" ht="11.25">
      <c r="B180" s="180"/>
      <c r="D180" s="160" t="s">
        <v>191</v>
      </c>
      <c r="E180" s="181" t="s">
        <v>1</v>
      </c>
      <c r="F180" s="182" t="s">
        <v>223</v>
      </c>
      <c r="H180" s="183">
        <v>2.4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191</v>
      </c>
      <c r="AU180" s="181" t="s">
        <v>212</v>
      </c>
      <c r="AV180" s="15" t="s">
        <v>188</v>
      </c>
      <c r="AW180" s="15" t="s">
        <v>29</v>
      </c>
      <c r="AX180" s="15" t="s">
        <v>80</v>
      </c>
      <c r="AY180" s="181" t="s">
        <v>181</v>
      </c>
    </row>
    <row r="181" spans="1:65" s="2" customFormat="1" ht="55.5" customHeight="1">
      <c r="A181" s="32"/>
      <c r="B181" s="144"/>
      <c r="C181" s="188" t="s">
        <v>319</v>
      </c>
      <c r="D181" s="188" t="s">
        <v>266</v>
      </c>
      <c r="E181" s="189" t="s">
        <v>2291</v>
      </c>
      <c r="F181" s="190" t="s">
        <v>2292</v>
      </c>
      <c r="G181" s="191" t="s">
        <v>881</v>
      </c>
      <c r="H181" s="192">
        <v>68.53</v>
      </c>
      <c r="I181" s="193"/>
      <c r="J181" s="194">
        <f>ROUND(I181*H181,2)</f>
        <v>0</v>
      </c>
      <c r="K181" s="195"/>
      <c r="L181" s="33"/>
      <c r="M181" s="196" t="s">
        <v>1</v>
      </c>
      <c r="N181" s="197" t="s">
        <v>37</v>
      </c>
      <c r="O181" s="58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8" t="s">
        <v>188</v>
      </c>
      <c r="AT181" s="158" t="s">
        <v>266</v>
      </c>
      <c r="AU181" s="158" t="s">
        <v>212</v>
      </c>
      <c r="AY181" s="17" t="s">
        <v>181</v>
      </c>
      <c r="BE181" s="159">
        <f>IF(N181="základní",J181,0)</f>
        <v>0</v>
      </c>
      <c r="BF181" s="159">
        <f>IF(N181="snížená",J181,0)</f>
        <v>0</v>
      </c>
      <c r="BG181" s="159">
        <f>IF(N181="zákl. přenesená",J181,0)</f>
        <v>0</v>
      </c>
      <c r="BH181" s="159">
        <f>IF(N181="sníž. přenesená",J181,0)</f>
        <v>0</v>
      </c>
      <c r="BI181" s="159">
        <f>IF(N181="nulová",J181,0)</f>
        <v>0</v>
      </c>
      <c r="BJ181" s="17" t="s">
        <v>80</v>
      </c>
      <c r="BK181" s="159">
        <f>ROUND(I181*H181,2)</f>
        <v>0</v>
      </c>
      <c r="BL181" s="17" t="s">
        <v>188</v>
      </c>
      <c r="BM181" s="158" t="s">
        <v>2293</v>
      </c>
    </row>
    <row r="182" spans="1:65" s="2" customFormat="1" ht="29.25">
      <c r="A182" s="32"/>
      <c r="B182" s="33"/>
      <c r="C182" s="32"/>
      <c r="D182" s="160" t="s">
        <v>190</v>
      </c>
      <c r="E182" s="32"/>
      <c r="F182" s="161" t="s">
        <v>2292</v>
      </c>
      <c r="G182" s="32"/>
      <c r="H182" s="32"/>
      <c r="I182" s="162"/>
      <c r="J182" s="32"/>
      <c r="K182" s="32"/>
      <c r="L182" s="33"/>
      <c r="M182" s="163"/>
      <c r="N182" s="164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190</v>
      </c>
      <c r="AU182" s="17" t="s">
        <v>212</v>
      </c>
    </row>
    <row r="183" spans="1:65" s="13" customFormat="1" ht="11.25">
      <c r="B183" s="165"/>
      <c r="D183" s="160" t="s">
        <v>191</v>
      </c>
      <c r="E183" s="166" t="s">
        <v>1</v>
      </c>
      <c r="F183" s="167" t="s">
        <v>2294</v>
      </c>
      <c r="H183" s="168">
        <v>68.53</v>
      </c>
      <c r="I183" s="169"/>
      <c r="L183" s="165"/>
      <c r="M183" s="170"/>
      <c r="N183" s="171"/>
      <c r="O183" s="171"/>
      <c r="P183" s="171"/>
      <c r="Q183" s="171"/>
      <c r="R183" s="171"/>
      <c r="S183" s="171"/>
      <c r="T183" s="172"/>
      <c r="AT183" s="166" t="s">
        <v>191</v>
      </c>
      <c r="AU183" s="166" t="s">
        <v>212</v>
      </c>
      <c r="AV183" s="13" t="s">
        <v>82</v>
      </c>
      <c r="AW183" s="13" t="s">
        <v>29</v>
      </c>
      <c r="AX183" s="13" t="s">
        <v>72</v>
      </c>
      <c r="AY183" s="166" t="s">
        <v>181</v>
      </c>
    </row>
    <row r="184" spans="1:65" s="15" customFormat="1" ht="11.25">
      <c r="B184" s="180"/>
      <c r="D184" s="160" t="s">
        <v>191</v>
      </c>
      <c r="E184" s="181" t="s">
        <v>1</v>
      </c>
      <c r="F184" s="182" t="s">
        <v>223</v>
      </c>
      <c r="H184" s="183">
        <v>68.53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191</v>
      </c>
      <c r="AU184" s="181" t="s">
        <v>212</v>
      </c>
      <c r="AV184" s="15" t="s">
        <v>188</v>
      </c>
      <c r="AW184" s="15" t="s">
        <v>29</v>
      </c>
      <c r="AX184" s="15" t="s">
        <v>80</v>
      </c>
      <c r="AY184" s="181" t="s">
        <v>181</v>
      </c>
    </row>
    <row r="185" spans="1:65" s="12" customFormat="1" ht="22.9" customHeight="1">
      <c r="B185" s="131"/>
      <c r="D185" s="132" t="s">
        <v>71</v>
      </c>
      <c r="E185" s="142" t="s">
        <v>265</v>
      </c>
      <c r="F185" s="142" t="s">
        <v>1695</v>
      </c>
      <c r="I185" s="134"/>
      <c r="J185" s="143">
        <f>BK185</f>
        <v>0</v>
      </c>
      <c r="L185" s="131"/>
      <c r="M185" s="136"/>
      <c r="N185" s="137"/>
      <c r="O185" s="137"/>
      <c r="P185" s="138">
        <f>SUM(P186:P213)</f>
        <v>0</v>
      </c>
      <c r="Q185" s="137"/>
      <c r="R185" s="138">
        <f>SUM(R186:R213)</f>
        <v>0</v>
      </c>
      <c r="S185" s="137"/>
      <c r="T185" s="139">
        <f>SUM(T186:T213)</f>
        <v>0</v>
      </c>
      <c r="AR185" s="132" t="s">
        <v>80</v>
      </c>
      <c r="AT185" s="140" t="s">
        <v>71</v>
      </c>
      <c r="AU185" s="140" t="s">
        <v>80</v>
      </c>
      <c r="AY185" s="132" t="s">
        <v>181</v>
      </c>
      <c r="BK185" s="141">
        <f>SUM(BK186:BK213)</f>
        <v>0</v>
      </c>
    </row>
    <row r="186" spans="1:65" s="2" customFormat="1" ht="24.2" customHeight="1">
      <c r="A186" s="32"/>
      <c r="B186" s="144"/>
      <c r="C186" s="188" t="s">
        <v>388</v>
      </c>
      <c r="D186" s="188" t="s">
        <v>266</v>
      </c>
      <c r="E186" s="189" t="s">
        <v>1696</v>
      </c>
      <c r="F186" s="190" t="s">
        <v>1697</v>
      </c>
      <c r="G186" s="191" t="s">
        <v>577</v>
      </c>
      <c r="H186" s="192">
        <v>1</v>
      </c>
      <c r="I186" s="193"/>
      <c r="J186" s="194">
        <f>ROUND(I186*H186,2)</f>
        <v>0</v>
      </c>
      <c r="K186" s="195"/>
      <c r="L186" s="33"/>
      <c r="M186" s="196" t="s">
        <v>1</v>
      </c>
      <c r="N186" s="197" t="s">
        <v>37</v>
      </c>
      <c r="O186" s="58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188</v>
      </c>
      <c r="AT186" s="158" t="s">
        <v>266</v>
      </c>
      <c r="AU186" s="158" t="s">
        <v>82</v>
      </c>
      <c r="AY186" s="17" t="s">
        <v>181</v>
      </c>
      <c r="BE186" s="159">
        <f>IF(N186="základní",J186,0)</f>
        <v>0</v>
      </c>
      <c r="BF186" s="159">
        <f>IF(N186="snížená",J186,0)</f>
        <v>0</v>
      </c>
      <c r="BG186" s="159">
        <f>IF(N186="zákl. přenesená",J186,0)</f>
        <v>0</v>
      </c>
      <c r="BH186" s="159">
        <f>IF(N186="sníž. přenesená",J186,0)</f>
        <v>0</v>
      </c>
      <c r="BI186" s="159">
        <f>IF(N186="nulová",J186,0)</f>
        <v>0</v>
      </c>
      <c r="BJ186" s="17" t="s">
        <v>80</v>
      </c>
      <c r="BK186" s="159">
        <f>ROUND(I186*H186,2)</f>
        <v>0</v>
      </c>
      <c r="BL186" s="17" t="s">
        <v>188</v>
      </c>
      <c r="BM186" s="158" t="s">
        <v>2295</v>
      </c>
    </row>
    <row r="187" spans="1:65" s="2" customFormat="1" ht="19.5">
      <c r="A187" s="32"/>
      <c r="B187" s="33"/>
      <c r="C187" s="32"/>
      <c r="D187" s="160" t="s">
        <v>190</v>
      </c>
      <c r="E187" s="32"/>
      <c r="F187" s="161" t="s">
        <v>1697</v>
      </c>
      <c r="G187" s="32"/>
      <c r="H187" s="32"/>
      <c r="I187" s="162"/>
      <c r="J187" s="32"/>
      <c r="K187" s="32"/>
      <c r="L187" s="33"/>
      <c r="M187" s="163"/>
      <c r="N187" s="164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190</v>
      </c>
      <c r="AU187" s="17" t="s">
        <v>82</v>
      </c>
    </row>
    <row r="188" spans="1:65" s="2" customFormat="1" ht="24.2" customHeight="1">
      <c r="A188" s="32"/>
      <c r="B188" s="144"/>
      <c r="C188" s="188" t="s">
        <v>394</v>
      </c>
      <c r="D188" s="188" t="s">
        <v>266</v>
      </c>
      <c r="E188" s="189" t="s">
        <v>1979</v>
      </c>
      <c r="F188" s="190" t="s">
        <v>1980</v>
      </c>
      <c r="G188" s="191" t="s">
        <v>690</v>
      </c>
      <c r="H188" s="192">
        <v>5.415</v>
      </c>
      <c r="I188" s="193"/>
      <c r="J188" s="194">
        <f>ROUND(I188*H188,2)</f>
        <v>0</v>
      </c>
      <c r="K188" s="195"/>
      <c r="L188" s="33"/>
      <c r="M188" s="196" t="s">
        <v>1</v>
      </c>
      <c r="N188" s="197" t="s">
        <v>37</v>
      </c>
      <c r="O188" s="58"/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8" t="s">
        <v>188</v>
      </c>
      <c r="AT188" s="158" t="s">
        <v>266</v>
      </c>
      <c r="AU188" s="158" t="s">
        <v>82</v>
      </c>
      <c r="AY188" s="17" t="s">
        <v>181</v>
      </c>
      <c r="BE188" s="159">
        <f>IF(N188="základní",J188,0)</f>
        <v>0</v>
      </c>
      <c r="BF188" s="159">
        <f>IF(N188="snížená",J188,0)</f>
        <v>0</v>
      </c>
      <c r="BG188" s="159">
        <f>IF(N188="zákl. přenesená",J188,0)</f>
        <v>0</v>
      </c>
      <c r="BH188" s="159">
        <f>IF(N188="sníž. přenesená",J188,0)</f>
        <v>0</v>
      </c>
      <c r="BI188" s="159">
        <f>IF(N188="nulová",J188,0)</f>
        <v>0</v>
      </c>
      <c r="BJ188" s="17" t="s">
        <v>80</v>
      </c>
      <c r="BK188" s="159">
        <f>ROUND(I188*H188,2)</f>
        <v>0</v>
      </c>
      <c r="BL188" s="17" t="s">
        <v>188</v>
      </c>
      <c r="BM188" s="158" t="s">
        <v>2296</v>
      </c>
    </row>
    <row r="189" spans="1:65" s="2" customFormat="1" ht="11.25">
      <c r="A189" s="32"/>
      <c r="B189" s="33"/>
      <c r="C189" s="32"/>
      <c r="D189" s="160" t="s">
        <v>190</v>
      </c>
      <c r="E189" s="32"/>
      <c r="F189" s="161" t="s">
        <v>1980</v>
      </c>
      <c r="G189" s="32"/>
      <c r="H189" s="32"/>
      <c r="I189" s="162"/>
      <c r="J189" s="32"/>
      <c r="K189" s="32"/>
      <c r="L189" s="33"/>
      <c r="M189" s="163"/>
      <c r="N189" s="164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190</v>
      </c>
      <c r="AU189" s="17" t="s">
        <v>82</v>
      </c>
    </row>
    <row r="190" spans="1:65" s="13" customFormat="1" ht="11.25">
      <c r="B190" s="165"/>
      <c r="D190" s="160" t="s">
        <v>191</v>
      </c>
      <c r="E190" s="166" t="s">
        <v>1</v>
      </c>
      <c r="F190" s="167" t="s">
        <v>2297</v>
      </c>
      <c r="H190" s="168">
        <v>5.415</v>
      </c>
      <c r="I190" s="169"/>
      <c r="L190" s="165"/>
      <c r="M190" s="170"/>
      <c r="N190" s="171"/>
      <c r="O190" s="171"/>
      <c r="P190" s="171"/>
      <c r="Q190" s="171"/>
      <c r="R190" s="171"/>
      <c r="S190" s="171"/>
      <c r="T190" s="172"/>
      <c r="AT190" s="166" t="s">
        <v>191</v>
      </c>
      <c r="AU190" s="166" t="s">
        <v>82</v>
      </c>
      <c r="AV190" s="13" t="s">
        <v>82</v>
      </c>
      <c r="AW190" s="13" t="s">
        <v>29</v>
      </c>
      <c r="AX190" s="13" t="s">
        <v>72</v>
      </c>
      <c r="AY190" s="166" t="s">
        <v>181</v>
      </c>
    </row>
    <row r="191" spans="1:65" s="15" customFormat="1" ht="11.25">
      <c r="B191" s="180"/>
      <c r="D191" s="160" t="s">
        <v>191</v>
      </c>
      <c r="E191" s="181" t="s">
        <v>1</v>
      </c>
      <c r="F191" s="182" t="s">
        <v>223</v>
      </c>
      <c r="H191" s="183">
        <v>5.415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191</v>
      </c>
      <c r="AU191" s="181" t="s">
        <v>82</v>
      </c>
      <c r="AV191" s="15" t="s">
        <v>188</v>
      </c>
      <c r="AW191" s="15" t="s">
        <v>29</v>
      </c>
      <c r="AX191" s="15" t="s">
        <v>80</v>
      </c>
      <c r="AY191" s="181" t="s">
        <v>181</v>
      </c>
    </row>
    <row r="192" spans="1:65" s="2" customFormat="1" ht="24.2" customHeight="1">
      <c r="A192" s="32"/>
      <c r="B192" s="144"/>
      <c r="C192" s="188" t="s">
        <v>325</v>
      </c>
      <c r="D192" s="188" t="s">
        <v>266</v>
      </c>
      <c r="E192" s="189" t="s">
        <v>2246</v>
      </c>
      <c r="F192" s="190" t="s">
        <v>2247</v>
      </c>
      <c r="G192" s="191" t="s">
        <v>622</v>
      </c>
      <c r="H192" s="192">
        <v>11.95</v>
      </c>
      <c r="I192" s="193"/>
      <c r="J192" s="194">
        <f>ROUND(I192*H192,2)</f>
        <v>0</v>
      </c>
      <c r="K192" s="195"/>
      <c r="L192" s="33"/>
      <c r="M192" s="196" t="s">
        <v>1</v>
      </c>
      <c r="N192" s="197" t="s">
        <v>37</v>
      </c>
      <c r="O192" s="58"/>
      <c r="P192" s="156">
        <f>O192*H192</f>
        <v>0</v>
      </c>
      <c r="Q192" s="156">
        <v>0</v>
      </c>
      <c r="R192" s="156">
        <f>Q192*H192</f>
        <v>0</v>
      </c>
      <c r="S192" s="156">
        <v>0</v>
      </c>
      <c r="T192" s="157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8" t="s">
        <v>188</v>
      </c>
      <c r="AT192" s="158" t="s">
        <v>266</v>
      </c>
      <c r="AU192" s="158" t="s">
        <v>82</v>
      </c>
      <c r="AY192" s="17" t="s">
        <v>181</v>
      </c>
      <c r="BE192" s="159">
        <f>IF(N192="základní",J192,0)</f>
        <v>0</v>
      </c>
      <c r="BF192" s="159">
        <f>IF(N192="snížená",J192,0)</f>
        <v>0</v>
      </c>
      <c r="BG192" s="159">
        <f>IF(N192="zákl. přenesená",J192,0)</f>
        <v>0</v>
      </c>
      <c r="BH192" s="159">
        <f>IF(N192="sníž. přenesená",J192,0)</f>
        <v>0</v>
      </c>
      <c r="BI192" s="159">
        <f>IF(N192="nulová",J192,0)</f>
        <v>0</v>
      </c>
      <c r="BJ192" s="17" t="s">
        <v>80</v>
      </c>
      <c r="BK192" s="159">
        <f>ROUND(I192*H192,2)</f>
        <v>0</v>
      </c>
      <c r="BL192" s="17" t="s">
        <v>188</v>
      </c>
      <c r="BM192" s="158" t="s">
        <v>2298</v>
      </c>
    </row>
    <row r="193" spans="1:65" s="2" customFormat="1" ht="19.5">
      <c r="A193" s="32"/>
      <c r="B193" s="33"/>
      <c r="C193" s="32"/>
      <c r="D193" s="160" t="s">
        <v>190</v>
      </c>
      <c r="E193" s="32"/>
      <c r="F193" s="161" t="s">
        <v>2247</v>
      </c>
      <c r="G193" s="32"/>
      <c r="H193" s="32"/>
      <c r="I193" s="162"/>
      <c r="J193" s="32"/>
      <c r="K193" s="32"/>
      <c r="L193" s="33"/>
      <c r="M193" s="163"/>
      <c r="N193" s="164"/>
      <c r="O193" s="58"/>
      <c r="P193" s="58"/>
      <c r="Q193" s="58"/>
      <c r="R193" s="58"/>
      <c r="S193" s="58"/>
      <c r="T193" s="59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T193" s="17" t="s">
        <v>190</v>
      </c>
      <c r="AU193" s="17" t="s">
        <v>82</v>
      </c>
    </row>
    <row r="194" spans="1:65" s="13" customFormat="1" ht="11.25">
      <c r="B194" s="165"/>
      <c r="D194" s="160" t="s">
        <v>191</v>
      </c>
      <c r="E194" s="166" t="s">
        <v>1</v>
      </c>
      <c r="F194" s="167" t="s">
        <v>2299</v>
      </c>
      <c r="H194" s="168">
        <v>11.95</v>
      </c>
      <c r="I194" s="169"/>
      <c r="L194" s="165"/>
      <c r="M194" s="170"/>
      <c r="N194" s="171"/>
      <c r="O194" s="171"/>
      <c r="P194" s="171"/>
      <c r="Q194" s="171"/>
      <c r="R194" s="171"/>
      <c r="S194" s="171"/>
      <c r="T194" s="172"/>
      <c r="AT194" s="166" t="s">
        <v>191</v>
      </c>
      <c r="AU194" s="166" t="s">
        <v>82</v>
      </c>
      <c r="AV194" s="13" t="s">
        <v>82</v>
      </c>
      <c r="AW194" s="13" t="s">
        <v>29</v>
      </c>
      <c r="AX194" s="13" t="s">
        <v>72</v>
      </c>
      <c r="AY194" s="166" t="s">
        <v>181</v>
      </c>
    </row>
    <row r="195" spans="1:65" s="15" customFormat="1" ht="11.25">
      <c r="B195" s="180"/>
      <c r="D195" s="160" t="s">
        <v>191</v>
      </c>
      <c r="E195" s="181" t="s">
        <v>1</v>
      </c>
      <c r="F195" s="182" t="s">
        <v>223</v>
      </c>
      <c r="H195" s="183">
        <v>11.95</v>
      </c>
      <c r="I195" s="184"/>
      <c r="L195" s="180"/>
      <c r="M195" s="185"/>
      <c r="N195" s="186"/>
      <c r="O195" s="186"/>
      <c r="P195" s="186"/>
      <c r="Q195" s="186"/>
      <c r="R195" s="186"/>
      <c r="S195" s="186"/>
      <c r="T195" s="187"/>
      <c r="AT195" s="181" t="s">
        <v>191</v>
      </c>
      <c r="AU195" s="181" t="s">
        <v>82</v>
      </c>
      <c r="AV195" s="15" t="s">
        <v>188</v>
      </c>
      <c r="AW195" s="15" t="s">
        <v>29</v>
      </c>
      <c r="AX195" s="15" t="s">
        <v>80</v>
      </c>
      <c r="AY195" s="181" t="s">
        <v>181</v>
      </c>
    </row>
    <row r="196" spans="1:65" s="2" customFormat="1" ht="24.2" customHeight="1">
      <c r="A196" s="32"/>
      <c r="B196" s="144"/>
      <c r="C196" s="188" t="s">
        <v>329</v>
      </c>
      <c r="D196" s="188" t="s">
        <v>266</v>
      </c>
      <c r="E196" s="189" t="s">
        <v>2207</v>
      </c>
      <c r="F196" s="190" t="s">
        <v>2208</v>
      </c>
      <c r="G196" s="191" t="s">
        <v>881</v>
      </c>
      <c r="H196" s="192">
        <v>7.5</v>
      </c>
      <c r="I196" s="193"/>
      <c r="J196" s="194">
        <f>ROUND(I196*H196,2)</f>
        <v>0</v>
      </c>
      <c r="K196" s="195"/>
      <c r="L196" s="33"/>
      <c r="M196" s="196" t="s">
        <v>1</v>
      </c>
      <c r="N196" s="197" t="s">
        <v>37</v>
      </c>
      <c r="O196" s="58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8" t="s">
        <v>188</v>
      </c>
      <c r="AT196" s="158" t="s">
        <v>266</v>
      </c>
      <c r="AU196" s="158" t="s">
        <v>82</v>
      </c>
      <c r="AY196" s="17" t="s">
        <v>181</v>
      </c>
      <c r="BE196" s="159">
        <f>IF(N196="základní",J196,0)</f>
        <v>0</v>
      </c>
      <c r="BF196" s="159">
        <f>IF(N196="snížená",J196,0)</f>
        <v>0</v>
      </c>
      <c r="BG196" s="159">
        <f>IF(N196="zákl. přenesená",J196,0)</f>
        <v>0</v>
      </c>
      <c r="BH196" s="159">
        <f>IF(N196="sníž. přenesená",J196,0)</f>
        <v>0</v>
      </c>
      <c r="BI196" s="159">
        <f>IF(N196="nulová",J196,0)</f>
        <v>0</v>
      </c>
      <c r="BJ196" s="17" t="s">
        <v>80</v>
      </c>
      <c r="BK196" s="159">
        <f>ROUND(I196*H196,2)</f>
        <v>0</v>
      </c>
      <c r="BL196" s="17" t="s">
        <v>188</v>
      </c>
      <c r="BM196" s="158" t="s">
        <v>2300</v>
      </c>
    </row>
    <row r="197" spans="1:65" s="2" customFormat="1" ht="11.25">
      <c r="A197" s="32"/>
      <c r="B197" s="33"/>
      <c r="C197" s="32"/>
      <c r="D197" s="160" t="s">
        <v>190</v>
      </c>
      <c r="E197" s="32"/>
      <c r="F197" s="161" t="s">
        <v>2208</v>
      </c>
      <c r="G197" s="32"/>
      <c r="H197" s="32"/>
      <c r="I197" s="162"/>
      <c r="J197" s="32"/>
      <c r="K197" s="32"/>
      <c r="L197" s="33"/>
      <c r="M197" s="163"/>
      <c r="N197" s="164"/>
      <c r="O197" s="58"/>
      <c r="P197" s="58"/>
      <c r="Q197" s="58"/>
      <c r="R197" s="58"/>
      <c r="S197" s="58"/>
      <c r="T197" s="59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7" t="s">
        <v>190</v>
      </c>
      <c r="AU197" s="17" t="s">
        <v>82</v>
      </c>
    </row>
    <row r="198" spans="1:65" s="13" customFormat="1" ht="11.25">
      <c r="B198" s="165"/>
      <c r="D198" s="160" t="s">
        <v>191</v>
      </c>
      <c r="E198" s="166" t="s">
        <v>1</v>
      </c>
      <c r="F198" s="167" t="s">
        <v>2301</v>
      </c>
      <c r="H198" s="168">
        <v>7.5</v>
      </c>
      <c r="I198" s="169"/>
      <c r="L198" s="165"/>
      <c r="M198" s="170"/>
      <c r="N198" s="171"/>
      <c r="O198" s="171"/>
      <c r="P198" s="171"/>
      <c r="Q198" s="171"/>
      <c r="R198" s="171"/>
      <c r="S198" s="171"/>
      <c r="T198" s="172"/>
      <c r="AT198" s="166" t="s">
        <v>191</v>
      </c>
      <c r="AU198" s="166" t="s">
        <v>82</v>
      </c>
      <c r="AV198" s="13" t="s">
        <v>82</v>
      </c>
      <c r="AW198" s="13" t="s">
        <v>29</v>
      </c>
      <c r="AX198" s="13" t="s">
        <v>72</v>
      </c>
      <c r="AY198" s="166" t="s">
        <v>181</v>
      </c>
    </row>
    <row r="199" spans="1:65" s="15" customFormat="1" ht="11.25">
      <c r="B199" s="180"/>
      <c r="D199" s="160" t="s">
        <v>191</v>
      </c>
      <c r="E199" s="181" t="s">
        <v>1</v>
      </c>
      <c r="F199" s="182" t="s">
        <v>223</v>
      </c>
      <c r="H199" s="183">
        <v>7.5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191</v>
      </c>
      <c r="AU199" s="181" t="s">
        <v>82</v>
      </c>
      <c r="AV199" s="15" t="s">
        <v>188</v>
      </c>
      <c r="AW199" s="15" t="s">
        <v>29</v>
      </c>
      <c r="AX199" s="15" t="s">
        <v>80</v>
      </c>
      <c r="AY199" s="181" t="s">
        <v>181</v>
      </c>
    </row>
    <row r="200" spans="1:65" s="2" customFormat="1" ht="33" customHeight="1">
      <c r="A200" s="32"/>
      <c r="B200" s="144"/>
      <c r="C200" s="188" t="s">
        <v>333</v>
      </c>
      <c r="D200" s="188" t="s">
        <v>266</v>
      </c>
      <c r="E200" s="189" t="s">
        <v>1718</v>
      </c>
      <c r="F200" s="190" t="s">
        <v>1719</v>
      </c>
      <c r="G200" s="191" t="s">
        <v>881</v>
      </c>
      <c r="H200" s="192">
        <v>7.5</v>
      </c>
      <c r="I200" s="193"/>
      <c r="J200" s="194">
        <f>ROUND(I200*H200,2)</f>
        <v>0</v>
      </c>
      <c r="K200" s="195"/>
      <c r="L200" s="33"/>
      <c r="M200" s="196" t="s">
        <v>1</v>
      </c>
      <c r="N200" s="197" t="s">
        <v>37</v>
      </c>
      <c r="O200" s="58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8" t="s">
        <v>188</v>
      </c>
      <c r="AT200" s="158" t="s">
        <v>266</v>
      </c>
      <c r="AU200" s="158" t="s">
        <v>82</v>
      </c>
      <c r="AY200" s="17" t="s">
        <v>181</v>
      </c>
      <c r="BE200" s="159">
        <f>IF(N200="základní",J200,0)</f>
        <v>0</v>
      </c>
      <c r="BF200" s="159">
        <f>IF(N200="snížená",J200,0)</f>
        <v>0</v>
      </c>
      <c r="BG200" s="159">
        <f>IF(N200="zákl. přenesená",J200,0)</f>
        <v>0</v>
      </c>
      <c r="BH200" s="159">
        <f>IF(N200="sníž. přenesená",J200,0)</f>
        <v>0</v>
      </c>
      <c r="BI200" s="159">
        <f>IF(N200="nulová",J200,0)</f>
        <v>0</v>
      </c>
      <c r="BJ200" s="17" t="s">
        <v>80</v>
      </c>
      <c r="BK200" s="159">
        <f>ROUND(I200*H200,2)</f>
        <v>0</v>
      </c>
      <c r="BL200" s="17" t="s">
        <v>188</v>
      </c>
      <c r="BM200" s="158" t="s">
        <v>2302</v>
      </c>
    </row>
    <row r="201" spans="1:65" s="2" customFormat="1" ht="19.5">
      <c r="A201" s="32"/>
      <c r="B201" s="33"/>
      <c r="C201" s="32"/>
      <c r="D201" s="160" t="s">
        <v>190</v>
      </c>
      <c r="E201" s="32"/>
      <c r="F201" s="161" t="s">
        <v>1719</v>
      </c>
      <c r="G201" s="32"/>
      <c r="H201" s="32"/>
      <c r="I201" s="162"/>
      <c r="J201" s="32"/>
      <c r="K201" s="32"/>
      <c r="L201" s="33"/>
      <c r="M201" s="163"/>
      <c r="N201" s="164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190</v>
      </c>
      <c r="AU201" s="17" t="s">
        <v>82</v>
      </c>
    </row>
    <row r="202" spans="1:65" s="13" customFormat="1" ht="11.25">
      <c r="B202" s="165"/>
      <c r="D202" s="160" t="s">
        <v>191</v>
      </c>
      <c r="E202" s="166" t="s">
        <v>1</v>
      </c>
      <c r="F202" s="167" t="s">
        <v>2301</v>
      </c>
      <c r="H202" s="168">
        <v>7.5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6" t="s">
        <v>191</v>
      </c>
      <c r="AU202" s="166" t="s">
        <v>82</v>
      </c>
      <c r="AV202" s="13" t="s">
        <v>82</v>
      </c>
      <c r="AW202" s="13" t="s">
        <v>29</v>
      </c>
      <c r="AX202" s="13" t="s">
        <v>72</v>
      </c>
      <c r="AY202" s="166" t="s">
        <v>181</v>
      </c>
    </row>
    <row r="203" spans="1:65" s="15" customFormat="1" ht="11.25">
      <c r="B203" s="180"/>
      <c r="D203" s="160" t="s">
        <v>191</v>
      </c>
      <c r="E203" s="181" t="s">
        <v>1</v>
      </c>
      <c r="F203" s="182" t="s">
        <v>223</v>
      </c>
      <c r="H203" s="183">
        <v>7.5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191</v>
      </c>
      <c r="AU203" s="181" t="s">
        <v>82</v>
      </c>
      <c r="AV203" s="15" t="s">
        <v>188</v>
      </c>
      <c r="AW203" s="15" t="s">
        <v>29</v>
      </c>
      <c r="AX203" s="15" t="s">
        <v>80</v>
      </c>
      <c r="AY203" s="181" t="s">
        <v>181</v>
      </c>
    </row>
    <row r="204" spans="1:65" s="2" customFormat="1" ht="24.2" customHeight="1">
      <c r="A204" s="32"/>
      <c r="B204" s="144"/>
      <c r="C204" s="188" t="s">
        <v>338</v>
      </c>
      <c r="D204" s="188" t="s">
        <v>266</v>
      </c>
      <c r="E204" s="189" t="s">
        <v>1721</v>
      </c>
      <c r="F204" s="190" t="s">
        <v>1722</v>
      </c>
      <c r="G204" s="191" t="s">
        <v>881</v>
      </c>
      <c r="H204" s="192">
        <v>7.5</v>
      </c>
      <c r="I204" s="193"/>
      <c r="J204" s="194">
        <f>ROUND(I204*H204,2)</f>
        <v>0</v>
      </c>
      <c r="K204" s="195"/>
      <c r="L204" s="33"/>
      <c r="M204" s="196" t="s">
        <v>1</v>
      </c>
      <c r="N204" s="197" t="s">
        <v>37</v>
      </c>
      <c r="O204" s="58"/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8" t="s">
        <v>188</v>
      </c>
      <c r="AT204" s="158" t="s">
        <v>266</v>
      </c>
      <c r="AU204" s="158" t="s">
        <v>82</v>
      </c>
      <c r="AY204" s="17" t="s">
        <v>181</v>
      </c>
      <c r="BE204" s="159">
        <f>IF(N204="základní",J204,0)</f>
        <v>0</v>
      </c>
      <c r="BF204" s="159">
        <f>IF(N204="snížená",J204,0)</f>
        <v>0</v>
      </c>
      <c r="BG204" s="159">
        <f>IF(N204="zákl. přenesená",J204,0)</f>
        <v>0</v>
      </c>
      <c r="BH204" s="159">
        <f>IF(N204="sníž. přenesená",J204,0)</f>
        <v>0</v>
      </c>
      <c r="BI204" s="159">
        <f>IF(N204="nulová",J204,0)</f>
        <v>0</v>
      </c>
      <c r="BJ204" s="17" t="s">
        <v>80</v>
      </c>
      <c r="BK204" s="159">
        <f>ROUND(I204*H204,2)</f>
        <v>0</v>
      </c>
      <c r="BL204" s="17" t="s">
        <v>188</v>
      </c>
      <c r="BM204" s="158" t="s">
        <v>2303</v>
      </c>
    </row>
    <row r="205" spans="1:65" s="2" customFormat="1" ht="19.5">
      <c r="A205" s="32"/>
      <c r="B205" s="33"/>
      <c r="C205" s="32"/>
      <c r="D205" s="160" t="s">
        <v>190</v>
      </c>
      <c r="E205" s="32"/>
      <c r="F205" s="161" t="s">
        <v>1722</v>
      </c>
      <c r="G205" s="32"/>
      <c r="H205" s="32"/>
      <c r="I205" s="162"/>
      <c r="J205" s="32"/>
      <c r="K205" s="32"/>
      <c r="L205" s="33"/>
      <c r="M205" s="163"/>
      <c r="N205" s="164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190</v>
      </c>
      <c r="AU205" s="17" t="s">
        <v>82</v>
      </c>
    </row>
    <row r="206" spans="1:65" s="13" customFormat="1" ht="11.25">
      <c r="B206" s="165"/>
      <c r="D206" s="160" t="s">
        <v>191</v>
      </c>
      <c r="E206" s="166" t="s">
        <v>1</v>
      </c>
      <c r="F206" s="167" t="s">
        <v>2301</v>
      </c>
      <c r="H206" s="168">
        <v>7.5</v>
      </c>
      <c r="I206" s="169"/>
      <c r="L206" s="165"/>
      <c r="M206" s="170"/>
      <c r="N206" s="171"/>
      <c r="O206" s="171"/>
      <c r="P206" s="171"/>
      <c r="Q206" s="171"/>
      <c r="R206" s="171"/>
      <c r="S206" s="171"/>
      <c r="T206" s="172"/>
      <c r="AT206" s="166" t="s">
        <v>191</v>
      </c>
      <c r="AU206" s="166" t="s">
        <v>82</v>
      </c>
      <c r="AV206" s="13" t="s">
        <v>82</v>
      </c>
      <c r="AW206" s="13" t="s">
        <v>29</v>
      </c>
      <c r="AX206" s="13" t="s">
        <v>72</v>
      </c>
      <c r="AY206" s="166" t="s">
        <v>181</v>
      </c>
    </row>
    <row r="207" spans="1:65" s="15" customFormat="1" ht="11.25">
      <c r="B207" s="180"/>
      <c r="D207" s="160" t="s">
        <v>191</v>
      </c>
      <c r="E207" s="181" t="s">
        <v>1</v>
      </c>
      <c r="F207" s="182" t="s">
        <v>223</v>
      </c>
      <c r="H207" s="183">
        <v>7.5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191</v>
      </c>
      <c r="AU207" s="181" t="s">
        <v>82</v>
      </c>
      <c r="AV207" s="15" t="s">
        <v>188</v>
      </c>
      <c r="AW207" s="15" t="s">
        <v>29</v>
      </c>
      <c r="AX207" s="15" t="s">
        <v>80</v>
      </c>
      <c r="AY207" s="181" t="s">
        <v>181</v>
      </c>
    </row>
    <row r="208" spans="1:65" s="2" customFormat="1" ht="24.2" customHeight="1">
      <c r="A208" s="32"/>
      <c r="B208" s="144"/>
      <c r="C208" s="188" t="s">
        <v>363</v>
      </c>
      <c r="D208" s="188" t="s">
        <v>266</v>
      </c>
      <c r="E208" s="189" t="s">
        <v>1724</v>
      </c>
      <c r="F208" s="190" t="s">
        <v>1725</v>
      </c>
      <c r="G208" s="191" t="s">
        <v>881</v>
      </c>
      <c r="H208" s="192">
        <v>7.5</v>
      </c>
      <c r="I208" s="193"/>
      <c r="J208" s="194">
        <f>ROUND(I208*H208,2)</f>
        <v>0</v>
      </c>
      <c r="K208" s="195"/>
      <c r="L208" s="33"/>
      <c r="M208" s="196" t="s">
        <v>1</v>
      </c>
      <c r="N208" s="197" t="s">
        <v>37</v>
      </c>
      <c r="O208" s="58"/>
      <c r="P208" s="156">
        <f>O208*H208</f>
        <v>0</v>
      </c>
      <c r="Q208" s="156">
        <v>0</v>
      </c>
      <c r="R208" s="156">
        <f>Q208*H208</f>
        <v>0</v>
      </c>
      <c r="S208" s="156">
        <v>0</v>
      </c>
      <c r="T208" s="15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8" t="s">
        <v>188</v>
      </c>
      <c r="AT208" s="158" t="s">
        <v>266</v>
      </c>
      <c r="AU208" s="158" t="s">
        <v>82</v>
      </c>
      <c r="AY208" s="17" t="s">
        <v>181</v>
      </c>
      <c r="BE208" s="159">
        <f>IF(N208="základní",J208,0)</f>
        <v>0</v>
      </c>
      <c r="BF208" s="159">
        <f>IF(N208="snížená",J208,0)</f>
        <v>0</v>
      </c>
      <c r="BG208" s="159">
        <f>IF(N208="zákl. přenesená",J208,0)</f>
        <v>0</v>
      </c>
      <c r="BH208" s="159">
        <f>IF(N208="sníž. přenesená",J208,0)</f>
        <v>0</v>
      </c>
      <c r="BI208" s="159">
        <f>IF(N208="nulová",J208,0)</f>
        <v>0</v>
      </c>
      <c r="BJ208" s="17" t="s">
        <v>80</v>
      </c>
      <c r="BK208" s="159">
        <f>ROUND(I208*H208,2)</f>
        <v>0</v>
      </c>
      <c r="BL208" s="17" t="s">
        <v>188</v>
      </c>
      <c r="BM208" s="158" t="s">
        <v>2304</v>
      </c>
    </row>
    <row r="209" spans="1:65" s="2" customFormat="1" ht="19.5">
      <c r="A209" s="32"/>
      <c r="B209" s="33"/>
      <c r="C209" s="32"/>
      <c r="D209" s="160" t="s">
        <v>190</v>
      </c>
      <c r="E209" s="32"/>
      <c r="F209" s="161" t="s">
        <v>1725</v>
      </c>
      <c r="G209" s="32"/>
      <c r="H209" s="32"/>
      <c r="I209" s="162"/>
      <c r="J209" s="32"/>
      <c r="K209" s="32"/>
      <c r="L209" s="33"/>
      <c r="M209" s="163"/>
      <c r="N209" s="164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190</v>
      </c>
      <c r="AU209" s="17" t="s">
        <v>82</v>
      </c>
    </row>
    <row r="210" spans="1:65" s="13" customFormat="1" ht="11.25">
      <c r="B210" s="165"/>
      <c r="D210" s="160" t="s">
        <v>191</v>
      </c>
      <c r="E210" s="166" t="s">
        <v>1</v>
      </c>
      <c r="F210" s="167" t="s">
        <v>2301</v>
      </c>
      <c r="H210" s="168">
        <v>7.5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6" t="s">
        <v>191</v>
      </c>
      <c r="AU210" s="166" t="s">
        <v>82</v>
      </c>
      <c r="AV210" s="13" t="s">
        <v>82</v>
      </c>
      <c r="AW210" s="13" t="s">
        <v>29</v>
      </c>
      <c r="AX210" s="13" t="s">
        <v>72</v>
      </c>
      <c r="AY210" s="166" t="s">
        <v>181</v>
      </c>
    </row>
    <row r="211" spans="1:65" s="15" customFormat="1" ht="11.25">
      <c r="B211" s="180"/>
      <c r="D211" s="160" t="s">
        <v>191</v>
      </c>
      <c r="E211" s="181" t="s">
        <v>1</v>
      </c>
      <c r="F211" s="182" t="s">
        <v>223</v>
      </c>
      <c r="H211" s="183">
        <v>7.5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191</v>
      </c>
      <c r="AU211" s="181" t="s">
        <v>82</v>
      </c>
      <c r="AV211" s="15" t="s">
        <v>188</v>
      </c>
      <c r="AW211" s="15" t="s">
        <v>29</v>
      </c>
      <c r="AX211" s="15" t="s">
        <v>80</v>
      </c>
      <c r="AY211" s="181" t="s">
        <v>181</v>
      </c>
    </row>
    <row r="212" spans="1:65" s="2" customFormat="1" ht="16.5" customHeight="1">
      <c r="A212" s="32"/>
      <c r="B212" s="144"/>
      <c r="C212" s="188" t="s">
        <v>7</v>
      </c>
      <c r="D212" s="188" t="s">
        <v>266</v>
      </c>
      <c r="E212" s="189" t="s">
        <v>1731</v>
      </c>
      <c r="F212" s="190" t="s">
        <v>1732</v>
      </c>
      <c r="G212" s="191" t="s">
        <v>577</v>
      </c>
      <c r="H212" s="192">
        <v>2</v>
      </c>
      <c r="I212" s="193"/>
      <c r="J212" s="194">
        <f>ROUND(I212*H212,2)</f>
        <v>0</v>
      </c>
      <c r="K212" s="195"/>
      <c r="L212" s="33"/>
      <c r="M212" s="196" t="s">
        <v>1</v>
      </c>
      <c r="N212" s="197" t="s">
        <v>37</v>
      </c>
      <c r="O212" s="58"/>
      <c r="P212" s="156">
        <f>O212*H212</f>
        <v>0</v>
      </c>
      <c r="Q212" s="156">
        <v>0</v>
      </c>
      <c r="R212" s="156">
        <f>Q212*H212</f>
        <v>0</v>
      </c>
      <c r="S212" s="156">
        <v>0</v>
      </c>
      <c r="T212" s="157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8" t="s">
        <v>188</v>
      </c>
      <c r="AT212" s="158" t="s">
        <v>266</v>
      </c>
      <c r="AU212" s="158" t="s">
        <v>82</v>
      </c>
      <c r="AY212" s="17" t="s">
        <v>181</v>
      </c>
      <c r="BE212" s="159">
        <f>IF(N212="základní",J212,0)</f>
        <v>0</v>
      </c>
      <c r="BF212" s="159">
        <f>IF(N212="snížená",J212,0)</f>
        <v>0</v>
      </c>
      <c r="BG212" s="159">
        <f>IF(N212="zákl. přenesená",J212,0)</f>
        <v>0</v>
      </c>
      <c r="BH212" s="159">
        <f>IF(N212="sníž. přenesená",J212,0)</f>
        <v>0</v>
      </c>
      <c r="BI212" s="159">
        <f>IF(N212="nulová",J212,0)</f>
        <v>0</v>
      </c>
      <c r="BJ212" s="17" t="s">
        <v>80</v>
      </c>
      <c r="BK212" s="159">
        <f>ROUND(I212*H212,2)</f>
        <v>0</v>
      </c>
      <c r="BL212" s="17" t="s">
        <v>188</v>
      </c>
      <c r="BM212" s="158" t="s">
        <v>2305</v>
      </c>
    </row>
    <row r="213" spans="1:65" s="2" customFormat="1" ht="11.25">
      <c r="A213" s="32"/>
      <c r="B213" s="33"/>
      <c r="C213" s="32"/>
      <c r="D213" s="160" t="s">
        <v>190</v>
      </c>
      <c r="E213" s="32"/>
      <c r="F213" s="161" t="s">
        <v>1732</v>
      </c>
      <c r="G213" s="32"/>
      <c r="H213" s="32"/>
      <c r="I213" s="162"/>
      <c r="J213" s="32"/>
      <c r="K213" s="32"/>
      <c r="L213" s="33"/>
      <c r="M213" s="163"/>
      <c r="N213" s="164"/>
      <c r="O213" s="58"/>
      <c r="P213" s="58"/>
      <c r="Q213" s="58"/>
      <c r="R213" s="58"/>
      <c r="S213" s="58"/>
      <c r="T213" s="59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T213" s="17" t="s">
        <v>190</v>
      </c>
      <c r="AU213" s="17" t="s">
        <v>82</v>
      </c>
    </row>
    <row r="214" spans="1:65" s="12" customFormat="1" ht="22.9" customHeight="1">
      <c r="B214" s="131"/>
      <c r="D214" s="132" t="s">
        <v>71</v>
      </c>
      <c r="E214" s="142" t="s">
        <v>1734</v>
      </c>
      <c r="F214" s="142" t="s">
        <v>1992</v>
      </c>
      <c r="I214" s="134"/>
      <c r="J214" s="143">
        <f>BK214</f>
        <v>0</v>
      </c>
      <c r="L214" s="131"/>
      <c r="M214" s="136"/>
      <c r="N214" s="137"/>
      <c r="O214" s="137"/>
      <c r="P214" s="138">
        <f>SUM(P215:P222)</f>
        <v>0</v>
      </c>
      <c r="Q214" s="137"/>
      <c r="R214" s="138">
        <f>SUM(R215:R222)</f>
        <v>0</v>
      </c>
      <c r="S214" s="137"/>
      <c r="T214" s="139">
        <f>SUM(T215:T222)</f>
        <v>0</v>
      </c>
      <c r="AR214" s="132" t="s">
        <v>80</v>
      </c>
      <c r="AT214" s="140" t="s">
        <v>71</v>
      </c>
      <c r="AU214" s="140" t="s">
        <v>80</v>
      </c>
      <c r="AY214" s="132" t="s">
        <v>181</v>
      </c>
      <c r="BK214" s="141">
        <f>SUM(BK215:BK222)</f>
        <v>0</v>
      </c>
    </row>
    <row r="215" spans="1:65" s="2" customFormat="1" ht="44.25" customHeight="1">
      <c r="A215" s="32"/>
      <c r="B215" s="144"/>
      <c r="C215" s="188" t="s">
        <v>400</v>
      </c>
      <c r="D215" s="188" t="s">
        <v>266</v>
      </c>
      <c r="E215" s="189" t="s">
        <v>1993</v>
      </c>
      <c r="F215" s="190" t="s">
        <v>1994</v>
      </c>
      <c r="G215" s="191" t="s">
        <v>643</v>
      </c>
      <c r="H215" s="192">
        <v>12.996</v>
      </c>
      <c r="I215" s="193"/>
      <c r="J215" s="194">
        <f>ROUND(I215*H215,2)</f>
        <v>0</v>
      </c>
      <c r="K215" s="195"/>
      <c r="L215" s="33"/>
      <c r="M215" s="196" t="s">
        <v>1</v>
      </c>
      <c r="N215" s="197" t="s">
        <v>37</v>
      </c>
      <c r="O215" s="58"/>
      <c r="P215" s="156">
        <f>O215*H215</f>
        <v>0</v>
      </c>
      <c r="Q215" s="156">
        <v>0</v>
      </c>
      <c r="R215" s="156">
        <f>Q215*H215</f>
        <v>0</v>
      </c>
      <c r="S215" s="156">
        <v>0</v>
      </c>
      <c r="T215" s="15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8" t="s">
        <v>188</v>
      </c>
      <c r="AT215" s="158" t="s">
        <v>266</v>
      </c>
      <c r="AU215" s="158" t="s">
        <v>82</v>
      </c>
      <c r="AY215" s="17" t="s">
        <v>181</v>
      </c>
      <c r="BE215" s="159">
        <f>IF(N215="základní",J215,0)</f>
        <v>0</v>
      </c>
      <c r="BF215" s="159">
        <f>IF(N215="snížená",J215,0)</f>
        <v>0</v>
      </c>
      <c r="BG215" s="159">
        <f>IF(N215="zákl. přenesená",J215,0)</f>
        <v>0</v>
      </c>
      <c r="BH215" s="159">
        <f>IF(N215="sníž. přenesená",J215,0)</f>
        <v>0</v>
      </c>
      <c r="BI215" s="159">
        <f>IF(N215="nulová",J215,0)</f>
        <v>0</v>
      </c>
      <c r="BJ215" s="17" t="s">
        <v>80</v>
      </c>
      <c r="BK215" s="159">
        <f>ROUND(I215*H215,2)</f>
        <v>0</v>
      </c>
      <c r="BL215" s="17" t="s">
        <v>188</v>
      </c>
      <c r="BM215" s="158" t="s">
        <v>2306</v>
      </c>
    </row>
    <row r="216" spans="1:65" s="2" customFormat="1" ht="29.25">
      <c r="A216" s="32"/>
      <c r="B216" s="33"/>
      <c r="C216" s="32"/>
      <c r="D216" s="160" t="s">
        <v>190</v>
      </c>
      <c r="E216" s="32"/>
      <c r="F216" s="161" t="s">
        <v>1994</v>
      </c>
      <c r="G216" s="32"/>
      <c r="H216" s="32"/>
      <c r="I216" s="162"/>
      <c r="J216" s="32"/>
      <c r="K216" s="32"/>
      <c r="L216" s="33"/>
      <c r="M216" s="163"/>
      <c r="N216" s="164"/>
      <c r="O216" s="58"/>
      <c r="P216" s="58"/>
      <c r="Q216" s="58"/>
      <c r="R216" s="58"/>
      <c r="S216" s="58"/>
      <c r="T216" s="59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190</v>
      </c>
      <c r="AU216" s="17" t="s">
        <v>82</v>
      </c>
    </row>
    <row r="217" spans="1:65" s="2" customFormat="1" ht="33" customHeight="1">
      <c r="A217" s="32"/>
      <c r="B217" s="144"/>
      <c r="C217" s="188" t="s">
        <v>404</v>
      </c>
      <c r="D217" s="188" t="s">
        <v>266</v>
      </c>
      <c r="E217" s="189" t="s">
        <v>1748</v>
      </c>
      <c r="F217" s="190" t="s">
        <v>1749</v>
      </c>
      <c r="G217" s="191" t="s">
        <v>643</v>
      </c>
      <c r="H217" s="192">
        <v>13.211</v>
      </c>
      <c r="I217" s="193"/>
      <c r="J217" s="194">
        <f>ROUND(I217*H217,2)</f>
        <v>0</v>
      </c>
      <c r="K217" s="195"/>
      <c r="L217" s="33"/>
      <c r="M217" s="196" t="s">
        <v>1</v>
      </c>
      <c r="N217" s="197" t="s">
        <v>37</v>
      </c>
      <c r="O217" s="58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8" t="s">
        <v>188</v>
      </c>
      <c r="AT217" s="158" t="s">
        <v>266</v>
      </c>
      <c r="AU217" s="158" t="s">
        <v>82</v>
      </c>
      <c r="AY217" s="17" t="s">
        <v>181</v>
      </c>
      <c r="BE217" s="159">
        <f>IF(N217="základní",J217,0)</f>
        <v>0</v>
      </c>
      <c r="BF217" s="159">
        <f>IF(N217="snížená",J217,0)</f>
        <v>0</v>
      </c>
      <c r="BG217" s="159">
        <f>IF(N217="zákl. přenesená",J217,0)</f>
        <v>0</v>
      </c>
      <c r="BH217" s="159">
        <f>IF(N217="sníž. přenesená",J217,0)</f>
        <v>0</v>
      </c>
      <c r="BI217" s="159">
        <f>IF(N217="nulová",J217,0)</f>
        <v>0</v>
      </c>
      <c r="BJ217" s="17" t="s">
        <v>80</v>
      </c>
      <c r="BK217" s="159">
        <f>ROUND(I217*H217,2)</f>
        <v>0</v>
      </c>
      <c r="BL217" s="17" t="s">
        <v>188</v>
      </c>
      <c r="BM217" s="158" t="s">
        <v>2307</v>
      </c>
    </row>
    <row r="218" spans="1:65" s="2" customFormat="1" ht="19.5">
      <c r="A218" s="32"/>
      <c r="B218" s="33"/>
      <c r="C218" s="32"/>
      <c r="D218" s="160" t="s">
        <v>190</v>
      </c>
      <c r="E218" s="32"/>
      <c r="F218" s="161" t="s">
        <v>1749</v>
      </c>
      <c r="G218" s="32"/>
      <c r="H218" s="32"/>
      <c r="I218" s="162"/>
      <c r="J218" s="32"/>
      <c r="K218" s="32"/>
      <c r="L218" s="33"/>
      <c r="M218" s="163"/>
      <c r="N218" s="164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190</v>
      </c>
      <c r="AU218" s="17" t="s">
        <v>82</v>
      </c>
    </row>
    <row r="219" spans="1:65" s="2" customFormat="1" ht="44.25" customHeight="1">
      <c r="A219" s="32"/>
      <c r="B219" s="144"/>
      <c r="C219" s="188" t="s">
        <v>408</v>
      </c>
      <c r="D219" s="188" t="s">
        <v>266</v>
      </c>
      <c r="E219" s="189" t="s">
        <v>1751</v>
      </c>
      <c r="F219" s="190" t="s">
        <v>1752</v>
      </c>
      <c r="G219" s="191" t="s">
        <v>643</v>
      </c>
      <c r="H219" s="192">
        <v>36.1</v>
      </c>
      <c r="I219" s="193"/>
      <c r="J219" s="194">
        <f>ROUND(I219*H219,2)</f>
        <v>0</v>
      </c>
      <c r="K219" s="195"/>
      <c r="L219" s="33"/>
      <c r="M219" s="196" t="s">
        <v>1</v>
      </c>
      <c r="N219" s="197" t="s">
        <v>37</v>
      </c>
      <c r="O219" s="58"/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8" t="s">
        <v>188</v>
      </c>
      <c r="AT219" s="158" t="s">
        <v>266</v>
      </c>
      <c r="AU219" s="158" t="s">
        <v>82</v>
      </c>
      <c r="AY219" s="17" t="s">
        <v>181</v>
      </c>
      <c r="BE219" s="159">
        <f>IF(N219="základní",J219,0)</f>
        <v>0</v>
      </c>
      <c r="BF219" s="159">
        <f>IF(N219="snížená",J219,0)</f>
        <v>0</v>
      </c>
      <c r="BG219" s="159">
        <f>IF(N219="zákl. přenesená",J219,0)</f>
        <v>0</v>
      </c>
      <c r="BH219" s="159">
        <f>IF(N219="sníž. přenesená",J219,0)</f>
        <v>0</v>
      </c>
      <c r="BI219" s="159">
        <f>IF(N219="nulová",J219,0)</f>
        <v>0</v>
      </c>
      <c r="BJ219" s="17" t="s">
        <v>80</v>
      </c>
      <c r="BK219" s="159">
        <f>ROUND(I219*H219,2)</f>
        <v>0</v>
      </c>
      <c r="BL219" s="17" t="s">
        <v>188</v>
      </c>
      <c r="BM219" s="158" t="s">
        <v>2308</v>
      </c>
    </row>
    <row r="220" spans="1:65" s="2" customFormat="1" ht="29.25">
      <c r="A220" s="32"/>
      <c r="B220" s="33"/>
      <c r="C220" s="32"/>
      <c r="D220" s="160" t="s">
        <v>190</v>
      </c>
      <c r="E220" s="32"/>
      <c r="F220" s="161" t="s">
        <v>1752</v>
      </c>
      <c r="G220" s="32"/>
      <c r="H220" s="32"/>
      <c r="I220" s="162"/>
      <c r="J220" s="32"/>
      <c r="K220" s="32"/>
      <c r="L220" s="33"/>
      <c r="M220" s="163"/>
      <c r="N220" s="164"/>
      <c r="O220" s="58"/>
      <c r="P220" s="58"/>
      <c r="Q220" s="58"/>
      <c r="R220" s="58"/>
      <c r="S220" s="58"/>
      <c r="T220" s="59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T220" s="17" t="s">
        <v>190</v>
      </c>
      <c r="AU220" s="17" t="s">
        <v>82</v>
      </c>
    </row>
    <row r="221" spans="1:65" s="13" customFormat="1" ht="11.25">
      <c r="B221" s="165"/>
      <c r="D221" s="160" t="s">
        <v>191</v>
      </c>
      <c r="E221" s="166" t="s">
        <v>1</v>
      </c>
      <c r="F221" s="167" t="s">
        <v>2224</v>
      </c>
      <c r="H221" s="168">
        <v>36.1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6" t="s">
        <v>191</v>
      </c>
      <c r="AU221" s="166" t="s">
        <v>82</v>
      </c>
      <c r="AV221" s="13" t="s">
        <v>82</v>
      </c>
      <c r="AW221" s="13" t="s">
        <v>29</v>
      </c>
      <c r="AX221" s="13" t="s">
        <v>72</v>
      </c>
      <c r="AY221" s="166" t="s">
        <v>181</v>
      </c>
    </row>
    <row r="222" spans="1:65" s="15" customFormat="1" ht="11.25">
      <c r="B222" s="180"/>
      <c r="D222" s="160" t="s">
        <v>191</v>
      </c>
      <c r="E222" s="181" t="s">
        <v>1</v>
      </c>
      <c r="F222" s="182" t="s">
        <v>223</v>
      </c>
      <c r="H222" s="183">
        <v>36.1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191</v>
      </c>
      <c r="AU222" s="181" t="s">
        <v>82</v>
      </c>
      <c r="AV222" s="15" t="s">
        <v>188</v>
      </c>
      <c r="AW222" s="15" t="s">
        <v>29</v>
      </c>
      <c r="AX222" s="15" t="s">
        <v>80</v>
      </c>
      <c r="AY222" s="181" t="s">
        <v>181</v>
      </c>
    </row>
    <row r="223" spans="1:65" s="12" customFormat="1" ht="22.9" customHeight="1">
      <c r="B223" s="131"/>
      <c r="D223" s="132" t="s">
        <v>71</v>
      </c>
      <c r="E223" s="142" t="s">
        <v>1755</v>
      </c>
      <c r="F223" s="142" t="s">
        <v>1756</v>
      </c>
      <c r="I223" s="134"/>
      <c r="J223" s="143">
        <f>BK223</f>
        <v>0</v>
      </c>
      <c r="L223" s="131"/>
      <c r="M223" s="136"/>
      <c r="N223" s="137"/>
      <c r="O223" s="137"/>
      <c r="P223" s="138">
        <f>SUM(P224:P225)</f>
        <v>0</v>
      </c>
      <c r="Q223" s="137"/>
      <c r="R223" s="138">
        <f>SUM(R224:R225)</f>
        <v>0</v>
      </c>
      <c r="S223" s="137"/>
      <c r="T223" s="139">
        <f>SUM(T224:T225)</f>
        <v>0</v>
      </c>
      <c r="AR223" s="132" t="s">
        <v>80</v>
      </c>
      <c r="AT223" s="140" t="s">
        <v>71</v>
      </c>
      <c r="AU223" s="140" t="s">
        <v>80</v>
      </c>
      <c r="AY223" s="132" t="s">
        <v>181</v>
      </c>
      <c r="BK223" s="141">
        <f>SUM(BK224:BK225)</f>
        <v>0</v>
      </c>
    </row>
    <row r="224" spans="1:65" s="2" customFormat="1" ht="44.25" customHeight="1">
      <c r="A224" s="32"/>
      <c r="B224" s="144"/>
      <c r="C224" s="188" t="s">
        <v>532</v>
      </c>
      <c r="D224" s="188" t="s">
        <v>266</v>
      </c>
      <c r="E224" s="189" t="s">
        <v>2225</v>
      </c>
      <c r="F224" s="190" t="s">
        <v>2226</v>
      </c>
      <c r="G224" s="191" t="s">
        <v>643</v>
      </c>
      <c r="H224" s="192">
        <v>108.413</v>
      </c>
      <c r="I224" s="193"/>
      <c r="J224" s="194">
        <f>ROUND(I224*H224,2)</f>
        <v>0</v>
      </c>
      <c r="K224" s="195"/>
      <c r="L224" s="33"/>
      <c r="M224" s="196" t="s">
        <v>1</v>
      </c>
      <c r="N224" s="197" t="s">
        <v>37</v>
      </c>
      <c r="O224" s="58"/>
      <c r="P224" s="156">
        <f>O224*H224</f>
        <v>0</v>
      </c>
      <c r="Q224" s="156">
        <v>0</v>
      </c>
      <c r="R224" s="156">
        <f>Q224*H224</f>
        <v>0</v>
      </c>
      <c r="S224" s="156">
        <v>0</v>
      </c>
      <c r="T224" s="157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8" t="s">
        <v>188</v>
      </c>
      <c r="AT224" s="158" t="s">
        <v>266</v>
      </c>
      <c r="AU224" s="158" t="s">
        <v>82</v>
      </c>
      <c r="AY224" s="17" t="s">
        <v>181</v>
      </c>
      <c r="BE224" s="159">
        <f>IF(N224="základní",J224,0)</f>
        <v>0</v>
      </c>
      <c r="BF224" s="159">
        <f>IF(N224="snížená",J224,0)</f>
        <v>0</v>
      </c>
      <c r="BG224" s="159">
        <f>IF(N224="zákl. přenesená",J224,0)</f>
        <v>0</v>
      </c>
      <c r="BH224" s="159">
        <f>IF(N224="sníž. přenesená",J224,0)</f>
        <v>0</v>
      </c>
      <c r="BI224" s="159">
        <f>IF(N224="nulová",J224,0)</f>
        <v>0</v>
      </c>
      <c r="BJ224" s="17" t="s">
        <v>80</v>
      </c>
      <c r="BK224" s="159">
        <f>ROUND(I224*H224,2)</f>
        <v>0</v>
      </c>
      <c r="BL224" s="17" t="s">
        <v>188</v>
      </c>
      <c r="BM224" s="158" t="s">
        <v>2309</v>
      </c>
    </row>
    <row r="225" spans="1:65" s="2" customFormat="1" ht="29.25">
      <c r="A225" s="32"/>
      <c r="B225" s="33"/>
      <c r="C225" s="32"/>
      <c r="D225" s="160" t="s">
        <v>190</v>
      </c>
      <c r="E225" s="32"/>
      <c r="F225" s="161" t="s">
        <v>2226</v>
      </c>
      <c r="G225" s="32"/>
      <c r="H225" s="32"/>
      <c r="I225" s="162"/>
      <c r="J225" s="32"/>
      <c r="K225" s="32"/>
      <c r="L225" s="33"/>
      <c r="M225" s="163"/>
      <c r="N225" s="164"/>
      <c r="O225" s="58"/>
      <c r="P225" s="58"/>
      <c r="Q225" s="58"/>
      <c r="R225" s="58"/>
      <c r="S225" s="58"/>
      <c r="T225" s="59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7" t="s">
        <v>190</v>
      </c>
      <c r="AU225" s="17" t="s">
        <v>82</v>
      </c>
    </row>
    <row r="226" spans="1:65" s="12" customFormat="1" ht="25.9" customHeight="1">
      <c r="B226" s="131"/>
      <c r="D226" s="132" t="s">
        <v>71</v>
      </c>
      <c r="E226" s="133" t="s">
        <v>1762</v>
      </c>
      <c r="F226" s="133" t="s">
        <v>1763</v>
      </c>
      <c r="I226" s="134"/>
      <c r="J226" s="135">
        <f>BK226</f>
        <v>0</v>
      </c>
      <c r="L226" s="131"/>
      <c r="M226" s="136"/>
      <c r="N226" s="137"/>
      <c r="O226" s="137"/>
      <c r="P226" s="138">
        <f>SUM(P227:P236)</f>
        <v>0</v>
      </c>
      <c r="Q226" s="137"/>
      <c r="R226" s="138">
        <f>SUM(R227:R236)</f>
        <v>0</v>
      </c>
      <c r="S226" s="137"/>
      <c r="T226" s="139">
        <f>SUM(T227:T236)</f>
        <v>0</v>
      </c>
      <c r="AR226" s="132" t="s">
        <v>82</v>
      </c>
      <c r="AT226" s="140" t="s">
        <v>71</v>
      </c>
      <c r="AU226" s="140" t="s">
        <v>72</v>
      </c>
      <c r="AY226" s="132" t="s">
        <v>181</v>
      </c>
      <c r="BK226" s="141">
        <f>SUM(BK227:BK236)</f>
        <v>0</v>
      </c>
    </row>
    <row r="227" spans="1:65" s="2" customFormat="1" ht="44.25" customHeight="1">
      <c r="A227" s="32"/>
      <c r="B227" s="144"/>
      <c r="C227" s="188" t="s">
        <v>537</v>
      </c>
      <c r="D227" s="188" t="s">
        <v>266</v>
      </c>
      <c r="E227" s="189" t="s">
        <v>2310</v>
      </c>
      <c r="F227" s="190" t="s">
        <v>2311</v>
      </c>
      <c r="G227" s="191" t="s">
        <v>881</v>
      </c>
      <c r="H227" s="192">
        <v>3.585</v>
      </c>
      <c r="I227" s="193"/>
      <c r="J227" s="194">
        <f>ROUND(I227*H227,2)</f>
        <v>0</v>
      </c>
      <c r="K227" s="195"/>
      <c r="L227" s="33"/>
      <c r="M227" s="196" t="s">
        <v>1</v>
      </c>
      <c r="N227" s="197" t="s">
        <v>37</v>
      </c>
      <c r="O227" s="58"/>
      <c r="P227" s="156">
        <f>O227*H227</f>
        <v>0</v>
      </c>
      <c r="Q227" s="156">
        <v>0</v>
      </c>
      <c r="R227" s="156">
        <f>Q227*H227</f>
        <v>0</v>
      </c>
      <c r="S227" s="156">
        <v>0</v>
      </c>
      <c r="T227" s="157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8" t="s">
        <v>325</v>
      </c>
      <c r="AT227" s="158" t="s">
        <v>266</v>
      </c>
      <c r="AU227" s="158" t="s">
        <v>80</v>
      </c>
      <c r="AY227" s="17" t="s">
        <v>181</v>
      </c>
      <c r="BE227" s="159">
        <f>IF(N227="základní",J227,0)</f>
        <v>0</v>
      </c>
      <c r="BF227" s="159">
        <f>IF(N227="snížená",J227,0)</f>
        <v>0</v>
      </c>
      <c r="BG227" s="159">
        <f>IF(N227="zákl. přenesená",J227,0)</f>
        <v>0</v>
      </c>
      <c r="BH227" s="159">
        <f>IF(N227="sníž. přenesená",J227,0)</f>
        <v>0</v>
      </c>
      <c r="BI227" s="159">
        <f>IF(N227="nulová",J227,0)</f>
        <v>0</v>
      </c>
      <c r="BJ227" s="17" t="s">
        <v>80</v>
      </c>
      <c r="BK227" s="159">
        <f>ROUND(I227*H227,2)</f>
        <v>0</v>
      </c>
      <c r="BL227" s="17" t="s">
        <v>325</v>
      </c>
      <c r="BM227" s="158" t="s">
        <v>2312</v>
      </c>
    </row>
    <row r="228" spans="1:65" s="2" customFormat="1" ht="29.25">
      <c r="A228" s="32"/>
      <c r="B228" s="33"/>
      <c r="C228" s="32"/>
      <c r="D228" s="160" t="s">
        <v>190</v>
      </c>
      <c r="E228" s="32"/>
      <c r="F228" s="161" t="s">
        <v>2311</v>
      </c>
      <c r="G228" s="32"/>
      <c r="H228" s="32"/>
      <c r="I228" s="162"/>
      <c r="J228" s="32"/>
      <c r="K228" s="32"/>
      <c r="L228" s="33"/>
      <c r="M228" s="163"/>
      <c r="N228" s="164"/>
      <c r="O228" s="58"/>
      <c r="P228" s="58"/>
      <c r="Q228" s="58"/>
      <c r="R228" s="58"/>
      <c r="S228" s="58"/>
      <c r="T228" s="59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T228" s="17" t="s">
        <v>190</v>
      </c>
      <c r="AU228" s="17" t="s">
        <v>80</v>
      </c>
    </row>
    <row r="229" spans="1:65" s="13" customFormat="1" ht="11.25">
      <c r="B229" s="165"/>
      <c r="D229" s="160" t="s">
        <v>191</v>
      </c>
      <c r="E229" s="166" t="s">
        <v>1</v>
      </c>
      <c r="F229" s="167" t="s">
        <v>2313</v>
      </c>
      <c r="H229" s="168">
        <v>3.585</v>
      </c>
      <c r="I229" s="169"/>
      <c r="L229" s="165"/>
      <c r="M229" s="170"/>
      <c r="N229" s="171"/>
      <c r="O229" s="171"/>
      <c r="P229" s="171"/>
      <c r="Q229" s="171"/>
      <c r="R229" s="171"/>
      <c r="S229" s="171"/>
      <c r="T229" s="172"/>
      <c r="AT229" s="166" t="s">
        <v>191</v>
      </c>
      <c r="AU229" s="166" t="s">
        <v>80</v>
      </c>
      <c r="AV229" s="13" t="s">
        <v>82</v>
      </c>
      <c r="AW229" s="13" t="s">
        <v>29</v>
      </c>
      <c r="AX229" s="13" t="s">
        <v>72</v>
      </c>
      <c r="AY229" s="166" t="s">
        <v>181</v>
      </c>
    </row>
    <row r="230" spans="1:65" s="15" customFormat="1" ht="11.25">
      <c r="B230" s="180"/>
      <c r="D230" s="160" t="s">
        <v>191</v>
      </c>
      <c r="E230" s="181" t="s">
        <v>1</v>
      </c>
      <c r="F230" s="182" t="s">
        <v>223</v>
      </c>
      <c r="H230" s="183">
        <v>3.585</v>
      </c>
      <c r="I230" s="184"/>
      <c r="L230" s="180"/>
      <c r="M230" s="185"/>
      <c r="N230" s="186"/>
      <c r="O230" s="186"/>
      <c r="P230" s="186"/>
      <c r="Q230" s="186"/>
      <c r="R230" s="186"/>
      <c r="S230" s="186"/>
      <c r="T230" s="187"/>
      <c r="AT230" s="181" t="s">
        <v>191</v>
      </c>
      <c r="AU230" s="181" t="s">
        <v>80</v>
      </c>
      <c r="AV230" s="15" t="s">
        <v>188</v>
      </c>
      <c r="AW230" s="15" t="s">
        <v>29</v>
      </c>
      <c r="AX230" s="15" t="s">
        <v>80</v>
      </c>
      <c r="AY230" s="181" t="s">
        <v>181</v>
      </c>
    </row>
    <row r="231" spans="1:65" s="2" customFormat="1" ht="49.15" customHeight="1">
      <c r="A231" s="32"/>
      <c r="B231" s="144"/>
      <c r="C231" s="188" t="s">
        <v>540</v>
      </c>
      <c r="D231" s="188" t="s">
        <v>266</v>
      </c>
      <c r="E231" s="189" t="s">
        <v>1793</v>
      </c>
      <c r="F231" s="190" t="s">
        <v>1794</v>
      </c>
      <c r="G231" s="191" t="s">
        <v>643</v>
      </c>
      <c r="H231" s="192">
        <v>1.4E-2</v>
      </c>
      <c r="I231" s="193"/>
      <c r="J231" s="194">
        <f>ROUND(I231*H231,2)</f>
        <v>0</v>
      </c>
      <c r="K231" s="195"/>
      <c r="L231" s="33"/>
      <c r="M231" s="196" t="s">
        <v>1</v>
      </c>
      <c r="N231" s="197" t="s">
        <v>37</v>
      </c>
      <c r="O231" s="58"/>
      <c r="P231" s="156">
        <f>O231*H231</f>
        <v>0</v>
      </c>
      <c r="Q231" s="156">
        <v>0</v>
      </c>
      <c r="R231" s="156">
        <f>Q231*H231</f>
        <v>0</v>
      </c>
      <c r="S231" s="156">
        <v>0</v>
      </c>
      <c r="T231" s="15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8" t="s">
        <v>325</v>
      </c>
      <c r="AT231" s="158" t="s">
        <v>266</v>
      </c>
      <c r="AU231" s="158" t="s">
        <v>80</v>
      </c>
      <c r="AY231" s="17" t="s">
        <v>181</v>
      </c>
      <c r="BE231" s="159">
        <f>IF(N231="základní",J231,0)</f>
        <v>0</v>
      </c>
      <c r="BF231" s="159">
        <f>IF(N231="snížená",J231,0)</f>
        <v>0</v>
      </c>
      <c r="BG231" s="159">
        <f>IF(N231="zákl. přenesená",J231,0)</f>
        <v>0</v>
      </c>
      <c r="BH231" s="159">
        <f>IF(N231="sníž. přenesená",J231,0)</f>
        <v>0</v>
      </c>
      <c r="BI231" s="159">
        <f>IF(N231="nulová",J231,0)</f>
        <v>0</v>
      </c>
      <c r="BJ231" s="17" t="s">
        <v>80</v>
      </c>
      <c r="BK231" s="159">
        <f>ROUND(I231*H231,2)</f>
        <v>0</v>
      </c>
      <c r="BL231" s="17" t="s">
        <v>325</v>
      </c>
      <c r="BM231" s="158" t="s">
        <v>2314</v>
      </c>
    </row>
    <row r="232" spans="1:65" s="2" customFormat="1" ht="29.25">
      <c r="A232" s="32"/>
      <c r="B232" s="33"/>
      <c r="C232" s="32"/>
      <c r="D232" s="160" t="s">
        <v>190</v>
      </c>
      <c r="E232" s="32"/>
      <c r="F232" s="161" t="s">
        <v>1794</v>
      </c>
      <c r="G232" s="32"/>
      <c r="H232" s="32"/>
      <c r="I232" s="162"/>
      <c r="J232" s="32"/>
      <c r="K232" s="32"/>
      <c r="L232" s="33"/>
      <c r="M232" s="163"/>
      <c r="N232" s="164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190</v>
      </c>
      <c r="AU232" s="17" t="s">
        <v>80</v>
      </c>
    </row>
    <row r="233" spans="1:65" s="2" customFormat="1" ht="76.349999999999994" customHeight="1">
      <c r="A233" s="32"/>
      <c r="B233" s="144"/>
      <c r="C233" s="188" t="s">
        <v>542</v>
      </c>
      <c r="D233" s="188" t="s">
        <v>266</v>
      </c>
      <c r="E233" s="189" t="s">
        <v>1797</v>
      </c>
      <c r="F233" s="190" t="s">
        <v>1798</v>
      </c>
      <c r="G233" s="191" t="s">
        <v>643</v>
      </c>
      <c r="H233" s="192">
        <v>0.26600000000000001</v>
      </c>
      <c r="I233" s="193"/>
      <c r="J233" s="194">
        <f>ROUND(I233*H233,2)</f>
        <v>0</v>
      </c>
      <c r="K233" s="195"/>
      <c r="L233" s="33"/>
      <c r="M233" s="196" t="s">
        <v>1</v>
      </c>
      <c r="N233" s="197" t="s">
        <v>37</v>
      </c>
      <c r="O233" s="58"/>
      <c r="P233" s="156">
        <f>O233*H233</f>
        <v>0</v>
      </c>
      <c r="Q233" s="156">
        <v>0</v>
      </c>
      <c r="R233" s="156">
        <f>Q233*H233</f>
        <v>0</v>
      </c>
      <c r="S233" s="156">
        <v>0</v>
      </c>
      <c r="T233" s="157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58" t="s">
        <v>325</v>
      </c>
      <c r="AT233" s="158" t="s">
        <v>266</v>
      </c>
      <c r="AU233" s="158" t="s">
        <v>80</v>
      </c>
      <c r="AY233" s="17" t="s">
        <v>181</v>
      </c>
      <c r="BE233" s="159">
        <f>IF(N233="základní",J233,0)</f>
        <v>0</v>
      </c>
      <c r="BF233" s="159">
        <f>IF(N233="snížená",J233,0)</f>
        <v>0</v>
      </c>
      <c r="BG233" s="159">
        <f>IF(N233="zákl. přenesená",J233,0)</f>
        <v>0</v>
      </c>
      <c r="BH233" s="159">
        <f>IF(N233="sníž. přenesená",J233,0)</f>
        <v>0</v>
      </c>
      <c r="BI233" s="159">
        <f>IF(N233="nulová",J233,0)</f>
        <v>0</v>
      </c>
      <c r="BJ233" s="17" t="s">
        <v>80</v>
      </c>
      <c r="BK233" s="159">
        <f>ROUND(I233*H233,2)</f>
        <v>0</v>
      </c>
      <c r="BL233" s="17" t="s">
        <v>325</v>
      </c>
      <c r="BM233" s="158" t="s">
        <v>2315</v>
      </c>
    </row>
    <row r="234" spans="1:65" s="2" customFormat="1" ht="48.75">
      <c r="A234" s="32"/>
      <c r="B234" s="33"/>
      <c r="C234" s="32"/>
      <c r="D234" s="160" t="s">
        <v>190</v>
      </c>
      <c r="E234" s="32"/>
      <c r="F234" s="161" t="s">
        <v>1800</v>
      </c>
      <c r="G234" s="32"/>
      <c r="H234" s="32"/>
      <c r="I234" s="162"/>
      <c r="J234" s="32"/>
      <c r="K234" s="32"/>
      <c r="L234" s="33"/>
      <c r="M234" s="163"/>
      <c r="N234" s="164"/>
      <c r="O234" s="58"/>
      <c r="P234" s="58"/>
      <c r="Q234" s="58"/>
      <c r="R234" s="58"/>
      <c r="S234" s="58"/>
      <c r="T234" s="59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T234" s="17" t="s">
        <v>190</v>
      </c>
      <c r="AU234" s="17" t="s">
        <v>80</v>
      </c>
    </row>
    <row r="235" spans="1:65" s="13" customFormat="1" ht="11.25">
      <c r="B235" s="165"/>
      <c r="D235" s="160" t="s">
        <v>191</v>
      </c>
      <c r="E235" s="166" t="s">
        <v>1</v>
      </c>
      <c r="F235" s="167" t="s">
        <v>2316</v>
      </c>
      <c r="H235" s="168">
        <v>0.26600000000000001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6" t="s">
        <v>191</v>
      </c>
      <c r="AU235" s="166" t="s">
        <v>80</v>
      </c>
      <c r="AV235" s="13" t="s">
        <v>82</v>
      </c>
      <c r="AW235" s="13" t="s">
        <v>29</v>
      </c>
      <c r="AX235" s="13" t="s">
        <v>72</v>
      </c>
      <c r="AY235" s="166" t="s">
        <v>181</v>
      </c>
    </row>
    <row r="236" spans="1:65" s="15" customFormat="1" ht="11.25">
      <c r="B236" s="180"/>
      <c r="D236" s="160" t="s">
        <v>191</v>
      </c>
      <c r="E236" s="181" t="s">
        <v>1</v>
      </c>
      <c r="F236" s="182" t="s">
        <v>223</v>
      </c>
      <c r="H236" s="183">
        <v>0.26600000000000001</v>
      </c>
      <c r="I236" s="184"/>
      <c r="L236" s="180"/>
      <c r="M236" s="206"/>
      <c r="N236" s="207"/>
      <c r="O236" s="207"/>
      <c r="P236" s="207"/>
      <c r="Q236" s="207"/>
      <c r="R236" s="207"/>
      <c r="S236" s="207"/>
      <c r="T236" s="208"/>
      <c r="AT236" s="181" t="s">
        <v>191</v>
      </c>
      <c r="AU236" s="181" t="s">
        <v>80</v>
      </c>
      <c r="AV236" s="15" t="s">
        <v>188</v>
      </c>
      <c r="AW236" s="15" t="s">
        <v>29</v>
      </c>
      <c r="AX236" s="15" t="s">
        <v>80</v>
      </c>
      <c r="AY236" s="181" t="s">
        <v>181</v>
      </c>
    </row>
    <row r="237" spans="1:65" s="2" customFormat="1" ht="6.95" customHeight="1">
      <c r="A237" s="32"/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33"/>
      <c r="M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</sheetData>
  <autoFilter ref="C123:K236" xr:uid="{00000000-0009-0000-0000-000013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69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139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2317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ROUND(J121,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ROUND((SUM(BE121:BE168)),  2)</f>
        <v>0</v>
      </c>
      <c r="G33" s="32"/>
      <c r="H33" s="32"/>
      <c r="I33" s="100">
        <v>0.21</v>
      </c>
      <c r="J33" s="99">
        <f>ROUND(((SUM(BE121:BE168))*I33),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ROUND((SUM(BF121:BF168)),  2)</f>
        <v>0</v>
      </c>
      <c r="G34" s="32"/>
      <c r="H34" s="32"/>
      <c r="I34" s="100">
        <v>0.12</v>
      </c>
      <c r="J34" s="99">
        <f>ROUND(((SUM(BF121:BF168))*I34),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ROUND((SUM(BG121:BG168)),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ROUND((SUM(BH121:BH168)),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ROUND((SUM(BI121:BI168)),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01-21-09 - Železn - Železniční propustek v km 193,509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J121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J122</f>
        <v>0</v>
      </c>
      <c r="L97" s="112"/>
    </row>
    <row r="98" spans="1:31" s="10" customFormat="1" ht="19.899999999999999" customHeight="1">
      <c r="B98" s="116"/>
      <c r="D98" s="117" t="s">
        <v>1560</v>
      </c>
      <c r="E98" s="118"/>
      <c r="F98" s="118"/>
      <c r="G98" s="118"/>
      <c r="H98" s="118"/>
      <c r="I98" s="118"/>
      <c r="J98" s="119">
        <f>J123</f>
        <v>0</v>
      </c>
      <c r="L98" s="116"/>
    </row>
    <row r="99" spans="1:31" s="10" customFormat="1" ht="19.899999999999999" customHeight="1">
      <c r="B99" s="116"/>
      <c r="D99" s="117" t="s">
        <v>1562</v>
      </c>
      <c r="E99" s="118"/>
      <c r="F99" s="118"/>
      <c r="G99" s="118"/>
      <c r="H99" s="118"/>
      <c r="I99" s="118"/>
      <c r="J99" s="119">
        <f>J128</f>
        <v>0</v>
      </c>
      <c r="L99" s="116"/>
    </row>
    <row r="100" spans="1:31" s="10" customFormat="1" ht="19.899999999999999" customHeight="1">
      <c r="B100" s="116"/>
      <c r="D100" s="117" t="s">
        <v>1895</v>
      </c>
      <c r="E100" s="118"/>
      <c r="F100" s="118"/>
      <c r="G100" s="118"/>
      <c r="H100" s="118"/>
      <c r="I100" s="118"/>
      <c r="J100" s="119">
        <f>J155</f>
        <v>0</v>
      </c>
      <c r="L100" s="116"/>
    </row>
    <row r="101" spans="1:31" s="10" customFormat="1" ht="19.899999999999999" customHeight="1">
      <c r="B101" s="116"/>
      <c r="D101" s="117" t="s">
        <v>1564</v>
      </c>
      <c r="E101" s="118"/>
      <c r="F101" s="118"/>
      <c r="G101" s="118"/>
      <c r="H101" s="118"/>
      <c r="I101" s="118"/>
      <c r="J101" s="119">
        <f>J166</f>
        <v>0</v>
      </c>
      <c r="L101" s="116"/>
    </row>
    <row r="102" spans="1:31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31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24.95" customHeight="1">
      <c r="A108" s="32"/>
      <c r="B108" s="33"/>
      <c r="C108" s="21" t="s">
        <v>166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48" t="str">
        <f>E7</f>
        <v>Oprava trati v úseku Luka nad Jihlavou-Jihlava-III. a IV. etapa BM</v>
      </c>
      <c r="F111" s="249"/>
      <c r="G111" s="249"/>
      <c r="H111" s="249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156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45" t="str">
        <f>E9</f>
        <v>SO 01-21-09 - Železn - Železniční propustek v km 193,509</v>
      </c>
      <c r="F113" s="250"/>
      <c r="G113" s="250"/>
      <c r="H113" s="25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20</v>
      </c>
      <c r="D115" s="32"/>
      <c r="E115" s="32"/>
      <c r="F115" s="25" t="str">
        <f>F12</f>
        <v xml:space="preserve"> </v>
      </c>
      <c r="G115" s="32"/>
      <c r="H115" s="32"/>
      <c r="I115" s="27" t="s">
        <v>22</v>
      </c>
      <c r="J115" s="55" t="str">
        <f>IF(J12="","",J12)</f>
        <v>Vyplň údaj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23</v>
      </c>
      <c r="D117" s="32"/>
      <c r="E117" s="32"/>
      <c r="F117" s="25" t="str">
        <f>E15</f>
        <v xml:space="preserve"> </v>
      </c>
      <c r="G117" s="32"/>
      <c r="H117" s="32"/>
      <c r="I117" s="27" t="s">
        <v>28</v>
      </c>
      <c r="J117" s="30" t="str">
        <f>E21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26</v>
      </c>
      <c r="D118" s="32"/>
      <c r="E118" s="32"/>
      <c r="F118" s="25" t="str">
        <f>IF(E18="","",E18)</f>
        <v>Vyplň údaj</v>
      </c>
      <c r="G118" s="32"/>
      <c r="H118" s="32"/>
      <c r="I118" s="27" t="s">
        <v>30</v>
      </c>
      <c r="J118" s="30" t="str">
        <f>E24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0.3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11" customFormat="1" ht="29.25" customHeight="1">
      <c r="A120" s="120"/>
      <c r="B120" s="121"/>
      <c r="C120" s="122" t="s">
        <v>167</v>
      </c>
      <c r="D120" s="123" t="s">
        <v>57</v>
      </c>
      <c r="E120" s="123" t="s">
        <v>53</v>
      </c>
      <c r="F120" s="123" t="s">
        <v>54</v>
      </c>
      <c r="G120" s="123" t="s">
        <v>168</v>
      </c>
      <c r="H120" s="123" t="s">
        <v>169</v>
      </c>
      <c r="I120" s="123" t="s">
        <v>170</v>
      </c>
      <c r="J120" s="124" t="s">
        <v>160</v>
      </c>
      <c r="K120" s="125" t="s">
        <v>171</v>
      </c>
      <c r="L120" s="126"/>
      <c r="M120" s="62" t="s">
        <v>1</v>
      </c>
      <c r="N120" s="63" t="s">
        <v>36</v>
      </c>
      <c r="O120" s="63" t="s">
        <v>172</v>
      </c>
      <c r="P120" s="63" t="s">
        <v>173</v>
      </c>
      <c r="Q120" s="63" t="s">
        <v>174</v>
      </c>
      <c r="R120" s="63" t="s">
        <v>175</v>
      </c>
      <c r="S120" s="63" t="s">
        <v>176</v>
      </c>
      <c r="T120" s="64" t="s">
        <v>177</v>
      </c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</row>
    <row r="121" spans="1:65" s="2" customFormat="1" ht="22.9" customHeight="1">
      <c r="A121" s="32"/>
      <c r="B121" s="33"/>
      <c r="C121" s="69" t="s">
        <v>178</v>
      </c>
      <c r="D121" s="32"/>
      <c r="E121" s="32"/>
      <c r="F121" s="32"/>
      <c r="G121" s="32"/>
      <c r="H121" s="32"/>
      <c r="I121" s="32"/>
      <c r="J121" s="127">
        <f>BK121</f>
        <v>0</v>
      </c>
      <c r="K121" s="32"/>
      <c r="L121" s="33"/>
      <c r="M121" s="65"/>
      <c r="N121" s="56"/>
      <c r="O121" s="66"/>
      <c r="P121" s="128">
        <f>P122</f>
        <v>0</v>
      </c>
      <c r="Q121" s="66"/>
      <c r="R121" s="128">
        <f>R122</f>
        <v>0</v>
      </c>
      <c r="S121" s="66"/>
      <c r="T121" s="129">
        <f>T122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7" t="s">
        <v>71</v>
      </c>
      <c r="AU121" s="17" t="s">
        <v>162</v>
      </c>
      <c r="BK121" s="130">
        <f>BK122</f>
        <v>0</v>
      </c>
    </row>
    <row r="122" spans="1:65" s="12" customFormat="1" ht="25.9" customHeight="1">
      <c r="B122" s="131"/>
      <c r="D122" s="132" t="s">
        <v>71</v>
      </c>
      <c r="E122" s="133" t="s">
        <v>179</v>
      </c>
      <c r="F122" s="133" t="s">
        <v>180</v>
      </c>
      <c r="I122" s="134"/>
      <c r="J122" s="135">
        <f>BK122</f>
        <v>0</v>
      </c>
      <c r="L122" s="131"/>
      <c r="M122" s="136"/>
      <c r="N122" s="137"/>
      <c r="O122" s="137"/>
      <c r="P122" s="138">
        <f>P123+P128+P155+P166</f>
        <v>0</v>
      </c>
      <c r="Q122" s="137"/>
      <c r="R122" s="138">
        <f>R123+R128+R155+R166</f>
        <v>0</v>
      </c>
      <c r="S122" s="137"/>
      <c r="T122" s="139">
        <f>T123+T128+T155+T166</f>
        <v>0</v>
      </c>
      <c r="AR122" s="132" t="s">
        <v>80</v>
      </c>
      <c r="AT122" s="140" t="s">
        <v>71</v>
      </c>
      <c r="AU122" s="140" t="s">
        <v>72</v>
      </c>
      <c r="AY122" s="132" t="s">
        <v>181</v>
      </c>
      <c r="BK122" s="141">
        <f>BK123+BK128+BK155+BK166</f>
        <v>0</v>
      </c>
    </row>
    <row r="123" spans="1:65" s="12" customFormat="1" ht="22.9" customHeight="1">
      <c r="B123" s="131"/>
      <c r="D123" s="132" t="s">
        <v>71</v>
      </c>
      <c r="E123" s="142" t="s">
        <v>188</v>
      </c>
      <c r="F123" s="142" t="s">
        <v>1654</v>
      </c>
      <c r="I123" s="134"/>
      <c r="J123" s="143">
        <f>BK123</f>
        <v>0</v>
      </c>
      <c r="L123" s="131"/>
      <c r="M123" s="136"/>
      <c r="N123" s="137"/>
      <c r="O123" s="137"/>
      <c r="P123" s="138">
        <f>SUM(P124:P127)</f>
        <v>0</v>
      </c>
      <c r="Q123" s="137"/>
      <c r="R123" s="138">
        <f>SUM(R124:R127)</f>
        <v>0</v>
      </c>
      <c r="S123" s="137"/>
      <c r="T123" s="139">
        <f>SUM(T124:T127)</f>
        <v>0</v>
      </c>
      <c r="AR123" s="132" t="s">
        <v>80</v>
      </c>
      <c r="AT123" s="140" t="s">
        <v>71</v>
      </c>
      <c r="AU123" s="140" t="s">
        <v>80</v>
      </c>
      <c r="AY123" s="132" t="s">
        <v>181</v>
      </c>
      <c r="BK123" s="141">
        <f>SUM(BK124:BK127)</f>
        <v>0</v>
      </c>
    </row>
    <row r="124" spans="1:65" s="2" customFormat="1" ht="55.5" customHeight="1">
      <c r="A124" s="32"/>
      <c r="B124" s="144"/>
      <c r="C124" s="188" t="s">
        <v>80</v>
      </c>
      <c r="D124" s="188" t="s">
        <v>266</v>
      </c>
      <c r="E124" s="189" t="s">
        <v>1686</v>
      </c>
      <c r="F124" s="190" t="s">
        <v>1687</v>
      </c>
      <c r="G124" s="191" t="s">
        <v>881</v>
      </c>
      <c r="H124" s="192">
        <v>8</v>
      </c>
      <c r="I124" s="193"/>
      <c r="J124" s="194">
        <f>ROUND(I124*H124,2)</f>
        <v>0</v>
      </c>
      <c r="K124" s="195"/>
      <c r="L124" s="33"/>
      <c r="M124" s="196" t="s">
        <v>1</v>
      </c>
      <c r="N124" s="197" t="s">
        <v>37</v>
      </c>
      <c r="O124" s="58"/>
      <c r="P124" s="156">
        <f>O124*H124</f>
        <v>0</v>
      </c>
      <c r="Q124" s="156">
        <v>0</v>
      </c>
      <c r="R124" s="156">
        <f>Q124*H124</f>
        <v>0</v>
      </c>
      <c r="S124" s="156">
        <v>0</v>
      </c>
      <c r="T124" s="157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8" t="s">
        <v>188</v>
      </c>
      <c r="AT124" s="158" t="s">
        <v>266</v>
      </c>
      <c r="AU124" s="158" t="s">
        <v>82</v>
      </c>
      <c r="AY124" s="17" t="s">
        <v>181</v>
      </c>
      <c r="BE124" s="159">
        <f>IF(N124="základní",J124,0)</f>
        <v>0</v>
      </c>
      <c r="BF124" s="159">
        <f>IF(N124="snížená",J124,0)</f>
        <v>0</v>
      </c>
      <c r="BG124" s="159">
        <f>IF(N124="zákl. přenesená",J124,0)</f>
        <v>0</v>
      </c>
      <c r="BH124" s="159">
        <f>IF(N124="sníž. přenesená",J124,0)</f>
        <v>0</v>
      </c>
      <c r="BI124" s="159">
        <f>IF(N124="nulová",J124,0)</f>
        <v>0</v>
      </c>
      <c r="BJ124" s="17" t="s">
        <v>80</v>
      </c>
      <c r="BK124" s="159">
        <f>ROUND(I124*H124,2)</f>
        <v>0</v>
      </c>
      <c r="BL124" s="17" t="s">
        <v>188</v>
      </c>
      <c r="BM124" s="158" t="s">
        <v>2318</v>
      </c>
    </row>
    <row r="125" spans="1:65" s="2" customFormat="1" ht="29.25">
      <c r="A125" s="32"/>
      <c r="B125" s="33"/>
      <c r="C125" s="32"/>
      <c r="D125" s="160" t="s">
        <v>190</v>
      </c>
      <c r="E125" s="32"/>
      <c r="F125" s="161" t="s">
        <v>1687</v>
      </c>
      <c r="G125" s="32"/>
      <c r="H125" s="32"/>
      <c r="I125" s="162"/>
      <c r="J125" s="32"/>
      <c r="K125" s="32"/>
      <c r="L125" s="33"/>
      <c r="M125" s="163"/>
      <c r="N125" s="164"/>
      <c r="O125" s="58"/>
      <c r="P125" s="58"/>
      <c r="Q125" s="58"/>
      <c r="R125" s="58"/>
      <c r="S125" s="58"/>
      <c r="T125" s="59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190</v>
      </c>
      <c r="AU125" s="17" t="s">
        <v>82</v>
      </c>
    </row>
    <row r="126" spans="1:65" s="13" customFormat="1" ht="11.25">
      <c r="B126" s="165"/>
      <c r="D126" s="160" t="s">
        <v>191</v>
      </c>
      <c r="E126" s="166" t="s">
        <v>1</v>
      </c>
      <c r="F126" s="167" t="s">
        <v>2319</v>
      </c>
      <c r="H126" s="168">
        <v>8</v>
      </c>
      <c r="I126" s="169"/>
      <c r="L126" s="165"/>
      <c r="M126" s="170"/>
      <c r="N126" s="171"/>
      <c r="O126" s="171"/>
      <c r="P126" s="171"/>
      <c r="Q126" s="171"/>
      <c r="R126" s="171"/>
      <c r="S126" s="171"/>
      <c r="T126" s="172"/>
      <c r="AT126" s="166" t="s">
        <v>191</v>
      </c>
      <c r="AU126" s="166" t="s">
        <v>82</v>
      </c>
      <c r="AV126" s="13" t="s">
        <v>82</v>
      </c>
      <c r="AW126" s="13" t="s">
        <v>29</v>
      </c>
      <c r="AX126" s="13" t="s">
        <v>72</v>
      </c>
      <c r="AY126" s="166" t="s">
        <v>181</v>
      </c>
    </row>
    <row r="127" spans="1:65" s="15" customFormat="1" ht="11.25">
      <c r="B127" s="180"/>
      <c r="D127" s="160" t="s">
        <v>191</v>
      </c>
      <c r="E127" s="181" t="s">
        <v>1</v>
      </c>
      <c r="F127" s="182" t="s">
        <v>223</v>
      </c>
      <c r="H127" s="183">
        <v>8</v>
      </c>
      <c r="I127" s="184"/>
      <c r="L127" s="180"/>
      <c r="M127" s="185"/>
      <c r="N127" s="186"/>
      <c r="O127" s="186"/>
      <c r="P127" s="186"/>
      <c r="Q127" s="186"/>
      <c r="R127" s="186"/>
      <c r="S127" s="186"/>
      <c r="T127" s="187"/>
      <c r="AT127" s="181" t="s">
        <v>191</v>
      </c>
      <c r="AU127" s="181" t="s">
        <v>82</v>
      </c>
      <c r="AV127" s="15" t="s">
        <v>188</v>
      </c>
      <c r="AW127" s="15" t="s">
        <v>29</v>
      </c>
      <c r="AX127" s="15" t="s">
        <v>80</v>
      </c>
      <c r="AY127" s="181" t="s">
        <v>181</v>
      </c>
    </row>
    <row r="128" spans="1:65" s="12" customFormat="1" ht="22.9" customHeight="1">
      <c r="B128" s="131"/>
      <c r="D128" s="132" t="s">
        <v>71</v>
      </c>
      <c r="E128" s="142" t="s">
        <v>265</v>
      </c>
      <c r="F128" s="142" t="s">
        <v>1695</v>
      </c>
      <c r="I128" s="134"/>
      <c r="J128" s="143">
        <f>BK128</f>
        <v>0</v>
      </c>
      <c r="L128" s="131"/>
      <c r="M128" s="136"/>
      <c r="N128" s="137"/>
      <c r="O128" s="137"/>
      <c r="P128" s="138">
        <f>SUM(P129:P154)</f>
        <v>0</v>
      </c>
      <c r="Q128" s="137"/>
      <c r="R128" s="138">
        <f>SUM(R129:R154)</f>
        <v>0</v>
      </c>
      <c r="S128" s="137"/>
      <c r="T128" s="139">
        <f>SUM(T129:T154)</f>
        <v>0</v>
      </c>
      <c r="AR128" s="132" t="s">
        <v>80</v>
      </c>
      <c r="AT128" s="140" t="s">
        <v>71</v>
      </c>
      <c r="AU128" s="140" t="s">
        <v>80</v>
      </c>
      <c r="AY128" s="132" t="s">
        <v>181</v>
      </c>
      <c r="BK128" s="141">
        <f>SUM(BK129:BK154)</f>
        <v>0</v>
      </c>
    </row>
    <row r="129" spans="1:65" s="2" customFormat="1" ht="24.2" customHeight="1">
      <c r="A129" s="32"/>
      <c r="B129" s="144"/>
      <c r="C129" s="188" t="s">
        <v>187</v>
      </c>
      <c r="D129" s="188" t="s">
        <v>266</v>
      </c>
      <c r="E129" s="189" t="s">
        <v>1696</v>
      </c>
      <c r="F129" s="190" t="s">
        <v>1697</v>
      </c>
      <c r="G129" s="191" t="s">
        <v>577</v>
      </c>
      <c r="H129" s="192">
        <v>1</v>
      </c>
      <c r="I129" s="193"/>
      <c r="J129" s="194">
        <f>ROUND(I129*H129,2)</f>
        <v>0</v>
      </c>
      <c r="K129" s="195"/>
      <c r="L129" s="33"/>
      <c r="M129" s="196" t="s">
        <v>1</v>
      </c>
      <c r="N129" s="197" t="s">
        <v>37</v>
      </c>
      <c r="O129" s="58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8" t="s">
        <v>188</v>
      </c>
      <c r="AT129" s="158" t="s">
        <v>266</v>
      </c>
      <c r="AU129" s="158" t="s">
        <v>82</v>
      </c>
      <c r="AY129" s="17" t="s">
        <v>181</v>
      </c>
      <c r="BE129" s="159">
        <f>IF(N129="základní",J129,0)</f>
        <v>0</v>
      </c>
      <c r="BF129" s="159">
        <f>IF(N129="snížená",J129,0)</f>
        <v>0</v>
      </c>
      <c r="BG129" s="159">
        <f>IF(N129="zákl. přenesená",J129,0)</f>
        <v>0</v>
      </c>
      <c r="BH129" s="159">
        <f>IF(N129="sníž. přenesená",J129,0)</f>
        <v>0</v>
      </c>
      <c r="BI129" s="159">
        <f>IF(N129="nulová",J129,0)</f>
        <v>0</v>
      </c>
      <c r="BJ129" s="17" t="s">
        <v>80</v>
      </c>
      <c r="BK129" s="159">
        <f>ROUND(I129*H129,2)</f>
        <v>0</v>
      </c>
      <c r="BL129" s="17" t="s">
        <v>188</v>
      </c>
      <c r="BM129" s="158" t="s">
        <v>2320</v>
      </c>
    </row>
    <row r="130" spans="1:65" s="2" customFormat="1" ht="19.5">
      <c r="A130" s="32"/>
      <c r="B130" s="33"/>
      <c r="C130" s="32"/>
      <c r="D130" s="160" t="s">
        <v>190</v>
      </c>
      <c r="E130" s="32"/>
      <c r="F130" s="161" t="s">
        <v>1697</v>
      </c>
      <c r="G130" s="32"/>
      <c r="H130" s="32"/>
      <c r="I130" s="162"/>
      <c r="J130" s="32"/>
      <c r="K130" s="32"/>
      <c r="L130" s="33"/>
      <c r="M130" s="163"/>
      <c r="N130" s="164"/>
      <c r="O130" s="58"/>
      <c r="P130" s="58"/>
      <c r="Q130" s="58"/>
      <c r="R130" s="58"/>
      <c r="S130" s="58"/>
      <c r="T130" s="59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190</v>
      </c>
      <c r="AU130" s="17" t="s">
        <v>82</v>
      </c>
    </row>
    <row r="131" spans="1:65" s="2" customFormat="1" ht="24.2" customHeight="1">
      <c r="A131" s="32"/>
      <c r="B131" s="144"/>
      <c r="C131" s="188" t="s">
        <v>82</v>
      </c>
      <c r="D131" s="188" t="s">
        <v>266</v>
      </c>
      <c r="E131" s="189" t="s">
        <v>1699</v>
      </c>
      <c r="F131" s="190" t="s">
        <v>1700</v>
      </c>
      <c r="G131" s="191" t="s">
        <v>881</v>
      </c>
      <c r="H131" s="192">
        <v>8.6999999999999993</v>
      </c>
      <c r="I131" s="193"/>
      <c r="J131" s="194">
        <f>ROUND(I131*H131,2)</f>
        <v>0</v>
      </c>
      <c r="K131" s="195"/>
      <c r="L131" s="33"/>
      <c r="M131" s="196" t="s">
        <v>1</v>
      </c>
      <c r="N131" s="197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188</v>
      </c>
      <c r="AT131" s="158" t="s">
        <v>266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2321</v>
      </c>
    </row>
    <row r="132" spans="1:65" s="2" customFormat="1" ht="11.25">
      <c r="A132" s="32"/>
      <c r="B132" s="33"/>
      <c r="C132" s="32"/>
      <c r="D132" s="160" t="s">
        <v>190</v>
      </c>
      <c r="E132" s="32"/>
      <c r="F132" s="161" t="s">
        <v>1700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13" customFormat="1" ht="11.25">
      <c r="B133" s="165"/>
      <c r="D133" s="160" t="s">
        <v>191</v>
      </c>
      <c r="E133" s="166" t="s">
        <v>1</v>
      </c>
      <c r="F133" s="167" t="s">
        <v>2322</v>
      </c>
      <c r="H133" s="168">
        <v>8.6999999999999993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6" t="s">
        <v>191</v>
      </c>
      <c r="AU133" s="166" t="s">
        <v>82</v>
      </c>
      <c r="AV133" s="13" t="s">
        <v>82</v>
      </c>
      <c r="AW133" s="13" t="s">
        <v>29</v>
      </c>
      <c r="AX133" s="13" t="s">
        <v>72</v>
      </c>
      <c r="AY133" s="166" t="s">
        <v>181</v>
      </c>
    </row>
    <row r="134" spans="1:65" s="15" customFormat="1" ht="11.25">
      <c r="B134" s="180"/>
      <c r="D134" s="160" t="s">
        <v>191</v>
      </c>
      <c r="E134" s="181" t="s">
        <v>1</v>
      </c>
      <c r="F134" s="182" t="s">
        <v>223</v>
      </c>
      <c r="H134" s="183">
        <v>8.6999999999999993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191</v>
      </c>
      <c r="AU134" s="181" t="s">
        <v>82</v>
      </c>
      <c r="AV134" s="15" t="s">
        <v>188</v>
      </c>
      <c r="AW134" s="15" t="s">
        <v>29</v>
      </c>
      <c r="AX134" s="15" t="s">
        <v>80</v>
      </c>
      <c r="AY134" s="181" t="s">
        <v>181</v>
      </c>
    </row>
    <row r="135" spans="1:65" s="2" customFormat="1" ht="21.75" customHeight="1">
      <c r="A135" s="32"/>
      <c r="B135" s="144"/>
      <c r="C135" s="188" t="s">
        <v>212</v>
      </c>
      <c r="D135" s="188" t="s">
        <v>266</v>
      </c>
      <c r="E135" s="189" t="s">
        <v>2323</v>
      </c>
      <c r="F135" s="190" t="s">
        <v>2324</v>
      </c>
      <c r="G135" s="191" t="s">
        <v>881</v>
      </c>
      <c r="H135" s="192">
        <v>71.400000000000006</v>
      </c>
      <c r="I135" s="193"/>
      <c r="J135" s="194">
        <f>ROUND(I135*H135,2)</f>
        <v>0</v>
      </c>
      <c r="K135" s="195"/>
      <c r="L135" s="33"/>
      <c r="M135" s="196" t="s">
        <v>1</v>
      </c>
      <c r="N135" s="197" t="s">
        <v>37</v>
      </c>
      <c r="O135" s="58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188</v>
      </c>
      <c r="AT135" s="158" t="s">
        <v>266</v>
      </c>
      <c r="AU135" s="158" t="s">
        <v>82</v>
      </c>
      <c r="AY135" s="17" t="s">
        <v>181</v>
      </c>
      <c r="BE135" s="159">
        <f>IF(N135="základní",J135,0)</f>
        <v>0</v>
      </c>
      <c r="BF135" s="159">
        <f>IF(N135="snížená",J135,0)</f>
        <v>0</v>
      </c>
      <c r="BG135" s="159">
        <f>IF(N135="zákl. přenesená",J135,0)</f>
        <v>0</v>
      </c>
      <c r="BH135" s="159">
        <f>IF(N135="sníž. přenesená",J135,0)</f>
        <v>0</v>
      </c>
      <c r="BI135" s="159">
        <f>IF(N135="nulová",J135,0)</f>
        <v>0</v>
      </c>
      <c r="BJ135" s="17" t="s">
        <v>80</v>
      </c>
      <c r="BK135" s="159">
        <f>ROUND(I135*H135,2)</f>
        <v>0</v>
      </c>
      <c r="BL135" s="17" t="s">
        <v>188</v>
      </c>
      <c r="BM135" s="158" t="s">
        <v>2325</v>
      </c>
    </row>
    <row r="136" spans="1:65" s="2" customFormat="1" ht="11.25">
      <c r="A136" s="32"/>
      <c r="B136" s="33"/>
      <c r="C136" s="32"/>
      <c r="D136" s="160" t="s">
        <v>190</v>
      </c>
      <c r="E136" s="32"/>
      <c r="F136" s="161" t="s">
        <v>2324</v>
      </c>
      <c r="G136" s="32"/>
      <c r="H136" s="32"/>
      <c r="I136" s="162"/>
      <c r="J136" s="32"/>
      <c r="K136" s="32"/>
      <c r="L136" s="33"/>
      <c r="M136" s="163"/>
      <c r="N136" s="16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190</v>
      </c>
      <c r="AU136" s="17" t="s">
        <v>82</v>
      </c>
    </row>
    <row r="137" spans="1:65" s="13" customFormat="1" ht="11.25">
      <c r="B137" s="165"/>
      <c r="D137" s="160" t="s">
        <v>191</v>
      </c>
      <c r="E137" s="166" t="s">
        <v>1</v>
      </c>
      <c r="F137" s="167" t="s">
        <v>2326</v>
      </c>
      <c r="H137" s="168">
        <v>71.400000000000006</v>
      </c>
      <c r="I137" s="169"/>
      <c r="L137" s="165"/>
      <c r="M137" s="170"/>
      <c r="N137" s="171"/>
      <c r="O137" s="171"/>
      <c r="P137" s="171"/>
      <c r="Q137" s="171"/>
      <c r="R137" s="171"/>
      <c r="S137" s="171"/>
      <c r="T137" s="172"/>
      <c r="AT137" s="166" t="s">
        <v>191</v>
      </c>
      <c r="AU137" s="166" t="s">
        <v>82</v>
      </c>
      <c r="AV137" s="13" t="s">
        <v>82</v>
      </c>
      <c r="AW137" s="13" t="s">
        <v>29</v>
      </c>
      <c r="AX137" s="13" t="s">
        <v>72</v>
      </c>
      <c r="AY137" s="166" t="s">
        <v>181</v>
      </c>
    </row>
    <row r="138" spans="1:65" s="15" customFormat="1" ht="11.25">
      <c r="B138" s="180"/>
      <c r="D138" s="160" t="s">
        <v>191</v>
      </c>
      <c r="E138" s="181" t="s">
        <v>1</v>
      </c>
      <c r="F138" s="182" t="s">
        <v>223</v>
      </c>
      <c r="H138" s="183">
        <v>71.400000000000006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191</v>
      </c>
      <c r="AU138" s="181" t="s">
        <v>82</v>
      </c>
      <c r="AV138" s="15" t="s">
        <v>188</v>
      </c>
      <c r="AW138" s="15" t="s">
        <v>29</v>
      </c>
      <c r="AX138" s="15" t="s">
        <v>80</v>
      </c>
      <c r="AY138" s="181" t="s">
        <v>181</v>
      </c>
    </row>
    <row r="139" spans="1:65" s="2" customFormat="1" ht="24.2" customHeight="1">
      <c r="A139" s="32"/>
      <c r="B139" s="144"/>
      <c r="C139" s="188" t="s">
        <v>188</v>
      </c>
      <c r="D139" s="188" t="s">
        <v>266</v>
      </c>
      <c r="E139" s="189" t="s">
        <v>1707</v>
      </c>
      <c r="F139" s="190" t="s">
        <v>1708</v>
      </c>
      <c r="G139" s="191" t="s">
        <v>690</v>
      </c>
      <c r="H139" s="192">
        <v>1.4279999999999999</v>
      </c>
      <c r="I139" s="193"/>
      <c r="J139" s="194">
        <f>ROUND(I139*H139,2)</f>
        <v>0</v>
      </c>
      <c r="K139" s="195"/>
      <c r="L139" s="33"/>
      <c r="M139" s="196" t="s">
        <v>1</v>
      </c>
      <c r="N139" s="197" t="s">
        <v>37</v>
      </c>
      <c r="O139" s="58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188</v>
      </c>
      <c r="AT139" s="158" t="s">
        <v>266</v>
      </c>
      <c r="AU139" s="158" t="s">
        <v>82</v>
      </c>
      <c r="AY139" s="17" t="s">
        <v>181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7" t="s">
        <v>80</v>
      </c>
      <c r="BK139" s="159">
        <f>ROUND(I139*H139,2)</f>
        <v>0</v>
      </c>
      <c r="BL139" s="17" t="s">
        <v>188</v>
      </c>
      <c r="BM139" s="158" t="s">
        <v>2327</v>
      </c>
    </row>
    <row r="140" spans="1:65" s="2" customFormat="1" ht="19.5">
      <c r="A140" s="32"/>
      <c r="B140" s="33"/>
      <c r="C140" s="32"/>
      <c r="D140" s="160" t="s">
        <v>190</v>
      </c>
      <c r="E140" s="32"/>
      <c r="F140" s="161" t="s">
        <v>1708</v>
      </c>
      <c r="G140" s="32"/>
      <c r="H140" s="32"/>
      <c r="I140" s="162"/>
      <c r="J140" s="32"/>
      <c r="K140" s="32"/>
      <c r="L140" s="33"/>
      <c r="M140" s="163"/>
      <c r="N140" s="16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190</v>
      </c>
      <c r="AU140" s="17" t="s">
        <v>82</v>
      </c>
    </row>
    <row r="141" spans="1:65" s="13" customFormat="1" ht="11.25">
      <c r="B141" s="165"/>
      <c r="D141" s="160" t="s">
        <v>191</v>
      </c>
      <c r="E141" s="166" t="s">
        <v>1</v>
      </c>
      <c r="F141" s="167" t="s">
        <v>2328</v>
      </c>
      <c r="H141" s="168">
        <v>1.4279999999999999</v>
      </c>
      <c r="I141" s="169"/>
      <c r="L141" s="165"/>
      <c r="M141" s="170"/>
      <c r="N141" s="171"/>
      <c r="O141" s="171"/>
      <c r="P141" s="171"/>
      <c r="Q141" s="171"/>
      <c r="R141" s="171"/>
      <c r="S141" s="171"/>
      <c r="T141" s="172"/>
      <c r="AT141" s="166" t="s">
        <v>191</v>
      </c>
      <c r="AU141" s="166" t="s">
        <v>82</v>
      </c>
      <c r="AV141" s="13" t="s">
        <v>82</v>
      </c>
      <c r="AW141" s="13" t="s">
        <v>29</v>
      </c>
      <c r="AX141" s="13" t="s">
        <v>72</v>
      </c>
      <c r="AY141" s="166" t="s">
        <v>181</v>
      </c>
    </row>
    <row r="142" spans="1:65" s="15" customFormat="1" ht="11.25">
      <c r="B142" s="180"/>
      <c r="D142" s="160" t="s">
        <v>191</v>
      </c>
      <c r="E142" s="181" t="s">
        <v>1</v>
      </c>
      <c r="F142" s="182" t="s">
        <v>223</v>
      </c>
      <c r="H142" s="183">
        <v>1.4279999999999999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191</v>
      </c>
      <c r="AU142" s="181" t="s">
        <v>82</v>
      </c>
      <c r="AV142" s="15" t="s">
        <v>188</v>
      </c>
      <c r="AW142" s="15" t="s">
        <v>29</v>
      </c>
      <c r="AX142" s="15" t="s">
        <v>80</v>
      </c>
      <c r="AY142" s="181" t="s">
        <v>181</v>
      </c>
    </row>
    <row r="143" spans="1:65" s="2" customFormat="1" ht="16.5" customHeight="1">
      <c r="A143" s="32"/>
      <c r="B143" s="144"/>
      <c r="C143" s="145" t="s">
        <v>231</v>
      </c>
      <c r="D143" s="145" t="s">
        <v>183</v>
      </c>
      <c r="E143" s="146" t="s">
        <v>1711</v>
      </c>
      <c r="F143" s="147" t="s">
        <v>1712</v>
      </c>
      <c r="G143" s="148" t="s">
        <v>643</v>
      </c>
      <c r="H143" s="149">
        <v>2.9990000000000001</v>
      </c>
      <c r="I143" s="150"/>
      <c r="J143" s="151">
        <f>ROUND(I143*H143,2)</f>
        <v>0</v>
      </c>
      <c r="K143" s="152"/>
      <c r="L143" s="153"/>
      <c r="M143" s="154" t="s">
        <v>1</v>
      </c>
      <c r="N143" s="155" t="s">
        <v>37</v>
      </c>
      <c r="O143" s="58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187</v>
      </c>
      <c r="AT143" s="158" t="s">
        <v>183</v>
      </c>
      <c r="AU143" s="158" t="s">
        <v>82</v>
      </c>
      <c r="AY143" s="17" t="s">
        <v>181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80</v>
      </c>
      <c r="BK143" s="159">
        <f>ROUND(I143*H143,2)</f>
        <v>0</v>
      </c>
      <c r="BL143" s="17" t="s">
        <v>188</v>
      </c>
      <c r="BM143" s="158" t="s">
        <v>2329</v>
      </c>
    </row>
    <row r="144" spans="1:65" s="2" customFormat="1" ht="11.25">
      <c r="A144" s="32"/>
      <c r="B144" s="33"/>
      <c r="C144" s="32"/>
      <c r="D144" s="160" t="s">
        <v>190</v>
      </c>
      <c r="E144" s="32"/>
      <c r="F144" s="161" t="s">
        <v>1712</v>
      </c>
      <c r="G144" s="32"/>
      <c r="H144" s="32"/>
      <c r="I144" s="162"/>
      <c r="J144" s="32"/>
      <c r="K144" s="32"/>
      <c r="L144" s="33"/>
      <c r="M144" s="163"/>
      <c r="N144" s="164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190</v>
      </c>
      <c r="AU144" s="17" t="s">
        <v>82</v>
      </c>
    </row>
    <row r="145" spans="1:65" s="13" customFormat="1" ht="11.25">
      <c r="B145" s="165"/>
      <c r="D145" s="160" t="s">
        <v>191</v>
      </c>
      <c r="E145" s="166" t="s">
        <v>1</v>
      </c>
      <c r="F145" s="167" t="s">
        <v>2330</v>
      </c>
      <c r="H145" s="168">
        <v>2.9990000000000001</v>
      </c>
      <c r="I145" s="169"/>
      <c r="L145" s="165"/>
      <c r="M145" s="170"/>
      <c r="N145" s="171"/>
      <c r="O145" s="171"/>
      <c r="P145" s="171"/>
      <c r="Q145" s="171"/>
      <c r="R145" s="171"/>
      <c r="S145" s="171"/>
      <c r="T145" s="172"/>
      <c r="AT145" s="166" t="s">
        <v>191</v>
      </c>
      <c r="AU145" s="166" t="s">
        <v>82</v>
      </c>
      <c r="AV145" s="13" t="s">
        <v>82</v>
      </c>
      <c r="AW145" s="13" t="s">
        <v>29</v>
      </c>
      <c r="AX145" s="13" t="s">
        <v>72</v>
      </c>
      <c r="AY145" s="166" t="s">
        <v>181</v>
      </c>
    </row>
    <row r="146" spans="1:65" s="15" customFormat="1" ht="11.25">
      <c r="B146" s="180"/>
      <c r="D146" s="160" t="s">
        <v>191</v>
      </c>
      <c r="E146" s="181" t="s">
        <v>1</v>
      </c>
      <c r="F146" s="182" t="s">
        <v>223</v>
      </c>
      <c r="H146" s="183">
        <v>2.9990000000000001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191</v>
      </c>
      <c r="AU146" s="181" t="s">
        <v>82</v>
      </c>
      <c r="AV146" s="15" t="s">
        <v>188</v>
      </c>
      <c r="AW146" s="15" t="s">
        <v>29</v>
      </c>
      <c r="AX146" s="15" t="s">
        <v>80</v>
      </c>
      <c r="AY146" s="181" t="s">
        <v>181</v>
      </c>
    </row>
    <row r="147" spans="1:65" s="2" customFormat="1" ht="33" customHeight="1">
      <c r="A147" s="32"/>
      <c r="B147" s="144"/>
      <c r="C147" s="188" t="s">
        <v>237</v>
      </c>
      <c r="D147" s="188" t="s">
        <v>266</v>
      </c>
      <c r="E147" s="189" t="s">
        <v>1715</v>
      </c>
      <c r="F147" s="190" t="s">
        <v>1716</v>
      </c>
      <c r="G147" s="191" t="s">
        <v>881</v>
      </c>
      <c r="H147" s="192">
        <v>71.400000000000006</v>
      </c>
      <c r="I147" s="193"/>
      <c r="J147" s="194">
        <f>ROUND(I147*H147,2)</f>
        <v>0</v>
      </c>
      <c r="K147" s="195"/>
      <c r="L147" s="33"/>
      <c r="M147" s="196" t="s">
        <v>1</v>
      </c>
      <c r="N147" s="197" t="s">
        <v>37</v>
      </c>
      <c r="O147" s="58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188</v>
      </c>
      <c r="AT147" s="158" t="s">
        <v>266</v>
      </c>
      <c r="AU147" s="158" t="s">
        <v>82</v>
      </c>
      <c r="AY147" s="17" t="s">
        <v>181</v>
      </c>
      <c r="BE147" s="159">
        <f>IF(N147="základní",J147,0)</f>
        <v>0</v>
      </c>
      <c r="BF147" s="159">
        <f>IF(N147="snížená",J147,0)</f>
        <v>0</v>
      </c>
      <c r="BG147" s="159">
        <f>IF(N147="zákl. přenesená",J147,0)</f>
        <v>0</v>
      </c>
      <c r="BH147" s="159">
        <f>IF(N147="sníž. přenesená",J147,0)</f>
        <v>0</v>
      </c>
      <c r="BI147" s="159">
        <f>IF(N147="nulová",J147,0)</f>
        <v>0</v>
      </c>
      <c r="BJ147" s="17" t="s">
        <v>80</v>
      </c>
      <c r="BK147" s="159">
        <f>ROUND(I147*H147,2)</f>
        <v>0</v>
      </c>
      <c r="BL147" s="17" t="s">
        <v>188</v>
      </c>
      <c r="BM147" s="158" t="s">
        <v>2331</v>
      </c>
    </row>
    <row r="148" spans="1:65" s="2" customFormat="1" ht="19.5">
      <c r="A148" s="32"/>
      <c r="B148" s="33"/>
      <c r="C148" s="32"/>
      <c r="D148" s="160" t="s">
        <v>190</v>
      </c>
      <c r="E148" s="32"/>
      <c r="F148" s="161" t="s">
        <v>1716</v>
      </c>
      <c r="G148" s="32"/>
      <c r="H148" s="32"/>
      <c r="I148" s="162"/>
      <c r="J148" s="32"/>
      <c r="K148" s="32"/>
      <c r="L148" s="33"/>
      <c r="M148" s="163"/>
      <c r="N148" s="164"/>
      <c r="O148" s="58"/>
      <c r="P148" s="58"/>
      <c r="Q148" s="58"/>
      <c r="R148" s="58"/>
      <c r="S148" s="58"/>
      <c r="T148" s="59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7" t="s">
        <v>190</v>
      </c>
      <c r="AU148" s="17" t="s">
        <v>82</v>
      </c>
    </row>
    <row r="149" spans="1:65" s="13" customFormat="1" ht="11.25">
      <c r="B149" s="165"/>
      <c r="D149" s="160" t="s">
        <v>191</v>
      </c>
      <c r="E149" s="166" t="s">
        <v>1</v>
      </c>
      <c r="F149" s="167" t="s">
        <v>2326</v>
      </c>
      <c r="H149" s="168">
        <v>71.400000000000006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6" t="s">
        <v>191</v>
      </c>
      <c r="AU149" s="166" t="s">
        <v>82</v>
      </c>
      <c r="AV149" s="13" t="s">
        <v>82</v>
      </c>
      <c r="AW149" s="13" t="s">
        <v>29</v>
      </c>
      <c r="AX149" s="13" t="s">
        <v>72</v>
      </c>
      <c r="AY149" s="166" t="s">
        <v>181</v>
      </c>
    </row>
    <row r="150" spans="1:65" s="15" customFormat="1" ht="11.25">
      <c r="B150" s="180"/>
      <c r="D150" s="160" t="s">
        <v>191</v>
      </c>
      <c r="E150" s="181" t="s">
        <v>1</v>
      </c>
      <c r="F150" s="182" t="s">
        <v>223</v>
      </c>
      <c r="H150" s="183">
        <v>71.400000000000006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191</v>
      </c>
      <c r="AU150" s="181" t="s">
        <v>82</v>
      </c>
      <c r="AV150" s="15" t="s">
        <v>188</v>
      </c>
      <c r="AW150" s="15" t="s">
        <v>29</v>
      </c>
      <c r="AX150" s="15" t="s">
        <v>80</v>
      </c>
      <c r="AY150" s="181" t="s">
        <v>181</v>
      </c>
    </row>
    <row r="151" spans="1:65" s="2" customFormat="1" ht="55.5" customHeight="1">
      <c r="A151" s="32"/>
      <c r="B151" s="144"/>
      <c r="C151" s="188" t="s">
        <v>250</v>
      </c>
      <c r="D151" s="188" t="s">
        <v>266</v>
      </c>
      <c r="E151" s="189" t="s">
        <v>1727</v>
      </c>
      <c r="F151" s="190" t="s">
        <v>1728</v>
      </c>
      <c r="G151" s="191" t="s">
        <v>622</v>
      </c>
      <c r="H151" s="192">
        <v>75</v>
      </c>
      <c r="I151" s="193"/>
      <c r="J151" s="194">
        <f>ROUND(I151*H151,2)</f>
        <v>0</v>
      </c>
      <c r="K151" s="195"/>
      <c r="L151" s="33"/>
      <c r="M151" s="196" t="s">
        <v>1</v>
      </c>
      <c r="N151" s="197" t="s">
        <v>37</v>
      </c>
      <c r="O151" s="58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188</v>
      </c>
      <c r="AT151" s="158" t="s">
        <v>266</v>
      </c>
      <c r="AU151" s="158" t="s">
        <v>82</v>
      </c>
      <c r="AY151" s="17" t="s">
        <v>181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80</v>
      </c>
      <c r="BK151" s="159">
        <f>ROUND(I151*H151,2)</f>
        <v>0</v>
      </c>
      <c r="BL151" s="17" t="s">
        <v>188</v>
      </c>
      <c r="BM151" s="158" t="s">
        <v>2332</v>
      </c>
    </row>
    <row r="152" spans="1:65" s="2" customFormat="1" ht="39">
      <c r="A152" s="32"/>
      <c r="B152" s="33"/>
      <c r="C152" s="32"/>
      <c r="D152" s="160" t="s">
        <v>190</v>
      </c>
      <c r="E152" s="32"/>
      <c r="F152" s="161" t="s">
        <v>1728</v>
      </c>
      <c r="G152" s="32"/>
      <c r="H152" s="32"/>
      <c r="I152" s="162"/>
      <c r="J152" s="32"/>
      <c r="K152" s="32"/>
      <c r="L152" s="33"/>
      <c r="M152" s="163"/>
      <c r="N152" s="16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190</v>
      </c>
      <c r="AU152" s="17" t="s">
        <v>82</v>
      </c>
    </row>
    <row r="153" spans="1:65" s="13" customFormat="1" ht="11.25">
      <c r="B153" s="165"/>
      <c r="D153" s="160" t="s">
        <v>191</v>
      </c>
      <c r="E153" s="166" t="s">
        <v>1</v>
      </c>
      <c r="F153" s="167" t="s">
        <v>1730</v>
      </c>
      <c r="H153" s="168">
        <v>75</v>
      </c>
      <c r="I153" s="169"/>
      <c r="L153" s="165"/>
      <c r="M153" s="170"/>
      <c r="N153" s="171"/>
      <c r="O153" s="171"/>
      <c r="P153" s="171"/>
      <c r="Q153" s="171"/>
      <c r="R153" s="171"/>
      <c r="S153" s="171"/>
      <c r="T153" s="172"/>
      <c r="AT153" s="166" t="s">
        <v>191</v>
      </c>
      <c r="AU153" s="166" t="s">
        <v>82</v>
      </c>
      <c r="AV153" s="13" t="s">
        <v>82</v>
      </c>
      <c r="AW153" s="13" t="s">
        <v>29</v>
      </c>
      <c r="AX153" s="13" t="s">
        <v>72</v>
      </c>
      <c r="AY153" s="166" t="s">
        <v>181</v>
      </c>
    </row>
    <row r="154" spans="1:65" s="15" customFormat="1" ht="11.25">
      <c r="B154" s="180"/>
      <c r="D154" s="160" t="s">
        <v>191</v>
      </c>
      <c r="E154" s="181" t="s">
        <v>1</v>
      </c>
      <c r="F154" s="182" t="s">
        <v>223</v>
      </c>
      <c r="H154" s="183">
        <v>75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191</v>
      </c>
      <c r="AU154" s="181" t="s">
        <v>82</v>
      </c>
      <c r="AV154" s="15" t="s">
        <v>188</v>
      </c>
      <c r="AW154" s="15" t="s">
        <v>29</v>
      </c>
      <c r="AX154" s="15" t="s">
        <v>80</v>
      </c>
      <c r="AY154" s="181" t="s">
        <v>181</v>
      </c>
    </row>
    <row r="155" spans="1:65" s="12" customFormat="1" ht="22.9" customHeight="1">
      <c r="B155" s="131"/>
      <c r="D155" s="132" t="s">
        <v>71</v>
      </c>
      <c r="E155" s="142" t="s">
        <v>1734</v>
      </c>
      <c r="F155" s="142" t="s">
        <v>1992</v>
      </c>
      <c r="I155" s="134"/>
      <c r="J155" s="143">
        <f>BK155</f>
        <v>0</v>
      </c>
      <c r="L155" s="131"/>
      <c r="M155" s="136"/>
      <c r="N155" s="137"/>
      <c r="O155" s="137"/>
      <c r="P155" s="138">
        <f>SUM(P156:P165)</f>
        <v>0</v>
      </c>
      <c r="Q155" s="137"/>
      <c r="R155" s="138">
        <f>SUM(R156:R165)</f>
        <v>0</v>
      </c>
      <c r="S155" s="137"/>
      <c r="T155" s="139">
        <f>SUM(T156:T165)</f>
        <v>0</v>
      </c>
      <c r="AR155" s="132" t="s">
        <v>80</v>
      </c>
      <c r="AT155" s="140" t="s">
        <v>71</v>
      </c>
      <c r="AU155" s="140" t="s">
        <v>80</v>
      </c>
      <c r="AY155" s="132" t="s">
        <v>181</v>
      </c>
      <c r="BK155" s="141">
        <f>SUM(BK156:BK165)</f>
        <v>0</v>
      </c>
    </row>
    <row r="156" spans="1:65" s="2" customFormat="1" ht="44.25" customHeight="1">
      <c r="A156" s="32"/>
      <c r="B156" s="144"/>
      <c r="C156" s="188" t="s">
        <v>265</v>
      </c>
      <c r="D156" s="188" t="s">
        <v>266</v>
      </c>
      <c r="E156" s="189" t="s">
        <v>1744</v>
      </c>
      <c r="F156" s="190" t="s">
        <v>1745</v>
      </c>
      <c r="G156" s="191" t="s">
        <v>643</v>
      </c>
      <c r="H156" s="192">
        <v>3.57</v>
      </c>
      <c r="I156" s="193"/>
      <c r="J156" s="194">
        <f>ROUND(I156*H156,2)</f>
        <v>0</v>
      </c>
      <c r="K156" s="195"/>
      <c r="L156" s="33"/>
      <c r="M156" s="196" t="s">
        <v>1</v>
      </c>
      <c r="N156" s="197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188</v>
      </c>
      <c r="AT156" s="158" t="s">
        <v>266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2333</v>
      </c>
    </row>
    <row r="157" spans="1:65" s="2" customFormat="1" ht="29.25">
      <c r="A157" s="32"/>
      <c r="B157" s="33"/>
      <c r="C157" s="32"/>
      <c r="D157" s="160" t="s">
        <v>190</v>
      </c>
      <c r="E157" s="32"/>
      <c r="F157" s="161" t="s">
        <v>1745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3" customFormat="1" ht="11.25">
      <c r="B158" s="165"/>
      <c r="D158" s="160" t="s">
        <v>191</v>
      </c>
      <c r="E158" s="166" t="s">
        <v>1</v>
      </c>
      <c r="F158" s="167" t="s">
        <v>2334</v>
      </c>
      <c r="H158" s="168">
        <v>3.57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6" t="s">
        <v>191</v>
      </c>
      <c r="AU158" s="166" t="s">
        <v>82</v>
      </c>
      <c r="AV158" s="13" t="s">
        <v>82</v>
      </c>
      <c r="AW158" s="13" t="s">
        <v>29</v>
      </c>
      <c r="AX158" s="13" t="s">
        <v>72</v>
      </c>
      <c r="AY158" s="166" t="s">
        <v>181</v>
      </c>
    </row>
    <row r="159" spans="1:65" s="15" customFormat="1" ht="11.25">
      <c r="B159" s="180"/>
      <c r="D159" s="160" t="s">
        <v>191</v>
      </c>
      <c r="E159" s="181" t="s">
        <v>1</v>
      </c>
      <c r="F159" s="182" t="s">
        <v>223</v>
      </c>
      <c r="H159" s="183">
        <v>3.57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191</v>
      </c>
      <c r="AU159" s="181" t="s">
        <v>82</v>
      </c>
      <c r="AV159" s="15" t="s">
        <v>188</v>
      </c>
      <c r="AW159" s="15" t="s">
        <v>29</v>
      </c>
      <c r="AX159" s="15" t="s">
        <v>80</v>
      </c>
      <c r="AY159" s="181" t="s">
        <v>181</v>
      </c>
    </row>
    <row r="160" spans="1:65" s="2" customFormat="1" ht="33" customHeight="1">
      <c r="A160" s="32"/>
      <c r="B160" s="144"/>
      <c r="C160" s="188" t="s">
        <v>277</v>
      </c>
      <c r="D160" s="188" t="s">
        <v>266</v>
      </c>
      <c r="E160" s="189" t="s">
        <v>1748</v>
      </c>
      <c r="F160" s="190" t="s">
        <v>1749</v>
      </c>
      <c r="G160" s="191" t="s">
        <v>643</v>
      </c>
      <c r="H160" s="192">
        <v>3.573</v>
      </c>
      <c r="I160" s="193"/>
      <c r="J160" s="194">
        <f>ROUND(I160*H160,2)</f>
        <v>0</v>
      </c>
      <c r="K160" s="195"/>
      <c r="L160" s="33"/>
      <c r="M160" s="196" t="s">
        <v>1</v>
      </c>
      <c r="N160" s="197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188</v>
      </c>
      <c r="AT160" s="158" t="s">
        <v>266</v>
      </c>
      <c r="AU160" s="158" t="s">
        <v>82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2335</v>
      </c>
    </row>
    <row r="161" spans="1:65" s="2" customFormat="1" ht="19.5">
      <c r="A161" s="32"/>
      <c r="B161" s="33"/>
      <c r="C161" s="32"/>
      <c r="D161" s="160" t="s">
        <v>190</v>
      </c>
      <c r="E161" s="32"/>
      <c r="F161" s="161" t="s">
        <v>1749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82</v>
      </c>
    </row>
    <row r="162" spans="1:65" s="2" customFormat="1" ht="44.25" customHeight="1">
      <c r="A162" s="32"/>
      <c r="B162" s="144"/>
      <c r="C162" s="188" t="s">
        <v>289</v>
      </c>
      <c r="D162" s="188" t="s">
        <v>266</v>
      </c>
      <c r="E162" s="189" t="s">
        <v>1751</v>
      </c>
      <c r="F162" s="190" t="s">
        <v>1752</v>
      </c>
      <c r="G162" s="191" t="s">
        <v>643</v>
      </c>
      <c r="H162" s="192">
        <v>67.887</v>
      </c>
      <c r="I162" s="193"/>
      <c r="J162" s="194">
        <f>ROUND(I162*H162,2)</f>
        <v>0</v>
      </c>
      <c r="K162" s="195"/>
      <c r="L162" s="33"/>
      <c r="M162" s="196" t="s">
        <v>1</v>
      </c>
      <c r="N162" s="197" t="s">
        <v>37</v>
      </c>
      <c r="O162" s="58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188</v>
      </c>
      <c r="AT162" s="158" t="s">
        <v>266</v>
      </c>
      <c r="AU162" s="158" t="s">
        <v>82</v>
      </c>
      <c r="AY162" s="17" t="s">
        <v>181</v>
      </c>
      <c r="BE162" s="159">
        <f>IF(N162="základní",J162,0)</f>
        <v>0</v>
      </c>
      <c r="BF162" s="159">
        <f>IF(N162="snížená",J162,0)</f>
        <v>0</v>
      </c>
      <c r="BG162" s="159">
        <f>IF(N162="zákl. přenesená",J162,0)</f>
        <v>0</v>
      </c>
      <c r="BH162" s="159">
        <f>IF(N162="sníž. přenesená",J162,0)</f>
        <v>0</v>
      </c>
      <c r="BI162" s="159">
        <f>IF(N162="nulová",J162,0)</f>
        <v>0</v>
      </c>
      <c r="BJ162" s="17" t="s">
        <v>80</v>
      </c>
      <c r="BK162" s="159">
        <f>ROUND(I162*H162,2)</f>
        <v>0</v>
      </c>
      <c r="BL162" s="17" t="s">
        <v>188</v>
      </c>
      <c r="BM162" s="158" t="s">
        <v>2336</v>
      </c>
    </row>
    <row r="163" spans="1:65" s="2" customFormat="1" ht="29.25">
      <c r="A163" s="32"/>
      <c r="B163" s="33"/>
      <c r="C163" s="32"/>
      <c r="D163" s="160" t="s">
        <v>190</v>
      </c>
      <c r="E163" s="32"/>
      <c r="F163" s="161" t="s">
        <v>1752</v>
      </c>
      <c r="G163" s="32"/>
      <c r="H163" s="32"/>
      <c r="I163" s="162"/>
      <c r="J163" s="32"/>
      <c r="K163" s="32"/>
      <c r="L163" s="33"/>
      <c r="M163" s="163"/>
      <c r="N163" s="164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190</v>
      </c>
      <c r="AU163" s="17" t="s">
        <v>82</v>
      </c>
    </row>
    <row r="164" spans="1:65" s="13" customFormat="1" ht="11.25">
      <c r="B164" s="165"/>
      <c r="D164" s="160" t="s">
        <v>191</v>
      </c>
      <c r="E164" s="166" t="s">
        <v>1</v>
      </c>
      <c r="F164" s="167" t="s">
        <v>2337</v>
      </c>
      <c r="H164" s="168">
        <v>67.887</v>
      </c>
      <c r="I164" s="169"/>
      <c r="L164" s="165"/>
      <c r="M164" s="170"/>
      <c r="N164" s="171"/>
      <c r="O164" s="171"/>
      <c r="P164" s="171"/>
      <c r="Q164" s="171"/>
      <c r="R164" s="171"/>
      <c r="S164" s="171"/>
      <c r="T164" s="172"/>
      <c r="AT164" s="166" t="s">
        <v>191</v>
      </c>
      <c r="AU164" s="166" t="s">
        <v>82</v>
      </c>
      <c r="AV164" s="13" t="s">
        <v>82</v>
      </c>
      <c r="AW164" s="13" t="s">
        <v>29</v>
      </c>
      <c r="AX164" s="13" t="s">
        <v>72</v>
      </c>
      <c r="AY164" s="166" t="s">
        <v>181</v>
      </c>
    </row>
    <row r="165" spans="1:65" s="15" customFormat="1" ht="11.25">
      <c r="B165" s="180"/>
      <c r="D165" s="160" t="s">
        <v>191</v>
      </c>
      <c r="E165" s="181" t="s">
        <v>1</v>
      </c>
      <c r="F165" s="182" t="s">
        <v>223</v>
      </c>
      <c r="H165" s="183">
        <v>67.887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191</v>
      </c>
      <c r="AU165" s="181" t="s">
        <v>82</v>
      </c>
      <c r="AV165" s="15" t="s">
        <v>188</v>
      </c>
      <c r="AW165" s="15" t="s">
        <v>29</v>
      </c>
      <c r="AX165" s="15" t="s">
        <v>80</v>
      </c>
      <c r="AY165" s="181" t="s">
        <v>181</v>
      </c>
    </row>
    <row r="166" spans="1:65" s="12" customFormat="1" ht="22.9" customHeight="1">
      <c r="B166" s="131"/>
      <c r="D166" s="132" t="s">
        <v>71</v>
      </c>
      <c r="E166" s="142" t="s">
        <v>1755</v>
      </c>
      <c r="F166" s="142" t="s">
        <v>1756</v>
      </c>
      <c r="I166" s="134"/>
      <c r="J166" s="143">
        <f>BK166</f>
        <v>0</v>
      </c>
      <c r="L166" s="131"/>
      <c r="M166" s="136"/>
      <c r="N166" s="137"/>
      <c r="O166" s="137"/>
      <c r="P166" s="138">
        <f>SUM(P167:P168)</f>
        <v>0</v>
      </c>
      <c r="Q166" s="137"/>
      <c r="R166" s="138">
        <f>SUM(R167:R168)</f>
        <v>0</v>
      </c>
      <c r="S166" s="137"/>
      <c r="T166" s="139">
        <f>SUM(T167:T168)</f>
        <v>0</v>
      </c>
      <c r="AR166" s="132" t="s">
        <v>80</v>
      </c>
      <c r="AT166" s="140" t="s">
        <v>71</v>
      </c>
      <c r="AU166" s="140" t="s">
        <v>80</v>
      </c>
      <c r="AY166" s="132" t="s">
        <v>181</v>
      </c>
      <c r="BK166" s="141">
        <f>SUM(BK167:BK168)</f>
        <v>0</v>
      </c>
    </row>
    <row r="167" spans="1:65" s="2" customFormat="1" ht="44.25" customHeight="1">
      <c r="A167" s="32"/>
      <c r="B167" s="144"/>
      <c r="C167" s="188" t="s">
        <v>8</v>
      </c>
      <c r="D167" s="188" t="s">
        <v>266</v>
      </c>
      <c r="E167" s="189" t="s">
        <v>1757</v>
      </c>
      <c r="F167" s="190" t="s">
        <v>1758</v>
      </c>
      <c r="G167" s="191" t="s">
        <v>643</v>
      </c>
      <c r="H167" s="192">
        <v>15.192</v>
      </c>
      <c r="I167" s="193"/>
      <c r="J167" s="194">
        <f>ROUND(I167*H167,2)</f>
        <v>0</v>
      </c>
      <c r="K167" s="195"/>
      <c r="L167" s="33"/>
      <c r="M167" s="196" t="s">
        <v>1</v>
      </c>
      <c r="N167" s="197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188</v>
      </c>
      <c r="AT167" s="158" t="s">
        <v>266</v>
      </c>
      <c r="AU167" s="158" t="s">
        <v>82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188</v>
      </c>
      <c r="BM167" s="158" t="s">
        <v>2338</v>
      </c>
    </row>
    <row r="168" spans="1:65" s="2" customFormat="1" ht="29.25">
      <c r="A168" s="32"/>
      <c r="B168" s="33"/>
      <c r="C168" s="32"/>
      <c r="D168" s="160" t="s">
        <v>190</v>
      </c>
      <c r="E168" s="32"/>
      <c r="F168" s="161" t="s">
        <v>1758</v>
      </c>
      <c r="G168" s="32"/>
      <c r="H168" s="32"/>
      <c r="I168" s="162"/>
      <c r="J168" s="32"/>
      <c r="K168" s="32"/>
      <c r="L168" s="33"/>
      <c r="M168" s="198"/>
      <c r="N168" s="199"/>
      <c r="O168" s="200"/>
      <c r="P168" s="200"/>
      <c r="Q168" s="200"/>
      <c r="R168" s="200"/>
      <c r="S168" s="200"/>
      <c r="T168" s="201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82</v>
      </c>
    </row>
    <row r="169" spans="1:65" s="2" customFormat="1" ht="6.95" customHeight="1">
      <c r="A169" s="32"/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33"/>
      <c r="M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</sheetData>
  <autoFilter ref="C120:K168" xr:uid="{00000000-0009-0000-0000-00001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251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142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2339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ROUND(J125,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ROUND((SUM(BE125:BE250)),  2)</f>
        <v>0</v>
      </c>
      <c r="G33" s="32"/>
      <c r="H33" s="32"/>
      <c r="I33" s="100">
        <v>0.21</v>
      </c>
      <c r="J33" s="99">
        <f>ROUND(((SUM(BE125:BE250))*I33),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ROUND((SUM(BF125:BF250)),  2)</f>
        <v>0</v>
      </c>
      <c r="G34" s="32"/>
      <c r="H34" s="32"/>
      <c r="I34" s="100">
        <v>0.12</v>
      </c>
      <c r="J34" s="99">
        <f>ROUND(((SUM(BF125:BF250))*I34),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ROUND((SUM(BG125:BG250)),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ROUND((SUM(BH125:BH250)),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ROUND((SUM(BI125:BI250)),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01-21-10 - Železniční propustek v km 193,711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J125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J126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J127</f>
        <v>0</v>
      </c>
      <c r="L98" s="116"/>
    </row>
    <row r="99" spans="1:31" s="10" customFormat="1" ht="19.899999999999999" customHeight="1">
      <c r="B99" s="116"/>
      <c r="D99" s="117" t="s">
        <v>1558</v>
      </c>
      <c r="E99" s="118"/>
      <c r="F99" s="118"/>
      <c r="G99" s="118"/>
      <c r="H99" s="118"/>
      <c r="I99" s="118"/>
      <c r="J99" s="119">
        <f>J158</f>
        <v>0</v>
      </c>
      <c r="L99" s="116"/>
    </row>
    <row r="100" spans="1:31" s="10" customFormat="1" ht="14.85" customHeight="1">
      <c r="B100" s="116"/>
      <c r="D100" s="117" t="s">
        <v>2158</v>
      </c>
      <c r="E100" s="118"/>
      <c r="F100" s="118"/>
      <c r="G100" s="118"/>
      <c r="H100" s="118"/>
      <c r="I100" s="118"/>
      <c r="J100" s="119">
        <f>J195</f>
        <v>0</v>
      </c>
      <c r="L100" s="116"/>
    </row>
    <row r="101" spans="1:31" s="10" customFormat="1" ht="19.899999999999999" customHeight="1">
      <c r="B101" s="116"/>
      <c r="D101" s="117" t="s">
        <v>1562</v>
      </c>
      <c r="E101" s="118"/>
      <c r="F101" s="118"/>
      <c r="G101" s="118"/>
      <c r="H101" s="118"/>
      <c r="I101" s="118"/>
      <c r="J101" s="119">
        <f>J206</f>
        <v>0</v>
      </c>
      <c r="L101" s="116"/>
    </row>
    <row r="102" spans="1:31" s="10" customFormat="1" ht="19.899999999999999" customHeight="1">
      <c r="B102" s="116"/>
      <c r="D102" s="117" t="s">
        <v>1895</v>
      </c>
      <c r="E102" s="118"/>
      <c r="F102" s="118"/>
      <c r="G102" s="118"/>
      <c r="H102" s="118"/>
      <c r="I102" s="118"/>
      <c r="J102" s="119">
        <f>J219</f>
        <v>0</v>
      </c>
      <c r="L102" s="116"/>
    </row>
    <row r="103" spans="1:31" s="10" customFormat="1" ht="19.899999999999999" customHeight="1">
      <c r="B103" s="116"/>
      <c r="D103" s="117" t="s">
        <v>1564</v>
      </c>
      <c r="E103" s="118"/>
      <c r="F103" s="118"/>
      <c r="G103" s="118"/>
      <c r="H103" s="118"/>
      <c r="I103" s="118"/>
      <c r="J103" s="119">
        <f>J228</f>
        <v>0</v>
      </c>
      <c r="L103" s="116"/>
    </row>
    <row r="104" spans="1:31" s="9" customFormat="1" ht="24.95" customHeight="1">
      <c r="B104" s="112"/>
      <c r="D104" s="113" t="s">
        <v>1565</v>
      </c>
      <c r="E104" s="114"/>
      <c r="F104" s="114"/>
      <c r="G104" s="114"/>
      <c r="H104" s="114"/>
      <c r="I104" s="114"/>
      <c r="J104" s="115">
        <f>J231</f>
        <v>0</v>
      </c>
      <c r="L104" s="112"/>
    </row>
    <row r="105" spans="1:31" s="10" customFormat="1" ht="19.899999999999999" customHeight="1">
      <c r="B105" s="116"/>
      <c r="D105" s="117" t="s">
        <v>1566</v>
      </c>
      <c r="E105" s="118"/>
      <c r="F105" s="118"/>
      <c r="G105" s="118"/>
      <c r="H105" s="118"/>
      <c r="I105" s="118"/>
      <c r="J105" s="119">
        <f>J232</f>
        <v>0</v>
      </c>
      <c r="L105" s="116"/>
    </row>
    <row r="106" spans="1:31" s="2" customFormat="1" ht="21.7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pans="1:31" s="2" customFormat="1" ht="6.95" customHeight="1">
      <c r="A111" s="32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4.95" customHeight="1">
      <c r="A112" s="32"/>
      <c r="B112" s="33"/>
      <c r="C112" s="21" t="s">
        <v>166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48" t="str">
        <f>E7</f>
        <v>Oprava trati v úseku Luka nad Jihlavou-Jihlava-III. a IV. etapa BM</v>
      </c>
      <c r="F115" s="249"/>
      <c r="G115" s="249"/>
      <c r="H115" s="249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156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5" t="str">
        <f>E9</f>
        <v>SO 01-21-10 - Železniční propustek v km 193,711</v>
      </c>
      <c r="F117" s="250"/>
      <c r="G117" s="250"/>
      <c r="H117" s="250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20</v>
      </c>
      <c r="D119" s="32"/>
      <c r="E119" s="32"/>
      <c r="F119" s="25" t="str">
        <f>F12</f>
        <v xml:space="preserve"> </v>
      </c>
      <c r="G119" s="32"/>
      <c r="H119" s="32"/>
      <c r="I119" s="27" t="s">
        <v>22</v>
      </c>
      <c r="J119" s="55" t="str">
        <f>IF(J12="","",J12)</f>
        <v>Vyplň údaj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23</v>
      </c>
      <c r="D121" s="32"/>
      <c r="E121" s="32"/>
      <c r="F121" s="25" t="str">
        <f>E15</f>
        <v xml:space="preserve"> </v>
      </c>
      <c r="G121" s="32"/>
      <c r="H121" s="32"/>
      <c r="I121" s="27" t="s">
        <v>28</v>
      </c>
      <c r="J121" s="30" t="str">
        <f>E21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IF(E18="","",E18)</f>
        <v>Vyplň údaj</v>
      </c>
      <c r="G122" s="32"/>
      <c r="H122" s="32"/>
      <c r="I122" s="27" t="s">
        <v>30</v>
      </c>
      <c r="J122" s="30" t="str">
        <f>E24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0"/>
      <c r="B124" s="121"/>
      <c r="C124" s="122" t="s">
        <v>167</v>
      </c>
      <c r="D124" s="123" t="s">
        <v>57</v>
      </c>
      <c r="E124" s="123" t="s">
        <v>53</v>
      </c>
      <c r="F124" s="123" t="s">
        <v>54</v>
      </c>
      <c r="G124" s="123" t="s">
        <v>168</v>
      </c>
      <c r="H124" s="123" t="s">
        <v>169</v>
      </c>
      <c r="I124" s="123" t="s">
        <v>170</v>
      </c>
      <c r="J124" s="124" t="s">
        <v>160</v>
      </c>
      <c r="K124" s="125" t="s">
        <v>171</v>
      </c>
      <c r="L124" s="126"/>
      <c r="M124" s="62" t="s">
        <v>1</v>
      </c>
      <c r="N124" s="63" t="s">
        <v>36</v>
      </c>
      <c r="O124" s="63" t="s">
        <v>172</v>
      </c>
      <c r="P124" s="63" t="s">
        <v>173</v>
      </c>
      <c r="Q124" s="63" t="s">
        <v>174</v>
      </c>
      <c r="R124" s="63" t="s">
        <v>175</v>
      </c>
      <c r="S124" s="63" t="s">
        <v>176</v>
      </c>
      <c r="T124" s="64" t="s">
        <v>177</v>
      </c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</row>
    <row r="125" spans="1:65" s="2" customFormat="1" ht="22.9" customHeight="1">
      <c r="A125" s="32"/>
      <c r="B125" s="33"/>
      <c r="C125" s="69" t="s">
        <v>178</v>
      </c>
      <c r="D125" s="32"/>
      <c r="E125" s="32"/>
      <c r="F125" s="32"/>
      <c r="G125" s="32"/>
      <c r="H125" s="32"/>
      <c r="I125" s="32"/>
      <c r="J125" s="127">
        <f>BK125</f>
        <v>0</v>
      </c>
      <c r="K125" s="32"/>
      <c r="L125" s="33"/>
      <c r="M125" s="65"/>
      <c r="N125" s="56"/>
      <c r="O125" s="66"/>
      <c r="P125" s="128">
        <f>P126+P231</f>
        <v>0</v>
      </c>
      <c r="Q125" s="66"/>
      <c r="R125" s="128">
        <f>R126+R231</f>
        <v>0</v>
      </c>
      <c r="S125" s="66"/>
      <c r="T125" s="129">
        <f>T126+T231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71</v>
      </c>
      <c r="AU125" s="17" t="s">
        <v>162</v>
      </c>
      <c r="BK125" s="130">
        <f>BK126+BK231</f>
        <v>0</v>
      </c>
    </row>
    <row r="126" spans="1:65" s="12" customFormat="1" ht="25.9" customHeight="1">
      <c r="B126" s="131"/>
      <c r="D126" s="132" t="s">
        <v>71</v>
      </c>
      <c r="E126" s="133" t="s">
        <v>179</v>
      </c>
      <c r="F126" s="133" t="s">
        <v>180</v>
      </c>
      <c r="I126" s="134"/>
      <c r="J126" s="135">
        <f>BK126</f>
        <v>0</v>
      </c>
      <c r="L126" s="131"/>
      <c r="M126" s="136"/>
      <c r="N126" s="137"/>
      <c r="O126" s="137"/>
      <c r="P126" s="138">
        <f>P127+P158+P206+P219+P228</f>
        <v>0</v>
      </c>
      <c r="Q126" s="137"/>
      <c r="R126" s="138">
        <f>R127+R158+R206+R219+R228</f>
        <v>0</v>
      </c>
      <c r="S126" s="137"/>
      <c r="T126" s="139">
        <f>T127+T158+T206+T219+T228</f>
        <v>0</v>
      </c>
      <c r="AR126" s="132" t="s">
        <v>80</v>
      </c>
      <c r="AT126" s="140" t="s">
        <v>71</v>
      </c>
      <c r="AU126" s="140" t="s">
        <v>72</v>
      </c>
      <c r="AY126" s="132" t="s">
        <v>181</v>
      </c>
      <c r="BK126" s="141">
        <f>BK127+BK158+BK206+BK219+BK228</f>
        <v>0</v>
      </c>
    </row>
    <row r="127" spans="1:65" s="12" customFormat="1" ht="22.9" customHeight="1">
      <c r="B127" s="131"/>
      <c r="D127" s="132" t="s">
        <v>71</v>
      </c>
      <c r="E127" s="142" t="s">
        <v>80</v>
      </c>
      <c r="F127" s="142" t="s">
        <v>1567</v>
      </c>
      <c r="I127" s="134"/>
      <c r="J127" s="143">
        <f>BK127</f>
        <v>0</v>
      </c>
      <c r="L127" s="131"/>
      <c r="M127" s="136"/>
      <c r="N127" s="137"/>
      <c r="O127" s="137"/>
      <c r="P127" s="138">
        <f>SUM(P128:P157)</f>
        <v>0</v>
      </c>
      <c r="Q127" s="137"/>
      <c r="R127" s="138">
        <f>SUM(R128:R157)</f>
        <v>0</v>
      </c>
      <c r="S127" s="137"/>
      <c r="T127" s="139">
        <f>SUM(T128:T157)</f>
        <v>0</v>
      </c>
      <c r="AR127" s="132" t="s">
        <v>80</v>
      </c>
      <c r="AT127" s="140" t="s">
        <v>71</v>
      </c>
      <c r="AU127" s="140" t="s">
        <v>80</v>
      </c>
      <c r="AY127" s="132" t="s">
        <v>181</v>
      </c>
      <c r="BK127" s="141">
        <f>SUM(BK128:BK157)</f>
        <v>0</v>
      </c>
    </row>
    <row r="128" spans="1:65" s="2" customFormat="1" ht="37.9" customHeight="1">
      <c r="A128" s="32"/>
      <c r="B128" s="144"/>
      <c r="C128" s="188" t="s">
        <v>80</v>
      </c>
      <c r="D128" s="188" t="s">
        <v>266</v>
      </c>
      <c r="E128" s="189" t="s">
        <v>1568</v>
      </c>
      <c r="F128" s="190" t="s">
        <v>1569</v>
      </c>
      <c r="G128" s="191" t="s">
        <v>690</v>
      </c>
      <c r="H128" s="192">
        <v>81.88</v>
      </c>
      <c r="I128" s="193"/>
      <c r="J128" s="194">
        <f>ROUND(I128*H128,2)</f>
        <v>0</v>
      </c>
      <c r="K128" s="195"/>
      <c r="L128" s="33"/>
      <c r="M128" s="196" t="s">
        <v>1</v>
      </c>
      <c r="N128" s="197" t="s">
        <v>37</v>
      </c>
      <c r="O128" s="58"/>
      <c r="P128" s="156">
        <f>O128*H128</f>
        <v>0</v>
      </c>
      <c r="Q128" s="156">
        <v>0</v>
      </c>
      <c r="R128" s="156">
        <f>Q128*H128</f>
        <v>0</v>
      </c>
      <c r="S128" s="156">
        <v>0</v>
      </c>
      <c r="T128" s="15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8" t="s">
        <v>188</v>
      </c>
      <c r="AT128" s="158" t="s">
        <v>266</v>
      </c>
      <c r="AU128" s="158" t="s">
        <v>82</v>
      </c>
      <c r="AY128" s="17" t="s">
        <v>181</v>
      </c>
      <c r="BE128" s="159">
        <f>IF(N128="základní",J128,0)</f>
        <v>0</v>
      </c>
      <c r="BF128" s="159">
        <f>IF(N128="snížená",J128,0)</f>
        <v>0</v>
      </c>
      <c r="BG128" s="159">
        <f>IF(N128="zákl. přenesená",J128,0)</f>
        <v>0</v>
      </c>
      <c r="BH128" s="159">
        <f>IF(N128="sníž. přenesená",J128,0)</f>
        <v>0</v>
      </c>
      <c r="BI128" s="159">
        <f>IF(N128="nulová",J128,0)</f>
        <v>0</v>
      </c>
      <c r="BJ128" s="17" t="s">
        <v>80</v>
      </c>
      <c r="BK128" s="159">
        <f>ROUND(I128*H128,2)</f>
        <v>0</v>
      </c>
      <c r="BL128" s="17" t="s">
        <v>188</v>
      </c>
      <c r="BM128" s="158" t="s">
        <v>2340</v>
      </c>
    </row>
    <row r="129" spans="1:65" s="2" customFormat="1" ht="29.25">
      <c r="A129" s="32"/>
      <c r="B129" s="33"/>
      <c r="C129" s="32"/>
      <c r="D129" s="160" t="s">
        <v>190</v>
      </c>
      <c r="E129" s="32"/>
      <c r="F129" s="161" t="s">
        <v>1569</v>
      </c>
      <c r="G129" s="32"/>
      <c r="H129" s="32"/>
      <c r="I129" s="162"/>
      <c r="J129" s="32"/>
      <c r="K129" s="32"/>
      <c r="L129" s="33"/>
      <c r="M129" s="163"/>
      <c r="N129" s="164"/>
      <c r="O129" s="58"/>
      <c r="P129" s="58"/>
      <c r="Q129" s="58"/>
      <c r="R129" s="58"/>
      <c r="S129" s="58"/>
      <c r="T129" s="59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190</v>
      </c>
      <c r="AU129" s="17" t="s">
        <v>82</v>
      </c>
    </row>
    <row r="130" spans="1:65" s="13" customFormat="1" ht="22.5">
      <c r="B130" s="165"/>
      <c r="D130" s="160" t="s">
        <v>191</v>
      </c>
      <c r="E130" s="166" t="s">
        <v>1</v>
      </c>
      <c r="F130" s="167" t="s">
        <v>2341</v>
      </c>
      <c r="H130" s="168">
        <v>81.88</v>
      </c>
      <c r="I130" s="169"/>
      <c r="L130" s="165"/>
      <c r="M130" s="170"/>
      <c r="N130" s="171"/>
      <c r="O130" s="171"/>
      <c r="P130" s="171"/>
      <c r="Q130" s="171"/>
      <c r="R130" s="171"/>
      <c r="S130" s="171"/>
      <c r="T130" s="172"/>
      <c r="AT130" s="166" t="s">
        <v>191</v>
      </c>
      <c r="AU130" s="166" t="s">
        <v>82</v>
      </c>
      <c r="AV130" s="13" t="s">
        <v>82</v>
      </c>
      <c r="AW130" s="13" t="s">
        <v>29</v>
      </c>
      <c r="AX130" s="13" t="s">
        <v>72</v>
      </c>
      <c r="AY130" s="166" t="s">
        <v>181</v>
      </c>
    </row>
    <row r="131" spans="1:65" s="15" customFormat="1" ht="11.25">
      <c r="B131" s="180"/>
      <c r="D131" s="160" t="s">
        <v>191</v>
      </c>
      <c r="E131" s="181" t="s">
        <v>1</v>
      </c>
      <c r="F131" s="182" t="s">
        <v>223</v>
      </c>
      <c r="H131" s="183">
        <v>81.88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191</v>
      </c>
      <c r="AU131" s="181" t="s">
        <v>82</v>
      </c>
      <c r="AV131" s="15" t="s">
        <v>188</v>
      </c>
      <c r="AW131" s="15" t="s">
        <v>29</v>
      </c>
      <c r="AX131" s="15" t="s">
        <v>80</v>
      </c>
      <c r="AY131" s="181" t="s">
        <v>181</v>
      </c>
    </row>
    <row r="132" spans="1:65" s="2" customFormat="1" ht="49.15" customHeight="1">
      <c r="A132" s="32"/>
      <c r="B132" s="144"/>
      <c r="C132" s="188" t="s">
        <v>82</v>
      </c>
      <c r="D132" s="188" t="s">
        <v>266</v>
      </c>
      <c r="E132" s="189" t="s">
        <v>1572</v>
      </c>
      <c r="F132" s="190" t="s">
        <v>1573</v>
      </c>
      <c r="G132" s="191" t="s">
        <v>690</v>
      </c>
      <c r="H132" s="192">
        <v>81.88</v>
      </c>
      <c r="I132" s="193"/>
      <c r="J132" s="194">
        <f>ROUND(I132*H132,2)</f>
        <v>0</v>
      </c>
      <c r="K132" s="195"/>
      <c r="L132" s="33"/>
      <c r="M132" s="196" t="s">
        <v>1</v>
      </c>
      <c r="N132" s="197" t="s">
        <v>37</v>
      </c>
      <c r="O132" s="58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188</v>
      </c>
      <c r="AT132" s="158" t="s">
        <v>266</v>
      </c>
      <c r="AU132" s="158" t="s">
        <v>82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2342</v>
      </c>
    </row>
    <row r="133" spans="1:65" s="2" customFormat="1" ht="29.25">
      <c r="A133" s="32"/>
      <c r="B133" s="33"/>
      <c r="C133" s="32"/>
      <c r="D133" s="160" t="s">
        <v>190</v>
      </c>
      <c r="E133" s="32"/>
      <c r="F133" s="161" t="s">
        <v>1573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82</v>
      </c>
    </row>
    <row r="134" spans="1:65" s="13" customFormat="1" ht="22.5">
      <c r="B134" s="165"/>
      <c r="D134" s="160" t="s">
        <v>191</v>
      </c>
      <c r="E134" s="166" t="s">
        <v>1</v>
      </c>
      <c r="F134" s="167" t="s">
        <v>2341</v>
      </c>
      <c r="H134" s="168">
        <v>81.88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82</v>
      </c>
      <c r="AV134" s="13" t="s">
        <v>82</v>
      </c>
      <c r="AW134" s="13" t="s">
        <v>29</v>
      </c>
      <c r="AX134" s="13" t="s">
        <v>72</v>
      </c>
      <c r="AY134" s="166" t="s">
        <v>181</v>
      </c>
    </row>
    <row r="135" spans="1:65" s="15" customFormat="1" ht="11.25">
      <c r="B135" s="180"/>
      <c r="D135" s="160" t="s">
        <v>191</v>
      </c>
      <c r="E135" s="181" t="s">
        <v>1</v>
      </c>
      <c r="F135" s="182" t="s">
        <v>223</v>
      </c>
      <c r="H135" s="183">
        <v>81.88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191</v>
      </c>
      <c r="AU135" s="181" t="s">
        <v>82</v>
      </c>
      <c r="AV135" s="15" t="s">
        <v>188</v>
      </c>
      <c r="AW135" s="15" t="s">
        <v>29</v>
      </c>
      <c r="AX135" s="15" t="s">
        <v>80</v>
      </c>
      <c r="AY135" s="181" t="s">
        <v>181</v>
      </c>
    </row>
    <row r="136" spans="1:65" s="2" customFormat="1" ht="62.65" customHeight="1">
      <c r="A136" s="32"/>
      <c r="B136" s="144"/>
      <c r="C136" s="188" t="s">
        <v>212</v>
      </c>
      <c r="D136" s="188" t="s">
        <v>266</v>
      </c>
      <c r="E136" s="189" t="s">
        <v>1575</v>
      </c>
      <c r="F136" s="190" t="s">
        <v>1576</v>
      </c>
      <c r="G136" s="191" t="s">
        <v>690</v>
      </c>
      <c r="H136" s="192">
        <v>81.88</v>
      </c>
      <c r="I136" s="193"/>
      <c r="J136" s="194">
        <f>ROUND(I136*H136,2)</f>
        <v>0</v>
      </c>
      <c r="K136" s="195"/>
      <c r="L136" s="33"/>
      <c r="M136" s="196" t="s">
        <v>1</v>
      </c>
      <c r="N136" s="197" t="s">
        <v>37</v>
      </c>
      <c r="O136" s="58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188</v>
      </c>
      <c r="AT136" s="158" t="s">
        <v>266</v>
      </c>
      <c r="AU136" s="158" t="s">
        <v>82</v>
      </c>
      <c r="AY136" s="17" t="s">
        <v>181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7" t="s">
        <v>80</v>
      </c>
      <c r="BK136" s="159">
        <f>ROUND(I136*H136,2)</f>
        <v>0</v>
      </c>
      <c r="BL136" s="17" t="s">
        <v>188</v>
      </c>
      <c r="BM136" s="158" t="s">
        <v>2343</v>
      </c>
    </row>
    <row r="137" spans="1:65" s="2" customFormat="1" ht="39">
      <c r="A137" s="32"/>
      <c r="B137" s="33"/>
      <c r="C137" s="32"/>
      <c r="D137" s="160" t="s">
        <v>190</v>
      </c>
      <c r="E137" s="32"/>
      <c r="F137" s="161" t="s">
        <v>1576</v>
      </c>
      <c r="G137" s="32"/>
      <c r="H137" s="32"/>
      <c r="I137" s="162"/>
      <c r="J137" s="32"/>
      <c r="K137" s="32"/>
      <c r="L137" s="33"/>
      <c r="M137" s="163"/>
      <c r="N137" s="16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190</v>
      </c>
      <c r="AU137" s="17" t="s">
        <v>82</v>
      </c>
    </row>
    <row r="138" spans="1:65" s="13" customFormat="1" ht="22.5">
      <c r="B138" s="165"/>
      <c r="D138" s="160" t="s">
        <v>191</v>
      </c>
      <c r="E138" s="166" t="s">
        <v>1</v>
      </c>
      <c r="F138" s="167" t="s">
        <v>2341</v>
      </c>
      <c r="H138" s="168">
        <v>81.88</v>
      </c>
      <c r="I138" s="169"/>
      <c r="L138" s="165"/>
      <c r="M138" s="170"/>
      <c r="N138" s="171"/>
      <c r="O138" s="171"/>
      <c r="P138" s="171"/>
      <c r="Q138" s="171"/>
      <c r="R138" s="171"/>
      <c r="S138" s="171"/>
      <c r="T138" s="172"/>
      <c r="AT138" s="166" t="s">
        <v>191</v>
      </c>
      <c r="AU138" s="166" t="s">
        <v>82</v>
      </c>
      <c r="AV138" s="13" t="s">
        <v>82</v>
      </c>
      <c r="AW138" s="13" t="s">
        <v>29</v>
      </c>
      <c r="AX138" s="13" t="s">
        <v>72</v>
      </c>
      <c r="AY138" s="166" t="s">
        <v>181</v>
      </c>
    </row>
    <row r="139" spans="1:65" s="15" customFormat="1" ht="11.25">
      <c r="B139" s="180"/>
      <c r="D139" s="160" t="s">
        <v>191</v>
      </c>
      <c r="E139" s="181" t="s">
        <v>1</v>
      </c>
      <c r="F139" s="182" t="s">
        <v>223</v>
      </c>
      <c r="H139" s="183">
        <v>81.88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191</v>
      </c>
      <c r="AU139" s="181" t="s">
        <v>82</v>
      </c>
      <c r="AV139" s="15" t="s">
        <v>188</v>
      </c>
      <c r="AW139" s="15" t="s">
        <v>29</v>
      </c>
      <c r="AX139" s="15" t="s">
        <v>80</v>
      </c>
      <c r="AY139" s="181" t="s">
        <v>181</v>
      </c>
    </row>
    <row r="140" spans="1:65" s="2" customFormat="1" ht="66.75" customHeight="1">
      <c r="A140" s="32"/>
      <c r="B140" s="144"/>
      <c r="C140" s="188" t="s">
        <v>188</v>
      </c>
      <c r="D140" s="188" t="s">
        <v>266</v>
      </c>
      <c r="E140" s="189" t="s">
        <v>1578</v>
      </c>
      <c r="F140" s="190" t="s">
        <v>1579</v>
      </c>
      <c r="G140" s="191" t="s">
        <v>690</v>
      </c>
      <c r="H140" s="192">
        <v>409.4</v>
      </c>
      <c r="I140" s="193"/>
      <c r="J140" s="194">
        <f>ROUND(I140*H140,2)</f>
        <v>0</v>
      </c>
      <c r="K140" s="195"/>
      <c r="L140" s="33"/>
      <c r="M140" s="196" t="s">
        <v>1</v>
      </c>
      <c r="N140" s="197" t="s">
        <v>37</v>
      </c>
      <c r="O140" s="58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8" t="s">
        <v>188</v>
      </c>
      <c r="AT140" s="158" t="s">
        <v>266</v>
      </c>
      <c r="AU140" s="158" t="s">
        <v>82</v>
      </c>
      <c r="AY140" s="17" t="s">
        <v>181</v>
      </c>
      <c r="BE140" s="159">
        <f>IF(N140="základní",J140,0)</f>
        <v>0</v>
      </c>
      <c r="BF140" s="159">
        <f>IF(N140="snížená",J140,0)</f>
        <v>0</v>
      </c>
      <c r="BG140" s="159">
        <f>IF(N140="zákl. přenesená",J140,0)</f>
        <v>0</v>
      </c>
      <c r="BH140" s="159">
        <f>IF(N140="sníž. přenesená",J140,0)</f>
        <v>0</v>
      </c>
      <c r="BI140" s="159">
        <f>IF(N140="nulová",J140,0)</f>
        <v>0</v>
      </c>
      <c r="BJ140" s="17" t="s">
        <v>80</v>
      </c>
      <c r="BK140" s="159">
        <f>ROUND(I140*H140,2)</f>
        <v>0</v>
      </c>
      <c r="BL140" s="17" t="s">
        <v>188</v>
      </c>
      <c r="BM140" s="158" t="s">
        <v>2344</v>
      </c>
    </row>
    <row r="141" spans="1:65" s="2" customFormat="1" ht="48.75">
      <c r="A141" s="32"/>
      <c r="B141" s="33"/>
      <c r="C141" s="32"/>
      <c r="D141" s="160" t="s">
        <v>190</v>
      </c>
      <c r="E141" s="32"/>
      <c r="F141" s="161" t="s">
        <v>1581</v>
      </c>
      <c r="G141" s="32"/>
      <c r="H141" s="32"/>
      <c r="I141" s="162"/>
      <c r="J141" s="32"/>
      <c r="K141" s="32"/>
      <c r="L141" s="33"/>
      <c r="M141" s="163"/>
      <c r="N141" s="164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190</v>
      </c>
      <c r="AU141" s="17" t="s">
        <v>82</v>
      </c>
    </row>
    <row r="142" spans="1:65" s="13" customFormat="1" ht="11.25">
      <c r="B142" s="165"/>
      <c r="D142" s="160" t="s">
        <v>191</v>
      </c>
      <c r="E142" s="166" t="s">
        <v>1</v>
      </c>
      <c r="F142" s="167" t="s">
        <v>2345</v>
      </c>
      <c r="H142" s="168">
        <v>409.4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6" t="s">
        <v>191</v>
      </c>
      <c r="AU142" s="166" t="s">
        <v>82</v>
      </c>
      <c r="AV142" s="13" t="s">
        <v>82</v>
      </c>
      <c r="AW142" s="13" t="s">
        <v>29</v>
      </c>
      <c r="AX142" s="13" t="s">
        <v>72</v>
      </c>
      <c r="AY142" s="166" t="s">
        <v>181</v>
      </c>
    </row>
    <row r="143" spans="1:65" s="15" customFormat="1" ht="11.25">
      <c r="B143" s="180"/>
      <c r="D143" s="160" t="s">
        <v>191</v>
      </c>
      <c r="E143" s="181" t="s">
        <v>1</v>
      </c>
      <c r="F143" s="182" t="s">
        <v>223</v>
      </c>
      <c r="H143" s="183">
        <v>409.4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191</v>
      </c>
      <c r="AU143" s="181" t="s">
        <v>82</v>
      </c>
      <c r="AV143" s="15" t="s">
        <v>188</v>
      </c>
      <c r="AW143" s="15" t="s">
        <v>29</v>
      </c>
      <c r="AX143" s="15" t="s">
        <v>80</v>
      </c>
      <c r="AY143" s="181" t="s">
        <v>181</v>
      </c>
    </row>
    <row r="144" spans="1:65" s="2" customFormat="1" ht="44.25" customHeight="1">
      <c r="A144" s="32"/>
      <c r="B144" s="144"/>
      <c r="C144" s="188" t="s">
        <v>231</v>
      </c>
      <c r="D144" s="188" t="s">
        <v>266</v>
      </c>
      <c r="E144" s="189" t="s">
        <v>1583</v>
      </c>
      <c r="F144" s="190" t="s">
        <v>1584</v>
      </c>
      <c r="G144" s="191" t="s">
        <v>643</v>
      </c>
      <c r="H144" s="192">
        <v>155.572</v>
      </c>
      <c r="I144" s="193"/>
      <c r="J144" s="194">
        <f>ROUND(I144*H144,2)</f>
        <v>0</v>
      </c>
      <c r="K144" s="195"/>
      <c r="L144" s="33"/>
      <c r="M144" s="196" t="s">
        <v>1</v>
      </c>
      <c r="N144" s="197" t="s">
        <v>37</v>
      </c>
      <c r="O144" s="58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8" t="s">
        <v>188</v>
      </c>
      <c r="AT144" s="158" t="s">
        <v>266</v>
      </c>
      <c r="AU144" s="158" t="s">
        <v>82</v>
      </c>
      <c r="AY144" s="17" t="s">
        <v>181</v>
      </c>
      <c r="BE144" s="159">
        <f>IF(N144="základní",J144,0)</f>
        <v>0</v>
      </c>
      <c r="BF144" s="159">
        <f>IF(N144="snížená",J144,0)</f>
        <v>0</v>
      </c>
      <c r="BG144" s="159">
        <f>IF(N144="zákl. přenesená",J144,0)</f>
        <v>0</v>
      </c>
      <c r="BH144" s="159">
        <f>IF(N144="sníž. přenesená",J144,0)</f>
        <v>0</v>
      </c>
      <c r="BI144" s="159">
        <f>IF(N144="nulová",J144,0)</f>
        <v>0</v>
      </c>
      <c r="BJ144" s="17" t="s">
        <v>80</v>
      </c>
      <c r="BK144" s="159">
        <f>ROUND(I144*H144,2)</f>
        <v>0</v>
      </c>
      <c r="BL144" s="17" t="s">
        <v>188</v>
      </c>
      <c r="BM144" s="158" t="s">
        <v>2346</v>
      </c>
    </row>
    <row r="145" spans="1:65" s="2" customFormat="1" ht="29.25">
      <c r="A145" s="32"/>
      <c r="B145" s="33"/>
      <c r="C145" s="32"/>
      <c r="D145" s="160" t="s">
        <v>190</v>
      </c>
      <c r="E145" s="32"/>
      <c r="F145" s="161" t="s">
        <v>1584</v>
      </c>
      <c r="G145" s="32"/>
      <c r="H145" s="32"/>
      <c r="I145" s="162"/>
      <c r="J145" s="32"/>
      <c r="K145" s="32"/>
      <c r="L145" s="33"/>
      <c r="M145" s="163"/>
      <c r="N145" s="164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190</v>
      </c>
      <c r="AU145" s="17" t="s">
        <v>82</v>
      </c>
    </row>
    <row r="146" spans="1:65" s="13" customFormat="1" ht="11.25">
      <c r="B146" s="165"/>
      <c r="D146" s="160" t="s">
        <v>191</v>
      </c>
      <c r="E146" s="166" t="s">
        <v>1</v>
      </c>
      <c r="F146" s="167" t="s">
        <v>2347</v>
      </c>
      <c r="H146" s="168">
        <v>155.572</v>
      </c>
      <c r="I146" s="169"/>
      <c r="L146" s="165"/>
      <c r="M146" s="170"/>
      <c r="N146" s="171"/>
      <c r="O146" s="171"/>
      <c r="P146" s="171"/>
      <c r="Q146" s="171"/>
      <c r="R146" s="171"/>
      <c r="S146" s="171"/>
      <c r="T146" s="172"/>
      <c r="AT146" s="166" t="s">
        <v>191</v>
      </c>
      <c r="AU146" s="166" t="s">
        <v>82</v>
      </c>
      <c r="AV146" s="13" t="s">
        <v>82</v>
      </c>
      <c r="AW146" s="13" t="s">
        <v>29</v>
      </c>
      <c r="AX146" s="13" t="s">
        <v>72</v>
      </c>
      <c r="AY146" s="166" t="s">
        <v>181</v>
      </c>
    </row>
    <row r="147" spans="1:65" s="15" customFormat="1" ht="11.25">
      <c r="B147" s="180"/>
      <c r="D147" s="160" t="s">
        <v>191</v>
      </c>
      <c r="E147" s="181" t="s">
        <v>1</v>
      </c>
      <c r="F147" s="182" t="s">
        <v>223</v>
      </c>
      <c r="H147" s="183">
        <v>155.572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191</v>
      </c>
      <c r="AU147" s="181" t="s">
        <v>82</v>
      </c>
      <c r="AV147" s="15" t="s">
        <v>188</v>
      </c>
      <c r="AW147" s="15" t="s">
        <v>29</v>
      </c>
      <c r="AX147" s="15" t="s">
        <v>80</v>
      </c>
      <c r="AY147" s="181" t="s">
        <v>181</v>
      </c>
    </row>
    <row r="148" spans="1:65" s="2" customFormat="1" ht="37.9" customHeight="1">
      <c r="A148" s="32"/>
      <c r="B148" s="144"/>
      <c r="C148" s="188" t="s">
        <v>237</v>
      </c>
      <c r="D148" s="188" t="s">
        <v>266</v>
      </c>
      <c r="E148" s="189" t="s">
        <v>1587</v>
      </c>
      <c r="F148" s="190" t="s">
        <v>1588</v>
      </c>
      <c r="G148" s="191" t="s">
        <v>690</v>
      </c>
      <c r="H148" s="192">
        <v>81.88</v>
      </c>
      <c r="I148" s="193"/>
      <c r="J148" s="194">
        <f>ROUND(I148*H148,2)</f>
        <v>0</v>
      </c>
      <c r="K148" s="195"/>
      <c r="L148" s="33"/>
      <c r="M148" s="196" t="s">
        <v>1</v>
      </c>
      <c r="N148" s="197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188</v>
      </c>
      <c r="AT148" s="158" t="s">
        <v>266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2348</v>
      </c>
    </row>
    <row r="149" spans="1:65" s="2" customFormat="1" ht="19.5">
      <c r="A149" s="32"/>
      <c r="B149" s="33"/>
      <c r="C149" s="32"/>
      <c r="D149" s="160" t="s">
        <v>190</v>
      </c>
      <c r="E149" s="32"/>
      <c r="F149" s="161" t="s">
        <v>1588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2349</v>
      </c>
      <c r="H150" s="168">
        <v>81.88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72</v>
      </c>
      <c r="AY150" s="166" t="s">
        <v>181</v>
      </c>
    </row>
    <row r="151" spans="1:65" s="15" customFormat="1" ht="11.25">
      <c r="B151" s="180"/>
      <c r="D151" s="160" t="s">
        <v>191</v>
      </c>
      <c r="E151" s="181" t="s">
        <v>1</v>
      </c>
      <c r="F151" s="182" t="s">
        <v>223</v>
      </c>
      <c r="H151" s="183">
        <v>81.88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191</v>
      </c>
      <c r="AU151" s="181" t="s">
        <v>82</v>
      </c>
      <c r="AV151" s="15" t="s">
        <v>188</v>
      </c>
      <c r="AW151" s="15" t="s">
        <v>29</v>
      </c>
      <c r="AX151" s="15" t="s">
        <v>80</v>
      </c>
      <c r="AY151" s="181" t="s">
        <v>181</v>
      </c>
    </row>
    <row r="152" spans="1:65" s="2" customFormat="1" ht="66.75" customHeight="1">
      <c r="A152" s="32"/>
      <c r="B152" s="144"/>
      <c r="C152" s="188" t="s">
        <v>250</v>
      </c>
      <c r="D152" s="188" t="s">
        <v>266</v>
      </c>
      <c r="E152" s="189" t="s">
        <v>1591</v>
      </c>
      <c r="F152" s="190" t="s">
        <v>1592</v>
      </c>
      <c r="G152" s="191" t="s">
        <v>690</v>
      </c>
      <c r="H152" s="192">
        <v>63.7</v>
      </c>
      <c r="I152" s="193"/>
      <c r="J152" s="194">
        <f>ROUND(I152*H152,2)</f>
        <v>0</v>
      </c>
      <c r="K152" s="195"/>
      <c r="L152" s="33"/>
      <c r="M152" s="196" t="s">
        <v>1</v>
      </c>
      <c r="N152" s="197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188</v>
      </c>
      <c r="AT152" s="158" t="s">
        <v>266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2350</v>
      </c>
    </row>
    <row r="153" spans="1:65" s="2" customFormat="1" ht="39">
      <c r="A153" s="32"/>
      <c r="B153" s="33"/>
      <c r="C153" s="32"/>
      <c r="D153" s="160" t="s">
        <v>190</v>
      </c>
      <c r="E153" s="32"/>
      <c r="F153" s="161" t="s">
        <v>1592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2351</v>
      </c>
      <c r="H154" s="168">
        <v>63.7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82</v>
      </c>
      <c r="AV154" s="13" t="s">
        <v>82</v>
      </c>
      <c r="AW154" s="13" t="s">
        <v>29</v>
      </c>
      <c r="AX154" s="13" t="s">
        <v>72</v>
      </c>
      <c r="AY154" s="166" t="s">
        <v>181</v>
      </c>
    </row>
    <row r="155" spans="1:65" s="15" customFormat="1" ht="11.25">
      <c r="B155" s="180"/>
      <c r="D155" s="160" t="s">
        <v>191</v>
      </c>
      <c r="E155" s="181" t="s">
        <v>1</v>
      </c>
      <c r="F155" s="182" t="s">
        <v>223</v>
      </c>
      <c r="H155" s="183">
        <v>63.7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191</v>
      </c>
      <c r="AU155" s="181" t="s">
        <v>82</v>
      </c>
      <c r="AV155" s="15" t="s">
        <v>188</v>
      </c>
      <c r="AW155" s="15" t="s">
        <v>29</v>
      </c>
      <c r="AX155" s="15" t="s">
        <v>80</v>
      </c>
      <c r="AY155" s="181" t="s">
        <v>181</v>
      </c>
    </row>
    <row r="156" spans="1:65" s="2" customFormat="1" ht="16.5" customHeight="1">
      <c r="A156" s="32"/>
      <c r="B156" s="144"/>
      <c r="C156" s="145" t="s">
        <v>187</v>
      </c>
      <c r="D156" s="145" t="s">
        <v>183</v>
      </c>
      <c r="E156" s="146" t="s">
        <v>1596</v>
      </c>
      <c r="F156" s="147" t="s">
        <v>1597</v>
      </c>
      <c r="G156" s="148" t="s">
        <v>643</v>
      </c>
      <c r="H156" s="149">
        <v>133.77000000000001</v>
      </c>
      <c r="I156" s="150"/>
      <c r="J156" s="151">
        <f>ROUND(I156*H156,2)</f>
        <v>0</v>
      </c>
      <c r="K156" s="152"/>
      <c r="L156" s="153"/>
      <c r="M156" s="154" t="s">
        <v>1</v>
      </c>
      <c r="N156" s="155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187</v>
      </c>
      <c r="AT156" s="158" t="s">
        <v>183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2352</v>
      </c>
    </row>
    <row r="157" spans="1:65" s="2" customFormat="1" ht="11.25">
      <c r="A157" s="32"/>
      <c r="B157" s="33"/>
      <c r="C157" s="32"/>
      <c r="D157" s="160" t="s">
        <v>190</v>
      </c>
      <c r="E157" s="32"/>
      <c r="F157" s="161" t="s">
        <v>1597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2" customFormat="1" ht="22.9" customHeight="1">
      <c r="B158" s="131"/>
      <c r="D158" s="132" t="s">
        <v>71</v>
      </c>
      <c r="E158" s="142" t="s">
        <v>82</v>
      </c>
      <c r="F158" s="142" t="s">
        <v>1618</v>
      </c>
      <c r="I158" s="134"/>
      <c r="J158" s="143">
        <f>BK158</f>
        <v>0</v>
      </c>
      <c r="L158" s="131"/>
      <c r="M158" s="136"/>
      <c r="N158" s="137"/>
      <c r="O158" s="137"/>
      <c r="P158" s="138">
        <f>P159+SUM(P160:P195)</f>
        <v>0</v>
      </c>
      <c r="Q158" s="137"/>
      <c r="R158" s="138">
        <f>R159+SUM(R160:R195)</f>
        <v>0</v>
      </c>
      <c r="S158" s="137"/>
      <c r="T158" s="139">
        <f>T159+SUM(T160:T195)</f>
        <v>0</v>
      </c>
      <c r="AR158" s="132" t="s">
        <v>80</v>
      </c>
      <c r="AT158" s="140" t="s">
        <v>71</v>
      </c>
      <c r="AU158" s="140" t="s">
        <v>80</v>
      </c>
      <c r="AY158" s="132" t="s">
        <v>181</v>
      </c>
      <c r="BK158" s="141">
        <f>BK159+SUM(BK160:BK195)</f>
        <v>0</v>
      </c>
    </row>
    <row r="159" spans="1:65" s="2" customFormat="1" ht="24.2" customHeight="1">
      <c r="A159" s="32"/>
      <c r="B159" s="144"/>
      <c r="C159" s="188" t="s">
        <v>265</v>
      </c>
      <c r="D159" s="188" t="s">
        <v>266</v>
      </c>
      <c r="E159" s="189" t="s">
        <v>2353</v>
      </c>
      <c r="F159" s="190" t="s">
        <v>2354</v>
      </c>
      <c r="G159" s="191" t="s">
        <v>690</v>
      </c>
      <c r="H159" s="192">
        <v>5.6109999999999998</v>
      </c>
      <c r="I159" s="193"/>
      <c r="J159" s="194">
        <f>ROUND(I159*H159,2)</f>
        <v>0</v>
      </c>
      <c r="K159" s="195"/>
      <c r="L159" s="33"/>
      <c r="M159" s="196" t="s">
        <v>1</v>
      </c>
      <c r="N159" s="197" t="s">
        <v>37</v>
      </c>
      <c r="O159" s="58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188</v>
      </c>
      <c r="AT159" s="158" t="s">
        <v>266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188</v>
      </c>
      <c r="BM159" s="158" t="s">
        <v>2355</v>
      </c>
    </row>
    <row r="160" spans="1:65" s="2" customFormat="1" ht="19.5">
      <c r="A160" s="32"/>
      <c r="B160" s="33"/>
      <c r="C160" s="32"/>
      <c r="D160" s="160" t="s">
        <v>190</v>
      </c>
      <c r="E160" s="32"/>
      <c r="F160" s="161" t="s">
        <v>2354</v>
      </c>
      <c r="G160" s="32"/>
      <c r="H160" s="32"/>
      <c r="I160" s="162"/>
      <c r="J160" s="32"/>
      <c r="K160" s="32"/>
      <c r="L160" s="33"/>
      <c r="M160" s="163"/>
      <c r="N160" s="164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65" s="13" customFormat="1" ht="11.25">
      <c r="B161" s="165"/>
      <c r="D161" s="160" t="s">
        <v>191</v>
      </c>
      <c r="E161" s="166" t="s">
        <v>1</v>
      </c>
      <c r="F161" s="167" t="s">
        <v>2356</v>
      </c>
      <c r="H161" s="168">
        <v>5.6109999999999998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6" t="s">
        <v>191</v>
      </c>
      <c r="AU161" s="166" t="s">
        <v>82</v>
      </c>
      <c r="AV161" s="13" t="s">
        <v>82</v>
      </c>
      <c r="AW161" s="13" t="s">
        <v>29</v>
      </c>
      <c r="AX161" s="13" t="s">
        <v>72</v>
      </c>
      <c r="AY161" s="166" t="s">
        <v>181</v>
      </c>
    </row>
    <row r="162" spans="1:65" s="15" customFormat="1" ht="11.25">
      <c r="B162" s="180"/>
      <c r="D162" s="160" t="s">
        <v>191</v>
      </c>
      <c r="E162" s="181" t="s">
        <v>1</v>
      </c>
      <c r="F162" s="182" t="s">
        <v>223</v>
      </c>
      <c r="H162" s="183">
        <v>5.6109999999999998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191</v>
      </c>
      <c r="AU162" s="181" t="s">
        <v>82</v>
      </c>
      <c r="AV162" s="15" t="s">
        <v>188</v>
      </c>
      <c r="AW162" s="15" t="s">
        <v>29</v>
      </c>
      <c r="AX162" s="15" t="s">
        <v>80</v>
      </c>
      <c r="AY162" s="181" t="s">
        <v>181</v>
      </c>
    </row>
    <row r="163" spans="1:65" s="2" customFormat="1" ht="33" customHeight="1">
      <c r="A163" s="32"/>
      <c r="B163" s="144"/>
      <c r="C163" s="188" t="s">
        <v>277</v>
      </c>
      <c r="D163" s="188" t="s">
        <v>266</v>
      </c>
      <c r="E163" s="189" t="s">
        <v>2357</v>
      </c>
      <c r="F163" s="190" t="s">
        <v>2358</v>
      </c>
      <c r="G163" s="191" t="s">
        <v>690</v>
      </c>
      <c r="H163" s="192">
        <v>5.6109999999999998</v>
      </c>
      <c r="I163" s="193"/>
      <c r="J163" s="194">
        <f>ROUND(I163*H163,2)</f>
        <v>0</v>
      </c>
      <c r="K163" s="195"/>
      <c r="L163" s="33"/>
      <c r="M163" s="196" t="s">
        <v>1</v>
      </c>
      <c r="N163" s="197" t="s">
        <v>37</v>
      </c>
      <c r="O163" s="58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8" t="s">
        <v>188</v>
      </c>
      <c r="AT163" s="158" t="s">
        <v>266</v>
      </c>
      <c r="AU163" s="158" t="s">
        <v>82</v>
      </c>
      <c r="AY163" s="17" t="s">
        <v>181</v>
      </c>
      <c r="BE163" s="159">
        <f>IF(N163="základní",J163,0)</f>
        <v>0</v>
      </c>
      <c r="BF163" s="159">
        <f>IF(N163="snížená",J163,0)</f>
        <v>0</v>
      </c>
      <c r="BG163" s="159">
        <f>IF(N163="zákl. přenesená",J163,0)</f>
        <v>0</v>
      </c>
      <c r="BH163" s="159">
        <f>IF(N163="sníž. přenesená",J163,0)</f>
        <v>0</v>
      </c>
      <c r="BI163" s="159">
        <f>IF(N163="nulová",J163,0)</f>
        <v>0</v>
      </c>
      <c r="BJ163" s="17" t="s">
        <v>80</v>
      </c>
      <c r="BK163" s="159">
        <f>ROUND(I163*H163,2)</f>
        <v>0</v>
      </c>
      <c r="BL163" s="17" t="s">
        <v>188</v>
      </c>
      <c r="BM163" s="158" t="s">
        <v>2359</v>
      </c>
    </row>
    <row r="164" spans="1:65" s="2" customFormat="1" ht="19.5">
      <c r="A164" s="32"/>
      <c r="B164" s="33"/>
      <c r="C164" s="32"/>
      <c r="D164" s="160" t="s">
        <v>190</v>
      </c>
      <c r="E164" s="32"/>
      <c r="F164" s="161" t="s">
        <v>2358</v>
      </c>
      <c r="G164" s="32"/>
      <c r="H164" s="32"/>
      <c r="I164" s="162"/>
      <c r="J164" s="32"/>
      <c r="K164" s="32"/>
      <c r="L164" s="33"/>
      <c r="M164" s="163"/>
      <c r="N164" s="164"/>
      <c r="O164" s="58"/>
      <c r="P164" s="58"/>
      <c r="Q164" s="58"/>
      <c r="R164" s="58"/>
      <c r="S164" s="58"/>
      <c r="T164" s="59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7" t="s">
        <v>190</v>
      </c>
      <c r="AU164" s="17" t="s">
        <v>82</v>
      </c>
    </row>
    <row r="165" spans="1:65" s="13" customFormat="1" ht="11.25">
      <c r="B165" s="165"/>
      <c r="D165" s="160" t="s">
        <v>191</v>
      </c>
      <c r="E165" s="166" t="s">
        <v>1</v>
      </c>
      <c r="F165" s="167" t="s">
        <v>2356</v>
      </c>
      <c r="H165" s="168">
        <v>5.6109999999999998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6" t="s">
        <v>191</v>
      </c>
      <c r="AU165" s="166" t="s">
        <v>82</v>
      </c>
      <c r="AV165" s="13" t="s">
        <v>82</v>
      </c>
      <c r="AW165" s="13" t="s">
        <v>29</v>
      </c>
      <c r="AX165" s="13" t="s">
        <v>72</v>
      </c>
      <c r="AY165" s="166" t="s">
        <v>181</v>
      </c>
    </row>
    <row r="166" spans="1:65" s="15" customFormat="1" ht="11.25">
      <c r="B166" s="180"/>
      <c r="D166" s="160" t="s">
        <v>191</v>
      </c>
      <c r="E166" s="181" t="s">
        <v>1</v>
      </c>
      <c r="F166" s="182" t="s">
        <v>223</v>
      </c>
      <c r="H166" s="183">
        <v>5.6109999999999998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191</v>
      </c>
      <c r="AU166" s="181" t="s">
        <v>82</v>
      </c>
      <c r="AV166" s="15" t="s">
        <v>188</v>
      </c>
      <c r="AW166" s="15" t="s">
        <v>29</v>
      </c>
      <c r="AX166" s="15" t="s">
        <v>80</v>
      </c>
      <c r="AY166" s="181" t="s">
        <v>181</v>
      </c>
    </row>
    <row r="167" spans="1:65" s="2" customFormat="1" ht="16.5" customHeight="1">
      <c r="A167" s="32"/>
      <c r="B167" s="144"/>
      <c r="C167" s="188" t="s">
        <v>289</v>
      </c>
      <c r="D167" s="188" t="s">
        <v>266</v>
      </c>
      <c r="E167" s="189" t="s">
        <v>2360</v>
      </c>
      <c r="F167" s="190" t="s">
        <v>2361</v>
      </c>
      <c r="G167" s="191" t="s">
        <v>881</v>
      </c>
      <c r="H167" s="192">
        <v>10.4</v>
      </c>
      <c r="I167" s="193"/>
      <c r="J167" s="194">
        <f>ROUND(I167*H167,2)</f>
        <v>0</v>
      </c>
      <c r="K167" s="195"/>
      <c r="L167" s="33"/>
      <c r="M167" s="196" t="s">
        <v>1</v>
      </c>
      <c r="N167" s="197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188</v>
      </c>
      <c r="AT167" s="158" t="s">
        <v>266</v>
      </c>
      <c r="AU167" s="158" t="s">
        <v>82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188</v>
      </c>
      <c r="BM167" s="158" t="s">
        <v>2362</v>
      </c>
    </row>
    <row r="168" spans="1:65" s="2" customFormat="1" ht="11.25">
      <c r="A168" s="32"/>
      <c r="B168" s="33"/>
      <c r="C168" s="32"/>
      <c r="D168" s="160" t="s">
        <v>190</v>
      </c>
      <c r="E168" s="32"/>
      <c r="F168" s="161" t="s">
        <v>2361</v>
      </c>
      <c r="G168" s="32"/>
      <c r="H168" s="32"/>
      <c r="I168" s="162"/>
      <c r="J168" s="32"/>
      <c r="K168" s="32"/>
      <c r="L168" s="33"/>
      <c r="M168" s="163"/>
      <c r="N168" s="164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82</v>
      </c>
    </row>
    <row r="169" spans="1:65" s="13" customFormat="1" ht="11.25">
      <c r="B169" s="165"/>
      <c r="D169" s="160" t="s">
        <v>191</v>
      </c>
      <c r="E169" s="166" t="s">
        <v>1</v>
      </c>
      <c r="F169" s="167" t="s">
        <v>2363</v>
      </c>
      <c r="H169" s="168">
        <v>10.4</v>
      </c>
      <c r="I169" s="169"/>
      <c r="L169" s="165"/>
      <c r="M169" s="170"/>
      <c r="N169" s="171"/>
      <c r="O169" s="171"/>
      <c r="P169" s="171"/>
      <c r="Q169" s="171"/>
      <c r="R169" s="171"/>
      <c r="S169" s="171"/>
      <c r="T169" s="172"/>
      <c r="AT169" s="166" t="s">
        <v>191</v>
      </c>
      <c r="AU169" s="166" t="s">
        <v>82</v>
      </c>
      <c r="AV169" s="13" t="s">
        <v>82</v>
      </c>
      <c r="AW169" s="13" t="s">
        <v>29</v>
      </c>
      <c r="AX169" s="13" t="s">
        <v>72</v>
      </c>
      <c r="AY169" s="166" t="s">
        <v>181</v>
      </c>
    </row>
    <row r="170" spans="1:65" s="15" customFormat="1" ht="11.25">
      <c r="B170" s="180"/>
      <c r="D170" s="160" t="s">
        <v>191</v>
      </c>
      <c r="E170" s="181" t="s">
        <v>1</v>
      </c>
      <c r="F170" s="182" t="s">
        <v>223</v>
      </c>
      <c r="H170" s="183">
        <v>10.4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191</v>
      </c>
      <c r="AU170" s="181" t="s">
        <v>82</v>
      </c>
      <c r="AV170" s="15" t="s">
        <v>188</v>
      </c>
      <c r="AW170" s="15" t="s">
        <v>29</v>
      </c>
      <c r="AX170" s="15" t="s">
        <v>80</v>
      </c>
      <c r="AY170" s="181" t="s">
        <v>181</v>
      </c>
    </row>
    <row r="171" spans="1:65" s="2" customFormat="1" ht="24.2" customHeight="1">
      <c r="A171" s="32"/>
      <c r="B171" s="144"/>
      <c r="C171" s="188" t="s">
        <v>8</v>
      </c>
      <c r="D171" s="188" t="s">
        <v>266</v>
      </c>
      <c r="E171" s="189" t="s">
        <v>2364</v>
      </c>
      <c r="F171" s="190" t="s">
        <v>2365</v>
      </c>
      <c r="G171" s="191" t="s">
        <v>881</v>
      </c>
      <c r="H171" s="192">
        <v>10.4</v>
      </c>
      <c r="I171" s="193"/>
      <c r="J171" s="194">
        <f>ROUND(I171*H171,2)</f>
        <v>0</v>
      </c>
      <c r="K171" s="195"/>
      <c r="L171" s="33"/>
      <c r="M171" s="196" t="s">
        <v>1</v>
      </c>
      <c r="N171" s="197" t="s">
        <v>37</v>
      </c>
      <c r="O171" s="58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188</v>
      </c>
      <c r="AT171" s="158" t="s">
        <v>266</v>
      </c>
      <c r="AU171" s="158" t="s">
        <v>82</v>
      </c>
      <c r="AY171" s="17" t="s">
        <v>181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80</v>
      </c>
      <c r="BK171" s="159">
        <f>ROUND(I171*H171,2)</f>
        <v>0</v>
      </c>
      <c r="BL171" s="17" t="s">
        <v>188</v>
      </c>
      <c r="BM171" s="158" t="s">
        <v>2366</v>
      </c>
    </row>
    <row r="172" spans="1:65" s="2" customFormat="1" ht="11.25">
      <c r="A172" s="32"/>
      <c r="B172" s="33"/>
      <c r="C172" s="32"/>
      <c r="D172" s="160" t="s">
        <v>190</v>
      </c>
      <c r="E172" s="32"/>
      <c r="F172" s="161" t="s">
        <v>2365</v>
      </c>
      <c r="G172" s="32"/>
      <c r="H172" s="32"/>
      <c r="I172" s="162"/>
      <c r="J172" s="32"/>
      <c r="K172" s="32"/>
      <c r="L172" s="33"/>
      <c r="M172" s="163"/>
      <c r="N172" s="164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190</v>
      </c>
      <c r="AU172" s="17" t="s">
        <v>82</v>
      </c>
    </row>
    <row r="173" spans="1:65" s="2" customFormat="1" ht="24.2" customHeight="1">
      <c r="A173" s="32"/>
      <c r="B173" s="144"/>
      <c r="C173" s="188" t="s">
        <v>304</v>
      </c>
      <c r="D173" s="188" t="s">
        <v>266</v>
      </c>
      <c r="E173" s="189" t="s">
        <v>2367</v>
      </c>
      <c r="F173" s="190" t="s">
        <v>2368</v>
      </c>
      <c r="G173" s="191" t="s">
        <v>643</v>
      </c>
      <c r="H173" s="192">
        <v>0.13900000000000001</v>
      </c>
      <c r="I173" s="193"/>
      <c r="J173" s="194">
        <f>ROUND(I173*H173,2)</f>
        <v>0</v>
      </c>
      <c r="K173" s="195"/>
      <c r="L173" s="33"/>
      <c r="M173" s="196" t="s">
        <v>1</v>
      </c>
      <c r="N173" s="197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188</v>
      </c>
      <c r="AT173" s="158" t="s">
        <v>266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2369</v>
      </c>
    </row>
    <row r="174" spans="1:65" s="2" customFormat="1" ht="19.5">
      <c r="A174" s="32"/>
      <c r="B174" s="33"/>
      <c r="C174" s="32"/>
      <c r="D174" s="160" t="s">
        <v>190</v>
      </c>
      <c r="E174" s="32"/>
      <c r="F174" s="161" t="s">
        <v>2368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13" customFormat="1" ht="11.25">
      <c r="B175" s="165"/>
      <c r="D175" s="160" t="s">
        <v>191</v>
      </c>
      <c r="E175" s="166" t="s">
        <v>1</v>
      </c>
      <c r="F175" s="167" t="s">
        <v>2370</v>
      </c>
      <c r="H175" s="168">
        <v>0.13900000000000001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6" t="s">
        <v>191</v>
      </c>
      <c r="AU175" s="166" t="s">
        <v>82</v>
      </c>
      <c r="AV175" s="13" t="s">
        <v>82</v>
      </c>
      <c r="AW175" s="13" t="s">
        <v>29</v>
      </c>
      <c r="AX175" s="13" t="s">
        <v>72</v>
      </c>
      <c r="AY175" s="166" t="s">
        <v>181</v>
      </c>
    </row>
    <row r="176" spans="1:65" s="15" customFormat="1" ht="11.25">
      <c r="B176" s="180"/>
      <c r="D176" s="160" t="s">
        <v>191</v>
      </c>
      <c r="E176" s="181" t="s">
        <v>1</v>
      </c>
      <c r="F176" s="182" t="s">
        <v>223</v>
      </c>
      <c r="H176" s="183">
        <v>0.13900000000000001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191</v>
      </c>
      <c r="AU176" s="181" t="s">
        <v>82</v>
      </c>
      <c r="AV176" s="15" t="s">
        <v>188</v>
      </c>
      <c r="AW176" s="15" t="s">
        <v>29</v>
      </c>
      <c r="AX176" s="15" t="s">
        <v>80</v>
      </c>
      <c r="AY176" s="181" t="s">
        <v>181</v>
      </c>
    </row>
    <row r="177" spans="1:65" s="2" customFormat="1" ht="24.2" customHeight="1">
      <c r="A177" s="32"/>
      <c r="B177" s="144"/>
      <c r="C177" s="188" t="s">
        <v>312</v>
      </c>
      <c r="D177" s="188" t="s">
        <v>266</v>
      </c>
      <c r="E177" s="189" t="s">
        <v>2371</v>
      </c>
      <c r="F177" s="190" t="s">
        <v>2372</v>
      </c>
      <c r="G177" s="191" t="s">
        <v>643</v>
      </c>
      <c r="H177" s="192">
        <v>0.42699999999999999</v>
      </c>
      <c r="I177" s="193"/>
      <c r="J177" s="194">
        <f>ROUND(I177*H177,2)</f>
        <v>0</v>
      </c>
      <c r="K177" s="195"/>
      <c r="L177" s="33"/>
      <c r="M177" s="196" t="s">
        <v>1</v>
      </c>
      <c r="N177" s="197" t="s">
        <v>37</v>
      </c>
      <c r="O177" s="58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188</v>
      </c>
      <c r="AT177" s="158" t="s">
        <v>266</v>
      </c>
      <c r="AU177" s="158" t="s">
        <v>82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2373</v>
      </c>
    </row>
    <row r="178" spans="1:65" s="2" customFormat="1" ht="19.5">
      <c r="A178" s="32"/>
      <c r="B178" s="33"/>
      <c r="C178" s="32"/>
      <c r="D178" s="160" t="s">
        <v>190</v>
      </c>
      <c r="E178" s="32"/>
      <c r="F178" s="161" t="s">
        <v>2372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82</v>
      </c>
    </row>
    <row r="179" spans="1:65" s="13" customFormat="1" ht="11.25">
      <c r="B179" s="165"/>
      <c r="D179" s="160" t="s">
        <v>191</v>
      </c>
      <c r="E179" s="166" t="s">
        <v>1</v>
      </c>
      <c r="F179" s="167" t="s">
        <v>2374</v>
      </c>
      <c r="H179" s="168">
        <v>0.42699999999999999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6" t="s">
        <v>191</v>
      </c>
      <c r="AU179" s="166" t="s">
        <v>82</v>
      </c>
      <c r="AV179" s="13" t="s">
        <v>82</v>
      </c>
      <c r="AW179" s="13" t="s">
        <v>29</v>
      </c>
      <c r="AX179" s="13" t="s">
        <v>72</v>
      </c>
      <c r="AY179" s="166" t="s">
        <v>181</v>
      </c>
    </row>
    <row r="180" spans="1:65" s="15" customFormat="1" ht="11.25">
      <c r="B180" s="180"/>
      <c r="D180" s="160" t="s">
        <v>191</v>
      </c>
      <c r="E180" s="181" t="s">
        <v>1</v>
      </c>
      <c r="F180" s="182" t="s">
        <v>223</v>
      </c>
      <c r="H180" s="183">
        <v>0.42699999999999999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191</v>
      </c>
      <c r="AU180" s="181" t="s">
        <v>82</v>
      </c>
      <c r="AV180" s="15" t="s">
        <v>188</v>
      </c>
      <c r="AW180" s="15" t="s">
        <v>29</v>
      </c>
      <c r="AX180" s="15" t="s">
        <v>80</v>
      </c>
      <c r="AY180" s="181" t="s">
        <v>181</v>
      </c>
    </row>
    <row r="181" spans="1:65" s="2" customFormat="1" ht="37.9" customHeight="1">
      <c r="A181" s="32"/>
      <c r="B181" s="144"/>
      <c r="C181" s="188" t="s">
        <v>319</v>
      </c>
      <c r="D181" s="188" t="s">
        <v>266</v>
      </c>
      <c r="E181" s="189" t="s">
        <v>2375</v>
      </c>
      <c r="F181" s="190" t="s">
        <v>2376</v>
      </c>
      <c r="G181" s="191" t="s">
        <v>690</v>
      </c>
      <c r="H181" s="192">
        <v>0.96499999999999997</v>
      </c>
      <c r="I181" s="193"/>
      <c r="J181" s="194">
        <f>ROUND(I181*H181,2)</f>
        <v>0</v>
      </c>
      <c r="K181" s="195"/>
      <c r="L181" s="33"/>
      <c r="M181" s="196" t="s">
        <v>1</v>
      </c>
      <c r="N181" s="197" t="s">
        <v>37</v>
      </c>
      <c r="O181" s="58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8" t="s">
        <v>188</v>
      </c>
      <c r="AT181" s="158" t="s">
        <v>266</v>
      </c>
      <c r="AU181" s="158" t="s">
        <v>82</v>
      </c>
      <c r="AY181" s="17" t="s">
        <v>181</v>
      </c>
      <c r="BE181" s="159">
        <f>IF(N181="základní",J181,0)</f>
        <v>0</v>
      </c>
      <c r="BF181" s="159">
        <f>IF(N181="snížená",J181,0)</f>
        <v>0</v>
      </c>
      <c r="BG181" s="159">
        <f>IF(N181="zákl. přenesená",J181,0)</f>
        <v>0</v>
      </c>
      <c r="BH181" s="159">
        <f>IF(N181="sníž. přenesená",J181,0)</f>
        <v>0</v>
      </c>
      <c r="BI181" s="159">
        <f>IF(N181="nulová",J181,0)</f>
        <v>0</v>
      </c>
      <c r="BJ181" s="17" t="s">
        <v>80</v>
      </c>
      <c r="BK181" s="159">
        <f>ROUND(I181*H181,2)</f>
        <v>0</v>
      </c>
      <c r="BL181" s="17" t="s">
        <v>188</v>
      </c>
      <c r="BM181" s="158" t="s">
        <v>2377</v>
      </c>
    </row>
    <row r="182" spans="1:65" s="2" customFormat="1" ht="19.5">
      <c r="A182" s="32"/>
      <c r="B182" s="33"/>
      <c r="C182" s="32"/>
      <c r="D182" s="160" t="s">
        <v>190</v>
      </c>
      <c r="E182" s="32"/>
      <c r="F182" s="161" t="s">
        <v>2376</v>
      </c>
      <c r="G182" s="32"/>
      <c r="H182" s="32"/>
      <c r="I182" s="162"/>
      <c r="J182" s="32"/>
      <c r="K182" s="32"/>
      <c r="L182" s="33"/>
      <c r="M182" s="163"/>
      <c r="N182" s="164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190</v>
      </c>
      <c r="AU182" s="17" t="s">
        <v>82</v>
      </c>
    </row>
    <row r="183" spans="1:65" s="13" customFormat="1" ht="11.25">
      <c r="B183" s="165"/>
      <c r="D183" s="160" t="s">
        <v>191</v>
      </c>
      <c r="E183" s="166" t="s">
        <v>1</v>
      </c>
      <c r="F183" s="167" t="s">
        <v>2378</v>
      </c>
      <c r="H183" s="168">
        <v>0.96499999999999997</v>
      </c>
      <c r="I183" s="169"/>
      <c r="L183" s="165"/>
      <c r="M183" s="170"/>
      <c r="N183" s="171"/>
      <c r="O183" s="171"/>
      <c r="P183" s="171"/>
      <c r="Q183" s="171"/>
      <c r="R183" s="171"/>
      <c r="S183" s="171"/>
      <c r="T183" s="172"/>
      <c r="AT183" s="166" t="s">
        <v>191</v>
      </c>
      <c r="AU183" s="166" t="s">
        <v>82</v>
      </c>
      <c r="AV183" s="13" t="s">
        <v>82</v>
      </c>
      <c r="AW183" s="13" t="s">
        <v>29</v>
      </c>
      <c r="AX183" s="13" t="s">
        <v>72</v>
      </c>
      <c r="AY183" s="166" t="s">
        <v>181</v>
      </c>
    </row>
    <row r="184" spans="1:65" s="15" customFormat="1" ht="11.25">
      <c r="B184" s="180"/>
      <c r="D184" s="160" t="s">
        <v>191</v>
      </c>
      <c r="E184" s="181" t="s">
        <v>1</v>
      </c>
      <c r="F184" s="182" t="s">
        <v>223</v>
      </c>
      <c r="H184" s="183">
        <v>0.96499999999999997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191</v>
      </c>
      <c r="AU184" s="181" t="s">
        <v>82</v>
      </c>
      <c r="AV184" s="15" t="s">
        <v>188</v>
      </c>
      <c r="AW184" s="15" t="s">
        <v>29</v>
      </c>
      <c r="AX184" s="15" t="s">
        <v>80</v>
      </c>
      <c r="AY184" s="181" t="s">
        <v>181</v>
      </c>
    </row>
    <row r="185" spans="1:65" s="2" customFormat="1" ht="33" customHeight="1">
      <c r="A185" s="32"/>
      <c r="B185" s="144"/>
      <c r="C185" s="188" t="s">
        <v>325</v>
      </c>
      <c r="D185" s="188" t="s">
        <v>266</v>
      </c>
      <c r="E185" s="189" t="s">
        <v>2379</v>
      </c>
      <c r="F185" s="190" t="s">
        <v>1926</v>
      </c>
      <c r="G185" s="191" t="s">
        <v>690</v>
      </c>
      <c r="H185" s="192">
        <v>0.96499999999999997</v>
      </c>
      <c r="I185" s="193"/>
      <c r="J185" s="194">
        <f>ROUND(I185*H185,2)</f>
        <v>0</v>
      </c>
      <c r="K185" s="195"/>
      <c r="L185" s="33"/>
      <c r="M185" s="196" t="s">
        <v>1</v>
      </c>
      <c r="N185" s="197" t="s">
        <v>37</v>
      </c>
      <c r="O185" s="58"/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188</v>
      </c>
      <c r="AT185" s="158" t="s">
        <v>266</v>
      </c>
      <c r="AU185" s="158" t="s">
        <v>82</v>
      </c>
      <c r="AY185" s="17" t="s">
        <v>181</v>
      </c>
      <c r="BE185" s="159">
        <f>IF(N185="základní",J185,0)</f>
        <v>0</v>
      </c>
      <c r="BF185" s="159">
        <f>IF(N185="snížená",J185,0)</f>
        <v>0</v>
      </c>
      <c r="BG185" s="159">
        <f>IF(N185="zákl. přenesená",J185,0)</f>
        <v>0</v>
      </c>
      <c r="BH185" s="159">
        <f>IF(N185="sníž. přenesená",J185,0)</f>
        <v>0</v>
      </c>
      <c r="BI185" s="159">
        <f>IF(N185="nulová",J185,0)</f>
        <v>0</v>
      </c>
      <c r="BJ185" s="17" t="s">
        <v>80</v>
      </c>
      <c r="BK185" s="159">
        <f>ROUND(I185*H185,2)</f>
        <v>0</v>
      </c>
      <c r="BL185" s="17" t="s">
        <v>188</v>
      </c>
      <c r="BM185" s="158" t="s">
        <v>2380</v>
      </c>
    </row>
    <row r="186" spans="1:65" s="2" customFormat="1" ht="19.5">
      <c r="A186" s="32"/>
      <c r="B186" s="33"/>
      <c r="C186" s="32"/>
      <c r="D186" s="160" t="s">
        <v>190</v>
      </c>
      <c r="E186" s="32"/>
      <c r="F186" s="161" t="s">
        <v>1926</v>
      </c>
      <c r="G186" s="32"/>
      <c r="H186" s="32"/>
      <c r="I186" s="162"/>
      <c r="J186" s="32"/>
      <c r="K186" s="32"/>
      <c r="L186" s="33"/>
      <c r="M186" s="163"/>
      <c r="N186" s="164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190</v>
      </c>
      <c r="AU186" s="17" t="s">
        <v>82</v>
      </c>
    </row>
    <row r="187" spans="1:65" s="13" customFormat="1" ht="11.25">
      <c r="B187" s="165"/>
      <c r="D187" s="160" t="s">
        <v>191</v>
      </c>
      <c r="E187" s="166" t="s">
        <v>1</v>
      </c>
      <c r="F187" s="167" t="s">
        <v>2378</v>
      </c>
      <c r="H187" s="168">
        <v>0.96499999999999997</v>
      </c>
      <c r="I187" s="169"/>
      <c r="L187" s="165"/>
      <c r="M187" s="170"/>
      <c r="N187" s="171"/>
      <c r="O187" s="171"/>
      <c r="P187" s="171"/>
      <c r="Q187" s="171"/>
      <c r="R187" s="171"/>
      <c r="S187" s="171"/>
      <c r="T187" s="172"/>
      <c r="AT187" s="166" t="s">
        <v>191</v>
      </c>
      <c r="AU187" s="166" t="s">
        <v>82</v>
      </c>
      <c r="AV187" s="13" t="s">
        <v>82</v>
      </c>
      <c r="AW187" s="13" t="s">
        <v>29</v>
      </c>
      <c r="AX187" s="13" t="s">
        <v>72</v>
      </c>
      <c r="AY187" s="166" t="s">
        <v>181</v>
      </c>
    </row>
    <row r="188" spans="1:65" s="15" customFormat="1" ht="11.25">
      <c r="B188" s="180"/>
      <c r="D188" s="160" t="s">
        <v>191</v>
      </c>
      <c r="E188" s="181" t="s">
        <v>1</v>
      </c>
      <c r="F188" s="182" t="s">
        <v>223</v>
      </c>
      <c r="H188" s="183">
        <v>0.96499999999999997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191</v>
      </c>
      <c r="AU188" s="181" t="s">
        <v>82</v>
      </c>
      <c r="AV188" s="15" t="s">
        <v>188</v>
      </c>
      <c r="AW188" s="15" t="s">
        <v>29</v>
      </c>
      <c r="AX188" s="15" t="s">
        <v>80</v>
      </c>
      <c r="AY188" s="181" t="s">
        <v>181</v>
      </c>
    </row>
    <row r="189" spans="1:65" s="2" customFormat="1" ht="24.2" customHeight="1">
      <c r="A189" s="32"/>
      <c r="B189" s="144"/>
      <c r="C189" s="188" t="s">
        <v>329</v>
      </c>
      <c r="D189" s="188" t="s">
        <v>266</v>
      </c>
      <c r="E189" s="189" t="s">
        <v>2381</v>
      </c>
      <c r="F189" s="190" t="s">
        <v>2382</v>
      </c>
      <c r="G189" s="191" t="s">
        <v>881</v>
      </c>
      <c r="H189" s="192">
        <v>5.76</v>
      </c>
      <c r="I189" s="193"/>
      <c r="J189" s="194">
        <f>ROUND(I189*H189,2)</f>
        <v>0</v>
      </c>
      <c r="K189" s="195"/>
      <c r="L189" s="33"/>
      <c r="M189" s="196" t="s">
        <v>1</v>
      </c>
      <c r="N189" s="197" t="s">
        <v>37</v>
      </c>
      <c r="O189" s="58"/>
      <c r="P189" s="156">
        <f>O189*H189</f>
        <v>0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8" t="s">
        <v>188</v>
      </c>
      <c r="AT189" s="158" t="s">
        <v>266</v>
      </c>
      <c r="AU189" s="158" t="s">
        <v>82</v>
      </c>
      <c r="AY189" s="17" t="s">
        <v>181</v>
      </c>
      <c r="BE189" s="159">
        <f>IF(N189="základní",J189,0)</f>
        <v>0</v>
      </c>
      <c r="BF189" s="159">
        <f>IF(N189="snížená",J189,0)</f>
        <v>0</v>
      </c>
      <c r="BG189" s="159">
        <f>IF(N189="zákl. přenesená",J189,0)</f>
        <v>0</v>
      </c>
      <c r="BH189" s="159">
        <f>IF(N189="sníž. přenesená",J189,0)</f>
        <v>0</v>
      </c>
      <c r="BI189" s="159">
        <f>IF(N189="nulová",J189,0)</f>
        <v>0</v>
      </c>
      <c r="BJ189" s="17" t="s">
        <v>80</v>
      </c>
      <c r="BK189" s="159">
        <f>ROUND(I189*H189,2)</f>
        <v>0</v>
      </c>
      <c r="BL189" s="17" t="s">
        <v>188</v>
      </c>
      <c r="BM189" s="158" t="s">
        <v>2383</v>
      </c>
    </row>
    <row r="190" spans="1:65" s="2" customFormat="1" ht="11.25">
      <c r="A190" s="32"/>
      <c r="B190" s="33"/>
      <c r="C190" s="32"/>
      <c r="D190" s="160" t="s">
        <v>190</v>
      </c>
      <c r="E190" s="32"/>
      <c r="F190" s="161" t="s">
        <v>2382</v>
      </c>
      <c r="G190" s="32"/>
      <c r="H190" s="32"/>
      <c r="I190" s="162"/>
      <c r="J190" s="32"/>
      <c r="K190" s="32"/>
      <c r="L190" s="33"/>
      <c r="M190" s="163"/>
      <c r="N190" s="164"/>
      <c r="O190" s="58"/>
      <c r="P190" s="58"/>
      <c r="Q190" s="58"/>
      <c r="R190" s="58"/>
      <c r="S190" s="58"/>
      <c r="T190" s="59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190</v>
      </c>
      <c r="AU190" s="17" t="s">
        <v>82</v>
      </c>
    </row>
    <row r="191" spans="1:65" s="13" customFormat="1" ht="11.25">
      <c r="B191" s="165"/>
      <c r="D191" s="160" t="s">
        <v>191</v>
      </c>
      <c r="E191" s="166" t="s">
        <v>1</v>
      </c>
      <c r="F191" s="167" t="s">
        <v>2384</v>
      </c>
      <c r="H191" s="168">
        <v>5.76</v>
      </c>
      <c r="I191" s="169"/>
      <c r="L191" s="165"/>
      <c r="M191" s="170"/>
      <c r="N191" s="171"/>
      <c r="O191" s="171"/>
      <c r="P191" s="171"/>
      <c r="Q191" s="171"/>
      <c r="R191" s="171"/>
      <c r="S191" s="171"/>
      <c r="T191" s="172"/>
      <c r="AT191" s="166" t="s">
        <v>191</v>
      </c>
      <c r="AU191" s="166" t="s">
        <v>82</v>
      </c>
      <c r="AV191" s="13" t="s">
        <v>82</v>
      </c>
      <c r="AW191" s="13" t="s">
        <v>29</v>
      </c>
      <c r="AX191" s="13" t="s">
        <v>72</v>
      </c>
      <c r="AY191" s="166" t="s">
        <v>181</v>
      </c>
    </row>
    <row r="192" spans="1:65" s="15" customFormat="1" ht="11.25">
      <c r="B192" s="180"/>
      <c r="D192" s="160" t="s">
        <v>191</v>
      </c>
      <c r="E192" s="181" t="s">
        <v>1</v>
      </c>
      <c r="F192" s="182" t="s">
        <v>223</v>
      </c>
      <c r="H192" s="183">
        <v>5.76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191</v>
      </c>
      <c r="AU192" s="181" t="s">
        <v>82</v>
      </c>
      <c r="AV192" s="15" t="s">
        <v>188</v>
      </c>
      <c r="AW192" s="15" t="s">
        <v>29</v>
      </c>
      <c r="AX192" s="15" t="s">
        <v>80</v>
      </c>
      <c r="AY192" s="181" t="s">
        <v>181</v>
      </c>
    </row>
    <row r="193" spans="1:65" s="2" customFormat="1" ht="24.2" customHeight="1">
      <c r="A193" s="32"/>
      <c r="B193" s="144"/>
      <c r="C193" s="188" t="s">
        <v>333</v>
      </c>
      <c r="D193" s="188" t="s">
        <v>266</v>
      </c>
      <c r="E193" s="189" t="s">
        <v>2385</v>
      </c>
      <c r="F193" s="190" t="s">
        <v>2386</v>
      </c>
      <c r="G193" s="191" t="s">
        <v>881</v>
      </c>
      <c r="H193" s="192">
        <v>5.76</v>
      </c>
      <c r="I193" s="193"/>
      <c r="J193" s="194">
        <f>ROUND(I193*H193,2)</f>
        <v>0</v>
      </c>
      <c r="K193" s="195"/>
      <c r="L193" s="33"/>
      <c r="M193" s="196" t="s">
        <v>1</v>
      </c>
      <c r="N193" s="197" t="s">
        <v>37</v>
      </c>
      <c r="O193" s="58"/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188</v>
      </c>
      <c r="AT193" s="158" t="s">
        <v>266</v>
      </c>
      <c r="AU193" s="158" t="s">
        <v>82</v>
      </c>
      <c r="AY193" s="17" t="s">
        <v>181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80</v>
      </c>
      <c r="BK193" s="159">
        <f>ROUND(I193*H193,2)</f>
        <v>0</v>
      </c>
      <c r="BL193" s="17" t="s">
        <v>188</v>
      </c>
      <c r="BM193" s="158" t="s">
        <v>2387</v>
      </c>
    </row>
    <row r="194" spans="1:65" s="2" customFormat="1" ht="19.5">
      <c r="A194" s="32"/>
      <c r="B194" s="33"/>
      <c r="C194" s="32"/>
      <c r="D194" s="160" t="s">
        <v>190</v>
      </c>
      <c r="E194" s="32"/>
      <c r="F194" s="161" t="s">
        <v>2386</v>
      </c>
      <c r="G194" s="32"/>
      <c r="H194" s="32"/>
      <c r="I194" s="162"/>
      <c r="J194" s="32"/>
      <c r="K194" s="32"/>
      <c r="L194" s="33"/>
      <c r="M194" s="163"/>
      <c r="N194" s="164"/>
      <c r="O194" s="58"/>
      <c r="P194" s="58"/>
      <c r="Q194" s="58"/>
      <c r="R194" s="58"/>
      <c r="S194" s="58"/>
      <c r="T194" s="59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7" t="s">
        <v>190</v>
      </c>
      <c r="AU194" s="17" t="s">
        <v>82</v>
      </c>
    </row>
    <row r="195" spans="1:65" s="12" customFormat="1" ht="20.85" customHeight="1">
      <c r="B195" s="131"/>
      <c r="D195" s="132" t="s">
        <v>71</v>
      </c>
      <c r="E195" s="142" t="s">
        <v>188</v>
      </c>
      <c r="F195" s="142" t="s">
        <v>1654</v>
      </c>
      <c r="I195" s="134"/>
      <c r="J195" s="143">
        <f>BK195</f>
        <v>0</v>
      </c>
      <c r="L195" s="131"/>
      <c r="M195" s="136"/>
      <c r="N195" s="137"/>
      <c r="O195" s="137"/>
      <c r="P195" s="138">
        <f>SUM(P196:P205)</f>
        <v>0</v>
      </c>
      <c r="Q195" s="137"/>
      <c r="R195" s="138">
        <f>SUM(R196:R205)</f>
        <v>0</v>
      </c>
      <c r="S195" s="137"/>
      <c r="T195" s="139">
        <f>SUM(T196:T205)</f>
        <v>0</v>
      </c>
      <c r="AR195" s="132" t="s">
        <v>80</v>
      </c>
      <c r="AT195" s="140" t="s">
        <v>71</v>
      </c>
      <c r="AU195" s="140" t="s">
        <v>82</v>
      </c>
      <c r="AY195" s="132" t="s">
        <v>181</v>
      </c>
      <c r="BK195" s="141">
        <f>SUM(BK196:BK205)</f>
        <v>0</v>
      </c>
    </row>
    <row r="196" spans="1:65" s="2" customFormat="1" ht="24.2" customHeight="1">
      <c r="A196" s="32"/>
      <c r="B196" s="144"/>
      <c r="C196" s="188" t="s">
        <v>338</v>
      </c>
      <c r="D196" s="188" t="s">
        <v>266</v>
      </c>
      <c r="E196" s="189" t="s">
        <v>2086</v>
      </c>
      <c r="F196" s="190" t="s">
        <v>2087</v>
      </c>
      <c r="G196" s="191" t="s">
        <v>881</v>
      </c>
      <c r="H196" s="192">
        <v>18.795000000000002</v>
      </c>
      <c r="I196" s="193"/>
      <c r="J196" s="194">
        <f>ROUND(I196*H196,2)</f>
        <v>0</v>
      </c>
      <c r="K196" s="195"/>
      <c r="L196" s="33"/>
      <c r="M196" s="196" t="s">
        <v>1</v>
      </c>
      <c r="N196" s="197" t="s">
        <v>37</v>
      </c>
      <c r="O196" s="58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8" t="s">
        <v>188</v>
      </c>
      <c r="AT196" s="158" t="s">
        <v>266</v>
      </c>
      <c r="AU196" s="158" t="s">
        <v>212</v>
      </c>
      <c r="AY196" s="17" t="s">
        <v>181</v>
      </c>
      <c r="BE196" s="159">
        <f>IF(N196="základní",J196,0)</f>
        <v>0</v>
      </c>
      <c r="BF196" s="159">
        <f>IF(N196="snížená",J196,0)</f>
        <v>0</v>
      </c>
      <c r="BG196" s="159">
        <f>IF(N196="zákl. přenesená",J196,0)</f>
        <v>0</v>
      </c>
      <c r="BH196" s="159">
        <f>IF(N196="sníž. přenesená",J196,0)</f>
        <v>0</v>
      </c>
      <c r="BI196" s="159">
        <f>IF(N196="nulová",J196,0)</f>
        <v>0</v>
      </c>
      <c r="BJ196" s="17" t="s">
        <v>80</v>
      </c>
      <c r="BK196" s="159">
        <f>ROUND(I196*H196,2)</f>
        <v>0</v>
      </c>
      <c r="BL196" s="17" t="s">
        <v>188</v>
      </c>
      <c r="BM196" s="158" t="s">
        <v>2388</v>
      </c>
    </row>
    <row r="197" spans="1:65" s="2" customFormat="1" ht="19.5">
      <c r="A197" s="32"/>
      <c r="B197" s="33"/>
      <c r="C197" s="32"/>
      <c r="D197" s="160" t="s">
        <v>190</v>
      </c>
      <c r="E197" s="32"/>
      <c r="F197" s="161" t="s">
        <v>2087</v>
      </c>
      <c r="G197" s="32"/>
      <c r="H197" s="32"/>
      <c r="I197" s="162"/>
      <c r="J197" s="32"/>
      <c r="K197" s="32"/>
      <c r="L197" s="33"/>
      <c r="M197" s="163"/>
      <c r="N197" s="164"/>
      <c r="O197" s="58"/>
      <c r="P197" s="58"/>
      <c r="Q197" s="58"/>
      <c r="R197" s="58"/>
      <c r="S197" s="58"/>
      <c r="T197" s="59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7" t="s">
        <v>190</v>
      </c>
      <c r="AU197" s="17" t="s">
        <v>212</v>
      </c>
    </row>
    <row r="198" spans="1:65" s="13" customFormat="1" ht="22.5">
      <c r="B198" s="165"/>
      <c r="D198" s="160" t="s">
        <v>191</v>
      </c>
      <c r="E198" s="166" t="s">
        <v>1</v>
      </c>
      <c r="F198" s="167" t="s">
        <v>2389</v>
      </c>
      <c r="H198" s="168">
        <v>18.795000000000002</v>
      </c>
      <c r="I198" s="169"/>
      <c r="L198" s="165"/>
      <c r="M198" s="170"/>
      <c r="N198" s="171"/>
      <c r="O198" s="171"/>
      <c r="P198" s="171"/>
      <c r="Q198" s="171"/>
      <c r="R198" s="171"/>
      <c r="S198" s="171"/>
      <c r="T198" s="172"/>
      <c r="AT198" s="166" t="s">
        <v>191</v>
      </c>
      <c r="AU198" s="166" t="s">
        <v>212</v>
      </c>
      <c r="AV198" s="13" t="s">
        <v>82</v>
      </c>
      <c r="AW198" s="13" t="s">
        <v>29</v>
      </c>
      <c r="AX198" s="13" t="s">
        <v>72</v>
      </c>
      <c r="AY198" s="166" t="s">
        <v>181</v>
      </c>
    </row>
    <row r="199" spans="1:65" s="15" customFormat="1" ht="11.25">
      <c r="B199" s="180"/>
      <c r="D199" s="160" t="s">
        <v>191</v>
      </c>
      <c r="E199" s="181" t="s">
        <v>1</v>
      </c>
      <c r="F199" s="182" t="s">
        <v>223</v>
      </c>
      <c r="H199" s="183">
        <v>18.795000000000002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191</v>
      </c>
      <c r="AU199" s="181" t="s">
        <v>212</v>
      </c>
      <c r="AV199" s="15" t="s">
        <v>188</v>
      </c>
      <c r="AW199" s="15" t="s">
        <v>29</v>
      </c>
      <c r="AX199" s="15" t="s">
        <v>80</v>
      </c>
      <c r="AY199" s="181" t="s">
        <v>181</v>
      </c>
    </row>
    <row r="200" spans="1:65" s="2" customFormat="1" ht="24.2" customHeight="1">
      <c r="A200" s="32"/>
      <c r="B200" s="144"/>
      <c r="C200" s="188" t="s">
        <v>363</v>
      </c>
      <c r="D200" s="188" t="s">
        <v>266</v>
      </c>
      <c r="E200" s="189" t="s">
        <v>2390</v>
      </c>
      <c r="F200" s="190" t="s">
        <v>2391</v>
      </c>
      <c r="G200" s="191" t="s">
        <v>881</v>
      </c>
      <c r="H200" s="192">
        <v>26.1</v>
      </c>
      <c r="I200" s="193"/>
      <c r="J200" s="194">
        <f>ROUND(I200*H200,2)</f>
        <v>0</v>
      </c>
      <c r="K200" s="195"/>
      <c r="L200" s="33"/>
      <c r="M200" s="196" t="s">
        <v>1</v>
      </c>
      <c r="N200" s="197" t="s">
        <v>37</v>
      </c>
      <c r="O200" s="58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8" t="s">
        <v>188</v>
      </c>
      <c r="AT200" s="158" t="s">
        <v>266</v>
      </c>
      <c r="AU200" s="158" t="s">
        <v>212</v>
      </c>
      <c r="AY200" s="17" t="s">
        <v>181</v>
      </c>
      <c r="BE200" s="159">
        <f>IF(N200="základní",J200,0)</f>
        <v>0</v>
      </c>
      <c r="BF200" s="159">
        <f>IF(N200="snížená",J200,0)</f>
        <v>0</v>
      </c>
      <c r="BG200" s="159">
        <f>IF(N200="zákl. přenesená",J200,0)</f>
        <v>0</v>
      </c>
      <c r="BH200" s="159">
        <f>IF(N200="sníž. přenesená",J200,0)</f>
        <v>0</v>
      </c>
      <c r="BI200" s="159">
        <f>IF(N200="nulová",J200,0)</f>
        <v>0</v>
      </c>
      <c r="BJ200" s="17" t="s">
        <v>80</v>
      </c>
      <c r="BK200" s="159">
        <f>ROUND(I200*H200,2)</f>
        <v>0</v>
      </c>
      <c r="BL200" s="17" t="s">
        <v>188</v>
      </c>
      <c r="BM200" s="158" t="s">
        <v>2392</v>
      </c>
    </row>
    <row r="201" spans="1:65" s="2" customFormat="1" ht="19.5">
      <c r="A201" s="32"/>
      <c r="B201" s="33"/>
      <c r="C201" s="32"/>
      <c r="D201" s="160" t="s">
        <v>190</v>
      </c>
      <c r="E201" s="32"/>
      <c r="F201" s="161" t="s">
        <v>2391</v>
      </c>
      <c r="G201" s="32"/>
      <c r="H201" s="32"/>
      <c r="I201" s="162"/>
      <c r="J201" s="32"/>
      <c r="K201" s="32"/>
      <c r="L201" s="33"/>
      <c r="M201" s="163"/>
      <c r="N201" s="164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190</v>
      </c>
      <c r="AU201" s="17" t="s">
        <v>212</v>
      </c>
    </row>
    <row r="202" spans="1:65" s="2" customFormat="1" ht="55.5" customHeight="1">
      <c r="A202" s="32"/>
      <c r="B202" s="144"/>
      <c r="C202" s="188" t="s">
        <v>7</v>
      </c>
      <c r="D202" s="188" t="s">
        <v>266</v>
      </c>
      <c r="E202" s="189" t="s">
        <v>1686</v>
      </c>
      <c r="F202" s="190" t="s">
        <v>1687</v>
      </c>
      <c r="G202" s="191" t="s">
        <v>881</v>
      </c>
      <c r="H202" s="192">
        <v>26.1</v>
      </c>
      <c r="I202" s="193"/>
      <c r="J202" s="194">
        <f>ROUND(I202*H202,2)</f>
        <v>0</v>
      </c>
      <c r="K202" s="195"/>
      <c r="L202" s="33"/>
      <c r="M202" s="196" t="s">
        <v>1</v>
      </c>
      <c r="N202" s="197" t="s">
        <v>37</v>
      </c>
      <c r="O202" s="58"/>
      <c r="P202" s="156">
        <f>O202*H202</f>
        <v>0</v>
      </c>
      <c r="Q202" s="156">
        <v>0</v>
      </c>
      <c r="R202" s="156">
        <f>Q202*H202</f>
        <v>0</v>
      </c>
      <c r="S202" s="156">
        <v>0</v>
      </c>
      <c r="T202" s="157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8" t="s">
        <v>188</v>
      </c>
      <c r="AT202" s="158" t="s">
        <v>266</v>
      </c>
      <c r="AU202" s="158" t="s">
        <v>212</v>
      </c>
      <c r="AY202" s="17" t="s">
        <v>181</v>
      </c>
      <c r="BE202" s="159">
        <f>IF(N202="základní",J202,0)</f>
        <v>0</v>
      </c>
      <c r="BF202" s="159">
        <f>IF(N202="snížená",J202,0)</f>
        <v>0</v>
      </c>
      <c r="BG202" s="159">
        <f>IF(N202="zákl. přenesená",J202,0)</f>
        <v>0</v>
      </c>
      <c r="BH202" s="159">
        <f>IF(N202="sníž. přenesená",J202,0)</f>
        <v>0</v>
      </c>
      <c r="BI202" s="159">
        <f>IF(N202="nulová",J202,0)</f>
        <v>0</v>
      </c>
      <c r="BJ202" s="17" t="s">
        <v>80</v>
      </c>
      <c r="BK202" s="159">
        <f>ROUND(I202*H202,2)</f>
        <v>0</v>
      </c>
      <c r="BL202" s="17" t="s">
        <v>188</v>
      </c>
      <c r="BM202" s="158" t="s">
        <v>2393</v>
      </c>
    </row>
    <row r="203" spans="1:65" s="2" customFormat="1" ht="29.25">
      <c r="A203" s="32"/>
      <c r="B203" s="33"/>
      <c r="C203" s="32"/>
      <c r="D203" s="160" t="s">
        <v>190</v>
      </c>
      <c r="E203" s="32"/>
      <c r="F203" s="161" t="s">
        <v>1687</v>
      </c>
      <c r="G203" s="32"/>
      <c r="H203" s="32"/>
      <c r="I203" s="162"/>
      <c r="J203" s="32"/>
      <c r="K203" s="32"/>
      <c r="L203" s="33"/>
      <c r="M203" s="163"/>
      <c r="N203" s="164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190</v>
      </c>
      <c r="AU203" s="17" t="s">
        <v>212</v>
      </c>
    </row>
    <row r="204" spans="1:65" s="13" customFormat="1" ht="11.25">
      <c r="B204" s="165"/>
      <c r="D204" s="160" t="s">
        <v>191</v>
      </c>
      <c r="E204" s="166" t="s">
        <v>1</v>
      </c>
      <c r="F204" s="167" t="s">
        <v>2394</v>
      </c>
      <c r="H204" s="168">
        <v>26.1</v>
      </c>
      <c r="I204" s="169"/>
      <c r="L204" s="165"/>
      <c r="M204" s="170"/>
      <c r="N204" s="171"/>
      <c r="O204" s="171"/>
      <c r="P204" s="171"/>
      <c r="Q204" s="171"/>
      <c r="R204" s="171"/>
      <c r="S204" s="171"/>
      <c r="T204" s="172"/>
      <c r="AT204" s="166" t="s">
        <v>191</v>
      </c>
      <c r="AU204" s="166" t="s">
        <v>212</v>
      </c>
      <c r="AV204" s="13" t="s">
        <v>82</v>
      </c>
      <c r="AW204" s="13" t="s">
        <v>29</v>
      </c>
      <c r="AX204" s="13" t="s">
        <v>72</v>
      </c>
      <c r="AY204" s="166" t="s">
        <v>181</v>
      </c>
    </row>
    <row r="205" spans="1:65" s="15" customFormat="1" ht="11.25">
      <c r="B205" s="180"/>
      <c r="D205" s="160" t="s">
        <v>191</v>
      </c>
      <c r="E205" s="181" t="s">
        <v>1</v>
      </c>
      <c r="F205" s="182" t="s">
        <v>223</v>
      </c>
      <c r="H205" s="183">
        <v>26.1</v>
      </c>
      <c r="I205" s="184"/>
      <c r="L205" s="180"/>
      <c r="M205" s="185"/>
      <c r="N205" s="186"/>
      <c r="O205" s="186"/>
      <c r="P205" s="186"/>
      <c r="Q205" s="186"/>
      <c r="R205" s="186"/>
      <c r="S205" s="186"/>
      <c r="T205" s="187"/>
      <c r="AT205" s="181" t="s">
        <v>191</v>
      </c>
      <c r="AU205" s="181" t="s">
        <v>212</v>
      </c>
      <c r="AV205" s="15" t="s">
        <v>188</v>
      </c>
      <c r="AW205" s="15" t="s">
        <v>29</v>
      </c>
      <c r="AX205" s="15" t="s">
        <v>80</v>
      </c>
      <c r="AY205" s="181" t="s">
        <v>181</v>
      </c>
    </row>
    <row r="206" spans="1:65" s="12" customFormat="1" ht="22.9" customHeight="1">
      <c r="B206" s="131"/>
      <c r="D206" s="132" t="s">
        <v>71</v>
      </c>
      <c r="E206" s="142" t="s">
        <v>265</v>
      </c>
      <c r="F206" s="142" t="s">
        <v>1695</v>
      </c>
      <c r="I206" s="134"/>
      <c r="J206" s="143">
        <f>BK206</f>
        <v>0</v>
      </c>
      <c r="L206" s="131"/>
      <c r="M206" s="136"/>
      <c r="N206" s="137"/>
      <c r="O206" s="137"/>
      <c r="P206" s="138">
        <f>SUM(P207:P218)</f>
        <v>0</v>
      </c>
      <c r="Q206" s="137"/>
      <c r="R206" s="138">
        <f>SUM(R207:R218)</f>
        <v>0</v>
      </c>
      <c r="S206" s="137"/>
      <c r="T206" s="139">
        <f>SUM(T207:T218)</f>
        <v>0</v>
      </c>
      <c r="AR206" s="132" t="s">
        <v>80</v>
      </c>
      <c r="AT206" s="140" t="s">
        <v>71</v>
      </c>
      <c r="AU206" s="140" t="s">
        <v>80</v>
      </c>
      <c r="AY206" s="132" t="s">
        <v>181</v>
      </c>
      <c r="BK206" s="141">
        <f>SUM(BK207:BK218)</f>
        <v>0</v>
      </c>
    </row>
    <row r="207" spans="1:65" s="2" customFormat="1" ht="24.2" customHeight="1">
      <c r="A207" s="32"/>
      <c r="B207" s="144"/>
      <c r="C207" s="188" t="s">
        <v>388</v>
      </c>
      <c r="D207" s="188" t="s">
        <v>266</v>
      </c>
      <c r="E207" s="189" t="s">
        <v>2395</v>
      </c>
      <c r="F207" s="190" t="s">
        <v>2396</v>
      </c>
      <c r="G207" s="191" t="s">
        <v>622</v>
      </c>
      <c r="H207" s="192">
        <v>10.3</v>
      </c>
      <c r="I207" s="193"/>
      <c r="J207" s="194">
        <f>ROUND(I207*H207,2)</f>
        <v>0</v>
      </c>
      <c r="K207" s="195"/>
      <c r="L207" s="33"/>
      <c r="M207" s="196" t="s">
        <v>1</v>
      </c>
      <c r="N207" s="197" t="s">
        <v>37</v>
      </c>
      <c r="O207" s="58"/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8" t="s">
        <v>188</v>
      </c>
      <c r="AT207" s="158" t="s">
        <v>266</v>
      </c>
      <c r="AU207" s="158" t="s">
        <v>82</v>
      </c>
      <c r="AY207" s="17" t="s">
        <v>181</v>
      </c>
      <c r="BE207" s="159">
        <f>IF(N207="základní",J207,0)</f>
        <v>0</v>
      </c>
      <c r="BF207" s="159">
        <f>IF(N207="snížená",J207,0)</f>
        <v>0</v>
      </c>
      <c r="BG207" s="159">
        <f>IF(N207="zákl. přenesená",J207,0)</f>
        <v>0</v>
      </c>
      <c r="BH207" s="159">
        <f>IF(N207="sníž. přenesená",J207,0)</f>
        <v>0</v>
      </c>
      <c r="BI207" s="159">
        <f>IF(N207="nulová",J207,0)</f>
        <v>0</v>
      </c>
      <c r="BJ207" s="17" t="s">
        <v>80</v>
      </c>
      <c r="BK207" s="159">
        <f>ROUND(I207*H207,2)</f>
        <v>0</v>
      </c>
      <c r="BL207" s="17" t="s">
        <v>188</v>
      </c>
      <c r="BM207" s="158" t="s">
        <v>2397</v>
      </c>
    </row>
    <row r="208" spans="1:65" s="2" customFormat="1" ht="11.25">
      <c r="A208" s="32"/>
      <c r="B208" s="33"/>
      <c r="C208" s="32"/>
      <c r="D208" s="160" t="s">
        <v>190</v>
      </c>
      <c r="E208" s="32"/>
      <c r="F208" s="161" t="s">
        <v>2396</v>
      </c>
      <c r="G208" s="32"/>
      <c r="H208" s="32"/>
      <c r="I208" s="162"/>
      <c r="J208" s="32"/>
      <c r="K208" s="32"/>
      <c r="L208" s="33"/>
      <c r="M208" s="163"/>
      <c r="N208" s="164"/>
      <c r="O208" s="58"/>
      <c r="P208" s="58"/>
      <c r="Q208" s="58"/>
      <c r="R208" s="58"/>
      <c r="S208" s="58"/>
      <c r="T208" s="59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T208" s="17" t="s">
        <v>190</v>
      </c>
      <c r="AU208" s="17" t="s">
        <v>82</v>
      </c>
    </row>
    <row r="209" spans="1:65" s="2" customFormat="1" ht="24.2" customHeight="1">
      <c r="A209" s="32"/>
      <c r="B209" s="144"/>
      <c r="C209" s="188" t="s">
        <v>400</v>
      </c>
      <c r="D209" s="188" t="s">
        <v>266</v>
      </c>
      <c r="E209" s="189" t="s">
        <v>1696</v>
      </c>
      <c r="F209" s="190" t="s">
        <v>1697</v>
      </c>
      <c r="G209" s="191" t="s">
        <v>577</v>
      </c>
      <c r="H209" s="192">
        <v>1</v>
      </c>
      <c r="I209" s="193"/>
      <c r="J209" s="194">
        <f>ROUND(I209*H209,2)</f>
        <v>0</v>
      </c>
      <c r="K209" s="195"/>
      <c r="L209" s="33"/>
      <c r="M209" s="196" t="s">
        <v>1</v>
      </c>
      <c r="N209" s="197" t="s">
        <v>37</v>
      </c>
      <c r="O209" s="58"/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8" t="s">
        <v>188</v>
      </c>
      <c r="AT209" s="158" t="s">
        <v>266</v>
      </c>
      <c r="AU209" s="158" t="s">
        <v>82</v>
      </c>
      <c r="AY209" s="17" t="s">
        <v>181</v>
      </c>
      <c r="BE209" s="159">
        <f>IF(N209="základní",J209,0)</f>
        <v>0</v>
      </c>
      <c r="BF209" s="159">
        <f>IF(N209="snížená",J209,0)</f>
        <v>0</v>
      </c>
      <c r="BG209" s="159">
        <f>IF(N209="zákl. přenesená",J209,0)</f>
        <v>0</v>
      </c>
      <c r="BH209" s="159">
        <f>IF(N209="sníž. přenesená",J209,0)</f>
        <v>0</v>
      </c>
      <c r="BI209" s="159">
        <f>IF(N209="nulová",J209,0)</f>
        <v>0</v>
      </c>
      <c r="BJ209" s="17" t="s">
        <v>80</v>
      </c>
      <c r="BK209" s="159">
        <f>ROUND(I209*H209,2)</f>
        <v>0</v>
      </c>
      <c r="BL209" s="17" t="s">
        <v>188</v>
      </c>
      <c r="BM209" s="158" t="s">
        <v>2398</v>
      </c>
    </row>
    <row r="210" spans="1:65" s="2" customFormat="1" ht="19.5">
      <c r="A210" s="32"/>
      <c r="B210" s="33"/>
      <c r="C210" s="32"/>
      <c r="D210" s="160" t="s">
        <v>190</v>
      </c>
      <c r="E210" s="32"/>
      <c r="F210" s="161" t="s">
        <v>1697</v>
      </c>
      <c r="G210" s="32"/>
      <c r="H210" s="32"/>
      <c r="I210" s="162"/>
      <c r="J210" s="32"/>
      <c r="K210" s="32"/>
      <c r="L210" s="33"/>
      <c r="M210" s="163"/>
      <c r="N210" s="164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190</v>
      </c>
      <c r="AU210" s="17" t="s">
        <v>82</v>
      </c>
    </row>
    <row r="211" spans="1:65" s="2" customFormat="1" ht="24.2" customHeight="1">
      <c r="A211" s="32"/>
      <c r="B211" s="144"/>
      <c r="C211" s="188" t="s">
        <v>404</v>
      </c>
      <c r="D211" s="188" t="s">
        <v>266</v>
      </c>
      <c r="E211" s="189" t="s">
        <v>1979</v>
      </c>
      <c r="F211" s="190" t="s">
        <v>1980</v>
      </c>
      <c r="G211" s="191" t="s">
        <v>690</v>
      </c>
      <c r="H211" s="192">
        <v>19.77</v>
      </c>
      <c r="I211" s="193"/>
      <c r="J211" s="194">
        <f>ROUND(I211*H211,2)</f>
        <v>0</v>
      </c>
      <c r="K211" s="195"/>
      <c r="L211" s="33"/>
      <c r="M211" s="196" t="s">
        <v>1</v>
      </c>
      <c r="N211" s="197" t="s">
        <v>37</v>
      </c>
      <c r="O211" s="58"/>
      <c r="P211" s="156">
        <f>O211*H211</f>
        <v>0</v>
      </c>
      <c r="Q211" s="156">
        <v>0</v>
      </c>
      <c r="R211" s="156">
        <f>Q211*H211</f>
        <v>0</v>
      </c>
      <c r="S211" s="156">
        <v>0</v>
      </c>
      <c r="T211" s="157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8" t="s">
        <v>188</v>
      </c>
      <c r="AT211" s="158" t="s">
        <v>266</v>
      </c>
      <c r="AU211" s="158" t="s">
        <v>82</v>
      </c>
      <c r="AY211" s="17" t="s">
        <v>181</v>
      </c>
      <c r="BE211" s="159">
        <f>IF(N211="základní",J211,0)</f>
        <v>0</v>
      </c>
      <c r="BF211" s="159">
        <f>IF(N211="snížená",J211,0)</f>
        <v>0</v>
      </c>
      <c r="BG211" s="159">
        <f>IF(N211="zákl. přenesená",J211,0)</f>
        <v>0</v>
      </c>
      <c r="BH211" s="159">
        <f>IF(N211="sníž. přenesená",J211,0)</f>
        <v>0</v>
      </c>
      <c r="BI211" s="159">
        <f>IF(N211="nulová",J211,0)</f>
        <v>0</v>
      </c>
      <c r="BJ211" s="17" t="s">
        <v>80</v>
      </c>
      <c r="BK211" s="159">
        <f>ROUND(I211*H211,2)</f>
        <v>0</v>
      </c>
      <c r="BL211" s="17" t="s">
        <v>188</v>
      </c>
      <c r="BM211" s="158" t="s">
        <v>2399</v>
      </c>
    </row>
    <row r="212" spans="1:65" s="2" customFormat="1" ht="11.25">
      <c r="A212" s="32"/>
      <c r="B212" s="33"/>
      <c r="C212" s="32"/>
      <c r="D212" s="160" t="s">
        <v>190</v>
      </c>
      <c r="E212" s="32"/>
      <c r="F212" s="161" t="s">
        <v>1980</v>
      </c>
      <c r="G212" s="32"/>
      <c r="H212" s="32"/>
      <c r="I212" s="162"/>
      <c r="J212" s="32"/>
      <c r="K212" s="32"/>
      <c r="L212" s="33"/>
      <c r="M212" s="163"/>
      <c r="N212" s="164"/>
      <c r="O212" s="58"/>
      <c r="P212" s="58"/>
      <c r="Q212" s="58"/>
      <c r="R212" s="58"/>
      <c r="S212" s="58"/>
      <c r="T212" s="59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T212" s="17" t="s">
        <v>190</v>
      </c>
      <c r="AU212" s="17" t="s">
        <v>82</v>
      </c>
    </row>
    <row r="213" spans="1:65" s="13" customFormat="1" ht="11.25">
      <c r="B213" s="165"/>
      <c r="D213" s="160" t="s">
        <v>191</v>
      </c>
      <c r="E213" s="166" t="s">
        <v>1</v>
      </c>
      <c r="F213" s="167" t="s">
        <v>2400</v>
      </c>
      <c r="H213" s="168">
        <v>1.1499999999999999</v>
      </c>
      <c r="I213" s="169"/>
      <c r="L213" s="165"/>
      <c r="M213" s="170"/>
      <c r="N213" s="171"/>
      <c r="O213" s="171"/>
      <c r="P213" s="171"/>
      <c r="Q213" s="171"/>
      <c r="R213" s="171"/>
      <c r="S213" s="171"/>
      <c r="T213" s="172"/>
      <c r="AT213" s="166" t="s">
        <v>191</v>
      </c>
      <c r="AU213" s="166" t="s">
        <v>82</v>
      </c>
      <c r="AV213" s="13" t="s">
        <v>82</v>
      </c>
      <c r="AW213" s="13" t="s">
        <v>29</v>
      </c>
      <c r="AX213" s="13" t="s">
        <v>72</v>
      </c>
      <c r="AY213" s="166" t="s">
        <v>181</v>
      </c>
    </row>
    <row r="214" spans="1:65" s="13" customFormat="1" ht="11.25">
      <c r="B214" s="165"/>
      <c r="D214" s="160" t="s">
        <v>191</v>
      </c>
      <c r="E214" s="166" t="s">
        <v>1</v>
      </c>
      <c r="F214" s="167" t="s">
        <v>2401</v>
      </c>
      <c r="H214" s="168">
        <v>13.82</v>
      </c>
      <c r="I214" s="169"/>
      <c r="L214" s="165"/>
      <c r="M214" s="170"/>
      <c r="N214" s="171"/>
      <c r="O214" s="171"/>
      <c r="P214" s="171"/>
      <c r="Q214" s="171"/>
      <c r="R214" s="171"/>
      <c r="S214" s="171"/>
      <c r="T214" s="172"/>
      <c r="AT214" s="166" t="s">
        <v>191</v>
      </c>
      <c r="AU214" s="166" t="s">
        <v>82</v>
      </c>
      <c r="AV214" s="13" t="s">
        <v>82</v>
      </c>
      <c r="AW214" s="13" t="s">
        <v>29</v>
      </c>
      <c r="AX214" s="13" t="s">
        <v>72</v>
      </c>
      <c r="AY214" s="166" t="s">
        <v>181</v>
      </c>
    </row>
    <row r="215" spans="1:65" s="13" customFormat="1" ht="11.25">
      <c r="B215" s="165"/>
      <c r="D215" s="160" t="s">
        <v>191</v>
      </c>
      <c r="E215" s="166" t="s">
        <v>1</v>
      </c>
      <c r="F215" s="167" t="s">
        <v>2402</v>
      </c>
      <c r="H215" s="168">
        <v>4.8</v>
      </c>
      <c r="I215" s="169"/>
      <c r="L215" s="165"/>
      <c r="M215" s="170"/>
      <c r="N215" s="171"/>
      <c r="O215" s="171"/>
      <c r="P215" s="171"/>
      <c r="Q215" s="171"/>
      <c r="R215" s="171"/>
      <c r="S215" s="171"/>
      <c r="T215" s="172"/>
      <c r="AT215" s="166" t="s">
        <v>191</v>
      </c>
      <c r="AU215" s="166" t="s">
        <v>82</v>
      </c>
      <c r="AV215" s="13" t="s">
        <v>82</v>
      </c>
      <c r="AW215" s="13" t="s">
        <v>29</v>
      </c>
      <c r="AX215" s="13" t="s">
        <v>72</v>
      </c>
      <c r="AY215" s="166" t="s">
        <v>181</v>
      </c>
    </row>
    <row r="216" spans="1:65" s="15" customFormat="1" ht="11.25">
      <c r="B216" s="180"/>
      <c r="D216" s="160" t="s">
        <v>191</v>
      </c>
      <c r="E216" s="181" t="s">
        <v>1</v>
      </c>
      <c r="F216" s="182" t="s">
        <v>223</v>
      </c>
      <c r="H216" s="183">
        <v>19.77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191</v>
      </c>
      <c r="AU216" s="181" t="s">
        <v>82</v>
      </c>
      <c r="AV216" s="15" t="s">
        <v>188</v>
      </c>
      <c r="AW216" s="15" t="s">
        <v>29</v>
      </c>
      <c r="AX216" s="15" t="s">
        <v>80</v>
      </c>
      <c r="AY216" s="181" t="s">
        <v>181</v>
      </c>
    </row>
    <row r="217" spans="1:65" s="2" customFormat="1" ht="16.5" customHeight="1">
      <c r="A217" s="32"/>
      <c r="B217" s="144"/>
      <c r="C217" s="188" t="s">
        <v>394</v>
      </c>
      <c r="D217" s="188" t="s">
        <v>266</v>
      </c>
      <c r="E217" s="189" t="s">
        <v>1731</v>
      </c>
      <c r="F217" s="190" t="s">
        <v>1732</v>
      </c>
      <c r="G217" s="191" t="s">
        <v>577</v>
      </c>
      <c r="H217" s="192">
        <v>2</v>
      </c>
      <c r="I217" s="193"/>
      <c r="J217" s="194">
        <f>ROUND(I217*H217,2)</f>
        <v>0</v>
      </c>
      <c r="K217" s="195"/>
      <c r="L217" s="33"/>
      <c r="M217" s="196" t="s">
        <v>1</v>
      </c>
      <c r="N217" s="197" t="s">
        <v>37</v>
      </c>
      <c r="O217" s="58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8" t="s">
        <v>188</v>
      </c>
      <c r="AT217" s="158" t="s">
        <v>266</v>
      </c>
      <c r="AU217" s="158" t="s">
        <v>82</v>
      </c>
      <c r="AY217" s="17" t="s">
        <v>181</v>
      </c>
      <c r="BE217" s="159">
        <f>IF(N217="základní",J217,0)</f>
        <v>0</v>
      </c>
      <c r="BF217" s="159">
        <f>IF(N217="snížená",J217,0)</f>
        <v>0</v>
      </c>
      <c r="BG217" s="159">
        <f>IF(N217="zákl. přenesená",J217,0)</f>
        <v>0</v>
      </c>
      <c r="BH217" s="159">
        <f>IF(N217="sníž. přenesená",J217,0)</f>
        <v>0</v>
      </c>
      <c r="BI217" s="159">
        <f>IF(N217="nulová",J217,0)</f>
        <v>0</v>
      </c>
      <c r="BJ217" s="17" t="s">
        <v>80</v>
      </c>
      <c r="BK217" s="159">
        <f>ROUND(I217*H217,2)</f>
        <v>0</v>
      </c>
      <c r="BL217" s="17" t="s">
        <v>188</v>
      </c>
      <c r="BM217" s="158" t="s">
        <v>2403</v>
      </c>
    </row>
    <row r="218" spans="1:65" s="2" customFormat="1" ht="11.25">
      <c r="A218" s="32"/>
      <c r="B218" s="33"/>
      <c r="C218" s="32"/>
      <c r="D218" s="160" t="s">
        <v>190</v>
      </c>
      <c r="E218" s="32"/>
      <c r="F218" s="161" t="s">
        <v>1732</v>
      </c>
      <c r="G218" s="32"/>
      <c r="H218" s="32"/>
      <c r="I218" s="162"/>
      <c r="J218" s="32"/>
      <c r="K218" s="32"/>
      <c r="L218" s="33"/>
      <c r="M218" s="163"/>
      <c r="N218" s="164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190</v>
      </c>
      <c r="AU218" s="17" t="s">
        <v>82</v>
      </c>
    </row>
    <row r="219" spans="1:65" s="12" customFormat="1" ht="22.9" customHeight="1">
      <c r="B219" s="131"/>
      <c r="D219" s="132" t="s">
        <v>71</v>
      </c>
      <c r="E219" s="142" t="s">
        <v>1734</v>
      </c>
      <c r="F219" s="142" t="s">
        <v>1992</v>
      </c>
      <c r="I219" s="134"/>
      <c r="J219" s="143">
        <f>BK219</f>
        <v>0</v>
      </c>
      <c r="L219" s="131"/>
      <c r="M219" s="136"/>
      <c r="N219" s="137"/>
      <c r="O219" s="137"/>
      <c r="P219" s="138">
        <f>SUM(P220:P227)</f>
        <v>0</v>
      </c>
      <c r="Q219" s="137"/>
      <c r="R219" s="138">
        <f>SUM(R220:R227)</f>
        <v>0</v>
      </c>
      <c r="S219" s="137"/>
      <c r="T219" s="139">
        <f>SUM(T220:T227)</f>
        <v>0</v>
      </c>
      <c r="AR219" s="132" t="s">
        <v>80</v>
      </c>
      <c r="AT219" s="140" t="s">
        <v>71</v>
      </c>
      <c r="AU219" s="140" t="s">
        <v>80</v>
      </c>
      <c r="AY219" s="132" t="s">
        <v>181</v>
      </c>
      <c r="BK219" s="141">
        <f>SUM(BK220:BK227)</f>
        <v>0</v>
      </c>
    </row>
    <row r="220" spans="1:65" s="2" customFormat="1" ht="49.15" customHeight="1">
      <c r="A220" s="32"/>
      <c r="B220" s="144"/>
      <c r="C220" s="188" t="s">
        <v>408</v>
      </c>
      <c r="D220" s="188" t="s">
        <v>266</v>
      </c>
      <c r="E220" s="189" t="s">
        <v>1740</v>
      </c>
      <c r="F220" s="190" t="s">
        <v>1741</v>
      </c>
      <c r="G220" s="191" t="s">
        <v>643</v>
      </c>
      <c r="H220" s="192">
        <v>47.448</v>
      </c>
      <c r="I220" s="193"/>
      <c r="J220" s="194">
        <f>ROUND(I220*H220,2)</f>
        <v>0</v>
      </c>
      <c r="K220" s="195"/>
      <c r="L220" s="33"/>
      <c r="M220" s="196" t="s">
        <v>1</v>
      </c>
      <c r="N220" s="197" t="s">
        <v>37</v>
      </c>
      <c r="O220" s="58"/>
      <c r="P220" s="156">
        <f>O220*H220</f>
        <v>0</v>
      </c>
      <c r="Q220" s="156">
        <v>0</v>
      </c>
      <c r="R220" s="156">
        <f>Q220*H220</f>
        <v>0</v>
      </c>
      <c r="S220" s="156">
        <v>0</v>
      </c>
      <c r="T220" s="157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8" t="s">
        <v>188</v>
      </c>
      <c r="AT220" s="158" t="s">
        <v>266</v>
      </c>
      <c r="AU220" s="158" t="s">
        <v>82</v>
      </c>
      <c r="AY220" s="17" t="s">
        <v>181</v>
      </c>
      <c r="BE220" s="159">
        <f>IF(N220="základní",J220,0)</f>
        <v>0</v>
      </c>
      <c r="BF220" s="159">
        <f>IF(N220="snížená",J220,0)</f>
        <v>0</v>
      </c>
      <c r="BG220" s="159">
        <f>IF(N220="zákl. přenesená",J220,0)</f>
        <v>0</v>
      </c>
      <c r="BH220" s="159">
        <f>IF(N220="sníž. přenesená",J220,0)</f>
        <v>0</v>
      </c>
      <c r="BI220" s="159">
        <f>IF(N220="nulová",J220,0)</f>
        <v>0</v>
      </c>
      <c r="BJ220" s="17" t="s">
        <v>80</v>
      </c>
      <c r="BK220" s="159">
        <f>ROUND(I220*H220,2)</f>
        <v>0</v>
      </c>
      <c r="BL220" s="17" t="s">
        <v>188</v>
      </c>
      <c r="BM220" s="158" t="s">
        <v>2404</v>
      </c>
    </row>
    <row r="221" spans="1:65" s="2" customFormat="1" ht="29.25">
      <c r="A221" s="32"/>
      <c r="B221" s="33"/>
      <c r="C221" s="32"/>
      <c r="D221" s="160" t="s">
        <v>190</v>
      </c>
      <c r="E221" s="32"/>
      <c r="F221" s="161" t="s">
        <v>1741</v>
      </c>
      <c r="G221" s="32"/>
      <c r="H221" s="32"/>
      <c r="I221" s="162"/>
      <c r="J221" s="32"/>
      <c r="K221" s="32"/>
      <c r="L221" s="33"/>
      <c r="M221" s="163"/>
      <c r="N221" s="164"/>
      <c r="O221" s="58"/>
      <c r="P221" s="58"/>
      <c r="Q221" s="58"/>
      <c r="R221" s="58"/>
      <c r="S221" s="58"/>
      <c r="T221" s="59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T221" s="17" t="s">
        <v>190</v>
      </c>
      <c r="AU221" s="17" t="s">
        <v>82</v>
      </c>
    </row>
    <row r="222" spans="1:65" s="2" customFormat="1" ht="33" customHeight="1">
      <c r="A222" s="32"/>
      <c r="B222" s="144"/>
      <c r="C222" s="188" t="s">
        <v>532</v>
      </c>
      <c r="D222" s="188" t="s">
        <v>266</v>
      </c>
      <c r="E222" s="189" t="s">
        <v>1748</v>
      </c>
      <c r="F222" s="190" t="s">
        <v>1749</v>
      </c>
      <c r="G222" s="191" t="s">
        <v>643</v>
      </c>
      <c r="H222" s="192">
        <v>47.448</v>
      </c>
      <c r="I222" s="193"/>
      <c r="J222" s="194">
        <f>ROUND(I222*H222,2)</f>
        <v>0</v>
      </c>
      <c r="K222" s="195"/>
      <c r="L222" s="33"/>
      <c r="M222" s="196" t="s">
        <v>1</v>
      </c>
      <c r="N222" s="197" t="s">
        <v>37</v>
      </c>
      <c r="O222" s="58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8" t="s">
        <v>188</v>
      </c>
      <c r="AT222" s="158" t="s">
        <v>266</v>
      </c>
      <c r="AU222" s="158" t="s">
        <v>82</v>
      </c>
      <c r="AY222" s="17" t="s">
        <v>181</v>
      </c>
      <c r="BE222" s="159">
        <f>IF(N222="základní",J222,0)</f>
        <v>0</v>
      </c>
      <c r="BF222" s="159">
        <f>IF(N222="snížená",J222,0)</f>
        <v>0</v>
      </c>
      <c r="BG222" s="159">
        <f>IF(N222="zákl. přenesená",J222,0)</f>
        <v>0</v>
      </c>
      <c r="BH222" s="159">
        <f>IF(N222="sníž. přenesená",J222,0)</f>
        <v>0</v>
      </c>
      <c r="BI222" s="159">
        <f>IF(N222="nulová",J222,0)</f>
        <v>0</v>
      </c>
      <c r="BJ222" s="17" t="s">
        <v>80</v>
      </c>
      <c r="BK222" s="159">
        <f>ROUND(I222*H222,2)</f>
        <v>0</v>
      </c>
      <c r="BL222" s="17" t="s">
        <v>188</v>
      </c>
      <c r="BM222" s="158" t="s">
        <v>2405</v>
      </c>
    </row>
    <row r="223" spans="1:65" s="2" customFormat="1" ht="19.5">
      <c r="A223" s="32"/>
      <c r="B223" s="33"/>
      <c r="C223" s="32"/>
      <c r="D223" s="160" t="s">
        <v>190</v>
      </c>
      <c r="E223" s="32"/>
      <c r="F223" s="161" t="s">
        <v>1749</v>
      </c>
      <c r="G223" s="32"/>
      <c r="H223" s="32"/>
      <c r="I223" s="162"/>
      <c r="J223" s="32"/>
      <c r="K223" s="32"/>
      <c r="L223" s="33"/>
      <c r="M223" s="163"/>
      <c r="N223" s="164"/>
      <c r="O223" s="58"/>
      <c r="P223" s="58"/>
      <c r="Q223" s="58"/>
      <c r="R223" s="58"/>
      <c r="S223" s="58"/>
      <c r="T223" s="59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T223" s="17" t="s">
        <v>190</v>
      </c>
      <c r="AU223" s="17" t="s">
        <v>82</v>
      </c>
    </row>
    <row r="224" spans="1:65" s="2" customFormat="1" ht="44.25" customHeight="1">
      <c r="A224" s="32"/>
      <c r="B224" s="144"/>
      <c r="C224" s="188" t="s">
        <v>537</v>
      </c>
      <c r="D224" s="188" t="s">
        <v>266</v>
      </c>
      <c r="E224" s="189" t="s">
        <v>1751</v>
      </c>
      <c r="F224" s="190" t="s">
        <v>1752</v>
      </c>
      <c r="G224" s="191" t="s">
        <v>643</v>
      </c>
      <c r="H224" s="192">
        <v>901.51199999999994</v>
      </c>
      <c r="I224" s="193"/>
      <c r="J224" s="194">
        <f>ROUND(I224*H224,2)</f>
        <v>0</v>
      </c>
      <c r="K224" s="195"/>
      <c r="L224" s="33"/>
      <c r="M224" s="196" t="s">
        <v>1</v>
      </c>
      <c r="N224" s="197" t="s">
        <v>37</v>
      </c>
      <c r="O224" s="58"/>
      <c r="P224" s="156">
        <f>O224*H224</f>
        <v>0</v>
      </c>
      <c r="Q224" s="156">
        <v>0</v>
      </c>
      <c r="R224" s="156">
        <f>Q224*H224</f>
        <v>0</v>
      </c>
      <c r="S224" s="156">
        <v>0</v>
      </c>
      <c r="T224" s="157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8" t="s">
        <v>188</v>
      </c>
      <c r="AT224" s="158" t="s">
        <v>266</v>
      </c>
      <c r="AU224" s="158" t="s">
        <v>82</v>
      </c>
      <c r="AY224" s="17" t="s">
        <v>181</v>
      </c>
      <c r="BE224" s="159">
        <f>IF(N224="základní",J224,0)</f>
        <v>0</v>
      </c>
      <c r="BF224" s="159">
        <f>IF(N224="snížená",J224,0)</f>
        <v>0</v>
      </c>
      <c r="BG224" s="159">
        <f>IF(N224="zákl. přenesená",J224,0)</f>
        <v>0</v>
      </c>
      <c r="BH224" s="159">
        <f>IF(N224="sníž. přenesená",J224,0)</f>
        <v>0</v>
      </c>
      <c r="BI224" s="159">
        <f>IF(N224="nulová",J224,0)</f>
        <v>0</v>
      </c>
      <c r="BJ224" s="17" t="s">
        <v>80</v>
      </c>
      <c r="BK224" s="159">
        <f>ROUND(I224*H224,2)</f>
        <v>0</v>
      </c>
      <c r="BL224" s="17" t="s">
        <v>188</v>
      </c>
      <c r="BM224" s="158" t="s">
        <v>2406</v>
      </c>
    </row>
    <row r="225" spans="1:65" s="2" customFormat="1" ht="29.25">
      <c r="A225" s="32"/>
      <c r="B225" s="33"/>
      <c r="C225" s="32"/>
      <c r="D225" s="160" t="s">
        <v>190</v>
      </c>
      <c r="E225" s="32"/>
      <c r="F225" s="161" t="s">
        <v>1752</v>
      </c>
      <c r="G225" s="32"/>
      <c r="H225" s="32"/>
      <c r="I225" s="162"/>
      <c r="J225" s="32"/>
      <c r="K225" s="32"/>
      <c r="L225" s="33"/>
      <c r="M225" s="163"/>
      <c r="N225" s="164"/>
      <c r="O225" s="58"/>
      <c r="P225" s="58"/>
      <c r="Q225" s="58"/>
      <c r="R225" s="58"/>
      <c r="S225" s="58"/>
      <c r="T225" s="59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7" t="s">
        <v>190</v>
      </c>
      <c r="AU225" s="17" t="s">
        <v>82</v>
      </c>
    </row>
    <row r="226" spans="1:65" s="13" customFormat="1" ht="11.25">
      <c r="B226" s="165"/>
      <c r="D226" s="160" t="s">
        <v>191</v>
      </c>
      <c r="E226" s="166" t="s">
        <v>1</v>
      </c>
      <c r="F226" s="167" t="s">
        <v>2407</v>
      </c>
      <c r="H226" s="168">
        <v>901.51199999999994</v>
      </c>
      <c r="I226" s="169"/>
      <c r="L226" s="165"/>
      <c r="M226" s="170"/>
      <c r="N226" s="171"/>
      <c r="O226" s="171"/>
      <c r="P226" s="171"/>
      <c r="Q226" s="171"/>
      <c r="R226" s="171"/>
      <c r="S226" s="171"/>
      <c r="T226" s="172"/>
      <c r="AT226" s="166" t="s">
        <v>191</v>
      </c>
      <c r="AU226" s="166" t="s">
        <v>82</v>
      </c>
      <c r="AV226" s="13" t="s">
        <v>82</v>
      </c>
      <c r="AW226" s="13" t="s">
        <v>29</v>
      </c>
      <c r="AX226" s="13" t="s">
        <v>72</v>
      </c>
      <c r="AY226" s="166" t="s">
        <v>181</v>
      </c>
    </row>
    <row r="227" spans="1:65" s="15" customFormat="1" ht="11.25">
      <c r="B227" s="180"/>
      <c r="D227" s="160" t="s">
        <v>191</v>
      </c>
      <c r="E227" s="181" t="s">
        <v>1</v>
      </c>
      <c r="F227" s="182" t="s">
        <v>223</v>
      </c>
      <c r="H227" s="183">
        <v>901.51199999999994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191</v>
      </c>
      <c r="AU227" s="181" t="s">
        <v>82</v>
      </c>
      <c r="AV227" s="15" t="s">
        <v>188</v>
      </c>
      <c r="AW227" s="15" t="s">
        <v>29</v>
      </c>
      <c r="AX227" s="15" t="s">
        <v>80</v>
      </c>
      <c r="AY227" s="181" t="s">
        <v>181</v>
      </c>
    </row>
    <row r="228" spans="1:65" s="12" customFormat="1" ht="22.9" customHeight="1">
      <c r="B228" s="131"/>
      <c r="D228" s="132" t="s">
        <v>71</v>
      </c>
      <c r="E228" s="142" t="s">
        <v>1755</v>
      </c>
      <c r="F228" s="142" t="s">
        <v>1756</v>
      </c>
      <c r="I228" s="134"/>
      <c r="J228" s="143">
        <f>BK228</f>
        <v>0</v>
      </c>
      <c r="L228" s="131"/>
      <c r="M228" s="136"/>
      <c r="N228" s="137"/>
      <c r="O228" s="137"/>
      <c r="P228" s="138">
        <f>SUM(P229:P230)</f>
        <v>0</v>
      </c>
      <c r="Q228" s="137"/>
      <c r="R228" s="138">
        <f>SUM(R229:R230)</f>
        <v>0</v>
      </c>
      <c r="S228" s="137"/>
      <c r="T228" s="139">
        <f>SUM(T229:T230)</f>
        <v>0</v>
      </c>
      <c r="AR228" s="132" t="s">
        <v>80</v>
      </c>
      <c r="AT228" s="140" t="s">
        <v>71</v>
      </c>
      <c r="AU228" s="140" t="s">
        <v>80</v>
      </c>
      <c r="AY228" s="132" t="s">
        <v>181</v>
      </c>
      <c r="BK228" s="141">
        <f>SUM(BK229:BK230)</f>
        <v>0</v>
      </c>
    </row>
    <row r="229" spans="1:65" s="2" customFormat="1" ht="44.25" customHeight="1">
      <c r="A229" s="32"/>
      <c r="B229" s="144"/>
      <c r="C229" s="188" t="s">
        <v>540</v>
      </c>
      <c r="D229" s="188" t="s">
        <v>266</v>
      </c>
      <c r="E229" s="189" t="s">
        <v>2225</v>
      </c>
      <c r="F229" s="190" t="s">
        <v>2226</v>
      </c>
      <c r="G229" s="191" t="s">
        <v>643</v>
      </c>
      <c r="H229" s="192">
        <v>213.31200000000001</v>
      </c>
      <c r="I229" s="193"/>
      <c r="J229" s="194">
        <f>ROUND(I229*H229,2)</f>
        <v>0</v>
      </c>
      <c r="K229" s="195"/>
      <c r="L229" s="33"/>
      <c r="M229" s="196" t="s">
        <v>1</v>
      </c>
      <c r="N229" s="197" t="s">
        <v>37</v>
      </c>
      <c r="O229" s="58"/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58" t="s">
        <v>188</v>
      </c>
      <c r="AT229" s="158" t="s">
        <v>266</v>
      </c>
      <c r="AU229" s="158" t="s">
        <v>82</v>
      </c>
      <c r="AY229" s="17" t="s">
        <v>181</v>
      </c>
      <c r="BE229" s="159">
        <f>IF(N229="základní",J229,0)</f>
        <v>0</v>
      </c>
      <c r="BF229" s="159">
        <f>IF(N229="snížená",J229,0)</f>
        <v>0</v>
      </c>
      <c r="BG229" s="159">
        <f>IF(N229="zákl. přenesená",J229,0)</f>
        <v>0</v>
      </c>
      <c r="BH229" s="159">
        <f>IF(N229="sníž. přenesená",J229,0)</f>
        <v>0</v>
      </c>
      <c r="BI229" s="159">
        <f>IF(N229="nulová",J229,0)</f>
        <v>0</v>
      </c>
      <c r="BJ229" s="17" t="s">
        <v>80</v>
      </c>
      <c r="BK229" s="159">
        <f>ROUND(I229*H229,2)</f>
        <v>0</v>
      </c>
      <c r="BL229" s="17" t="s">
        <v>188</v>
      </c>
      <c r="BM229" s="158" t="s">
        <v>2408</v>
      </c>
    </row>
    <row r="230" spans="1:65" s="2" customFormat="1" ht="29.25">
      <c r="A230" s="32"/>
      <c r="B230" s="33"/>
      <c r="C230" s="32"/>
      <c r="D230" s="160" t="s">
        <v>190</v>
      </c>
      <c r="E230" s="32"/>
      <c r="F230" s="161" t="s">
        <v>2226</v>
      </c>
      <c r="G230" s="32"/>
      <c r="H230" s="32"/>
      <c r="I230" s="162"/>
      <c r="J230" s="32"/>
      <c r="K230" s="32"/>
      <c r="L230" s="33"/>
      <c r="M230" s="163"/>
      <c r="N230" s="164"/>
      <c r="O230" s="58"/>
      <c r="P230" s="58"/>
      <c r="Q230" s="58"/>
      <c r="R230" s="58"/>
      <c r="S230" s="58"/>
      <c r="T230" s="59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T230" s="17" t="s">
        <v>190</v>
      </c>
      <c r="AU230" s="17" t="s">
        <v>82</v>
      </c>
    </row>
    <row r="231" spans="1:65" s="12" customFormat="1" ht="25.9" customHeight="1">
      <c r="B231" s="131"/>
      <c r="D231" s="132" t="s">
        <v>71</v>
      </c>
      <c r="E231" s="133" t="s">
        <v>1760</v>
      </c>
      <c r="F231" s="133" t="s">
        <v>1761</v>
      </c>
      <c r="I231" s="134"/>
      <c r="J231" s="135">
        <f>BK231</f>
        <v>0</v>
      </c>
      <c r="L231" s="131"/>
      <c r="M231" s="136"/>
      <c r="N231" s="137"/>
      <c r="O231" s="137"/>
      <c r="P231" s="138">
        <f>P232</f>
        <v>0</v>
      </c>
      <c r="Q231" s="137"/>
      <c r="R231" s="138">
        <f>R232</f>
        <v>0</v>
      </c>
      <c r="S231" s="137"/>
      <c r="T231" s="139">
        <f>T232</f>
        <v>0</v>
      </c>
      <c r="AR231" s="132" t="s">
        <v>82</v>
      </c>
      <c r="AT231" s="140" t="s">
        <v>71</v>
      </c>
      <c r="AU231" s="140" t="s">
        <v>72</v>
      </c>
      <c r="AY231" s="132" t="s">
        <v>181</v>
      </c>
      <c r="BK231" s="141">
        <f>BK232</f>
        <v>0</v>
      </c>
    </row>
    <row r="232" spans="1:65" s="12" customFormat="1" ht="22.9" customHeight="1">
      <c r="B232" s="131"/>
      <c r="D232" s="132" t="s">
        <v>71</v>
      </c>
      <c r="E232" s="142" t="s">
        <v>1762</v>
      </c>
      <c r="F232" s="142" t="s">
        <v>1763</v>
      </c>
      <c r="I232" s="134"/>
      <c r="J232" s="143">
        <f>BK232</f>
        <v>0</v>
      </c>
      <c r="L232" s="131"/>
      <c r="M232" s="136"/>
      <c r="N232" s="137"/>
      <c r="O232" s="137"/>
      <c r="P232" s="138">
        <f>SUM(P233:P250)</f>
        <v>0</v>
      </c>
      <c r="Q232" s="137"/>
      <c r="R232" s="138">
        <f>SUM(R233:R250)</f>
        <v>0</v>
      </c>
      <c r="S232" s="137"/>
      <c r="T232" s="139">
        <f>SUM(T233:T250)</f>
        <v>0</v>
      </c>
      <c r="AR232" s="132" t="s">
        <v>82</v>
      </c>
      <c r="AT232" s="140" t="s">
        <v>71</v>
      </c>
      <c r="AU232" s="140" t="s">
        <v>80</v>
      </c>
      <c r="AY232" s="132" t="s">
        <v>181</v>
      </c>
      <c r="BK232" s="141">
        <f>SUM(BK233:BK250)</f>
        <v>0</v>
      </c>
    </row>
    <row r="233" spans="1:65" s="2" customFormat="1" ht="33" customHeight="1">
      <c r="A233" s="32"/>
      <c r="B233" s="144"/>
      <c r="C233" s="188" t="s">
        <v>542</v>
      </c>
      <c r="D233" s="188" t="s">
        <v>266</v>
      </c>
      <c r="E233" s="189" t="s">
        <v>2409</v>
      </c>
      <c r="F233" s="190" t="s">
        <v>2410</v>
      </c>
      <c r="G233" s="191" t="s">
        <v>881</v>
      </c>
      <c r="H233" s="192">
        <v>104.958</v>
      </c>
      <c r="I233" s="193"/>
      <c r="J233" s="194">
        <f>ROUND(I233*H233,2)</f>
        <v>0</v>
      </c>
      <c r="K233" s="195"/>
      <c r="L233" s="33"/>
      <c r="M233" s="196" t="s">
        <v>1</v>
      </c>
      <c r="N233" s="197" t="s">
        <v>37</v>
      </c>
      <c r="O233" s="58"/>
      <c r="P233" s="156">
        <f>O233*H233</f>
        <v>0</v>
      </c>
      <c r="Q233" s="156">
        <v>0</v>
      </c>
      <c r="R233" s="156">
        <f>Q233*H233</f>
        <v>0</v>
      </c>
      <c r="S233" s="156">
        <v>0</v>
      </c>
      <c r="T233" s="157">
        <f>S233*H233</f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58" t="s">
        <v>325</v>
      </c>
      <c r="AT233" s="158" t="s">
        <v>266</v>
      </c>
      <c r="AU233" s="158" t="s">
        <v>82</v>
      </c>
      <c r="AY233" s="17" t="s">
        <v>181</v>
      </c>
      <c r="BE233" s="159">
        <f>IF(N233="základní",J233,0)</f>
        <v>0</v>
      </c>
      <c r="BF233" s="159">
        <f>IF(N233="snížená",J233,0)</f>
        <v>0</v>
      </c>
      <c r="BG233" s="159">
        <f>IF(N233="zákl. přenesená",J233,0)</f>
        <v>0</v>
      </c>
      <c r="BH233" s="159">
        <f>IF(N233="sníž. přenesená",J233,0)</f>
        <v>0</v>
      </c>
      <c r="BI233" s="159">
        <f>IF(N233="nulová",J233,0)</f>
        <v>0</v>
      </c>
      <c r="BJ233" s="17" t="s">
        <v>80</v>
      </c>
      <c r="BK233" s="159">
        <f>ROUND(I233*H233,2)</f>
        <v>0</v>
      </c>
      <c r="BL233" s="17" t="s">
        <v>325</v>
      </c>
      <c r="BM233" s="158" t="s">
        <v>2411</v>
      </c>
    </row>
    <row r="234" spans="1:65" s="2" customFormat="1" ht="19.5">
      <c r="A234" s="32"/>
      <c r="B234" s="33"/>
      <c r="C234" s="32"/>
      <c r="D234" s="160" t="s">
        <v>190</v>
      </c>
      <c r="E234" s="32"/>
      <c r="F234" s="161" t="s">
        <v>2410</v>
      </c>
      <c r="G234" s="32"/>
      <c r="H234" s="32"/>
      <c r="I234" s="162"/>
      <c r="J234" s="32"/>
      <c r="K234" s="32"/>
      <c r="L234" s="33"/>
      <c r="M234" s="163"/>
      <c r="N234" s="164"/>
      <c r="O234" s="58"/>
      <c r="P234" s="58"/>
      <c r="Q234" s="58"/>
      <c r="R234" s="58"/>
      <c r="S234" s="58"/>
      <c r="T234" s="59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T234" s="17" t="s">
        <v>190</v>
      </c>
      <c r="AU234" s="17" t="s">
        <v>82</v>
      </c>
    </row>
    <row r="235" spans="1:65" s="13" customFormat="1" ht="11.25">
      <c r="B235" s="165"/>
      <c r="D235" s="160" t="s">
        <v>191</v>
      </c>
      <c r="E235" s="166" t="s">
        <v>1</v>
      </c>
      <c r="F235" s="167" t="s">
        <v>2412</v>
      </c>
      <c r="H235" s="168">
        <v>104.958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6" t="s">
        <v>191</v>
      </c>
      <c r="AU235" s="166" t="s">
        <v>82</v>
      </c>
      <c r="AV235" s="13" t="s">
        <v>82</v>
      </c>
      <c r="AW235" s="13" t="s">
        <v>29</v>
      </c>
      <c r="AX235" s="13" t="s">
        <v>72</v>
      </c>
      <c r="AY235" s="166" t="s">
        <v>181</v>
      </c>
    </row>
    <row r="236" spans="1:65" s="15" customFormat="1" ht="11.25">
      <c r="B236" s="180"/>
      <c r="D236" s="160" t="s">
        <v>191</v>
      </c>
      <c r="E236" s="181" t="s">
        <v>1</v>
      </c>
      <c r="F236" s="182" t="s">
        <v>223</v>
      </c>
      <c r="H236" s="183">
        <v>104.958</v>
      </c>
      <c r="I236" s="184"/>
      <c r="L236" s="180"/>
      <c r="M236" s="185"/>
      <c r="N236" s="186"/>
      <c r="O236" s="186"/>
      <c r="P236" s="186"/>
      <c r="Q236" s="186"/>
      <c r="R236" s="186"/>
      <c r="S236" s="186"/>
      <c r="T236" s="187"/>
      <c r="AT236" s="181" t="s">
        <v>191</v>
      </c>
      <c r="AU236" s="181" t="s">
        <v>82</v>
      </c>
      <c r="AV236" s="15" t="s">
        <v>188</v>
      </c>
      <c r="AW236" s="15" t="s">
        <v>29</v>
      </c>
      <c r="AX236" s="15" t="s">
        <v>80</v>
      </c>
      <c r="AY236" s="181" t="s">
        <v>181</v>
      </c>
    </row>
    <row r="237" spans="1:65" s="2" customFormat="1" ht="24.2" customHeight="1">
      <c r="A237" s="32"/>
      <c r="B237" s="144"/>
      <c r="C237" s="145" t="s">
        <v>544</v>
      </c>
      <c r="D237" s="145" t="s">
        <v>183</v>
      </c>
      <c r="E237" s="146" t="s">
        <v>2413</v>
      </c>
      <c r="F237" s="147" t="s">
        <v>2414</v>
      </c>
      <c r="G237" s="148" t="s">
        <v>1605</v>
      </c>
      <c r="H237" s="149">
        <v>0.19900000000000001</v>
      </c>
      <c r="I237" s="150"/>
      <c r="J237" s="151">
        <f>ROUND(I237*H237,2)</f>
        <v>0</v>
      </c>
      <c r="K237" s="152"/>
      <c r="L237" s="153"/>
      <c r="M237" s="154" t="s">
        <v>1</v>
      </c>
      <c r="N237" s="155" t="s">
        <v>37</v>
      </c>
      <c r="O237" s="58"/>
      <c r="P237" s="156">
        <f>O237*H237</f>
        <v>0</v>
      </c>
      <c r="Q237" s="156">
        <v>0</v>
      </c>
      <c r="R237" s="156">
        <f>Q237*H237</f>
        <v>0</v>
      </c>
      <c r="S237" s="156">
        <v>0</v>
      </c>
      <c r="T237" s="157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8" t="s">
        <v>548</v>
      </c>
      <c r="AT237" s="158" t="s">
        <v>183</v>
      </c>
      <c r="AU237" s="158" t="s">
        <v>82</v>
      </c>
      <c r="AY237" s="17" t="s">
        <v>181</v>
      </c>
      <c r="BE237" s="159">
        <f>IF(N237="základní",J237,0)</f>
        <v>0</v>
      </c>
      <c r="BF237" s="159">
        <f>IF(N237="snížená",J237,0)</f>
        <v>0</v>
      </c>
      <c r="BG237" s="159">
        <f>IF(N237="zákl. přenesená",J237,0)</f>
        <v>0</v>
      </c>
      <c r="BH237" s="159">
        <f>IF(N237="sníž. přenesená",J237,0)</f>
        <v>0</v>
      </c>
      <c r="BI237" s="159">
        <f>IF(N237="nulová",J237,0)</f>
        <v>0</v>
      </c>
      <c r="BJ237" s="17" t="s">
        <v>80</v>
      </c>
      <c r="BK237" s="159">
        <f>ROUND(I237*H237,2)</f>
        <v>0</v>
      </c>
      <c r="BL237" s="17" t="s">
        <v>325</v>
      </c>
      <c r="BM237" s="158" t="s">
        <v>2415</v>
      </c>
    </row>
    <row r="238" spans="1:65" s="2" customFormat="1" ht="19.5">
      <c r="A238" s="32"/>
      <c r="B238" s="33"/>
      <c r="C238" s="32"/>
      <c r="D238" s="160" t="s">
        <v>190</v>
      </c>
      <c r="E238" s="32"/>
      <c r="F238" s="161" t="s">
        <v>2414</v>
      </c>
      <c r="G238" s="32"/>
      <c r="H238" s="32"/>
      <c r="I238" s="162"/>
      <c r="J238" s="32"/>
      <c r="K238" s="32"/>
      <c r="L238" s="33"/>
      <c r="M238" s="163"/>
      <c r="N238" s="164"/>
      <c r="O238" s="58"/>
      <c r="P238" s="58"/>
      <c r="Q238" s="58"/>
      <c r="R238" s="58"/>
      <c r="S238" s="58"/>
      <c r="T238" s="59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T238" s="17" t="s">
        <v>190</v>
      </c>
      <c r="AU238" s="17" t="s">
        <v>82</v>
      </c>
    </row>
    <row r="239" spans="1:65" s="13" customFormat="1" ht="11.25">
      <c r="B239" s="165"/>
      <c r="D239" s="160" t="s">
        <v>191</v>
      </c>
      <c r="E239" s="166" t="s">
        <v>1</v>
      </c>
      <c r="F239" s="167" t="s">
        <v>2416</v>
      </c>
      <c r="H239" s="168">
        <v>0.19900000000000001</v>
      </c>
      <c r="I239" s="169"/>
      <c r="L239" s="165"/>
      <c r="M239" s="170"/>
      <c r="N239" s="171"/>
      <c r="O239" s="171"/>
      <c r="P239" s="171"/>
      <c r="Q239" s="171"/>
      <c r="R239" s="171"/>
      <c r="S239" s="171"/>
      <c r="T239" s="172"/>
      <c r="AT239" s="166" t="s">
        <v>191</v>
      </c>
      <c r="AU239" s="166" t="s">
        <v>82</v>
      </c>
      <c r="AV239" s="13" t="s">
        <v>82</v>
      </c>
      <c r="AW239" s="13" t="s">
        <v>29</v>
      </c>
      <c r="AX239" s="13" t="s">
        <v>72</v>
      </c>
      <c r="AY239" s="166" t="s">
        <v>181</v>
      </c>
    </row>
    <row r="240" spans="1:65" s="15" customFormat="1" ht="11.25">
      <c r="B240" s="180"/>
      <c r="D240" s="160" t="s">
        <v>191</v>
      </c>
      <c r="E240" s="181" t="s">
        <v>1</v>
      </c>
      <c r="F240" s="182" t="s">
        <v>223</v>
      </c>
      <c r="H240" s="183">
        <v>0.19900000000000001</v>
      </c>
      <c r="I240" s="184"/>
      <c r="L240" s="180"/>
      <c r="M240" s="185"/>
      <c r="N240" s="186"/>
      <c r="O240" s="186"/>
      <c r="P240" s="186"/>
      <c r="Q240" s="186"/>
      <c r="R240" s="186"/>
      <c r="S240" s="186"/>
      <c r="T240" s="187"/>
      <c r="AT240" s="181" t="s">
        <v>191</v>
      </c>
      <c r="AU240" s="181" t="s">
        <v>82</v>
      </c>
      <c r="AV240" s="15" t="s">
        <v>188</v>
      </c>
      <c r="AW240" s="15" t="s">
        <v>29</v>
      </c>
      <c r="AX240" s="15" t="s">
        <v>80</v>
      </c>
      <c r="AY240" s="181" t="s">
        <v>181</v>
      </c>
    </row>
    <row r="241" spans="1:65" s="2" customFormat="1" ht="16.5" customHeight="1">
      <c r="A241" s="32"/>
      <c r="B241" s="144"/>
      <c r="C241" s="145" t="s">
        <v>548</v>
      </c>
      <c r="D241" s="145" t="s">
        <v>183</v>
      </c>
      <c r="E241" s="146" t="s">
        <v>2417</v>
      </c>
      <c r="F241" s="147" t="s">
        <v>2418</v>
      </c>
      <c r="G241" s="148" t="s">
        <v>643</v>
      </c>
      <c r="H241" s="149">
        <v>0.19900000000000001</v>
      </c>
      <c r="I241" s="150"/>
      <c r="J241" s="151">
        <f>ROUND(I241*H241,2)</f>
        <v>0</v>
      </c>
      <c r="K241" s="152"/>
      <c r="L241" s="153"/>
      <c r="M241" s="154" t="s">
        <v>1</v>
      </c>
      <c r="N241" s="155" t="s">
        <v>37</v>
      </c>
      <c r="O241" s="58"/>
      <c r="P241" s="156">
        <f>O241*H241</f>
        <v>0</v>
      </c>
      <c r="Q241" s="156">
        <v>0</v>
      </c>
      <c r="R241" s="156">
        <f>Q241*H241</f>
        <v>0</v>
      </c>
      <c r="S241" s="156">
        <v>0</v>
      </c>
      <c r="T241" s="157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8" t="s">
        <v>548</v>
      </c>
      <c r="AT241" s="158" t="s">
        <v>183</v>
      </c>
      <c r="AU241" s="158" t="s">
        <v>82</v>
      </c>
      <c r="AY241" s="17" t="s">
        <v>181</v>
      </c>
      <c r="BE241" s="159">
        <f>IF(N241="základní",J241,0)</f>
        <v>0</v>
      </c>
      <c r="BF241" s="159">
        <f>IF(N241="snížená",J241,0)</f>
        <v>0</v>
      </c>
      <c r="BG241" s="159">
        <f>IF(N241="zákl. přenesená",J241,0)</f>
        <v>0</v>
      </c>
      <c r="BH241" s="159">
        <f>IF(N241="sníž. přenesená",J241,0)</f>
        <v>0</v>
      </c>
      <c r="BI241" s="159">
        <f>IF(N241="nulová",J241,0)</f>
        <v>0</v>
      </c>
      <c r="BJ241" s="17" t="s">
        <v>80</v>
      </c>
      <c r="BK241" s="159">
        <f>ROUND(I241*H241,2)</f>
        <v>0</v>
      </c>
      <c r="BL241" s="17" t="s">
        <v>325</v>
      </c>
      <c r="BM241" s="158" t="s">
        <v>2419</v>
      </c>
    </row>
    <row r="242" spans="1:65" s="2" customFormat="1" ht="11.25">
      <c r="A242" s="32"/>
      <c r="B242" s="33"/>
      <c r="C242" s="32"/>
      <c r="D242" s="160" t="s">
        <v>190</v>
      </c>
      <c r="E242" s="32"/>
      <c r="F242" s="161" t="s">
        <v>2418</v>
      </c>
      <c r="G242" s="32"/>
      <c r="H242" s="32"/>
      <c r="I242" s="162"/>
      <c r="J242" s="32"/>
      <c r="K242" s="32"/>
      <c r="L242" s="33"/>
      <c r="M242" s="163"/>
      <c r="N242" s="164"/>
      <c r="O242" s="58"/>
      <c r="P242" s="58"/>
      <c r="Q242" s="58"/>
      <c r="R242" s="58"/>
      <c r="S242" s="58"/>
      <c r="T242" s="59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7" t="s">
        <v>190</v>
      </c>
      <c r="AU242" s="17" t="s">
        <v>82</v>
      </c>
    </row>
    <row r="243" spans="1:65" s="13" customFormat="1" ht="11.25">
      <c r="B243" s="165"/>
      <c r="D243" s="160" t="s">
        <v>191</v>
      </c>
      <c r="E243" s="166" t="s">
        <v>1</v>
      </c>
      <c r="F243" s="167" t="s">
        <v>2416</v>
      </c>
      <c r="H243" s="168">
        <v>0.19900000000000001</v>
      </c>
      <c r="I243" s="169"/>
      <c r="L243" s="165"/>
      <c r="M243" s="170"/>
      <c r="N243" s="171"/>
      <c r="O243" s="171"/>
      <c r="P243" s="171"/>
      <c r="Q243" s="171"/>
      <c r="R243" s="171"/>
      <c r="S243" s="171"/>
      <c r="T243" s="172"/>
      <c r="AT243" s="166" t="s">
        <v>191</v>
      </c>
      <c r="AU243" s="166" t="s">
        <v>82</v>
      </c>
      <c r="AV243" s="13" t="s">
        <v>82</v>
      </c>
      <c r="AW243" s="13" t="s">
        <v>29</v>
      </c>
      <c r="AX243" s="13" t="s">
        <v>72</v>
      </c>
      <c r="AY243" s="166" t="s">
        <v>181</v>
      </c>
    </row>
    <row r="244" spans="1:65" s="15" customFormat="1" ht="11.25">
      <c r="B244" s="180"/>
      <c r="D244" s="160" t="s">
        <v>191</v>
      </c>
      <c r="E244" s="181" t="s">
        <v>1</v>
      </c>
      <c r="F244" s="182" t="s">
        <v>223</v>
      </c>
      <c r="H244" s="183">
        <v>0.19900000000000001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191</v>
      </c>
      <c r="AU244" s="181" t="s">
        <v>82</v>
      </c>
      <c r="AV244" s="15" t="s">
        <v>188</v>
      </c>
      <c r="AW244" s="15" t="s">
        <v>29</v>
      </c>
      <c r="AX244" s="15" t="s">
        <v>80</v>
      </c>
      <c r="AY244" s="181" t="s">
        <v>181</v>
      </c>
    </row>
    <row r="245" spans="1:65" s="2" customFormat="1" ht="49.15" customHeight="1">
      <c r="A245" s="32"/>
      <c r="B245" s="144"/>
      <c r="C245" s="188" t="s">
        <v>552</v>
      </c>
      <c r="D245" s="188" t="s">
        <v>266</v>
      </c>
      <c r="E245" s="189" t="s">
        <v>1793</v>
      </c>
      <c r="F245" s="190" t="s">
        <v>1794</v>
      </c>
      <c r="G245" s="191" t="s">
        <v>643</v>
      </c>
      <c r="H245" s="192">
        <v>0.20200000000000001</v>
      </c>
      <c r="I245" s="193"/>
      <c r="J245" s="194">
        <f>ROUND(I245*H245,2)</f>
        <v>0</v>
      </c>
      <c r="K245" s="195"/>
      <c r="L245" s="33"/>
      <c r="M245" s="196" t="s">
        <v>1</v>
      </c>
      <c r="N245" s="197" t="s">
        <v>37</v>
      </c>
      <c r="O245" s="58"/>
      <c r="P245" s="156">
        <f>O245*H245</f>
        <v>0</v>
      </c>
      <c r="Q245" s="156">
        <v>0</v>
      </c>
      <c r="R245" s="156">
        <f>Q245*H245</f>
        <v>0</v>
      </c>
      <c r="S245" s="156">
        <v>0</v>
      </c>
      <c r="T245" s="157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58" t="s">
        <v>325</v>
      </c>
      <c r="AT245" s="158" t="s">
        <v>266</v>
      </c>
      <c r="AU245" s="158" t="s">
        <v>82</v>
      </c>
      <c r="AY245" s="17" t="s">
        <v>181</v>
      </c>
      <c r="BE245" s="159">
        <f>IF(N245="základní",J245,0)</f>
        <v>0</v>
      </c>
      <c r="BF245" s="159">
        <f>IF(N245="snížená",J245,0)</f>
        <v>0</v>
      </c>
      <c r="BG245" s="159">
        <f>IF(N245="zákl. přenesená",J245,0)</f>
        <v>0</v>
      </c>
      <c r="BH245" s="159">
        <f>IF(N245="sníž. přenesená",J245,0)</f>
        <v>0</v>
      </c>
      <c r="BI245" s="159">
        <f>IF(N245="nulová",J245,0)</f>
        <v>0</v>
      </c>
      <c r="BJ245" s="17" t="s">
        <v>80</v>
      </c>
      <c r="BK245" s="159">
        <f>ROUND(I245*H245,2)</f>
        <v>0</v>
      </c>
      <c r="BL245" s="17" t="s">
        <v>325</v>
      </c>
      <c r="BM245" s="158" t="s">
        <v>2420</v>
      </c>
    </row>
    <row r="246" spans="1:65" s="2" customFormat="1" ht="29.25">
      <c r="A246" s="32"/>
      <c r="B246" s="33"/>
      <c r="C246" s="32"/>
      <c r="D246" s="160" t="s">
        <v>190</v>
      </c>
      <c r="E246" s="32"/>
      <c r="F246" s="161" t="s">
        <v>1794</v>
      </c>
      <c r="G246" s="32"/>
      <c r="H246" s="32"/>
      <c r="I246" s="162"/>
      <c r="J246" s="32"/>
      <c r="K246" s="32"/>
      <c r="L246" s="33"/>
      <c r="M246" s="163"/>
      <c r="N246" s="164"/>
      <c r="O246" s="58"/>
      <c r="P246" s="58"/>
      <c r="Q246" s="58"/>
      <c r="R246" s="58"/>
      <c r="S246" s="58"/>
      <c r="T246" s="59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7" t="s">
        <v>190</v>
      </c>
      <c r="AU246" s="17" t="s">
        <v>82</v>
      </c>
    </row>
    <row r="247" spans="1:65" s="2" customFormat="1" ht="76.349999999999994" customHeight="1">
      <c r="A247" s="32"/>
      <c r="B247" s="144"/>
      <c r="C247" s="188" t="s">
        <v>556</v>
      </c>
      <c r="D247" s="188" t="s">
        <v>266</v>
      </c>
      <c r="E247" s="189" t="s">
        <v>1797</v>
      </c>
      <c r="F247" s="190" t="s">
        <v>1798</v>
      </c>
      <c r="G247" s="191" t="s">
        <v>643</v>
      </c>
      <c r="H247" s="192">
        <v>3.8380000000000001</v>
      </c>
      <c r="I247" s="193"/>
      <c r="J247" s="194">
        <f>ROUND(I247*H247,2)</f>
        <v>0</v>
      </c>
      <c r="K247" s="195"/>
      <c r="L247" s="33"/>
      <c r="M247" s="196" t="s">
        <v>1</v>
      </c>
      <c r="N247" s="197" t="s">
        <v>37</v>
      </c>
      <c r="O247" s="58"/>
      <c r="P247" s="156">
        <f>O247*H247</f>
        <v>0</v>
      </c>
      <c r="Q247" s="156">
        <v>0</v>
      </c>
      <c r="R247" s="156">
        <f>Q247*H247</f>
        <v>0</v>
      </c>
      <c r="S247" s="156">
        <v>0</v>
      </c>
      <c r="T247" s="157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8" t="s">
        <v>325</v>
      </c>
      <c r="AT247" s="158" t="s">
        <v>266</v>
      </c>
      <c r="AU247" s="158" t="s">
        <v>82</v>
      </c>
      <c r="AY247" s="17" t="s">
        <v>181</v>
      </c>
      <c r="BE247" s="159">
        <f>IF(N247="základní",J247,0)</f>
        <v>0</v>
      </c>
      <c r="BF247" s="159">
        <f>IF(N247="snížená",J247,0)</f>
        <v>0</v>
      </c>
      <c r="BG247" s="159">
        <f>IF(N247="zákl. přenesená",J247,0)</f>
        <v>0</v>
      </c>
      <c r="BH247" s="159">
        <f>IF(N247="sníž. přenesená",J247,0)</f>
        <v>0</v>
      </c>
      <c r="BI247" s="159">
        <f>IF(N247="nulová",J247,0)</f>
        <v>0</v>
      </c>
      <c r="BJ247" s="17" t="s">
        <v>80</v>
      </c>
      <c r="BK247" s="159">
        <f>ROUND(I247*H247,2)</f>
        <v>0</v>
      </c>
      <c r="BL247" s="17" t="s">
        <v>325</v>
      </c>
      <c r="BM247" s="158" t="s">
        <v>2421</v>
      </c>
    </row>
    <row r="248" spans="1:65" s="2" customFormat="1" ht="48.75">
      <c r="A248" s="32"/>
      <c r="B248" s="33"/>
      <c r="C248" s="32"/>
      <c r="D248" s="160" t="s">
        <v>190</v>
      </c>
      <c r="E248" s="32"/>
      <c r="F248" s="161" t="s">
        <v>1800</v>
      </c>
      <c r="G248" s="32"/>
      <c r="H248" s="32"/>
      <c r="I248" s="162"/>
      <c r="J248" s="32"/>
      <c r="K248" s="32"/>
      <c r="L248" s="33"/>
      <c r="M248" s="163"/>
      <c r="N248" s="164"/>
      <c r="O248" s="58"/>
      <c r="P248" s="58"/>
      <c r="Q248" s="58"/>
      <c r="R248" s="58"/>
      <c r="S248" s="58"/>
      <c r="T248" s="59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T248" s="17" t="s">
        <v>190</v>
      </c>
      <c r="AU248" s="17" t="s">
        <v>82</v>
      </c>
    </row>
    <row r="249" spans="1:65" s="13" customFormat="1" ht="11.25">
      <c r="B249" s="165"/>
      <c r="D249" s="160" t="s">
        <v>191</v>
      </c>
      <c r="E249" s="166" t="s">
        <v>1</v>
      </c>
      <c r="F249" s="167" t="s">
        <v>2422</v>
      </c>
      <c r="H249" s="168">
        <v>3.8380000000000001</v>
      </c>
      <c r="I249" s="169"/>
      <c r="L249" s="165"/>
      <c r="M249" s="170"/>
      <c r="N249" s="171"/>
      <c r="O249" s="171"/>
      <c r="P249" s="171"/>
      <c r="Q249" s="171"/>
      <c r="R249" s="171"/>
      <c r="S249" s="171"/>
      <c r="T249" s="172"/>
      <c r="AT249" s="166" t="s">
        <v>191</v>
      </c>
      <c r="AU249" s="166" t="s">
        <v>82</v>
      </c>
      <c r="AV249" s="13" t="s">
        <v>82</v>
      </c>
      <c r="AW249" s="13" t="s">
        <v>29</v>
      </c>
      <c r="AX249" s="13" t="s">
        <v>72</v>
      </c>
      <c r="AY249" s="166" t="s">
        <v>181</v>
      </c>
    </row>
    <row r="250" spans="1:65" s="15" customFormat="1" ht="11.25">
      <c r="B250" s="180"/>
      <c r="D250" s="160" t="s">
        <v>191</v>
      </c>
      <c r="E250" s="181" t="s">
        <v>1</v>
      </c>
      <c r="F250" s="182" t="s">
        <v>223</v>
      </c>
      <c r="H250" s="183">
        <v>3.8380000000000001</v>
      </c>
      <c r="I250" s="184"/>
      <c r="L250" s="180"/>
      <c r="M250" s="206"/>
      <c r="N250" s="207"/>
      <c r="O250" s="207"/>
      <c r="P250" s="207"/>
      <c r="Q250" s="207"/>
      <c r="R250" s="207"/>
      <c r="S250" s="207"/>
      <c r="T250" s="208"/>
      <c r="AT250" s="181" t="s">
        <v>191</v>
      </c>
      <c r="AU250" s="181" t="s">
        <v>82</v>
      </c>
      <c r="AV250" s="15" t="s">
        <v>188</v>
      </c>
      <c r="AW250" s="15" t="s">
        <v>29</v>
      </c>
      <c r="AX250" s="15" t="s">
        <v>80</v>
      </c>
      <c r="AY250" s="181" t="s">
        <v>181</v>
      </c>
    </row>
    <row r="251" spans="1:65" s="2" customFormat="1" ht="6.95" customHeight="1">
      <c r="A251" s="32"/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33"/>
      <c r="M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</row>
  </sheetData>
  <autoFilter ref="C124:K250" xr:uid="{00000000-0009-0000-0000-000015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217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145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2423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ROUND((SUM(BE122:BE216)),  2)</f>
        <v>0</v>
      </c>
      <c r="G33" s="32"/>
      <c r="H33" s="32"/>
      <c r="I33" s="100">
        <v>0.21</v>
      </c>
      <c r="J33" s="99">
        <f>ROUND(((SUM(BE122:BE216))*I33),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ROUND((SUM(BF122:BF216)),  2)</f>
        <v>0</v>
      </c>
      <c r="G34" s="32"/>
      <c r="H34" s="32"/>
      <c r="I34" s="100">
        <v>0.12</v>
      </c>
      <c r="J34" s="99">
        <f>ROUND(((SUM(BF122:BF216))*I34),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ROUND((SUM(BG122:BG216)),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ROUND((SUM(BH122:BH216)),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ROUND((SUM(BI122:BI216)),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01-21-11 - Železniční propustek v km 193.880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J124</f>
        <v>0</v>
      </c>
      <c r="L98" s="116"/>
    </row>
    <row r="99" spans="1:31" s="10" customFormat="1" ht="19.899999999999999" customHeight="1">
      <c r="B99" s="116"/>
      <c r="D99" s="117" t="s">
        <v>1559</v>
      </c>
      <c r="E99" s="118"/>
      <c r="F99" s="118"/>
      <c r="G99" s="118"/>
      <c r="H99" s="118"/>
      <c r="I99" s="118"/>
      <c r="J99" s="119">
        <f>J155</f>
        <v>0</v>
      </c>
      <c r="L99" s="116"/>
    </row>
    <row r="100" spans="1:31" s="10" customFormat="1" ht="19.899999999999999" customHeight="1">
      <c r="B100" s="116"/>
      <c r="D100" s="117" t="s">
        <v>1562</v>
      </c>
      <c r="E100" s="118"/>
      <c r="F100" s="118"/>
      <c r="G100" s="118"/>
      <c r="H100" s="118"/>
      <c r="I100" s="118"/>
      <c r="J100" s="119">
        <f>J172</f>
        <v>0</v>
      </c>
      <c r="L100" s="116"/>
    </row>
    <row r="101" spans="1:31" s="10" customFormat="1" ht="19.899999999999999" customHeight="1">
      <c r="B101" s="116"/>
      <c r="D101" s="117" t="s">
        <v>1895</v>
      </c>
      <c r="E101" s="118"/>
      <c r="F101" s="118"/>
      <c r="G101" s="118"/>
      <c r="H101" s="118"/>
      <c r="I101" s="118"/>
      <c r="J101" s="119">
        <f>J205</f>
        <v>0</v>
      </c>
      <c r="L101" s="116"/>
    </row>
    <row r="102" spans="1:31" s="10" customFormat="1" ht="19.899999999999999" customHeight="1">
      <c r="B102" s="116"/>
      <c r="D102" s="117" t="s">
        <v>1564</v>
      </c>
      <c r="E102" s="118"/>
      <c r="F102" s="118"/>
      <c r="G102" s="118"/>
      <c r="H102" s="118"/>
      <c r="I102" s="118"/>
      <c r="J102" s="119">
        <f>J214</f>
        <v>0</v>
      </c>
      <c r="L102" s="116"/>
    </row>
    <row r="103" spans="1:31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166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8" t="str">
        <f>E7</f>
        <v>Oprava trati v úseku Luka nad Jihlavou-Jihlava-III. a IV. etapa BM</v>
      </c>
      <c r="F112" s="249"/>
      <c r="G112" s="249"/>
      <c r="H112" s="249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156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5" t="str">
        <f>E9</f>
        <v>SO 01-21-11 - Železniční propustek v km 193.880</v>
      </c>
      <c r="F114" s="250"/>
      <c r="G114" s="250"/>
      <c r="H114" s="25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20</v>
      </c>
      <c r="D116" s="32"/>
      <c r="E116" s="32"/>
      <c r="F116" s="25" t="str">
        <f>F12</f>
        <v xml:space="preserve"> </v>
      </c>
      <c r="G116" s="32"/>
      <c r="H116" s="32"/>
      <c r="I116" s="27" t="s">
        <v>22</v>
      </c>
      <c r="J116" s="55" t="str">
        <f>IF(J12="","",J12)</f>
        <v>Vyplň údaj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E15</f>
        <v xml:space="preserve"> </v>
      </c>
      <c r="G118" s="32"/>
      <c r="H118" s="32"/>
      <c r="I118" s="27" t="s">
        <v>28</v>
      </c>
      <c r="J118" s="30" t="str">
        <f>E21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IF(E18="","",E18)</f>
        <v>Vyplň údaj</v>
      </c>
      <c r="G119" s="32"/>
      <c r="H119" s="32"/>
      <c r="I119" s="27" t="s">
        <v>30</v>
      </c>
      <c r="J119" s="30" t="str">
        <f>E24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0"/>
      <c r="B121" s="121"/>
      <c r="C121" s="122" t="s">
        <v>167</v>
      </c>
      <c r="D121" s="123" t="s">
        <v>57</v>
      </c>
      <c r="E121" s="123" t="s">
        <v>53</v>
      </c>
      <c r="F121" s="123" t="s">
        <v>54</v>
      </c>
      <c r="G121" s="123" t="s">
        <v>168</v>
      </c>
      <c r="H121" s="123" t="s">
        <v>169</v>
      </c>
      <c r="I121" s="123" t="s">
        <v>170</v>
      </c>
      <c r="J121" s="124" t="s">
        <v>160</v>
      </c>
      <c r="K121" s="125" t="s">
        <v>171</v>
      </c>
      <c r="L121" s="126"/>
      <c r="M121" s="62" t="s">
        <v>1</v>
      </c>
      <c r="N121" s="63" t="s">
        <v>36</v>
      </c>
      <c r="O121" s="63" t="s">
        <v>172</v>
      </c>
      <c r="P121" s="63" t="s">
        <v>173</v>
      </c>
      <c r="Q121" s="63" t="s">
        <v>174</v>
      </c>
      <c r="R121" s="63" t="s">
        <v>175</v>
      </c>
      <c r="S121" s="63" t="s">
        <v>176</v>
      </c>
      <c r="T121" s="64" t="s">
        <v>177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27">
        <f>BK122</f>
        <v>0</v>
      </c>
      <c r="K122" s="32"/>
      <c r="L122" s="33"/>
      <c r="M122" s="65"/>
      <c r="N122" s="56"/>
      <c r="O122" s="66"/>
      <c r="P122" s="128">
        <f>P123</f>
        <v>0</v>
      </c>
      <c r="Q122" s="66"/>
      <c r="R122" s="128">
        <f>R123</f>
        <v>0</v>
      </c>
      <c r="S122" s="66"/>
      <c r="T122" s="129">
        <f>T123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71</v>
      </c>
      <c r="AU122" s="17" t="s">
        <v>162</v>
      </c>
      <c r="BK122" s="130">
        <f>BK123</f>
        <v>0</v>
      </c>
    </row>
    <row r="123" spans="1:65" s="12" customFormat="1" ht="25.9" customHeight="1">
      <c r="B123" s="131"/>
      <c r="D123" s="132" t="s">
        <v>71</v>
      </c>
      <c r="E123" s="133" t="s">
        <v>179</v>
      </c>
      <c r="F123" s="133" t="s">
        <v>180</v>
      </c>
      <c r="I123" s="134"/>
      <c r="J123" s="135">
        <f>BK123</f>
        <v>0</v>
      </c>
      <c r="L123" s="131"/>
      <c r="M123" s="136"/>
      <c r="N123" s="137"/>
      <c r="O123" s="137"/>
      <c r="P123" s="138">
        <f>P124+P155+P172+P205+P214</f>
        <v>0</v>
      </c>
      <c r="Q123" s="137"/>
      <c r="R123" s="138">
        <f>R124+R155+R172+R205+R214</f>
        <v>0</v>
      </c>
      <c r="S123" s="137"/>
      <c r="T123" s="139">
        <f>T124+T155+T172+T205+T214</f>
        <v>0</v>
      </c>
      <c r="AR123" s="132" t="s">
        <v>80</v>
      </c>
      <c r="AT123" s="140" t="s">
        <v>71</v>
      </c>
      <c r="AU123" s="140" t="s">
        <v>72</v>
      </c>
      <c r="AY123" s="132" t="s">
        <v>181</v>
      </c>
      <c r="BK123" s="141">
        <f>BK124+BK155+BK172+BK205+BK214</f>
        <v>0</v>
      </c>
    </row>
    <row r="124" spans="1:65" s="12" customFormat="1" ht="22.9" customHeight="1">
      <c r="B124" s="131"/>
      <c r="D124" s="132" t="s">
        <v>71</v>
      </c>
      <c r="E124" s="142" t="s">
        <v>80</v>
      </c>
      <c r="F124" s="142" t="s">
        <v>1567</v>
      </c>
      <c r="I124" s="134"/>
      <c r="J124" s="143">
        <f>BK124</f>
        <v>0</v>
      </c>
      <c r="L124" s="131"/>
      <c r="M124" s="136"/>
      <c r="N124" s="137"/>
      <c r="O124" s="137"/>
      <c r="P124" s="138">
        <f>SUM(P125:P154)</f>
        <v>0</v>
      </c>
      <c r="Q124" s="137"/>
      <c r="R124" s="138">
        <f>SUM(R125:R154)</f>
        <v>0</v>
      </c>
      <c r="S124" s="137"/>
      <c r="T124" s="139">
        <f>SUM(T125:T154)</f>
        <v>0</v>
      </c>
      <c r="AR124" s="132" t="s">
        <v>80</v>
      </c>
      <c r="AT124" s="140" t="s">
        <v>71</v>
      </c>
      <c r="AU124" s="140" t="s">
        <v>80</v>
      </c>
      <c r="AY124" s="132" t="s">
        <v>181</v>
      </c>
      <c r="BK124" s="141">
        <f>SUM(BK125:BK154)</f>
        <v>0</v>
      </c>
    </row>
    <row r="125" spans="1:65" s="2" customFormat="1" ht="37.9" customHeight="1">
      <c r="A125" s="32"/>
      <c r="B125" s="144"/>
      <c r="C125" s="188" t="s">
        <v>80</v>
      </c>
      <c r="D125" s="188" t="s">
        <v>266</v>
      </c>
      <c r="E125" s="189" t="s">
        <v>1568</v>
      </c>
      <c r="F125" s="190" t="s">
        <v>1569</v>
      </c>
      <c r="G125" s="191" t="s">
        <v>690</v>
      </c>
      <c r="H125" s="192">
        <v>0.4</v>
      </c>
      <c r="I125" s="193"/>
      <c r="J125" s="194">
        <f>ROUND(I125*H125,2)</f>
        <v>0</v>
      </c>
      <c r="K125" s="195"/>
      <c r="L125" s="33"/>
      <c r="M125" s="196" t="s">
        <v>1</v>
      </c>
      <c r="N125" s="197" t="s">
        <v>37</v>
      </c>
      <c r="O125" s="58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8" t="s">
        <v>188</v>
      </c>
      <c r="AT125" s="158" t="s">
        <v>266</v>
      </c>
      <c r="AU125" s="158" t="s">
        <v>82</v>
      </c>
      <c r="AY125" s="17" t="s">
        <v>181</v>
      </c>
      <c r="BE125" s="159">
        <f>IF(N125="základní",J125,0)</f>
        <v>0</v>
      </c>
      <c r="BF125" s="159">
        <f>IF(N125="snížená",J125,0)</f>
        <v>0</v>
      </c>
      <c r="BG125" s="159">
        <f>IF(N125="zákl. přenesená",J125,0)</f>
        <v>0</v>
      </c>
      <c r="BH125" s="159">
        <f>IF(N125="sníž. přenesená",J125,0)</f>
        <v>0</v>
      </c>
      <c r="BI125" s="159">
        <f>IF(N125="nulová",J125,0)</f>
        <v>0</v>
      </c>
      <c r="BJ125" s="17" t="s">
        <v>80</v>
      </c>
      <c r="BK125" s="159">
        <f>ROUND(I125*H125,2)</f>
        <v>0</v>
      </c>
      <c r="BL125" s="17" t="s">
        <v>188</v>
      </c>
      <c r="BM125" s="158" t="s">
        <v>2424</v>
      </c>
    </row>
    <row r="126" spans="1:65" s="2" customFormat="1" ht="29.25">
      <c r="A126" s="32"/>
      <c r="B126" s="33"/>
      <c r="C126" s="32"/>
      <c r="D126" s="160" t="s">
        <v>190</v>
      </c>
      <c r="E126" s="32"/>
      <c r="F126" s="161" t="s">
        <v>1569</v>
      </c>
      <c r="G126" s="32"/>
      <c r="H126" s="32"/>
      <c r="I126" s="162"/>
      <c r="J126" s="32"/>
      <c r="K126" s="32"/>
      <c r="L126" s="33"/>
      <c r="M126" s="163"/>
      <c r="N126" s="164"/>
      <c r="O126" s="58"/>
      <c r="P126" s="58"/>
      <c r="Q126" s="58"/>
      <c r="R126" s="58"/>
      <c r="S126" s="58"/>
      <c r="T126" s="59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190</v>
      </c>
      <c r="AU126" s="17" t="s">
        <v>82</v>
      </c>
    </row>
    <row r="127" spans="1:65" s="13" customFormat="1" ht="11.25">
      <c r="B127" s="165"/>
      <c r="D127" s="160" t="s">
        <v>191</v>
      </c>
      <c r="E127" s="166" t="s">
        <v>1</v>
      </c>
      <c r="F127" s="167" t="s">
        <v>2425</v>
      </c>
      <c r="H127" s="168">
        <v>0.4</v>
      </c>
      <c r="I127" s="169"/>
      <c r="L127" s="165"/>
      <c r="M127" s="170"/>
      <c r="N127" s="171"/>
      <c r="O127" s="171"/>
      <c r="P127" s="171"/>
      <c r="Q127" s="171"/>
      <c r="R127" s="171"/>
      <c r="S127" s="171"/>
      <c r="T127" s="172"/>
      <c r="AT127" s="166" t="s">
        <v>191</v>
      </c>
      <c r="AU127" s="166" t="s">
        <v>82</v>
      </c>
      <c r="AV127" s="13" t="s">
        <v>82</v>
      </c>
      <c r="AW127" s="13" t="s">
        <v>29</v>
      </c>
      <c r="AX127" s="13" t="s">
        <v>72</v>
      </c>
      <c r="AY127" s="166" t="s">
        <v>181</v>
      </c>
    </row>
    <row r="128" spans="1:65" s="15" customFormat="1" ht="11.25">
      <c r="B128" s="180"/>
      <c r="D128" s="160" t="s">
        <v>191</v>
      </c>
      <c r="E128" s="181" t="s">
        <v>1</v>
      </c>
      <c r="F128" s="182" t="s">
        <v>223</v>
      </c>
      <c r="H128" s="183">
        <v>0.4</v>
      </c>
      <c r="I128" s="184"/>
      <c r="L128" s="180"/>
      <c r="M128" s="185"/>
      <c r="N128" s="186"/>
      <c r="O128" s="186"/>
      <c r="P128" s="186"/>
      <c r="Q128" s="186"/>
      <c r="R128" s="186"/>
      <c r="S128" s="186"/>
      <c r="T128" s="187"/>
      <c r="AT128" s="181" t="s">
        <v>191</v>
      </c>
      <c r="AU128" s="181" t="s">
        <v>82</v>
      </c>
      <c r="AV128" s="15" t="s">
        <v>188</v>
      </c>
      <c r="AW128" s="15" t="s">
        <v>29</v>
      </c>
      <c r="AX128" s="15" t="s">
        <v>80</v>
      </c>
      <c r="AY128" s="181" t="s">
        <v>181</v>
      </c>
    </row>
    <row r="129" spans="1:65" s="2" customFormat="1" ht="49.15" customHeight="1">
      <c r="A129" s="32"/>
      <c r="B129" s="144"/>
      <c r="C129" s="188" t="s">
        <v>82</v>
      </c>
      <c r="D129" s="188" t="s">
        <v>266</v>
      </c>
      <c r="E129" s="189" t="s">
        <v>1572</v>
      </c>
      <c r="F129" s="190" t="s">
        <v>1573</v>
      </c>
      <c r="G129" s="191" t="s">
        <v>690</v>
      </c>
      <c r="H129" s="192">
        <v>0.4</v>
      </c>
      <c r="I129" s="193"/>
      <c r="J129" s="194">
        <f>ROUND(I129*H129,2)</f>
        <v>0</v>
      </c>
      <c r="K129" s="195"/>
      <c r="L129" s="33"/>
      <c r="M129" s="196" t="s">
        <v>1</v>
      </c>
      <c r="N129" s="197" t="s">
        <v>37</v>
      </c>
      <c r="O129" s="58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8" t="s">
        <v>188</v>
      </c>
      <c r="AT129" s="158" t="s">
        <v>266</v>
      </c>
      <c r="AU129" s="158" t="s">
        <v>82</v>
      </c>
      <c r="AY129" s="17" t="s">
        <v>181</v>
      </c>
      <c r="BE129" s="159">
        <f>IF(N129="základní",J129,0)</f>
        <v>0</v>
      </c>
      <c r="BF129" s="159">
        <f>IF(N129="snížená",J129,0)</f>
        <v>0</v>
      </c>
      <c r="BG129" s="159">
        <f>IF(N129="zákl. přenesená",J129,0)</f>
        <v>0</v>
      </c>
      <c r="BH129" s="159">
        <f>IF(N129="sníž. přenesená",J129,0)</f>
        <v>0</v>
      </c>
      <c r="BI129" s="159">
        <f>IF(N129="nulová",J129,0)</f>
        <v>0</v>
      </c>
      <c r="BJ129" s="17" t="s">
        <v>80</v>
      </c>
      <c r="BK129" s="159">
        <f>ROUND(I129*H129,2)</f>
        <v>0</v>
      </c>
      <c r="BL129" s="17" t="s">
        <v>188</v>
      </c>
      <c r="BM129" s="158" t="s">
        <v>2426</v>
      </c>
    </row>
    <row r="130" spans="1:65" s="2" customFormat="1" ht="29.25">
      <c r="A130" s="32"/>
      <c r="B130" s="33"/>
      <c r="C130" s="32"/>
      <c r="D130" s="160" t="s">
        <v>190</v>
      </c>
      <c r="E130" s="32"/>
      <c r="F130" s="161" t="s">
        <v>1573</v>
      </c>
      <c r="G130" s="32"/>
      <c r="H130" s="32"/>
      <c r="I130" s="162"/>
      <c r="J130" s="32"/>
      <c r="K130" s="32"/>
      <c r="L130" s="33"/>
      <c r="M130" s="163"/>
      <c r="N130" s="164"/>
      <c r="O130" s="58"/>
      <c r="P130" s="58"/>
      <c r="Q130" s="58"/>
      <c r="R130" s="58"/>
      <c r="S130" s="58"/>
      <c r="T130" s="59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190</v>
      </c>
      <c r="AU130" s="17" t="s">
        <v>82</v>
      </c>
    </row>
    <row r="131" spans="1:65" s="13" customFormat="1" ht="11.25">
      <c r="B131" s="165"/>
      <c r="D131" s="160" t="s">
        <v>191</v>
      </c>
      <c r="E131" s="166" t="s">
        <v>1</v>
      </c>
      <c r="F131" s="167" t="s">
        <v>2425</v>
      </c>
      <c r="H131" s="168">
        <v>0.4</v>
      </c>
      <c r="I131" s="169"/>
      <c r="L131" s="165"/>
      <c r="M131" s="170"/>
      <c r="N131" s="171"/>
      <c r="O131" s="171"/>
      <c r="P131" s="171"/>
      <c r="Q131" s="171"/>
      <c r="R131" s="171"/>
      <c r="S131" s="171"/>
      <c r="T131" s="172"/>
      <c r="AT131" s="166" t="s">
        <v>191</v>
      </c>
      <c r="AU131" s="166" t="s">
        <v>82</v>
      </c>
      <c r="AV131" s="13" t="s">
        <v>82</v>
      </c>
      <c r="AW131" s="13" t="s">
        <v>29</v>
      </c>
      <c r="AX131" s="13" t="s">
        <v>72</v>
      </c>
      <c r="AY131" s="166" t="s">
        <v>181</v>
      </c>
    </row>
    <row r="132" spans="1:65" s="15" customFormat="1" ht="11.25">
      <c r="B132" s="180"/>
      <c r="D132" s="160" t="s">
        <v>191</v>
      </c>
      <c r="E132" s="181" t="s">
        <v>1</v>
      </c>
      <c r="F132" s="182" t="s">
        <v>223</v>
      </c>
      <c r="H132" s="183">
        <v>0.4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191</v>
      </c>
      <c r="AU132" s="181" t="s">
        <v>82</v>
      </c>
      <c r="AV132" s="15" t="s">
        <v>188</v>
      </c>
      <c r="AW132" s="15" t="s">
        <v>29</v>
      </c>
      <c r="AX132" s="15" t="s">
        <v>80</v>
      </c>
      <c r="AY132" s="181" t="s">
        <v>181</v>
      </c>
    </row>
    <row r="133" spans="1:65" s="2" customFormat="1" ht="62.65" customHeight="1">
      <c r="A133" s="32"/>
      <c r="B133" s="144"/>
      <c r="C133" s="188" t="s">
        <v>212</v>
      </c>
      <c r="D133" s="188" t="s">
        <v>266</v>
      </c>
      <c r="E133" s="189" t="s">
        <v>1575</v>
      </c>
      <c r="F133" s="190" t="s">
        <v>1576</v>
      </c>
      <c r="G133" s="191" t="s">
        <v>690</v>
      </c>
      <c r="H133" s="192">
        <v>0.4</v>
      </c>
      <c r="I133" s="193"/>
      <c r="J133" s="194">
        <f>ROUND(I133*H133,2)</f>
        <v>0</v>
      </c>
      <c r="K133" s="195"/>
      <c r="L133" s="33"/>
      <c r="M133" s="196" t="s">
        <v>1</v>
      </c>
      <c r="N133" s="197" t="s">
        <v>37</v>
      </c>
      <c r="O133" s="58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8" t="s">
        <v>188</v>
      </c>
      <c r="AT133" s="158" t="s">
        <v>266</v>
      </c>
      <c r="AU133" s="158" t="s">
        <v>82</v>
      </c>
      <c r="AY133" s="17" t="s">
        <v>181</v>
      </c>
      <c r="BE133" s="159">
        <f>IF(N133="základní",J133,0)</f>
        <v>0</v>
      </c>
      <c r="BF133" s="159">
        <f>IF(N133="snížená",J133,0)</f>
        <v>0</v>
      </c>
      <c r="BG133" s="159">
        <f>IF(N133="zákl. přenesená",J133,0)</f>
        <v>0</v>
      </c>
      <c r="BH133" s="159">
        <f>IF(N133="sníž. přenesená",J133,0)</f>
        <v>0</v>
      </c>
      <c r="BI133" s="159">
        <f>IF(N133="nulová",J133,0)</f>
        <v>0</v>
      </c>
      <c r="BJ133" s="17" t="s">
        <v>80</v>
      </c>
      <c r="BK133" s="159">
        <f>ROUND(I133*H133,2)</f>
        <v>0</v>
      </c>
      <c r="BL133" s="17" t="s">
        <v>188</v>
      </c>
      <c r="BM133" s="158" t="s">
        <v>2427</v>
      </c>
    </row>
    <row r="134" spans="1:65" s="2" customFormat="1" ht="39">
      <c r="A134" s="32"/>
      <c r="B134" s="33"/>
      <c r="C134" s="32"/>
      <c r="D134" s="160" t="s">
        <v>190</v>
      </c>
      <c r="E134" s="32"/>
      <c r="F134" s="161" t="s">
        <v>1576</v>
      </c>
      <c r="G134" s="32"/>
      <c r="H134" s="32"/>
      <c r="I134" s="162"/>
      <c r="J134" s="32"/>
      <c r="K134" s="32"/>
      <c r="L134" s="33"/>
      <c r="M134" s="163"/>
      <c r="N134" s="164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190</v>
      </c>
      <c r="AU134" s="17" t="s">
        <v>82</v>
      </c>
    </row>
    <row r="135" spans="1:65" s="13" customFormat="1" ht="11.25">
      <c r="B135" s="165"/>
      <c r="D135" s="160" t="s">
        <v>191</v>
      </c>
      <c r="E135" s="166" t="s">
        <v>1</v>
      </c>
      <c r="F135" s="167" t="s">
        <v>2425</v>
      </c>
      <c r="H135" s="168">
        <v>0.4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6" t="s">
        <v>191</v>
      </c>
      <c r="AU135" s="166" t="s">
        <v>82</v>
      </c>
      <c r="AV135" s="13" t="s">
        <v>82</v>
      </c>
      <c r="AW135" s="13" t="s">
        <v>29</v>
      </c>
      <c r="AX135" s="13" t="s">
        <v>72</v>
      </c>
      <c r="AY135" s="166" t="s">
        <v>181</v>
      </c>
    </row>
    <row r="136" spans="1:65" s="15" customFormat="1" ht="11.25">
      <c r="B136" s="180"/>
      <c r="D136" s="160" t="s">
        <v>191</v>
      </c>
      <c r="E136" s="181" t="s">
        <v>1</v>
      </c>
      <c r="F136" s="182" t="s">
        <v>223</v>
      </c>
      <c r="H136" s="183">
        <v>0.4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191</v>
      </c>
      <c r="AU136" s="181" t="s">
        <v>82</v>
      </c>
      <c r="AV136" s="15" t="s">
        <v>188</v>
      </c>
      <c r="AW136" s="15" t="s">
        <v>29</v>
      </c>
      <c r="AX136" s="15" t="s">
        <v>80</v>
      </c>
      <c r="AY136" s="181" t="s">
        <v>181</v>
      </c>
    </row>
    <row r="137" spans="1:65" s="2" customFormat="1" ht="66.75" customHeight="1">
      <c r="A137" s="32"/>
      <c r="B137" s="144"/>
      <c r="C137" s="188" t="s">
        <v>188</v>
      </c>
      <c r="D137" s="188" t="s">
        <v>266</v>
      </c>
      <c r="E137" s="189" t="s">
        <v>1578</v>
      </c>
      <c r="F137" s="190" t="s">
        <v>1579</v>
      </c>
      <c r="G137" s="191" t="s">
        <v>690</v>
      </c>
      <c r="H137" s="192">
        <v>2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82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2428</v>
      </c>
    </row>
    <row r="138" spans="1:65" s="2" customFormat="1" ht="48.75">
      <c r="A138" s="32"/>
      <c r="B138" s="33"/>
      <c r="C138" s="32"/>
      <c r="D138" s="160" t="s">
        <v>190</v>
      </c>
      <c r="E138" s="32"/>
      <c r="F138" s="161" t="s">
        <v>1581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82</v>
      </c>
    </row>
    <row r="139" spans="1:65" s="13" customFormat="1" ht="11.25">
      <c r="B139" s="165"/>
      <c r="D139" s="160" t="s">
        <v>191</v>
      </c>
      <c r="E139" s="166" t="s">
        <v>1</v>
      </c>
      <c r="F139" s="167" t="s">
        <v>2429</v>
      </c>
      <c r="H139" s="168">
        <v>2</v>
      </c>
      <c r="I139" s="169"/>
      <c r="L139" s="165"/>
      <c r="M139" s="170"/>
      <c r="N139" s="171"/>
      <c r="O139" s="171"/>
      <c r="P139" s="171"/>
      <c r="Q139" s="171"/>
      <c r="R139" s="171"/>
      <c r="S139" s="171"/>
      <c r="T139" s="172"/>
      <c r="AT139" s="166" t="s">
        <v>191</v>
      </c>
      <c r="AU139" s="166" t="s">
        <v>82</v>
      </c>
      <c r="AV139" s="13" t="s">
        <v>82</v>
      </c>
      <c r="AW139" s="13" t="s">
        <v>29</v>
      </c>
      <c r="AX139" s="13" t="s">
        <v>72</v>
      </c>
      <c r="AY139" s="166" t="s">
        <v>181</v>
      </c>
    </row>
    <row r="140" spans="1:65" s="15" customFormat="1" ht="11.25">
      <c r="B140" s="180"/>
      <c r="D140" s="160" t="s">
        <v>191</v>
      </c>
      <c r="E140" s="181" t="s">
        <v>1</v>
      </c>
      <c r="F140" s="182" t="s">
        <v>223</v>
      </c>
      <c r="H140" s="183">
        <v>2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191</v>
      </c>
      <c r="AU140" s="181" t="s">
        <v>82</v>
      </c>
      <c r="AV140" s="15" t="s">
        <v>188</v>
      </c>
      <c r="AW140" s="15" t="s">
        <v>29</v>
      </c>
      <c r="AX140" s="15" t="s">
        <v>80</v>
      </c>
      <c r="AY140" s="181" t="s">
        <v>181</v>
      </c>
    </row>
    <row r="141" spans="1:65" s="2" customFormat="1" ht="44.25" customHeight="1">
      <c r="A141" s="32"/>
      <c r="B141" s="144"/>
      <c r="C141" s="188" t="s">
        <v>231</v>
      </c>
      <c r="D141" s="188" t="s">
        <v>266</v>
      </c>
      <c r="E141" s="189" t="s">
        <v>1583</v>
      </c>
      <c r="F141" s="190" t="s">
        <v>1584</v>
      </c>
      <c r="G141" s="191" t="s">
        <v>643</v>
      </c>
      <c r="H141" s="192">
        <v>0.76</v>
      </c>
      <c r="I141" s="193"/>
      <c r="J141" s="194">
        <f>ROUND(I141*H141,2)</f>
        <v>0</v>
      </c>
      <c r="K141" s="195"/>
      <c r="L141" s="33"/>
      <c r="M141" s="196" t="s">
        <v>1</v>
      </c>
      <c r="N141" s="197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188</v>
      </c>
      <c r="AT141" s="158" t="s">
        <v>266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2430</v>
      </c>
    </row>
    <row r="142" spans="1:65" s="2" customFormat="1" ht="29.25">
      <c r="A142" s="32"/>
      <c r="B142" s="33"/>
      <c r="C142" s="32"/>
      <c r="D142" s="160" t="s">
        <v>190</v>
      </c>
      <c r="E142" s="32"/>
      <c r="F142" s="161" t="s">
        <v>1584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13" customFormat="1" ht="11.25">
      <c r="B143" s="165"/>
      <c r="D143" s="160" t="s">
        <v>191</v>
      </c>
      <c r="E143" s="166" t="s">
        <v>1</v>
      </c>
      <c r="F143" s="167" t="s">
        <v>2431</v>
      </c>
      <c r="H143" s="168">
        <v>0.76</v>
      </c>
      <c r="I143" s="169"/>
      <c r="L143" s="165"/>
      <c r="M143" s="170"/>
      <c r="N143" s="171"/>
      <c r="O143" s="171"/>
      <c r="P143" s="171"/>
      <c r="Q143" s="171"/>
      <c r="R143" s="171"/>
      <c r="S143" s="171"/>
      <c r="T143" s="172"/>
      <c r="AT143" s="166" t="s">
        <v>191</v>
      </c>
      <c r="AU143" s="166" t="s">
        <v>82</v>
      </c>
      <c r="AV143" s="13" t="s">
        <v>82</v>
      </c>
      <c r="AW143" s="13" t="s">
        <v>29</v>
      </c>
      <c r="AX143" s="13" t="s">
        <v>72</v>
      </c>
      <c r="AY143" s="166" t="s">
        <v>181</v>
      </c>
    </row>
    <row r="144" spans="1:65" s="15" customFormat="1" ht="11.25">
      <c r="B144" s="180"/>
      <c r="D144" s="160" t="s">
        <v>191</v>
      </c>
      <c r="E144" s="181" t="s">
        <v>1</v>
      </c>
      <c r="F144" s="182" t="s">
        <v>223</v>
      </c>
      <c r="H144" s="183">
        <v>0.76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191</v>
      </c>
      <c r="AU144" s="181" t="s">
        <v>82</v>
      </c>
      <c r="AV144" s="15" t="s">
        <v>188</v>
      </c>
      <c r="AW144" s="15" t="s">
        <v>29</v>
      </c>
      <c r="AX144" s="15" t="s">
        <v>80</v>
      </c>
      <c r="AY144" s="181" t="s">
        <v>181</v>
      </c>
    </row>
    <row r="145" spans="1:65" s="2" customFormat="1" ht="37.9" customHeight="1">
      <c r="A145" s="32"/>
      <c r="B145" s="144"/>
      <c r="C145" s="188" t="s">
        <v>237</v>
      </c>
      <c r="D145" s="188" t="s">
        <v>266</v>
      </c>
      <c r="E145" s="189" t="s">
        <v>1587</v>
      </c>
      <c r="F145" s="190" t="s">
        <v>1588</v>
      </c>
      <c r="G145" s="191" t="s">
        <v>690</v>
      </c>
      <c r="H145" s="192">
        <v>0.4</v>
      </c>
      <c r="I145" s="193"/>
      <c r="J145" s="194">
        <f>ROUND(I145*H145,2)</f>
        <v>0</v>
      </c>
      <c r="K145" s="195"/>
      <c r="L145" s="33"/>
      <c r="M145" s="196" t="s">
        <v>1</v>
      </c>
      <c r="N145" s="197" t="s">
        <v>37</v>
      </c>
      <c r="O145" s="58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188</v>
      </c>
      <c r="AT145" s="158" t="s">
        <v>266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2432</v>
      </c>
    </row>
    <row r="146" spans="1:65" s="2" customFormat="1" ht="19.5">
      <c r="A146" s="32"/>
      <c r="B146" s="33"/>
      <c r="C146" s="32"/>
      <c r="D146" s="160" t="s">
        <v>190</v>
      </c>
      <c r="E146" s="32"/>
      <c r="F146" s="161" t="s">
        <v>1588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13" customFormat="1" ht="11.25">
      <c r="B147" s="165"/>
      <c r="D147" s="160" t="s">
        <v>191</v>
      </c>
      <c r="E147" s="166" t="s">
        <v>1</v>
      </c>
      <c r="F147" s="167" t="s">
        <v>2433</v>
      </c>
      <c r="H147" s="168">
        <v>0.4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72</v>
      </c>
      <c r="AY147" s="166" t="s">
        <v>181</v>
      </c>
    </row>
    <row r="148" spans="1:65" s="15" customFormat="1" ht="11.25">
      <c r="B148" s="180"/>
      <c r="D148" s="160" t="s">
        <v>191</v>
      </c>
      <c r="E148" s="181" t="s">
        <v>1</v>
      </c>
      <c r="F148" s="182" t="s">
        <v>223</v>
      </c>
      <c r="H148" s="183">
        <v>0.4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191</v>
      </c>
      <c r="AU148" s="181" t="s">
        <v>82</v>
      </c>
      <c r="AV148" s="15" t="s">
        <v>188</v>
      </c>
      <c r="AW148" s="15" t="s">
        <v>29</v>
      </c>
      <c r="AX148" s="15" t="s">
        <v>80</v>
      </c>
      <c r="AY148" s="181" t="s">
        <v>181</v>
      </c>
    </row>
    <row r="149" spans="1:65" s="2" customFormat="1" ht="66.75" customHeight="1">
      <c r="A149" s="32"/>
      <c r="B149" s="144"/>
      <c r="C149" s="188" t="s">
        <v>250</v>
      </c>
      <c r="D149" s="188" t="s">
        <v>266</v>
      </c>
      <c r="E149" s="189" t="s">
        <v>1591</v>
      </c>
      <c r="F149" s="190" t="s">
        <v>1592</v>
      </c>
      <c r="G149" s="191" t="s">
        <v>690</v>
      </c>
      <c r="H149" s="192">
        <v>0.4</v>
      </c>
      <c r="I149" s="193"/>
      <c r="J149" s="194">
        <f>ROUND(I149*H149,2)</f>
        <v>0</v>
      </c>
      <c r="K149" s="195"/>
      <c r="L149" s="33"/>
      <c r="M149" s="196" t="s">
        <v>1</v>
      </c>
      <c r="N149" s="197" t="s">
        <v>37</v>
      </c>
      <c r="O149" s="58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8" t="s">
        <v>188</v>
      </c>
      <c r="AT149" s="158" t="s">
        <v>266</v>
      </c>
      <c r="AU149" s="158" t="s">
        <v>82</v>
      </c>
      <c r="AY149" s="17" t="s">
        <v>181</v>
      </c>
      <c r="BE149" s="159">
        <f>IF(N149="základní",J149,0)</f>
        <v>0</v>
      </c>
      <c r="BF149" s="159">
        <f>IF(N149="snížená",J149,0)</f>
        <v>0</v>
      </c>
      <c r="BG149" s="159">
        <f>IF(N149="zákl. přenesená",J149,0)</f>
        <v>0</v>
      </c>
      <c r="BH149" s="159">
        <f>IF(N149="sníž. přenesená",J149,0)</f>
        <v>0</v>
      </c>
      <c r="BI149" s="159">
        <f>IF(N149="nulová",J149,0)</f>
        <v>0</v>
      </c>
      <c r="BJ149" s="17" t="s">
        <v>80</v>
      </c>
      <c r="BK149" s="159">
        <f>ROUND(I149*H149,2)</f>
        <v>0</v>
      </c>
      <c r="BL149" s="17" t="s">
        <v>188</v>
      </c>
      <c r="BM149" s="158" t="s">
        <v>2434</v>
      </c>
    </row>
    <row r="150" spans="1:65" s="2" customFormat="1" ht="39">
      <c r="A150" s="32"/>
      <c r="B150" s="33"/>
      <c r="C150" s="32"/>
      <c r="D150" s="160" t="s">
        <v>190</v>
      </c>
      <c r="E150" s="32"/>
      <c r="F150" s="161" t="s">
        <v>1592</v>
      </c>
      <c r="G150" s="32"/>
      <c r="H150" s="32"/>
      <c r="I150" s="162"/>
      <c r="J150" s="32"/>
      <c r="K150" s="32"/>
      <c r="L150" s="33"/>
      <c r="M150" s="163"/>
      <c r="N150" s="164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190</v>
      </c>
      <c r="AU150" s="17" t="s">
        <v>82</v>
      </c>
    </row>
    <row r="151" spans="1:65" s="13" customFormat="1" ht="11.25">
      <c r="B151" s="165"/>
      <c r="D151" s="160" t="s">
        <v>191</v>
      </c>
      <c r="E151" s="166" t="s">
        <v>1</v>
      </c>
      <c r="F151" s="167" t="s">
        <v>2425</v>
      </c>
      <c r="H151" s="168">
        <v>0.4</v>
      </c>
      <c r="I151" s="169"/>
      <c r="L151" s="165"/>
      <c r="M151" s="170"/>
      <c r="N151" s="171"/>
      <c r="O151" s="171"/>
      <c r="P151" s="171"/>
      <c r="Q151" s="171"/>
      <c r="R151" s="171"/>
      <c r="S151" s="171"/>
      <c r="T151" s="172"/>
      <c r="AT151" s="166" t="s">
        <v>191</v>
      </c>
      <c r="AU151" s="166" t="s">
        <v>82</v>
      </c>
      <c r="AV151" s="13" t="s">
        <v>82</v>
      </c>
      <c r="AW151" s="13" t="s">
        <v>29</v>
      </c>
      <c r="AX151" s="13" t="s">
        <v>72</v>
      </c>
      <c r="AY151" s="166" t="s">
        <v>181</v>
      </c>
    </row>
    <row r="152" spans="1:65" s="15" customFormat="1" ht="11.25">
      <c r="B152" s="180"/>
      <c r="D152" s="160" t="s">
        <v>191</v>
      </c>
      <c r="E152" s="181" t="s">
        <v>1</v>
      </c>
      <c r="F152" s="182" t="s">
        <v>223</v>
      </c>
      <c r="H152" s="183">
        <v>0.4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191</v>
      </c>
      <c r="AU152" s="181" t="s">
        <v>82</v>
      </c>
      <c r="AV152" s="15" t="s">
        <v>188</v>
      </c>
      <c r="AW152" s="15" t="s">
        <v>29</v>
      </c>
      <c r="AX152" s="15" t="s">
        <v>80</v>
      </c>
      <c r="AY152" s="181" t="s">
        <v>181</v>
      </c>
    </row>
    <row r="153" spans="1:65" s="2" customFormat="1" ht="16.5" customHeight="1">
      <c r="A153" s="32"/>
      <c r="B153" s="144"/>
      <c r="C153" s="145" t="s">
        <v>187</v>
      </c>
      <c r="D153" s="145" t="s">
        <v>183</v>
      </c>
      <c r="E153" s="146" t="s">
        <v>1596</v>
      </c>
      <c r="F153" s="147" t="s">
        <v>1597</v>
      </c>
      <c r="G153" s="148" t="s">
        <v>643</v>
      </c>
      <c r="H153" s="149">
        <v>0.84</v>
      </c>
      <c r="I153" s="150"/>
      <c r="J153" s="151">
        <f>ROUND(I153*H153,2)</f>
        <v>0</v>
      </c>
      <c r="K153" s="152"/>
      <c r="L153" s="153"/>
      <c r="M153" s="154" t="s">
        <v>1</v>
      </c>
      <c r="N153" s="155" t="s">
        <v>37</v>
      </c>
      <c r="O153" s="58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187</v>
      </c>
      <c r="AT153" s="158" t="s">
        <v>183</v>
      </c>
      <c r="AU153" s="158" t="s">
        <v>82</v>
      </c>
      <c r="AY153" s="17" t="s">
        <v>181</v>
      </c>
      <c r="BE153" s="159">
        <f>IF(N153="základní",J153,0)</f>
        <v>0</v>
      </c>
      <c r="BF153" s="159">
        <f>IF(N153="snížená",J153,0)</f>
        <v>0</v>
      </c>
      <c r="BG153" s="159">
        <f>IF(N153="zákl. přenesená",J153,0)</f>
        <v>0</v>
      </c>
      <c r="BH153" s="159">
        <f>IF(N153="sníž. přenesená",J153,0)</f>
        <v>0</v>
      </c>
      <c r="BI153" s="159">
        <f>IF(N153="nulová",J153,0)</f>
        <v>0</v>
      </c>
      <c r="BJ153" s="17" t="s">
        <v>80</v>
      </c>
      <c r="BK153" s="159">
        <f>ROUND(I153*H153,2)</f>
        <v>0</v>
      </c>
      <c r="BL153" s="17" t="s">
        <v>188</v>
      </c>
      <c r="BM153" s="158" t="s">
        <v>2435</v>
      </c>
    </row>
    <row r="154" spans="1:65" s="2" customFormat="1" ht="11.25">
      <c r="A154" s="32"/>
      <c r="B154" s="33"/>
      <c r="C154" s="32"/>
      <c r="D154" s="160" t="s">
        <v>190</v>
      </c>
      <c r="E154" s="32"/>
      <c r="F154" s="161" t="s">
        <v>1597</v>
      </c>
      <c r="G154" s="32"/>
      <c r="H154" s="32"/>
      <c r="I154" s="162"/>
      <c r="J154" s="32"/>
      <c r="K154" s="32"/>
      <c r="L154" s="33"/>
      <c r="M154" s="163"/>
      <c r="N154" s="164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190</v>
      </c>
      <c r="AU154" s="17" t="s">
        <v>82</v>
      </c>
    </row>
    <row r="155" spans="1:65" s="12" customFormat="1" ht="22.9" customHeight="1">
      <c r="B155" s="131"/>
      <c r="D155" s="132" t="s">
        <v>71</v>
      </c>
      <c r="E155" s="142" t="s">
        <v>212</v>
      </c>
      <c r="F155" s="142" t="s">
        <v>1626</v>
      </c>
      <c r="I155" s="134"/>
      <c r="J155" s="143">
        <f>BK155</f>
        <v>0</v>
      </c>
      <c r="L155" s="131"/>
      <c r="M155" s="136"/>
      <c r="N155" s="137"/>
      <c r="O155" s="137"/>
      <c r="P155" s="138">
        <f>SUM(P156:P171)</f>
        <v>0</v>
      </c>
      <c r="Q155" s="137"/>
      <c r="R155" s="138">
        <f>SUM(R156:R171)</f>
        <v>0</v>
      </c>
      <c r="S155" s="137"/>
      <c r="T155" s="139">
        <f>SUM(T156:T171)</f>
        <v>0</v>
      </c>
      <c r="AR155" s="132" t="s">
        <v>80</v>
      </c>
      <c r="AT155" s="140" t="s">
        <v>71</v>
      </c>
      <c r="AU155" s="140" t="s">
        <v>80</v>
      </c>
      <c r="AY155" s="132" t="s">
        <v>181</v>
      </c>
      <c r="BK155" s="141">
        <f>SUM(BK156:BK171)</f>
        <v>0</v>
      </c>
    </row>
    <row r="156" spans="1:65" s="2" customFormat="1" ht="16.5" customHeight="1">
      <c r="A156" s="32"/>
      <c r="B156" s="144"/>
      <c r="C156" s="188" t="s">
        <v>265</v>
      </c>
      <c r="D156" s="188" t="s">
        <v>266</v>
      </c>
      <c r="E156" s="189" t="s">
        <v>1627</v>
      </c>
      <c r="F156" s="190" t="s">
        <v>1628</v>
      </c>
      <c r="G156" s="191" t="s">
        <v>690</v>
      </c>
      <c r="H156" s="192">
        <v>0.874</v>
      </c>
      <c r="I156" s="193"/>
      <c r="J156" s="194">
        <f>ROUND(I156*H156,2)</f>
        <v>0</v>
      </c>
      <c r="K156" s="195"/>
      <c r="L156" s="33"/>
      <c r="M156" s="196" t="s">
        <v>1</v>
      </c>
      <c r="N156" s="197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188</v>
      </c>
      <c r="AT156" s="158" t="s">
        <v>266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2436</v>
      </c>
    </row>
    <row r="157" spans="1:65" s="2" customFormat="1" ht="11.25">
      <c r="A157" s="32"/>
      <c r="B157" s="33"/>
      <c r="C157" s="32"/>
      <c r="D157" s="160" t="s">
        <v>190</v>
      </c>
      <c r="E157" s="32"/>
      <c r="F157" s="161" t="s">
        <v>1628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3" customFormat="1" ht="11.25">
      <c r="B158" s="165"/>
      <c r="D158" s="160" t="s">
        <v>191</v>
      </c>
      <c r="E158" s="166" t="s">
        <v>1</v>
      </c>
      <c r="F158" s="167" t="s">
        <v>2437</v>
      </c>
      <c r="H158" s="168">
        <v>0.874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6" t="s">
        <v>191</v>
      </c>
      <c r="AU158" s="166" t="s">
        <v>82</v>
      </c>
      <c r="AV158" s="13" t="s">
        <v>82</v>
      </c>
      <c r="AW158" s="13" t="s">
        <v>29</v>
      </c>
      <c r="AX158" s="13" t="s">
        <v>72</v>
      </c>
      <c r="AY158" s="166" t="s">
        <v>181</v>
      </c>
    </row>
    <row r="159" spans="1:65" s="15" customFormat="1" ht="11.25">
      <c r="B159" s="180"/>
      <c r="D159" s="160" t="s">
        <v>191</v>
      </c>
      <c r="E159" s="181" t="s">
        <v>1</v>
      </c>
      <c r="F159" s="182" t="s">
        <v>223</v>
      </c>
      <c r="H159" s="183">
        <v>0.874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191</v>
      </c>
      <c r="AU159" s="181" t="s">
        <v>82</v>
      </c>
      <c r="AV159" s="15" t="s">
        <v>188</v>
      </c>
      <c r="AW159" s="15" t="s">
        <v>29</v>
      </c>
      <c r="AX159" s="15" t="s">
        <v>80</v>
      </c>
      <c r="AY159" s="181" t="s">
        <v>181</v>
      </c>
    </row>
    <row r="160" spans="1:65" s="2" customFormat="1" ht="16.5" customHeight="1">
      <c r="A160" s="32"/>
      <c r="B160" s="144"/>
      <c r="C160" s="188" t="s">
        <v>277</v>
      </c>
      <c r="D160" s="188" t="s">
        <v>266</v>
      </c>
      <c r="E160" s="189" t="s">
        <v>1634</v>
      </c>
      <c r="F160" s="190" t="s">
        <v>1635</v>
      </c>
      <c r="G160" s="191" t="s">
        <v>881</v>
      </c>
      <c r="H160" s="192">
        <v>4.5599999999999996</v>
      </c>
      <c r="I160" s="193"/>
      <c r="J160" s="194">
        <f>ROUND(I160*H160,2)</f>
        <v>0</v>
      </c>
      <c r="K160" s="195"/>
      <c r="L160" s="33"/>
      <c r="M160" s="196" t="s">
        <v>1</v>
      </c>
      <c r="N160" s="197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188</v>
      </c>
      <c r="AT160" s="158" t="s">
        <v>266</v>
      </c>
      <c r="AU160" s="158" t="s">
        <v>82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2438</v>
      </c>
    </row>
    <row r="161" spans="1:65" s="2" customFormat="1" ht="11.25">
      <c r="A161" s="32"/>
      <c r="B161" s="33"/>
      <c r="C161" s="32"/>
      <c r="D161" s="160" t="s">
        <v>190</v>
      </c>
      <c r="E161" s="32"/>
      <c r="F161" s="161" t="s">
        <v>1635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82</v>
      </c>
    </row>
    <row r="162" spans="1:65" s="13" customFormat="1" ht="11.25">
      <c r="B162" s="165"/>
      <c r="D162" s="160" t="s">
        <v>191</v>
      </c>
      <c r="E162" s="166" t="s">
        <v>1</v>
      </c>
      <c r="F162" s="167" t="s">
        <v>2439</v>
      </c>
      <c r="H162" s="168">
        <v>4.5599999999999996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6" t="s">
        <v>191</v>
      </c>
      <c r="AU162" s="166" t="s">
        <v>82</v>
      </c>
      <c r="AV162" s="13" t="s">
        <v>82</v>
      </c>
      <c r="AW162" s="13" t="s">
        <v>29</v>
      </c>
      <c r="AX162" s="13" t="s">
        <v>72</v>
      </c>
      <c r="AY162" s="166" t="s">
        <v>181</v>
      </c>
    </row>
    <row r="163" spans="1:65" s="15" customFormat="1" ht="11.25">
      <c r="B163" s="180"/>
      <c r="D163" s="160" t="s">
        <v>191</v>
      </c>
      <c r="E163" s="181" t="s">
        <v>1</v>
      </c>
      <c r="F163" s="182" t="s">
        <v>223</v>
      </c>
      <c r="H163" s="183">
        <v>4.5599999999999996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191</v>
      </c>
      <c r="AU163" s="181" t="s">
        <v>82</v>
      </c>
      <c r="AV163" s="15" t="s">
        <v>188</v>
      </c>
      <c r="AW163" s="15" t="s">
        <v>29</v>
      </c>
      <c r="AX163" s="15" t="s">
        <v>80</v>
      </c>
      <c r="AY163" s="181" t="s">
        <v>181</v>
      </c>
    </row>
    <row r="164" spans="1:65" s="2" customFormat="1" ht="16.5" customHeight="1">
      <c r="A164" s="32"/>
      <c r="B164" s="144"/>
      <c r="C164" s="188" t="s">
        <v>289</v>
      </c>
      <c r="D164" s="188" t="s">
        <v>266</v>
      </c>
      <c r="E164" s="189" t="s">
        <v>1638</v>
      </c>
      <c r="F164" s="190" t="s">
        <v>1639</v>
      </c>
      <c r="G164" s="191" t="s">
        <v>881</v>
      </c>
      <c r="H164" s="192">
        <v>4.5599999999999996</v>
      </c>
      <c r="I164" s="193"/>
      <c r="J164" s="194">
        <f>ROUND(I164*H164,2)</f>
        <v>0</v>
      </c>
      <c r="K164" s="195"/>
      <c r="L164" s="33"/>
      <c r="M164" s="196" t="s">
        <v>1</v>
      </c>
      <c r="N164" s="197" t="s">
        <v>37</v>
      </c>
      <c r="O164" s="58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188</v>
      </c>
      <c r="AT164" s="158" t="s">
        <v>266</v>
      </c>
      <c r="AU164" s="158" t="s">
        <v>82</v>
      </c>
      <c r="AY164" s="17" t="s">
        <v>181</v>
      </c>
      <c r="BE164" s="159">
        <f>IF(N164="základní",J164,0)</f>
        <v>0</v>
      </c>
      <c r="BF164" s="159">
        <f>IF(N164="snížená",J164,0)</f>
        <v>0</v>
      </c>
      <c r="BG164" s="159">
        <f>IF(N164="zákl. přenesená",J164,0)</f>
        <v>0</v>
      </c>
      <c r="BH164" s="159">
        <f>IF(N164="sníž. přenesená",J164,0)</f>
        <v>0</v>
      </c>
      <c r="BI164" s="159">
        <f>IF(N164="nulová",J164,0)</f>
        <v>0</v>
      </c>
      <c r="BJ164" s="17" t="s">
        <v>80</v>
      </c>
      <c r="BK164" s="159">
        <f>ROUND(I164*H164,2)</f>
        <v>0</v>
      </c>
      <c r="BL164" s="17" t="s">
        <v>188</v>
      </c>
      <c r="BM164" s="158" t="s">
        <v>2440</v>
      </c>
    </row>
    <row r="165" spans="1:65" s="2" customFormat="1" ht="11.25">
      <c r="A165" s="32"/>
      <c r="B165" s="33"/>
      <c r="C165" s="32"/>
      <c r="D165" s="160" t="s">
        <v>190</v>
      </c>
      <c r="E165" s="32"/>
      <c r="F165" s="161" t="s">
        <v>1639</v>
      </c>
      <c r="G165" s="32"/>
      <c r="H165" s="32"/>
      <c r="I165" s="162"/>
      <c r="J165" s="32"/>
      <c r="K165" s="32"/>
      <c r="L165" s="33"/>
      <c r="M165" s="163"/>
      <c r="N165" s="164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190</v>
      </c>
      <c r="AU165" s="17" t="s">
        <v>82</v>
      </c>
    </row>
    <row r="166" spans="1:65" s="2" customFormat="1" ht="24.2" customHeight="1">
      <c r="A166" s="32"/>
      <c r="B166" s="144"/>
      <c r="C166" s="188" t="s">
        <v>8</v>
      </c>
      <c r="D166" s="188" t="s">
        <v>266</v>
      </c>
      <c r="E166" s="189" t="s">
        <v>1641</v>
      </c>
      <c r="F166" s="190" t="s">
        <v>1642</v>
      </c>
      <c r="G166" s="191" t="s">
        <v>643</v>
      </c>
      <c r="H166" s="192">
        <v>0.113</v>
      </c>
      <c r="I166" s="193"/>
      <c r="J166" s="194">
        <f>ROUND(I166*H166,2)</f>
        <v>0</v>
      </c>
      <c r="K166" s="195"/>
      <c r="L166" s="33"/>
      <c r="M166" s="196" t="s">
        <v>1</v>
      </c>
      <c r="N166" s="197" t="s">
        <v>37</v>
      </c>
      <c r="O166" s="58"/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8" t="s">
        <v>188</v>
      </c>
      <c r="AT166" s="158" t="s">
        <v>266</v>
      </c>
      <c r="AU166" s="158" t="s">
        <v>82</v>
      </c>
      <c r="AY166" s="17" t="s">
        <v>181</v>
      </c>
      <c r="BE166" s="159">
        <f>IF(N166="základní",J166,0)</f>
        <v>0</v>
      </c>
      <c r="BF166" s="159">
        <f>IF(N166="snížená",J166,0)</f>
        <v>0</v>
      </c>
      <c r="BG166" s="159">
        <f>IF(N166="zákl. přenesená",J166,0)</f>
        <v>0</v>
      </c>
      <c r="BH166" s="159">
        <f>IF(N166="sníž. přenesená",J166,0)</f>
        <v>0</v>
      </c>
      <c r="BI166" s="159">
        <f>IF(N166="nulová",J166,0)</f>
        <v>0</v>
      </c>
      <c r="BJ166" s="17" t="s">
        <v>80</v>
      </c>
      <c r="BK166" s="159">
        <f>ROUND(I166*H166,2)</f>
        <v>0</v>
      </c>
      <c r="BL166" s="17" t="s">
        <v>188</v>
      </c>
      <c r="BM166" s="158" t="s">
        <v>2441</v>
      </c>
    </row>
    <row r="167" spans="1:65" s="2" customFormat="1" ht="19.5">
      <c r="A167" s="32"/>
      <c r="B167" s="33"/>
      <c r="C167" s="32"/>
      <c r="D167" s="160" t="s">
        <v>190</v>
      </c>
      <c r="E167" s="32"/>
      <c r="F167" s="161" t="s">
        <v>1642</v>
      </c>
      <c r="G167" s="32"/>
      <c r="H167" s="32"/>
      <c r="I167" s="162"/>
      <c r="J167" s="32"/>
      <c r="K167" s="32"/>
      <c r="L167" s="33"/>
      <c r="M167" s="163"/>
      <c r="N167" s="164"/>
      <c r="O167" s="58"/>
      <c r="P167" s="58"/>
      <c r="Q167" s="58"/>
      <c r="R167" s="58"/>
      <c r="S167" s="58"/>
      <c r="T167" s="59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T167" s="17" t="s">
        <v>190</v>
      </c>
      <c r="AU167" s="17" t="s">
        <v>82</v>
      </c>
    </row>
    <row r="168" spans="1:65" s="13" customFormat="1" ht="11.25">
      <c r="B168" s="165"/>
      <c r="D168" s="160" t="s">
        <v>191</v>
      </c>
      <c r="E168" s="166" t="s">
        <v>1</v>
      </c>
      <c r="F168" s="167" t="s">
        <v>2442</v>
      </c>
      <c r="H168" s="168">
        <v>0.113</v>
      </c>
      <c r="I168" s="169"/>
      <c r="L168" s="165"/>
      <c r="M168" s="170"/>
      <c r="N168" s="171"/>
      <c r="O168" s="171"/>
      <c r="P168" s="171"/>
      <c r="Q168" s="171"/>
      <c r="R168" s="171"/>
      <c r="S168" s="171"/>
      <c r="T168" s="172"/>
      <c r="AT168" s="166" t="s">
        <v>191</v>
      </c>
      <c r="AU168" s="166" t="s">
        <v>82</v>
      </c>
      <c r="AV168" s="13" t="s">
        <v>82</v>
      </c>
      <c r="AW168" s="13" t="s">
        <v>29</v>
      </c>
      <c r="AX168" s="13" t="s">
        <v>72</v>
      </c>
      <c r="AY168" s="166" t="s">
        <v>181</v>
      </c>
    </row>
    <row r="169" spans="1:65" s="15" customFormat="1" ht="11.25">
      <c r="B169" s="180"/>
      <c r="D169" s="160" t="s">
        <v>191</v>
      </c>
      <c r="E169" s="181" t="s">
        <v>1</v>
      </c>
      <c r="F169" s="182" t="s">
        <v>223</v>
      </c>
      <c r="H169" s="183">
        <v>0.113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191</v>
      </c>
      <c r="AU169" s="181" t="s">
        <v>82</v>
      </c>
      <c r="AV169" s="15" t="s">
        <v>188</v>
      </c>
      <c r="AW169" s="15" t="s">
        <v>29</v>
      </c>
      <c r="AX169" s="15" t="s">
        <v>80</v>
      </c>
      <c r="AY169" s="181" t="s">
        <v>181</v>
      </c>
    </row>
    <row r="170" spans="1:65" s="2" customFormat="1" ht="16.5" customHeight="1">
      <c r="A170" s="32"/>
      <c r="B170" s="144"/>
      <c r="C170" s="188" t="s">
        <v>304</v>
      </c>
      <c r="D170" s="188" t="s">
        <v>266</v>
      </c>
      <c r="E170" s="189" t="s">
        <v>1650</v>
      </c>
      <c r="F170" s="190" t="s">
        <v>1651</v>
      </c>
      <c r="G170" s="191" t="s">
        <v>622</v>
      </c>
      <c r="H170" s="192">
        <v>3.8</v>
      </c>
      <c r="I170" s="193"/>
      <c r="J170" s="194">
        <f>ROUND(I170*H170,2)</f>
        <v>0</v>
      </c>
      <c r="K170" s="195"/>
      <c r="L170" s="33"/>
      <c r="M170" s="196" t="s">
        <v>1</v>
      </c>
      <c r="N170" s="197" t="s">
        <v>37</v>
      </c>
      <c r="O170" s="58"/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8" t="s">
        <v>188</v>
      </c>
      <c r="AT170" s="158" t="s">
        <v>266</v>
      </c>
      <c r="AU170" s="158" t="s">
        <v>82</v>
      </c>
      <c r="AY170" s="17" t="s">
        <v>181</v>
      </c>
      <c r="BE170" s="159">
        <f>IF(N170="základní",J170,0)</f>
        <v>0</v>
      </c>
      <c r="BF170" s="159">
        <f>IF(N170="snížená",J170,0)</f>
        <v>0</v>
      </c>
      <c r="BG170" s="159">
        <f>IF(N170="zákl. přenesená",J170,0)</f>
        <v>0</v>
      </c>
      <c r="BH170" s="159">
        <f>IF(N170="sníž. přenesená",J170,0)</f>
        <v>0</v>
      </c>
      <c r="BI170" s="159">
        <f>IF(N170="nulová",J170,0)</f>
        <v>0</v>
      </c>
      <c r="BJ170" s="17" t="s">
        <v>80</v>
      </c>
      <c r="BK170" s="159">
        <f>ROUND(I170*H170,2)</f>
        <v>0</v>
      </c>
      <c r="BL170" s="17" t="s">
        <v>188</v>
      </c>
      <c r="BM170" s="158" t="s">
        <v>2443</v>
      </c>
    </row>
    <row r="171" spans="1:65" s="2" customFormat="1" ht="11.25">
      <c r="A171" s="32"/>
      <c r="B171" s="33"/>
      <c r="C171" s="32"/>
      <c r="D171" s="160" t="s">
        <v>190</v>
      </c>
      <c r="E171" s="32"/>
      <c r="F171" s="161" t="s">
        <v>1651</v>
      </c>
      <c r="G171" s="32"/>
      <c r="H171" s="32"/>
      <c r="I171" s="162"/>
      <c r="J171" s="32"/>
      <c r="K171" s="32"/>
      <c r="L171" s="33"/>
      <c r="M171" s="163"/>
      <c r="N171" s="164"/>
      <c r="O171" s="58"/>
      <c r="P171" s="58"/>
      <c r="Q171" s="58"/>
      <c r="R171" s="58"/>
      <c r="S171" s="58"/>
      <c r="T171" s="59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T171" s="17" t="s">
        <v>190</v>
      </c>
      <c r="AU171" s="17" t="s">
        <v>82</v>
      </c>
    </row>
    <row r="172" spans="1:65" s="12" customFormat="1" ht="22.9" customHeight="1">
      <c r="B172" s="131"/>
      <c r="D172" s="132" t="s">
        <v>71</v>
      </c>
      <c r="E172" s="142" t="s">
        <v>265</v>
      </c>
      <c r="F172" s="142" t="s">
        <v>1695</v>
      </c>
      <c r="I172" s="134"/>
      <c r="J172" s="143">
        <f>BK172</f>
        <v>0</v>
      </c>
      <c r="L172" s="131"/>
      <c r="M172" s="136"/>
      <c r="N172" s="137"/>
      <c r="O172" s="137"/>
      <c r="P172" s="138">
        <f>SUM(P173:P204)</f>
        <v>0</v>
      </c>
      <c r="Q172" s="137"/>
      <c r="R172" s="138">
        <f>SUM(R173:R204)</f>
        <v>0</v>
      </c>
      <c r="S172" s="137"/>
      <c r="T172" s="139">
        <f>SUM(T173:T204)</f>
        <v>0</v>
      </c>
      <c r="AR172" s="132" t="s">
        <v>80</v>
      </c>
      <c r="AT172" s="140" t="s">
        <v>71</v>
      </c>
      <c r="AU172" s="140" t="s">
        <v>80</v>
      </c>
      <c r="AY172" s="132" t="s">
        <v>181</v>
      </c>
      <c r="BK172" s="141">
        <f>SUM(BK173:BK204)</f>
        <v>0</v>
      </c>
    </row>
    <row r="173" spans="1:65" s="2" customFormat="1" ht="24.2" customHeight="1">
      <c r="A173" s="32"/>
      <c r="B173" s="144"/>
      <c r="C173" s="188" t="s">
        <v>388</v>
      </c>
      <c r="D173" s="188" t="s">
        <v>266</v>
      </c>
      <c r="E173" s="189" t="s">
        <v>1696</v>
      </c>
      <c r="F173" s="190" t="s">
        <v>1697</v>
      </c>
      <c r="G173" s="191" t="s">
        <v>577</v>
      </c>
      <c r="H173" s="192">
        <v>1</v>
      </c>
      <c r="I173" s="193"/>
      <c r="J173" s="194">
        <f>ROUND(I173*H173,2)</f>
        <v>0</v>
      </c>
      <c r="K173" s="195"/>
      <c r="L173" s="33"/>
      <c r="M173" s="196" t="s">
        <v>1</v>
      </c>
      <c r="N173" s="197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188</v>
      </c>
      <c r="AT173" s="158" t="s">
        <v>266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2444</v>
      </c>
    </row>
    <row r="174" spans="1:65" s="2" customFormat="1" ht="19.5">
      <c r="A174" s="32"/>
      <c r="B174" s="33"/>
      <c r="C174" s="32"/>
      <c r="D174" s="160" t="s">
        <v>190</v>
      </c>
      <c r="E174" s="32"/>
      <c r="F174" s="161" t="s">
        <v>1697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2" customFormat="1" ht="24.2" customHeight="1">
      <c r="A175" s="32"/>
      <c r="B175" s="144"/>
      <c r="C175" s="188" t="s">
        <v>312</v>
      </c>
      <c r="D175" s="188" t="s">
        <v>266</v>
      </c>
      <c r="E175" s="189" t="s">
        <v>1699</v>
      </c>
      <c r="F175" s="190" t="s">
        <v>1700</v>
      </c>
      <c r="G175" s="191" t="s">
        <v>881</v>
      </c>
      <c r="H175" s="192">
        <v>30.66</v>
      </c>
      <c r="I175" s="193"/>
      <c r="J175" s="194">
        <f>ROUND(I175*H175,2)</f>
        <v>0</v>
      </c>
      <c r="K175" s="195"/>
      <c r="L175" s="33"/>
      <c r="M175" s="196" t="s">
        <v>1</v>
      </c>
      <c r="N175" s="197" t="s">
        <v>37</v>
      </c>
      <c r="O175" s="58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8" t="s">
        <v>188</v>
      </c>
      <c r="AT175" s="158" t="s">
        <v>266</v>
      </c>
      <c r="AU175" s="158" t="s">
        <v>82</v>
      </c>
      <c r="AY175" s="17" t="s">
        <v>181</v>
      </c>
      <c r="BE175" s="159">
        <f>IF(N175="základní",J175,0)</f>
        <v>0</v>
      </c>
      <c r="BF175" s="159">
        <f>IF(N175="snížená",J175,0)</f>
        <v>0</v>
      </c>
      <c r="BG175" s="159">
        <f>IF(N175="zákl. přenesená",J175,0)</f>
        <v>0</v>
      </c>
      <c r="BH175" s="159">
        <f>IF(N175="sníž. přenesená",J175,0)</f>
        <v>0</v>
      </c>
      <c r="BI175" s="159">
        <f>IF(N175="nulová",J175,0)</f>
        <v>0</v>
      </c>
      <c r="BJ175" s="17" t="s">
        <v>80</v>
      </c>
      <c r="BK175" s="159">
        <f>ROUND(I175*H175,2)</f>
        <v>0</v>
      </c>
      <c r="BL175" s="17" t="s">
        <v>188</v>
      </c>
      <c r="BM175" s="158" t="s">
        <v>2445</v>
      </c>
    </row>
    <row r="176" spans="1:65" s="2" customFormat="1" ht="11.25">
      <c r="A176" s="32"/>
      <c r="B176" s="33"/>
      <c r="C176" s="32"/>
      <c r="D176" s="160" t="s">
        <v>190</v>
      </c>
      <c r="E176" s="32"/>
      <c r="F176" s="161" t="s">
        <v>1700</v>
      </c>
      <c r="G176" s="32"/>
      <c r="H176" s="32"/>
      <c r="I176" s="162"/>
      <c r="J176" s="32"/>
      <c r="K176" s="32"/>
      <c r="L176" s="33"/>
      <c r="M176" s="163"/>
      <c r="N176" s="164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190</v>
      </c>
      <c r="AU176" s="17" t="s">
        <v>82</v>
      </c>
    </row>
    <row r="177" spans="1:65" s="13" customFormat="1" ht="11.25">
      <c r="B177" s="165"/>
      <c r="D177" s="160" t="s">
        <v>191</v>
      </c>
      <c r="E177" s="166" t="s">
        <v>1</v>
      </c>
      <c r="F177" s="167" t="s">
        <v>2446</v>
      </c>
      <c r="H177" s="168">
        <v>30.66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6" t="s">
        <v>191</v>
      </c>
      <c r="AU177" s="166" t="s">
        <v>82</v>
      </c>
      <c r="AV177" s="13" t="s">
        <v>82</v>
      </c>
      <c r="AW177" s="13" t="s">
        <v>29</v>
      </c>
      <c r="AX177" s="13" t="s">
        <v>72</v>
      </c>
      <c r="AY177" s="166" t="s">
        <v>181</v>
      </c>
    </row>
    <row r="178" spans="1:65" s="15" customFormat="1" ht="11.25">
      <c r="B178" s="180"/>
      <c r="D178" s="160" t="s">
        <v>191</v>
      </c>
      <c r="E178" s="181" t="s">
        <v>1</v>
      </c>
      <c r="F178" s="182" t="s">
        <v>223</v>
      </c>
      <c r="H178" s="183">
        <v>30.66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191</v>
      </c>
      <c r="AU178" s="181" t="s">
        <v>82</v>
      </c>
      <c r="AV178" s="15" t="s">
        <v>188</v>
      </c>
      <c r="AW178" s="15" t="s">
        <v>29</v>
      </c>
      <c r="AX178" s="15" t="s">
        <v>80</v>
      </c>
      <c r="AY178" s="181" t="s">
        <v>181</v>
      </c>
    </row>
    <row r="179" spans="1:65" s="2" customFormat="1" ht="24.2" customHeight="1">
      <c r="A179" s="32"/>
      <c r="B179" s="144"/>
      <c r="C179" s="188" t="s">
        <v>319</v>
      </c>
      <c r="D179" s="188" t="s">
        <v>266</v>
      </c>
      <c r="E179" s="189" t="s">
        <v>2203</v>
      </c>
      <c r="F179" s="190" t="s">
        <v>2204</v>
      </c>
      <c r="G179" s="191" t="s">
        <v>690</v>
      </c>
      <c r="H179" s="192">
        <v>0.38</v>
      </c>
      <c r="I179" s="193"/>
      <c r="J179" s="194">
        <f>ROUND(I179*H179,2)</f>
        <v>0</v>
      </c>
      <c r="K179" s="195"/>
      <c r="L179" s="33"/>
      <c r="M179" s="196" t="s">
        <v>1</v>
      </c>
      <c r="N179" s="197" t="s">
        <v>37</v>
      </c>
      <c r="O179" s="58"/>
      <c r="P179" s="156">
        <f>O179*H179</f>
        <v>0</v>
      </c>
      <c r="Q179" s="156">
        <v>0</v>
      </c>
      <c r="R179" s="156">
        <f>Q179*H179</f>
        <v>0</v>
      </c>
      <c r="S179" s="156">
        <v>0</v>
      </c>
      <c r="T179" s="15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8" t="s">
        <v>188</v>
      </c>
      <c r="AT179" s="158" t="s">
        <v>266</v>
      </c>
      <c r="AU179" s="158" t="s">
        <v>82</v>
      </c>
      <c r="AY179" s="17" t="s">
        <v>181</v>
      </c>
      <c r="BE179" s="159">
        <f>IF(N179="základní",J179,0)</f>
        <v>0</v>
      </c>
      <c r="BF179" s="159">
        <f>IF(N179="snížená",J179,0)</f>
        <v>0</v>
      </c>
      <c r="BG179" s="159">
        <f>IF(N179="zákl. přenesená",J179,0)</f>
        <v>0</v>
      </c>
      <c r="BH179" s="159">
        <f>IF(N179="sníž. přenesená",J179,0)</f>
        <v>0</v>
      </c>
      <c r="BI179" s="159">
        <f>IF(N179="nulová",J179,0)</f>
        <v>0</v>
      </c>
      <c r="BJ179" s="17" t="s">
        <v>80</v>
      </c>
      <c r="BK179" s="159">
        <f>ROUND(I179*H179,2)</f>
        <v>0</v>
      </c>
      <c r="BL179" s="17" t="s">
        <v>188</v>
      </c>
      <c r="BM179" s="158" t="s">
        <v>2447</v>
      </c>
    </row>
    <row r="180" spans="1:65" s="2" customFormat="1" ht="11.25">
      <c r="A180" s="32"/>
      <c r="B180" s="33"/>
      <c r="C180" s="32"/>
      <c r="D180" s="160" t="s">
        <v>190</v>
      </c>
      <c r="E180" s="32"/>
      <c r="F180" s="161" t="s">
        <v>2204</v>
      </c>
      <c r="G180" s="32"/>
      <c r="H180" s="32"/>
      <c r="I180" s="162"/>
      <c r="J180" s="32"/>
      <c r="K180" s="32"/>
      <c r="L180" s="33"/>
      <c r="M180" s="163"/>
      <c r="N180" s="164"/>
      <c r="O180" s="58"/>
      <c r="P180" s="58"/>
      <c r="Q180" s="58"/>
      <c r="R180" s="58"/>
      <c r="S180" s="58"/>
      <c r="T180" s="59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T180" s="17" t="s">
        <v>190</v>
      </c>
      <c r="AU180" s="17" t="s">
        <v>82</v>
      </c>
    </row>
    <row r="181" spans="1:65" s="13" customFormat="1" ht="11.25">
      <c r="B181" s="165"/>
      <c r="D181" s="160" t="s">
        <v>191</v>
      </c>
      <c r="E181" s="166" t="s">
        <v>1</v>
      </c>
      <c r="F181" s="167" t="s">
        <v>2448</v>
      </c>
      <c r="H181" s="168">
        <v>0.38</v>
      </c>
      <c r="I181" s="169"/>
      <c r="L181" s="165"/>
      <c r="M181" s="170"/>
      <c r="N181" s="171"/>
      <c r="O181" s="171"/>
      <c r="P181" s="171"/>
      <c r="Q181" s="171"/>
      <c r="R181" s="171"/>
      <c r="S181" s="171"/>
      <c r="T181" s="172"/>
      <c r="AT181" s="166" t="s">
        <v>191</v>
      </c>
      <c r="AU181" s="166" t="s">
        <v>82</v>
      </c>
      <c r="AV181" s="13" t="s">
        <v>82</v>
      </c>
      <c r="AW181" s="13" t="s">
        <v>29</v>
      </c>
      <c r="AX181" s="13" t="s">
        <v>72</v>
      </c>
      <c r="AY181" s="166" t="s">
        <v>181</v>
      </c>
    </row>
    <row r="182" spans="1:65" s="15" customFormat="1" ht="11.25">
      <c r="B182" s="180"/>
      <c r="D182" s="160" t="s">
        <v>191</v>
      </c>
      <c r="E182" s="181" t="s">
        <v>1</v>
      </c>
      <c r="F182" s="182" t="s">
        <v>223</v>
      </c>
      <c r="H182" s="183">
        <v>0.38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191</v>
      </c>
      <c r="AU182" s="181" t="s">
        <v>82</v>
      </c>
      <c r="AV182" s="15" t="s">
        <v>188</v>
      </c>
      <c r="AW182" s="15" t="s">
        <v>29</v>
      </c>
      <c r="AX182" s="15" t="s">
        <v>80</v>
      </c>
      <c r="AY182" s="181" t="s">
        <v>181</v>
      </c>
    </row>
    <row r="183" spans="1:65" s="2" customFormat="1" ht="21.75" customHeight="1">
      <c r="A183" s="32"/>
      <c r="B183" s="144"/>
      <c r="C183" s="188" t="s">
        <v>325</v>
      </c>
      <c r="D183" s="188" t="s">
        <v>266</v>
      </c>
      <c r="E183" s="189" t="s">
        <v>2323</v>
      </c>
      <c r="F183" s="190" t="s">
        <v>2324</v>
      </c>
      <c r="G183" s="191" t="s">
        <v>881</v>
      </c>
      <c r="H183" s="192">
        <v>8.3000000000000007</v>
      </c>
      <c r="I183" s="193"/>
      <c r="J183" s="194">
        <f>ROUND(I183*H183,2)</f>
        <v>0</v>
      </c>
      <c r="K183" s="195"/>
      <c r="L183" s="33"/>
      <c r="M183" s="196" t="s">
        <v>1</v>
      </c>
      <c r="N183" s="197" t="s">
        <v>37</v>
      </c>
      <c r="O183" s="58"/>
      <c r="P183" s="156">
        <f>O183*H183</f>
        <v>0</v>
      </c>
      <c r="Q183" s="156">
        <v>0</v>
      </c>
      <c r="R183" s="156">
        <f>Q183*H183</f>
        <v>0</v>
      </c>
      <c r="S183" s="156">
        <v>0</v>
      </c>
      <c r="T183" s="15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8" t="s">
        <v>188</v>
      </c>
      <c r="AT183" s="158" t="s">
        <v>266</v>
      </c>
      <c r="AU183" s="158" t="s">
        <v>82</v>
      </c>
      <c r="AY183" s="17" t="s">
        <v>181</v>
      </c>
      <c r="BE183" s="159">
        <f>IF(N183="základní",J183,0)</f>
        <v>0</v>
      </c>
      <c r="BF183" s="159">
        <f>IF(N183="snížená",J183,0)</f>
        <v>0</v>
      </c>
      <c r="BG183" s="159">
        <f>IF(N183="zákl. přenesená",J183,0)</f>
        <v>0</v>
      </c>
      <c r="BH183" s="159">
        <f>IF(N183="sníž. přenesená",J183,0)</f>
        <v>0</v>
      </c>
      <c r="BI183" s="159">
        <f>IF(N183="nulová",J183,0)</f>
        <v>0</v>
      </c>
      <c r="BJ183" s="17" t="s">
        <v>80</v>
      </c>
      <c r="BK183" s="159">
        <f>ROUND(I183*H183,2)</f>
        <v>0</v>
      </c>
      <c r="BL183" s="17" t="s">
        <v>188</v>
      </c>
      <c r="BM183" s="158" t="s">
        <v>2449</v>
      </c>
    </row>
    <row r="184" spans="1:65" s="2" customFormat="1" ht="11.25">
      <c r="A184" s="32"/>
      <c r="B184" s="33"/>
      <c r="C184" s="32"/>
      <c r="D184" s="160" t="s">
        <v>190</v>
      </c>
      <c r="E184" s="32"/>
      <c r="F184" s="161" t="s">
        <v>2324</v>
      </c>
      <c r="G184" s="32"/>
      <c r="H184" s="32"/>
      <c r="I184" s="162"/>
      <c r="J184" s="32"/>
      <c r="K184" s="32"/>
      <c r="L184" s="33"/>
      <c r="M184" s="163"/>
      <c r="N184" s="164"/>
      <c r="O184" s="58"/>
      <c r="P184" s="58"/>
      <c r="Q184" s="58"/>
      <c r="R184" s="58"/>
      <c r="S184" s="58"/>
      <c r="T184" s="59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7" t="s">
        <v>190</v>
      </c>
      <c r="AU184" s="17" t="s">
        <v>82</v>
      </c>
    </row>
    <row r="185" spans="1:65" s="13" customFormat="1" ht="11.25">
      <c r="B185" s="165"/>
      <c r="D185" s="160" t="s">
        <v>191</v>
      </c>
      <c r="E185" s="166" t="s">
        <v>1</v>
      </c>
      <c r="F185" s="167" t="s">
        <v>2450</v>
      </c>
      <c r="H185" s="168">
        <v>8.3000000000000007</v>
      </c>
      <c r="I185" s="169"/>
      <c r="L185" s="165"/>
      <c r="M185" s="170"/>
      <c r="N185" s="171"/>
      <c r="O185" s="171"/>
      <c r="P185" s="171"/>
      <c r="Q185" s="171"/>
      <c r="R185" s="171"/>
      <c r="S185" s="171"/>
      <c r="T185" s="172"/>
      <c r="AT185" s="166" t="s">
        <v>191</v>
      </c>
      <c r="AU185" s="166" t="s">
        <v>82</v>
      </c>
      <c r="AV185" s="13" t="s">
        <v>82</v>
      </c>
      <c r="AW185" s="13" t="s">
        <v>29</v>
      </c>
      <c r="AX185" s="13" t="s">
        <v>72</v>
      </c>
      <c r="AY185" s="166" t="s">
        <v>181</v>
      </c>
    </row>
    <row r="186" spans="1:65" s="15" customFormat="1" ht="11.25">
      <c r="B186" s="180"/>
      <c r="D186" s="160" t="s">
        <v>191</v>
      </c>
      <c r="E186" s="181" t="s">
        <v>1</v>
      </c>
      <c r="F186" s="182" t="s">
        <v>223</v>
      </c>
      <c r="H186" s="183">
        <v>8.3000000000000007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191</v>
      </c>
      <c r="AU186" s="181" t="s">
        <v>82</v>
      </c>
      <c r="AV186" s="15" t="s">
        <v>188</v>
      </c>
      <c r="AW186" s="15" t="s">
        <v>29</v>
      </c>
      <c r="AX186" s="15" t="s">
        <v>80</v>
      </c>
      <c r="AY186" s="181" t="s">
        <v>181</v>
      </c>
    </row>
    <row r="187" spans="1:65" s="2" customFormat="1" ht="24.2" customHeight="1">
      <c r="A187" s="32"/>
      <c r="B187" s="144"/>
      <c r="C187" s="188" t="s">
        <v>329</v>
      </c>
      <c r="D187" s="188" t="s">
        <v>266</v>
      </c>
      <c r="E187" s="189" t="s">
        <v>1707</v>
      </c>
      <c r="F187" s="190" t="s">
        <v>1708</v>
      </c>
      <c r="G187" s="191" t="s">
        <v>690</v>
      </c>
      <c r="H187" s="192">
        <v>0.61299999999999999</v>
      </c>
      <c r="I187" s="193"/>
      <c r="J187" s="194">
        <f>ROUND(I187*H187,2)</f>
        <v>0</v>
      </c>
      <c r="K187" s="195"/>
      <c r="L187" s="33"/>
      <c r="M187" s="196" t="s">
        <v>1</v>
      </c>
      <c r="N187" s="197" t="s">
        <v>37</v>
      </c>
      <c r="O187" s="58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8" t="s">
        <v>188</v>
      </c>
      <c r="AT187" s="158" t="s">
        <v>266</v>
      </c>
      <c r="AU187" s="158" t="s">
        <v>82</v>
      </c>
      <c r="AY187" s="17" t="s">
        <v>181</v>
      </c>
      <c r="BE187" s="159">
        <f>IF(N187="základní",J187,0)</f>
        <v>0</v>
      </c>
      <c r="BF187" s="159">
        <f>IF(N187="snížená",J187,0)</f>
        <v>0</v>
      </c>
      <c r="BG187" s="159">
        <f>IF(N187="zákl. přenesená",J187,0)</f>
        <v>0</v>
      </c>
      <c r="BH187" s="159">
        <f>IF(N187="sníž. přenesená",J187,0)</f>
        <v>0</v>
      </c>
      <c r="BI187" s="159">
        <f>IF(N187="nulová",J187,0)</f>
        <v>0</v>
      </c>
      <c r="BJ187" s="17" t="s">
        <v>80</v>
      </c>
      <c r="BK187" s="159">
        <f>ROUND(I187*H187,2)</f>
        <v>0</v>
      </c>
      <c r="BL187" s="17" t="s">
        <v>188</v>
      </c>
      <c r="BM187" s="158" t="s">
        <v>2451</v>
      </c>
    </row>
    <row r="188" spans="1:65" s="2" customFormat="1" ht="19.5">
      <c r="A188" s="32"/>
      <c r="B188" s="33"/>
      <c r="C188" s="32"/>
      <c r="D188" s="160" t="s">
        <v>190</v>
      </c>
      <c r="E188" s="32"/>
      <c r="F188" s="161" t="s">
        <v>1708</v>
      </c>
      <c r="G188" s="32"/>
      <c r="H188" s="32"/>
      <c r="I188" s="162"/>
      <c r="J188" s="32"/>
      <c r="K188" s="32"/>
      <c r="L188" s="33"/>
      <c r="M188" s="163"/>
      <c r="N188" s="164"/>
      <c r="O188" s="58"/>
      <c r="P188" s="58"/>
      <c r="Q188" s="58"/>
      <c r="R188" s="58"/>
      <c r="S188" s="58"/>
      <c r="T188" s="59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7" t="s">
        <v>190</v>
      </c>
      <c r="AU188" s="17" t="s">
        <v>82</v>
      </c>
    </row>
    <row r="189" spans="1:65" s="13" customFormat="1" ht="11.25">
      <c r="B189" s="165"/>
      <c r="D189" s="160" t="s">
        <v>191</v>
      </c>
      <c r="E189" s="166" t="s">
        <v>1</v>
      </c>
      <c r="F189" s="167" t="s">
        <v>2452</v>
      </c>
      <c r="H189" s="168">
        <v>0.61299999999999999</v>
      </c>
      <c r="I189" s="169"/>
      <c r="L189" s="165"/>
      <c r="M189" s="170"/>
      <c r="N189" s="171"/>
      <c r="O189" s="171"/>
      <c r="P189" s="171"/>
      <c r="Q189" s="171"/>
      <c r="R189" s="171"/>
      <c r="S189" s="171"/>
      <c r="T189" s="172"/>
      <c r="AT189" s="166" t="s">
        <v>191</v>
      </c>
      <c r="AU189" s="166" t="s">
        <v>82</v>
      </c>
      <c r="AV189" s="13" t="s">
        <v>82</v>
      </c>
      <c r="AW189" s="13" t="s">
        <v>29</v>
      </c>
      <c r="AX189" s="13" t="s">
        <v>72</v>
      </c>
      <c r="AY189" s="166" t="s">
        <v>181</v>
      </c>
    </row>
    <row r="190" spans="1:65" s="15" customFormat="1" ht="11.25">
      <c r="B190" s="180"/>
      <c r="D190" s="160" t="s">
        <v>191</v>
      </c>
      <c r="E190" s="181" t="s">
        <v>1</v>
      </c>
      <c r="F190" s="182" t="s">
        <v>223</v>
      </c>
      <c r="H190" s="183">
        <v>0.61299999999999999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191</v>
      </c>
      <c r="AU190" s="181" t="s">
        <v>82</v>
      </c>
      <c r="AV190" s="15" t="s">
        <v>188</v>
      </c>
      <c r="AW190" s="15" t="s">
        <v>29</v>
      </c>
      <c r="AX190" s="15" t="s">
        <v>80</v>
      </c>
      <c r="AY190" s="181" t="s">
        <v>181</v>
      </c>
    </row>
    <row r="191" spans="1:65" s="2" customFormat="1" ht="16.5" customHeight="1">
      <c r="A191" s="32"/>
      <c r="B191" s="144"/>
      <c r="C191" s="145" t="s">
        <v>333</v>
      </c>
      <c r="D191" s="145" t="s">
        <v>183</v>
      </c>
      <c r="E191" s="146" t="s">
        <v>1711</v>
      </c>
      <c r="F191" s="147" t="s">
        <v>1712</v>
      </c>
      <c r="G191" s="148" t="s">
        <v>643</v>
      </c>
      <c r="H191" s="149">
        <v>1.2869999999999999</v>
      </c>
      <c r="I191" s="150"/>
      <c r="J191" s="151">
        <f>ROUND(I191*H191,2)</f>
        <v>0</v>
      </c>
      <c r="K191" s="152"/>
      <c r="L191" s="153"/>
      <c r="M191" s="154" t="s">
        <v>1</v>
      </c>
      <c r="N191" s="155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187</v>
      </c>
      <c r="AT191" s="158" t="s">
        <v>183</v>
      </c>
      <c r="AU191" s="158" t="s">
        <v>82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188</v>
      </c>
      <c r="BM191" s="158" t="s">
        <v>2453</v>
      </c>
    </row>
    <row r="192" spans="1:65" s="2" customFormat="1" ht="11.25">
      <c r="A192" s="32"/>
      <c r="B192" s="33"/>
      <c r="C192" s="32"/>
      <c r="D192" s="160" t="s">
        <v>190</v>
      </c>
      <c r="E192" s="32"/>
      <c r="F192" s="161" t="s">
        <v>1712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82</v>
      </c>
    </row>
    <row r="193" spans="1:65" s="13" customFormat="1" ht="11.25">
      <c r="B193" s="165"/>
      <c r="D193" s="160" t="s">
        <v>191</v>
      </c>
      <c r="E193" s="166" t="s">
        <v>1</v>
      </c>
      <c r="F193" s="167" t="s">
        <v>2454</v>
      </c>
      <c r="H193" s="168">
        <v>1.2869999999999999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6" t="s">
        <v>191</v>
      </c>
      <c r="AU193" s="166" t="s">
        <v>82</v>
      </c>
      <c r="AV193" s="13" t="s">
        <v>82</v>
      </c>
      <c r="AW193" s="13" t="s">
        <v>29</v>
      </c>
      <c r="AX193" s="13" t="s">
        <v>72</v>
      </c>
      <c r="AY193" s="166" t="s">
        <v>181</v>
      </c>
    </row>
    <row r="194" spans="1:65" s="15" customFormat="1" ht="11.25">
      <c r="B194" s="180"/>
      <c r="D194" s="160" t="s">
        <v>191</v>
      </c>
      <c r="E194" s="181" t="s">
        <v>1</v>
      </c>
      <c r="F194" s="182" t="s">
        <v>223</v>
      </c>
      <c r="H194" s="183">
        <v>1.2869999999999999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191</v>
      </c>
      <c r="AU194" s="181" t="s">
        <v>82</v>
      </c>
      <c r="AV194" s="15" t="s">
        <v>188</v>
      </c>
      <c r="AW194" s="15" t="s">
        <v>29</v>
      </c>
      <c r="AX194" s="15" t="s">
        <v>80</v>
      </c>
      <c r="AY194" s="181" t="s">
        <v>181</v>
      </c>
    </row>
    <row r="195" spans="1:65" s="2" customFormat="1" ht="33" customHeight="1">
      <c r="A195" s="32"/>
      <c r="B195" s="144"/>
      <c r="C195" s="188" t="s">
        <v>338</v>
      </c>
      <c r="D195" s="188" t="s">
        <v>266</v>
      </c>
      <c r="E195" s="189" t="s">
        <v>1715</v>
      </c>
      <c r="F195" s="190" t="s">
        <v>1716</v>
      </c>
      <c r="G195" s="191" t="s">
        <v>881</v>
      </c>
      <c r="H195" s="192">
        <v>30.66</v>
      </c>
      <c r="I195" s="193"/>
      <c r="J195" s="194">
        <f>ROUND(I195*H195,2)</f>
        <v>0</v>
      </c>
      <c r="K195" s="195"/>
      <c r="L195" s="33"/>
      <c r="M195" s="196" t="s">
        <v>1</v>
      </c>
      <c r="N195" s="197" t="s">
        <v>37</v>
      </c>
      <c r="O195" s="58"/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8" t="s">
        <v>188</v>
      </c>
      <c r="AT195" s="158" t="s">
        <v>266</v>
      </c>
      <c r="AU195" s="158" t="s">
        <v>82</v>
      </c>
      <c r="AY195" s="17" t="s">
        <v>181</v>
      </c>
      <c r="BE195" s="159">
        <f>IF(N195="základní",J195,0)</f>
        <v>0</v>
      </c>
      <c r="BF195" s="159">
        <f>IF(N195="snížená",J195,0)</f>
        <v>0</v>
      </c>
      <c r="BG195" s="159">
        <f>IF(N195="zákl. přenesená",J195,0)</f>
        <v>0</v>
      </c>
      <c r="BH195" s="159">
        <f>IF(N195="sníž. přenesená",J195,0)</f>
        <v>0</v>
      </c>
      <c r="BI195" s="159">
        <f>IF(N195="nulová",J195,0)</f>
        <v>0</v>
      </c>
      <c r="BJ195" s="17" t="s">
        <v>80</v>
      </c>
      <c r="BK195" s="159">
        <f>ROUND(I195*H195,2)</f>
        <v>0</v>
      </c>
      <c r="BL195" s="17" t="s">
        <v>188</v>
      </c>
      <c r="BM195" s="158" t="s">
        <v>2455</v>
      </c>
    </row>
    <row r="196" spans="1:65" s="2" customFormat="1" ht="19.5">
      <c r="A196" s="32"/>
      <c r="B196" s="33"/>
      <c r="C196" s="32"/>
      <c r="D196" s="160" t="s">
        <v>190</v>
      </c>
      <c r="E196" s="32"/>
      <c r="F196" s="161" t="s">
        <v>1716</v>
      </c>
      <c r="G196" s="32"/>
      <c r="H196" s="32"/>
      <c r="I196" s="162"/>
      <c r="J196" s="32"/>
      <c r="K196" s="32"/>
      <c r="L196" s="33"/>
      <c r="M196" s="163"/>
      <c r="N196" s="164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190</v>
      </c>
      <c r="AU196" s="17" t="s">
        <v>82</v>
      </c>
    </row>
    <row r="197" spans="1:65" s="13" customFormat="1" ht="11.25">
      <c r="B197" s="165"/>
      <c r="D197" s="160" t="s">
        <v>191</v>
      </c>
      <c r="E197" s="166" t="s">
        <v>1</v>
      </c>
      <c r="F197" s="167" t="s">
        <v>2456</v>
      </c>
      <c r="H197" s="168">
        <v>30.66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6" t="s">
        <v>191</v>
      </c>
      <c r="AU197" s="166" t="s">
        <v>82</v>
      </c>
      <c r="AV197" s="13" t="s">
        <v>82</v>
      </c>
      <c r="AW197" s="13" t="s">
        <v>29</v>
      </c>
      <c r="AX197" s="13" t="s">
        <v>72</v>
      </c>
      <c r="AY197" s="166" t="s">
        <v>181</v>
      </c>
    </row>
    <row r="198" spans="1:65" s="15" customFormat="1" ht="11.25">
      <c r="B198" s="180"/>
      <c r="D198" s="160" t="s">
        <v>191</v>
      </c>
      <c r="E198" s="181" t="s">
        <v>1</v>
      </c>
      <c r="F198" s="182" t="s">
        <v>223</v>
      </c>
      <c r="H198" s="183">
        <v>30.66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191</v>
      </c>
      <c r="AU198" s="181" t="s">
        <v>82</v>
      </c>
      <c r="AV198" s="15" t="s">
        <v>188</v>
      </c>
      <c r="AW198" s="15" t="s">
        <v>29</v>
      </c>
      <c r="AX198" s="15" t="s">
        <v>80</v>
      </c>
      <c r="AY198" s="181" t="s">
        <v>181</v>
      </c>
    </row>
    <row r="199" spans="1:65" s="2" customFormat="1" ht="55.5" customHeight="1">
      <c r="A199" s="32"/>
      <c r="B199" s="144"/>
      <c r="C199" s="188" t="s">
        <v>363</v>
      </c>
      <c r="D199" s="188" t="s">
        <v>266</v>
      </c>
      <c r="E199" s="189" t="s">
        <v>1727</v>
      </c>
      <c r="F199" s="190" t="s">
        <v>1728</v>
      </c>
      <c r="G199" s="191" t="s">
        <v>622</v>
      </c>
      <c r="H199" s="192">
        <v>45</v>
      </c>
      <c r="I199" s="193"/>
      <c r="J199" s="194">
        <f>ROUND(I199*H199,2)</f>
        <v>0</v>
      </c>
      <c r="K199" s="195"/>
      <c r="L199" s="33"/>
      <c r="M199" s="196" t="s">
        <v>1</v>
      </c>
      <c r="N199" s="197" t="s">
        <v>37</v>
      </c>
      <c r="O199" s="58"/>
      <c r="P199" s="156">
        <f>O199*H199</f>
        <v>0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8" t="s">
        <v>188</v>
      </c>
      <c r="AT199" s="158" t="s">
        <v>266</v>
      </c>
      <c r="AU199" s="158" t="s">
        <v>82</v>
      </c>
      <c r="AY199" s="17" t="s">
        <v>181</v>
      </c>
      <c r="BE199" s="159">
        <f>IF(N199="základní",J199,0)</f>
        <v>0</v>
      </c>
      <c r="BF199" s="159">
        <f>IF(N199="snížená",J199,0)</f>
        <v>0</v>
      </c>
      <c r="BG199" s="159">
        <f>IF(N199="zákl. přenesená",J199,0)</f>
        <v>0</v>
      </c>
      <c r="BH199" s="159">
        <f>IF(N199="sníž. přenesená",J199,0)</f>
        <v>0</v>
      </c>
      <c r="BI199" s="159">
        <f>IF(N199="nulová",J199,0)</f>
        <v>0</v>
      </c>
      <c r="BJ199" s="17" t="s">
        <v>80</v>
      </c>
      <c r="BK199" s="159">
        <f>ROUND(I199*H199,2)</f>
        <v>0</v>
      </c>
      <c r="BL199" s="17" t="s">
        <v>188</v>
      </c>
      <c r="BM199" s="158" t="s">
        <v>2457</v>
      </c>
    </row>
    <row r="200" spans="1:65" s="2" customFormat="1" ht="39">
      <c r="A200" s="32"/>
      <c r="B200" s="33"/>
      <c r="C200" s="32"/>
      <c r="D200" s="160" t="s">
        <v>190</v>
      </c>
      <c r="E200" s="32"/>
      <c r="F200" s="161" t="s">
        <v>1728</v>
      </c>
      <c r="G200" s="32"/>
      <c r="H200" s="32"/>
      <c r="I200" s="162"/>
      <c r="J200" s="32"/>
      <c r="K200" s="32"/>
      <c r="L200" s="33"/>
      <c r="M200" s="163"/>
      <c r="N200" s="164"/>
      <c r="O200" s="58"/>
      <c r="P200" s="58"/>
      <c r="Q200" s="58"/>
      <c r="R200" s="58"/>
      <c r="S200" s="58"/>
      <c r="T200" s="59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7" t="s">
        <v>190</v>
      </c>
      <c r="AU200" s="17" t="s">
        <v>82</v>
      </c>
    </row>
    <row r="201" spans="1:65" s="13" customFormat="1" ht="11.25">
      <c r="B201" s="165"/>
      <c r="D201" s="160" t="s">
        <v>191</v>
      </c>
      <c r="E201" s="166" t="s">
        <v>1</v>
      </c>
      <c r="F201" s="167" t="s">
        <v>2458</v>
      </c>
      <c r="H201" s="168">
        <v>45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6" t="s">
        <v>191</v>
      </c>
      <c r="AU201" s="166" t="s">
        <v>82</v>
      </c>
      <c r="AV201" s="13" t="s">
        <v>82</v>
      </c>
      <c r="AW201" s="13" t="s">
        <v>29</v>
      </c>
      <c r="AX201" s="13" t="s">
        <v>72</v>
      </c>
      <c r="AY201" s="166" t="s">
        <v>181</v>
      </c>
    </row>
    <row r="202" spans="1:65" s="15" customFormat="1" ht="11.25">
      <c r="B202" s="180"/>
      <c r="D202" s="160" t="s">
        <v>191</v>
      </c>
      <c r="E202" s="181" t="s">
        <v>1</v>
      </c>
      <c r="F202" s="182" t="s">
        <v>223</v>
      </c>
      <c r="H202" s="183">
        <v>45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191</v>
      </c>
      <c r="AU202" s="181" t="s">
        <v>82</v>
      </c>
      <c r="AV202" s="15" t="s">
        <v>188</v>
      </c>
      <c r="AW202" s="15" t="s">
        <v>29</v>
      </c>
      <c r="AX202" s="15" t="s">
        <v>80</v>
      </c>
      <c r="AY202" s="181" t="s">
        <v>181</v>
      </c>
    </row>
    <row r="203" spans="1:65" s="2" customFormat="1" ht="16.5" customHeight="1">
      <c r="A203" s="32"/>
      <c r="B203" s="144"/>
      <c r="C203" s="188" t="s">
        <v>7</v>
      </c>
      <c r="D203" s="188" t="s">
        <v>266</v>
      </c>
      <c r="E203" s="189" t="s">
        <v>1731</v>
      </c>
      <c r="F203" s="190" t="s">
        <v>1732</v>
      </c>
      <c r="G203" s="191" t="s">
        <v>577</v>
      </c>
      <c r="H203" s="192">
        <v>2</v>
      </c>
      <c r="I203" s="193"/>
      <c r="J203" s="194">
        <f>ROUND(I203*H203,2)</f>
        <v>0</v>
      </c>
      <c r="K203" s="195"/>
      <c r="L203" s="33"/>
      <c r="M203" s="196" t="s">
        <v>1</v>
      </c>
      <c r="N203" s="197" t="s">
        <v>37</v>
      </c>
      <c r="O203" s="58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8" t="s">
        <v>188</v>
      </c>
      <c r="AT203" s="158" t="s">
        <v>266</v>
      </c>
      <c r="AU203" s="158" t="s">
        <v>82</v>
      </c>
      <c r="AY203" s="17" t="s">
        <v>181</v>
      </c>
      <c r="BE203" s="159">
        <f>IF(N203="základní",J203,0)</f>
        <v>0</v>
      </c>
      <c r="BF203" s="159">
        <f>IF(N203="snížená",J203,0)</f>
        <v>0</v>
      </c>
      <c r="BG203" s="159">
        <f>IF(N203="zákl. přenesená",J203,0)</f>
        <v>0</v>
      </c>
      <c r="BH203" s="159">
        <f>IF(N203="sníž. přenesená",J203,0)</f>
        <v>0</v>
      </c>
      <c r="BI203" s="159">
        <f>IF(N203="nulová",J203,0)</f>
        <v>0</v>
      </c>
      <c r="BJ203" s="17" t="s">
        <v>80</v>
      </c>
      <c r="BK203" s="159">
        <f>ROUND(I203*H203,2)</f>
        <v>0</v>
      </c>
      <c r="BL203" s="17" t="s">
        <v>188</v>
      </c>
      <c r="BM203" s="158" t="s">
        <v>2459</v>
      </c>
    </row>
    <row r="204" spans="1:65" s="2" customFormat="1" ht="11.25">
      <c r="A204" s="32"/>
      <c r="B204" s="33"/>
      <c r="C204" s="32"/>
      <c r="D204" s="160" t="s">
        <v>190</v>
      </c>
      <c r="E204" s="32"/>
      <c r="F204" s="161" t="s">
        <v>1732</v>
      </c>
      <c r="G204" s="32"/>
      <c r="H204" s="32"/>
      <c r="I204" s="162"/>
      <c r="J204" s="32"/>
      <c r="K204" s="32"/>
      <c r="L204" s="33"/>
      <c r="M204" s="163"/>
      <c r="N204" s="164"/>
      <c r="O204" s="58"/>
      <c r="P204" s="58"/>
      <c r="Q204" s="58"/>
      <c r="R204" s="58"/>
      <c r="S204" s="58"/>
      <c r="T204" s="59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7" t="s">
        <v>190</v>
      </c>
      <c r="AU204" s="17" t="s">
        <v>82</v>
      </c>
    </row>
    <row r="205" spans="1:65" s="12" customFormat="1" ht="22.9" customHeight="1">
      <c r="B205" s="131"/>
      <c r="D205" s="132" t="s">
        <v>71</v>
      </c>
      <c r="E205" s="142" t="s">
        <v>1734</v>
      </c>
      <c r="F205" s="142" t="s">
        <v>1992</v>
      </c>
      <c r="I205" s="134"/>
      <c r="J205" s="143">
        <f>BK205</f>
        <v>0</v>
      </c>
      <c r="L205" s="131"/>
      <c r="M205" s="136"/>
      <c r="N205" s="137"/>
      <c r="O205" s="137"/>
      <c r="P205" s="138">
        <f>SUM(P206:P213)</f>
        <v>0</v>
      </c>
      <c r="Q205" s="137"/>
      <c r="R205" s="138">
        <f>SUM(R206:R213)</f>
        <v>0</v>
      </c>
      <c r="S205" s="137"/>
      <c r="T205" s="139">
        <f>SUM(T206:T213)</f>
        <v>0</v>
      </c>
      <c r="AR205" s="132" t="s">
        <v>80</v>
      </c>
      <c r="AT205" s="140" t="s">
        <v>71</v>
      </c>
      <c r="AU205" s="140" t="s">
        <v>80</v>
      </c>
      <c r="AY205" s="132" t="s">
        <v>181</v>
      </c>
      <c r="BK205" s="141">
        <f>SUM(BK206:BK213)</f>
        <v>0</v>
      </c>
    </row>
    <row r="206" spans="1:65" s="2" customFormat="1" ht="49.15" customHeight="1">
      <c r="A206" s="32"/>
      <c r="B206" s="144"/>
      <c r="C206" s="188" t="s">
        <v>394</v>
      </c>
      <c r="D206" s="188" t="s">
        <v>266</v>
      </c>
      <c r="E206" s="189" t="s">
        <v>1740</v>
      </c>
      <c r="F206" s="190" t="s">
        <v>1741</v>
      </c>
      <c r="G206" s="191" t="s">
        <v>643</v>
      </c>
      <c r="H206" s="192">
        <v>2.488</v>
      </c>
      <c r="I206" s="193"/>
      <c r="J206" s="194">
        <f>ROUND(I206*H206,2)</f>
        <v>0</v>
      </c>
      <c r="K206" s="195"/>
      <c r="L206" s="33"/>
      <c r="M206" s="196" t="s">
        <v>1</v>
      </c>
      <c r="N206" s="197" t="s">
        <v>37</v>
      </c>
      <c r="O206" s="58"/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8" t="s">
        <v>188</v>
      </c>
      <c r="AT206" s="158" t="s">
        <v>266</v>
      </c>
      <c r="AU206" s="158" t="s">
        <v>82</v>
      </c>
      <c r="AY206" s="17" t="s">
        <v>181</v>
      </c>
      <c r="BE206" s="159">
        <f>IF(N206="základní",J206,0)</f>
        <v>0</v>
      </c>
      <c r="BF206" s="159">
        <f>IF(N206="snížená",J206,0)</f>
        <v>0</v>
      </c>
      <c r="BG206" s="159">
        <f>IF(N206="zákl. přenesená",J206,0)</f>
        <v>0</v>
      </c>
      <c r="BH206" s="159">
        <f>IF(N206="sníž. přenesená",J206,0)</f>
        <v>0</v>
      </c>
      <c r="BI206" s="159">
        <f>IF(N206="nulová",J206,0)</f>
        <v>0</v>
      </c>
      <c r="BJ206" s="17" t="s">
        <v>80</v>
      </c>
      <c r="BK206" s="159">
        <f>ROUND(I206*H206,2)</f>
        <v>0</v>
      </c>
      <c r="BL206" s="17" t="s">
        <v>188</v>
      </c>
      <c r="BM206" s="158" t="s">
        <v>2460</v>
      </c>
    </row>
    <row r="207" spans="1:65" s="2" customFormat="1" ht="29.25">
      <c r="A207" s="32"/>
      <c r="B207" s="33"/>
      <c r="C207" s="32"/>
      <c r="D207" s="160" t="s">
        <v>190</v>
      </c>
      <c r="E207" s="32"/>
      <c r="F207" s="161" t="s">
        <v>1741</v>
      </c>
      <c r="G207" s="32"/>
      <c r="H207" s="32"/>
      <c r="I207" s="162"/>
      <c r="J207" s="32"/>
      <c r="K207" s="32"/>
      <c r="L207" s="33"/>
      <c r="M207" s="163"/>
      <c r="N207" s="164"/>
      <c r="O207" s="58"/>
      <c r="P207" s="58"/>
      <c r="Q207" s="58"/>
      <c r="R207" s="58"/>
      <c r="S207" s="58"/>
      <c r="T207" s="59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T207" s="17" t="s">
        <v>190</v>
      </c>
      <c r="AU207" s="17" t="s">
        <v>82</v>
      </c>
    </row>
    <row r="208" spans="1:65" s="2" customFormat="1" ht="33" customHeight="1">
      <c r="A208" s="32"/>
      <c r="B208" s="144"/>
      <c r="C208" s="188" t="s">
        <v>400</v>
      </c>
      <c r="D208" s="188" t="s">
        <v>266</v>
      </c>
      <c r="E208" s="189" t="s">
        <v>1748</v>
      </c>
      <c r="F208" s="190" t="s">
        <v>1749</v>
      </c>
      <c r="G208" s="191" t="s">
        <v>643</v>
      </c>
      <c r="H208" s="192">
        <v>2.488</v>
      </c>
      <c r="I208" s="193"/>
      <c r="J208" s="194">
        <f>ROUND(I208*H208,2)</f>
        <v>0</v>
      </c>
      <c r="K208" s="195"/>
      <c r="L208" s="33"/>
      <c r="M208" s="196" t="s">
        <v>1</v>
      </c>
      <c r="N208" s="197" t="s">
        <v>37</v>
      </c>
      <c r="O208" s="58"/>
      <c r="P208" s="156">
        <f>O208*H208</f>
        <v>0</v>
      </c>
      <c r="Q208" s="156">
        <v>0</v>
      </c>
      <c r="R208" s="156">
        <f>Q208*H208</f>
        <v>0</v>
      </c>
      <c r="S208" s="156">
        <v>0</v>
      </c>
      <c r="T208" s="15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8" t="s">
        <v>188</v>
      </c>
      <c r="AT208" s="158" t="s">
        <v>266</v>
      </c>
      <c r="AU208" s="158" t="s">
        <v>82</v>
      </c>
      <c r="AY208" s="17" t="s">
        <v>181</v>
      </c>
      <c r="BE208" s="159">
        <f>IF(N208="základní",J208,0)</f>
        <v>0</v>
      </c>
      <c r="BF208" s="159">
        <f>IF(N208="snížená",J208,0)</f>
        <v>0</v>
      </c>
      <c r="BG208" s="159">
        <f>IF(N208="zákl. přenesená",J208,0)</f>
        <v>0</v>
      </c>
      <c r="BH208" s="159">
        <f>IF(N208="sníž. přenesená",J208,0)</f>
        <v>0</v>
      </c>
      <c r="BI208" s="159">
        <f>IF(N208="nulová",J208,0)</f>
        <v>0</v>
      </c>
      <c r="BJ208" s="17" t="s">
        <v>80</v>
      </c>
      <c r="BK208" s="159">
        <f>ROUND(I208*H208,2)</f>
        <v>0</v>
      </c>
      <c r="BL208" s="17" t="s">
        <v>188</v>
      </c>
      <c r="BM208" s="158" t="s">
        <v>2461</v>
      </c>
    </row>
    <row r="209" spans="1:65" s="2" customFormat="1" ht="19.5">
      <c r="A209" s="32"/>
      <c r="B209" s="33"/>
      <c r="C209" s="32"/>
      <c r="D209" s="160" t="s">
        <v>190</v>
      </c>
      <c r="E209" s="32"/>
      <c r="F209" s="161" t="s">
        <v>1749</v>
      </c>
      <c r="G209" s="32"/>
      <c r="H209" s="32"/>
      <c r="I209" s="162"/>
      <c r="J209" s="32"/>
      <c r="K209" s="32"/>
      <c r="L209" s="33"/>
      <c r="M209" s="163"/>
      <c r="N209" s="164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190</v>
      </c>
      <c r="AU209" s="17" t="s">
        <v>82</v>
      </c>
    </row>
    <row r="210" spans="1:65" s="2" customFormat="1" ht="44.25" customHeight="1">
      <c r="A210" s="32"/>
      <c r="B210" s="144"/>
      <c r="C210" s="188" t="s">
        <v>404</v>
      </c>
      <c r="D210" s="188" t="s">
        <v>266</v>
      </c>
      <c r="E210" s="189" t="s">
        <v>1751</v>
      </c>
      <c r="F210" s="190" t="s">
        <v>1752</v>
      </c>
      <c r="G210" s="191" t="s">
        <v>643</v>
      </c>
      <c r="H210" s="192">
        <v>47.271999999999998</v>
      </c>
      <c r="I210" s="193"/>
      <c r="J210" s="194">
        <f>ROUND(I210*H210,2)</f>
        <v>0</v>
      </c>
      <c r="K210" s="195"/>
      <c r="L210" s="33"/>
      <c r="M210" s="196" t="s">
        <v>1</v>
      </c>
      <c r="N210" s="197" t="s">
        <v>37</v>
      </c>
      <c r="O210" s="58"/>
      <c r="P210" s="156">
        <f>O210*H210</f>
        <v>0</v>
      </c>
      <c r="Q210" s="156">
        <v>0</v>
      </c>
      <c r="R210" s="156">
        <f>Q210*H210</f>
        <v>0</v>
      </c>
      <c r="S210" s="156">
        <v>0</v>
      </c>
      <c r="T210" s="15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8" t="s">
        <v>188</v>
      </c>
      <c r="AT210" s="158" t="s">
        <v>266</v>
      </c>
      <c r="AU210" s="158" t="s">
        <v>82</v>
      </c>
      <c r="AY210" s="17" t="s">
        <v>181</v>
      </c>
      <c r="BE210" s="159">
        <f>IF(N210="základní",J210,0)</f>
        <v>0</v>
      </c>
      <c r="BF210" s="159">
        <f>IF(N210="snížená",J210,0)</f>
        <v>0</v>
      </c>
      <c r="BG210" s="159">
        <f>IF(N210="zákl. přenesená",J210,0)</f>
        <v>0</v>
      </c>
      <c r="BH210" s="159">
        <f>IF(N210="sníž. přenesená",J210,0)</f>
        <v>0</v>
      </c>
      <c r="BI210" s="159">
        <f>IF(N210="nulová",J210,0)</f>
        <v>0</v>
      </c>
      <c r="BJ210" s="17" t="s">
        <v>80</v>
      </c>
      <c r="BK210" s="159">
        <f>ROUND(I210*H210,2)</f>
        <v>0</v>
      </c>
      <c r="BL210" s="17" t="s">
        <v>188</v>
      </c>
      <c r="BM210" s="158" t="s">
        <v>2462</v>
      </c>
    </row>
    <row r="211" spans="1:65" s="2" customFormat="1" ht="29.25">
      <c r="A211" s="32"/>
      <c r="B211" s="33"/>
      <c r="C211" s="32"/>
      <c r="D211" s="160" t="s">
        <v>190</v>
      </c>
      <c r="E211" s="32"/>
      <c r="F211" s="161" t="s">
        <v>1752</v>
      </c>
      <c r="G211" s="32"/>
      <c r="H211" s="32"/>
      <c r="I211" s="162"/>
      <c r="J211" s="32"/>
      <c r="K211" s="32"/>
      <c r="L211" s="33"/>
      <c r="M211" s="163"/>
      <c r="N211" s="164"/>
      <c r="O211" s="58"/>
      <c r="P211" s="58"/>
      <c r="Q211" s="58"/>
      <c r="R211" s="58"/>
      <c r="S211" s="58"/>
      <c r="T211" s="59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7" t="s">
        <v>190</v>
      </c>
      <c r="AU211" s="17" t="s">
        <v>82</v>
      </c>
    </row>
    <row r="212" spans="1:65" s="13" customFormat="1" ht="11.25">
      <c r="B212" s="165"/>
      <c r="D212" s="160" t="s">
        <v>191</v>
      </c>
      <c r="E212" s="166" t="s">
        <v>1</v>
      </c>
      <c r="F212" s="167" t="s">
        <v>2463</v>
      </c>
      <c r="H212" s="168">
        <v>47.271999999999998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6" t="s">
        <v>191</v>
      </c>
      <c r="AU212" s="166" t="s">
        <v>82</v>
      </c>
      <c r="AV212" s="13" t="s">
        <v>82</v>
      </c>
      <c r="AW212" s="13" t="s">
        <v>29</v>
      </c>
      <c r="AX212" s="13" t="s">
        <v>72</v>
      </c>
      <c r="AY212" s="166" t="s">
        <v>181</v>
      </c>
    </row>
    <row r="213" spans="1:65" s="15" customFormat="1" ht="11.25">
      <c r="B213" s="180"/>
      <c r="D213" s="160" t="s">
        <v>191</v>
      </c>
      <c r="E213" s="181" t="s">
        <v>1</v>
      </c>
      <c r="F213" s="182" t="s">
        <v>223</v>
      </c>
      <c r="H213" s="183">
        <v>47.271999999999998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191</v>
      </c>
      <c r="AU213" s="181" t="s">
        <v>82</v>
      </c>
      <c r="AV213" s="15" t="s">
        <v>188</v>
      </c>
      <c r="AW213" s="15" t="s">
        <v>29</v>
      </c>
      <c r="AX213" s="15" t="s">
        <v>80</v>
      </c>
      <c r="AY213" s="181" t="s">
        <v>181</v>
      </c>
    </row>
    <row r="214" spans="1:65" s="12" customFormat="1" ht="22.9" customHeight="1">
      <c r="B214" s="131"/>
      <c r="D214" s="132" t="s">
        <v>71</v>
      </c>
      <c r="E214" s="142" t="s">
        <v>1755</v>
      </c>
      <c r="F214" s="142" t="s">
        <v>1756</v>
      </c>
      <c r="I214" s="134"/>
      <c r="J214" s="143">
        <f>BK214</f>
        <v>0</v>
      </c>
      <c r="L214" s="131"/>
      <c r="M214" s="136"/>
      <c r="N214" s="137"/>
      <c r="O214" s="137"/>
      <c r="P214" s="138">
        <f>SUM(P215:P216)</f>
        <v>0</v>
      </c>
      <c r="Q214" s="137"/>
      <c r="R214" s="138">
        <f>SUM(R215:R216)</f>
        <v>0</v>
      </c>
      <c r="S214" s="137"/>
      <c r="T214" s="139">
        <f>SUM(T215:T216)</f>
        <v>0</v>
      </c>
      <c r="AR214" s="132" t="s">
        <v>80</v>
      </c>
      <c r="AT214" s="140" t="s">
        <v>71</v>
      </c>
      <c r="AU214" s="140" t="s">
        <v>80</v>
      </c>
      <c r="AY214" s="132" t="s">
        <v>181</v>
      </c>
      <c r="BK214" s="141">
        <f>SUM(BK215:BK216)</f>
        <v>0</v>
      </c>
    </row>
    <row r="215" spans="1:65" s="2" customFormat="1" ht="44.25" customHeight="1">
      <c r="A215" s="32"/>
      <c r="B215" s="144"/>
      <c r="C215" s="188" t="s">
        <v>408</v>
      </c>
      <c r="D215" s="188" t="s">
        <v>266</v>
      </c>
      <c r="E215" s="189" t="s">
        <v>2225</v>
      </c>
      <c r="F215" s="190" t="s">
        <v>2226</v>
      </c>
      <c r="G215" s="191" t="s">
        <v>643</v>
      </c>
      <c r="H215" s="192">
        <v>3.3519999999999999</v>
      </c>
      <c r="I215" s="193"/>
      <c r="J215" s="194">
        <f>ROUND(I215*H215,2)</f>
        <v>0</v>
      </c>
      <c r="K215" s="195"/>
      <c r="L215" s="33"/>
      <c r="M215" s="196" t="s">
        <v>1</v>
      </c>
      <c r="N215" s="197" t="s">
        <v>37</v>
      </c>
      <c r="O215" s="58"/>
      <c r="P215" s="156">
        <f>O215*H215</f>
        <v>0</v>
      </c>
      <c r="Q215" s="156">
        <v>0</v>
      </c>
      <c r="R215" s="156">
        <f>Q215*H215</f>
        <v>0</v>
      </c>
      <c r="S215" s="156">
        <v>0</v>
      </c>
      <c r="T215" s="15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8" t="s">
        <v>188</v>
      </c>
      <c r="AT215" s="158" t="s">
        <v>266</v>
      </c>
      <c r="AU215" s="158" t="s">
        <v>82</v>
      </c>
      <c r="AY215" s="17" t="s">
        <v>181</v>
      </c>
      <c r="BE215" s="159">
        <f>IF(N215="základní",J215,0)</f>
        <v>0</v>
      </c>
      <c r="BF215" s="159">
        <f>IF(N215="snížená",J215,0)</f>
        <v>0</v>
      </c>
      <c r="BG215" s="159">
        <f>IF(N215="zákl. přenesená",J215,0)</f>
        <v>0</v>
      </c>
      <c r="BH215" s="159">
        <f>IF(N215="sníž. přenesená",J215,0)</f>
        <v>0</v>
      </c>
      <c r="BI215" s="159">
        <f>IF(N215="nulová",J215,0)</f>
        <v>0</v>
      </c>
      <c r="BJ215" s="17" t="s">
        <v>80</v>
      </c>
      <c r="BK215" s="159">
        <f>ROUND(I215*H215,2)</f>
        <v>0</v>
      </c>
      <c r="BL215" s="17" t="s">
        <v>188</v>
      </c>
      <c r="BM215" s="158" t="s">
        <v>2464</v>
      </c>
    </row>
    <row r="216" spans="1:65" s="2" customFormat="1" ht="29.25">
      <c r="A216" s="32"/>
      <c r="B216" s="33"/>
      <c r="C216" s="32"/>
      <c r="D216" s="160" t="s">
        <v>190</v>
      </c>
      <c r="E216" s="32"/>
      <c r="F216" s="161" t="s">
        <v>2226</v>
      </c>
      <c r="G216" s="32"/>
      <c r="H216" s="32"/>
      <c r="I216" s="162"/>
      <c r="J216" s="32"/>
      <c r="K216" s="32"/>
      <c r="L216" s="33"/>
      <c r="M216" s="198"/>
      <c r="N216" s="199"/>
      <c r="O216" s="200"/>
      <c r="P216" s="200"/>
      <c r="Q216" s="200"/>
      <c r="R216" s="200"/>
      <c r="S216" s="200"/>
      <c r="T216" s="201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190</v>
      </c>
      <c r="AU216" s="17" t="s">
        <v>82</v>
      </c>
    </row>
    <row r="217" spans="1:65" s="2" customFormat="1" ht="6.95" customHeight="1">
      <c r="A217" s="32"/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33"/>
      <c r="M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</sheetData>
  <autoFilter ref="C121:K216" xr:uid="{00000000-0009-0000-0000-00001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343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148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2465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ROUND(J125,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ROUND((SUM(BE125:BE342)),  2)</f>
        <v>0</v>
      </c>
      <c r="G33" s="32"/>
      <c r="H33" s="32"/>
      <c r="I33" s="100">
        <v>0.21</v>
      </c>
      <c r="J33" s="99">
        <f>ROUND(((SUM(BE125:BE342))*I33),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ROUND((SUM(BF125:BF342)),  2)</f>
        <v>0</v>
      </c>
      <c r="G34" s="32"/>
      <c r="H34" s="32"/>
      <c r="I34" s="100">
        <v>0.12</v>
      </c>
      <c r="J34" s="99">
        <f>ROUND(((SUM(BF125:BF342))*I34),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ROUND((SUM(BG125:BG342)),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ROUND((SUM(BH125:BH342)),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ROUND((SUM(BI125:BI342)),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01-21-12 - Železniční propustek v km 194.793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J125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J126</f>
        <v>0</v>
      </c>
      <c r="L97" s="112"/>
    </row>
    <row r="98" spans="1:31" s="10" customFormat="1" ht="19.899999999999999" customHeight="1">
      <c r="B98" s="116"/>
      <c r="D98" s="117" t="s">
        <v>1557</v>
      </c>
      <c r="E98" s="118"/>
      <c r="F98" s="118"/>
      <c r="G98" s="118"/>
      <c r="H98" s="118"/>
      <c r="I98" s="118"/>
      <c r="J98" s="119">
        <f>J127</f>
        <v>0</v>
      </c>
      <c r="L98" s="116"/>
    </row>
    <row r="99" spans="1:31" s="10" customFormat="1" ht="19.899999999999999" customHeight="1">
      <c r="B99" s="116"/>
      <c r="D99" s="117" t="s">
        <v>1558</v>
      </c>
      <c r="E99" s="118"/>
      <c r="F99" s="118"/>
      <c r="G99" s="118"/>
      <c r="H99" s="118"/>
      <c r="I99" s="118"/>
      <c r="J99" s="119">
        <f>J179</f>
        <v>0</v>
      </c>
      <c r="L99" s="116"/>
    </row>
    <row r="100" spans="1:31" s="10" customFormat="1" ht="19.899999999999999" customHeight="1">
      <c r="B100" s="116"/>
      <c r="D100" s="117" t="s">
        <v>1559</v>
      </c>
      <c r="E100" s="118"/>
      <c r="F100" s="118"/>
      <c r="G100" s="118"/>
      <c r="H100" s="118"/>
      <c r="I100" s="118"/>
      <c r="J100" s="119">
        <f>J186</f>
        <v>0</v>
      </c>
      <c r="L100" s="116"/>
    </row>
    <row r="101" spans="1:31" s="10" customFormat="1" ht="19.899999999999999" customHeight="1">
      <c r="B101" s="116"/>
      <c r="D101" s="117" t="s">
        <v>1560</v>
      </c>
      <c r="E101" s="118"/>
      <c r="F101" s="118"/>
      <c r="G101" s="118"/>
      <c r="H101" s="118"/>
      <c r="I101" s="118"/>
      <c r="J101" s="119">
        <f>J214</f>
        <v>0</v>
      </c>
      <c r="L101" s="116"/>
    </row>
    <row r="102" spans="1:31" s="10" customFormat="1" ht="19.899999999999999" customHeight="1">
      <c r="B102" s="116"/>
      <c r="D102" s="117" t="s">
        <v>1562</v>
      </c>
      <c r="E102" s="118"/>
      <c r="F102" s="118"/>
      <c r="G102" s="118"/>
      <c r="H102" s="118"/>
      <c r="I102" s="118"/>
      <c r="J102" s="119">
        <f>J242</f>
        <v>0</v>
      </c>
      <c r="L102" s="116"/>
    </row>
    <row r="103" spans="1:31" s="10" customFormat="1" ht="19.899999999999999" customHeight="1">
      <c r="B103" s="116"/>
      <c r="D103" s="117" t="s">
        <v>1895</v>
      </c>
      <c r="E103" s="118"/>
      <c r="F103" s="118"/>
      <c r="G103" s="118"/>
      <c r="H103" s="118"/>
      <c r="I103" s="118"/>
      <c r="J103" s="119">
        <f>J275</f>
        <v>0</v>
      </c>
      <c r="L103" s="116"/>
    </row>
    <row r="104" spans="1:31" s="10" customFormat="1" ht="19.899999999999999" customHeight="1">
      <c r="B104" s="116"/>
      <c r="D104" s="117" t="s">
        <v>1564</v>
      </c>
      <c r="E104" s="118"/>
      <c r="F104" s="118"/>
      <c r="G104" s="118"/>
      <c r="H104" s="118"/>
      <c r="I104" s="118"/>
      <c r="J104" s="119">
        <f>J284</f>
        <v>0</v>
      </c>
      <c r="L104" s="116"/>
    </row>
    <row r="105" spans="1:31" s="9" customFormat="1" ht="24.95" customHeight="1">
      <c r="B105" s="112"/>
      <c r="D105" s="113" t="s">
        <v>2159</v>
      </c>
      <c r="E105" s="114"/>
      <c r="F105" s="114"/>
      <c r="G105" s="114"/>
      <c r="H105" s="114"/>
      <c r="I105" s="114"/>
      <c r="J105" s="115">
        <f>J287</f>
        <v>0</v>
      </c>
      <c r="L105" s="112"/>
    </row>
    <row r="106" spans="1:31" s="2" customFormat="1" ht="21.7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11" spans="1:31" s="2" customFormat="1" ht="6.95" customHeight="1">
      <c r="A111" s="32"/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4.95" customHeight="1">
      <c r="A112" s="32"/>
      <c r="B112" s="33"/>
      <c r="C112" s="21" t="s">
        <v>166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48" t="str">
        <f>E7</f>
        <v>Oprava trati v úseku Luka nad Jihlavou-Jihlava-III. a IV. etapa BM</v>
      </c>
      <c r="F115" s="249"/>
      <c r="G115" s="249"/>
      <c r="H115" s="249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156</v>
      </c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6.5" customHeight="1">
      <c r="A117" s="32"/>
      <c r="B117" s="33"/>
      <c r="C117" s="32"/>
      <c r="D117" s="32"/>
      <c r="E117" s="245" t="str">
        <f>E9</f>
        <v>SO 01-21-12 - Železniční propustek v km 194.793</v>
      </c>
      <c r="F117" s="250"/>
      <c r="G117" s="250"/>
      <c r="H117" s="250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2" customHeight="1">
      <c r="A119" s="32"/>
      <c r="B119" s="33"/>
      <c r="C119" s="27" t="s">
        <v>20</v>
      </c>
      <c r="D119" s="32"/>
      <c r="E119" s="32"/>
      <c r="F119" s="25" t="str">
        <f>F12</f>
        <v xml:space="preserve"> </v>
      </c>
      <c r="G119" s="32"/>
      <c r="H119" s="32"/>
      <c r="I119" s="27" t="s">
        <v>22</v>
      </c>
      <c r="J119" s="55" t="str">
        <f>IF(J12="","",J12)</f>
        <v>Vyplň údaj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6.9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23</v>
      </c>
      <c r="D121" s="32"/>
      <c r="E121" s="32"/>
      <c r="F121" s="25" t="str">
        <f>E15</f>
        <v xml:space="preserve"> </v>
      </c>
      <c r="G121" s="32"/>
      <c r="H121" s="32"/>
      <c r="I121" s="27" t="s">
        <v>28</v>
      </c>
      <c r="J121" s="30" t="str">
        <f>E21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5.2" customHeight="1">
      <c r="A122" s="32"/>
      <c r="B122" s="33"/>
      <c r="C122" s="27" t="s">
        <v>26</v>
      </c>
      <c r="D122" s="32"/>
      <c r="E122" s="32"/>
      <c r="F122" s="25" t="str">
        <f>IF(E18="","",E18)</f>
        <v>Vyplň údaj</v>
      </c>
      <c r="G122" s="32"/>
      <c r="H122" s="32"/>
      <c r="I122" s="27" t="s">
        <v>30</v>
      </c>
      <c r="J122" s="30" t="str">
        <f>E24</f>
        <v xml:space="preserve"> 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2" customFormat="1" ht="10.35" customHeight="1">
      <c r="A123" s="32"/>
      <c r="B123" s="33"/>
      <c r="C123" s="32"/>
      <c r="D123" s="32"/>
      <c r="E123" s="32"/>
      <c r="F123" s="32"/>
      <c r="G123" s="32"/>
      <c r="H123" s="32"/>
      <c r="I123" s="32"/>
      <c r="J123" s="32"/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5" s="11" customFormat="1" ht="29.25" customHeight="1">
      <c r="A124" s="120"/>
      <c r="B124" s="121"/>
      <c r="C124" s="122" t="s">
        <v>167</v>
      </c>
      <c r="D124" s="123" t="s">
        <v>57</v>
      </c>
      <c r="E124" s="123" t="s">
        <v>53</v>
      </c>
      <c r="F124" s="123" t="s">
        <v>54</v>
      </c>
      <c r="G124" s="123" t="s">
        <v>168</v>
      </c>
      <c r="H124" s="123" t="s">
        <v>169</v>
      </c>
      <c r="I124" s="123" t="s">
        <v>170</v>
      </c>
      <c r="J124" s="124" t="s">
        <v>160</v>
      </c>
      <c r="K124" s="125" t="s">
        <v>171</v>
      </c>
      <c r="L124" s="126"/>
      <c r="M124" s="62" t="s">
        <v>1</v>
      </c>
      <c r="N124" s="63" t="s">
        <v>36</v>
      </c>
      <c r="O124" s="63" t="s">
        <v>172</v>
      </c>
      <c r="P124" s="63" t="s">
        <v>173</v>
      </c>
      <c r="Q124" s="63" t="s">
        <v>174</v>
      </c>
      <c r="R124" s="63" t="s">
        <v>175</v>
      </c>
      <c r="S124" s="63" t="s">
        <v>176</v>
      </c>
      <c r="T124" s="64" t="s">
        <v>177</v>
      </c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</row>
    <row r="125" spans="1:65" s="2" customFormat="1" ht="22.9" customHeight="1">
      <c r="A125" s="32"/>
      <c r="B125" s="33"/>
      <c r="C125" s="69" t="s">
        <v>178</v>
      </c>
      <c r="D125" s="32"/>
      <c r="E125" s="32"/>
      <c r="F125" s="32"/>
      <c r="G125" s="32"/>
      <c r="H125" s="32"/>
      <c r="I125" s="32"/>
      <c r="J125" s="127">
        <f>BK125</f>
        <v>0</v>
      </c>
      <c r="K125" s="32"/>
      <c r="L125" s="33"/>
      <c r="M125" s="65"/>
      <c r="N125" s="56"/>
      <c r="O125" s="66"/>
      <c r="P125" s="128">
        <f>P126+P287</f>
        <v>0</v>
      </c>
      <c r="Q125" s="66"/>
      <c r="R125" s="128">
        <f>R126+R287</f>
        <v>0</v>
      </c>
      <c r="S125" s="66"/>
      <c r="T125" s="129">
        <f>T126+T287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71</v>
      </c>
      <c r="AU125" s="17" t="s">
        <v>162</v>
      </c>
      <c r="BK125" s="130">
        <f>BK126+BK287</f>
        <v>0</v>
      </c>
    </row>
    <row r="126" spans="1:65" s="12" customFormat="1" ht="25.9" customHeight="1">
      <c r="B126" s="131"/>
      <c r="D126" s="132" t="s">
        <v>71</v>
      </c>
      <c r="E126" s="133" t="s">
        <v>179</v>
      </c>
      <c r="F126" s="133" t="s">
        <v>180</v>
      </c>
      <c r="I126" s="134"/>
      <c r="J126" s="135">
        <f>BK126</f>
        <v>0</v>
      </c>
      <c r="L126" s="131"/>
      <c r="M126" s="136"/>
      <c r="N126" s="137"/>
      <c r="O126" s="137"/>
      <c r="P126" s="138">
        <f>P127+P179+P186+P214+P242+P275+P284</f>
        <v>0</v>
      </c>
      <c r="Q126" s="137"/>
      <c r="R126" s="138">
        <f>R127+R179+R186+R214+R242+R275+R284</f>
        <v>0</v>
      </c>
      <c r="S126" s="137"/>
      <c r="T126" s="139">
        <f>T127+T179+T186+T214+T242+T275+T284</f>
        <v>0</v>
      </c>
      <c r="AR126" s="132" t="s">
        <v>80</v>
      </c>
      <c r="AT126" s="140" t="s">
        <v>71</v>
      </c>
      <c r="AU126" s="140" t="s">
        <v>72</v>
      </c>
      <c r="AY126" s="132" t="s">
        <v>181</v>
      </c>
      <c r="BK126" s="141">
        <f>BK127+BK179+BK186+BK214+BK242+BK275+BK284</f>
        <v>0</v>
      </c>
    </row>
    <row r="127" spans="1:65" s="12" customFormat="1" ht="22.9" customHeight="1">
      <c r="B127" s="131"/>
      <c r="D127" s="132" t="s">
        <v>71</v>
      </c>
      <c r="E127" s="142" t="s">
        <v>80</v>
      </c>
      <c r="F127" s="142" t="s">
        <v>1567</v>
      </c>
      <c r="I127" s="134"/>
      <c r="J127" s="143">
        <f>BK127</f>
        <v>0</v>
      </c>
      <c r="L127" s="131"/>
      <c r="M127" s="136"/>
      <c r="N127" s="137"/>
      <c r="O127" s="137"/>
      <c r="P127" s="138">
        <f>SUM(P128:P178)</f>
        <v>0</v>
      </c>
      <c r="Q127" s="137"/>
      <c r="R127" s="138">
        <f>SUM(R128:R178)</f>
        <v>0</v>
      </c>
      <c r="S127" s="137"/>
      <c r="T127" s="139">
        <f>SUM(T128:T178)</f>
        <v>0</v>
      </c>
      <c r="AR127" s="132" t="s">
        <v>80</v>
      </c>
      <c r="AT127" s="140" t="s">
        <v>71</v>
      </c>
      <c r="AU127" s="140" t="s">
        <v>80</v>
      </c>
      <c r="AY127" s="132" t="s">
        <v>181</v>
      </c>
      <c r="BK127" s="141">
        <f>SUM(BK128:BK178)</f>
        <v>0</v>
      </c>
    </row>
    <row r="128" spans="1:65" s="2" customFormat="1" ht="37.9" customHeight="1">
      <c r="A128" s="32"/>
      <c r="B128" s="144"/>
      <c r="C128" s="188" t="s">
        <v>80</v>
      </c>
      <c r="D128" s="188" t="s">
        <v>266</v>
      </c>
      <c r="E128" s="189" t="s">
        <v>1568</v>
      </c>
      <c r="F128" s="190" t="s">
        <v>1569</v>
      </c>
      <c r="G128" s="191" t="s">
        <v>690</v>
      </c>
      <c r="H128" s="192">
        <v>125</v>
      </c>
      <c r="I128" s="193"/>
      <c r="J128" s="194">
        <f>ROUND(I128*H128,2)</f>
        <v>0</v>
      </c>
      <c r="K128" s="195"/>
      <c r="L128" s="33"/>
      <c r="M128" s="196" t="s">
        <v>1</v>
      </c>
      <c r="N128" s="197" t="s">
        <v>37</v>
      </c>
      <c r="O128" s="58"/>
      <c r="P128" s="156">
        <f>O128*H128</f>
        <v>0</v>
      </c>
      <c r="Q128" s="156">
        <v>0</v>
      </c>
      <c r="R128" s="156">
        <f>Q128*H128</f>
        <v>0</v>
      </c>
      <c r="S128" s="156">
        <v>0</v>
      </c>
      <c r="T128" s="15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8" t="s">
        <v>188</v>
      </c>
      <c r="AT128" s="158" t="s">
        <v>266</v>
      </c>
      <c r="AU128" s="158" t="s">
        <v>82</v>
      </c>
      <c r="AY128" s="17" t="s">
        <v>181</v>
      </c>
      <c r="BE128" s="159">
        <f>IF(N128="základní",J128,0)</f>
        <v>0</v>
      </c>
      <c r="BF128" s="159">
        <f>IF(N128="snížená",J128,0)</f>
        <v>0</v>
      </c>
      <c r="BG128" s="159">
        <f>IF(N128="zákl. přenesená",J128,0)</f>
        <v>0</v>
      </c>
      <c r="BH128" s="159">
        <f>IF(N128="sníž. přenesená",J128,0)</f>
        <v>0</v>
      </c>
      <c r="BI128" s="159">
        <f>IF(N128="nulová",J128,0)</f>
        <v>0</v>
      </c>
      <c r="BJ128" s="17" t="s">
        <v>80</v>
      </c>
      <c r="BK128" s="159">
        <f>ROUND(I128*H128,2)</f>
        <v>0</v>
      </c>
      <c r="BL128" s="17" t="s">
        <v>188</v>
      </c>
      <c r="BM128" s="158" t="s">
        <v>2466</v>
      </c>
    </row>
    <row r="129" spans="1:65" s="2" customFormat="1" ht="29.25">
      <c r="A129" s="32"/>
      <c r="B129" s="33"/>
      <c r="C129" s="32"/>
      <c r="D129" s="160" t="s">
        <v>190</v>
      </c>
      <c r="E129" s="32"/>
      <c r="F129" s="161" t="s">
        <v>1569</v>
      </c>
      <c r="G129" s="32"/>
      <c r="H129" s="32"/>
      <c r="I129" s="162"/>
      <c r="J129" s="32"/>
      <c r="K129" s="32"/>
      <c r="L129" s="33"/>
      <c r="M129" s="163"/>
      <c r="N129" s="164"/>
      <c r="O129" s="58"/>
      <c r="P129" s="58"/>
      <c r="Q129" s="58"/>
      <c r="R129" s="58"/>
      <c r="S129" s="58"/>
      <c r="T129" s="59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190</v>
      </c>
      <c r="AU129" s="17" t="s">
        <v>82</v>
      </c>
    </row>
    <row r="130" spans="1:65" s="13" customFormat="1" ht="11.25">
      <c r="B130" s="165"/>
      <c r="D130" s="160" t="s">
        <v>191</v>
      </c>
      <c r="E130" s="166" t="s">
        <v>1</v>
      </c>
      <c r="F130" s="167" t="s">
        <v>2467</v>
      </c>
      <c r="H130" s="168">
        <v>125</v>
      </c>
      <c r="I130" s="169"/>
      <c r="L130" s="165"/>
      <c r="M130" s="170"/>
      <c r="N130" s="171"/>
      <c r="O130" s="171"/>
      <c r="P130" s="171"/>
      <c r="Q130" s="171"/>
      <c r="R130" s="171"/>
      <c r="S130" s="171"/>
      <c r="T130" s="172"/>
      <c r="AT130" s="166" t="s">
        <v>191</v>
      </c>
      <c r="AU130" s="166" t="s">
        <v>82</v>
      </c>
      <c r="AV130" s="13" t="s">
        <v>82</v>
      </c>
      <c r="AW130" s="13" t="s">
        <v>29</v>
      </c>
      <c r="AX130" s="13" t="s">
        <v>72</v>
      </c>
      <c r="AY130" s="166" t="s">
        <v>181</v>
      </c>
    </row>
    <row r="131" spans="1:65" s="15" customFormat="1" ht="11.25">
      <c r="B131" s="180"/>
      <c r="D131" s="160" t="s">
        <v>191</v>
      </c>
      <c r="E131" s="181" t="s">
        <v>1</v>
      </c>
      <c r="F131" s="182" t="s">
        <v>223</v>
      </c>
      <c r="H131" s="183">
        <v>125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191</v>
      </c>
      <c r="AU131" s="181" t="s">
        <v>82</v>
      </c>
      <c r="AV131" s="15" t="s">
        <v>188</v>
      </c>
      <c r="AW131" s="15" t="s">
        <v>29</v>
      </c>
      <c r="AX131" s="15" t="s">
        <v>80</v>
      </c>
      <c r="AY131" s="181" t="s">
        <v>181</v>
      </c>
    </row>
    <row r="132" spans="1:65" s="2" customFormat="1" ht="49.15" customHeight="1">
      <c r="A132" s="32"/>
      <c r="B132" s="144"/>
      <c r="C132" s="188" t="s">
        <v>82</v>
      </c>
      <c r="D132" s="188" t="s">
        <v>266</v>
      </c>
      <c r="E132" s="189" t="s">
        <v>1572</v>
      </c>
      <c r="F132" s="190" t="s">
        <v>1573</v>
      </c>
      <c r="G132" s="191" t="s">
        <v>690</v>
      </c>
      <c r="H132" s="192">
        <v>125</v>
      </c>
      <c r="I132" s="193"/>
      <c r="J132" s="194">
        <f>ROUND(I132*H132,2)</f>
        <v>0</v>
      </c>
      <c r="K132" s="195"/>
      <c r="L132" s="33"/>
      <c r="M132" s="196" t="s">
        <v>1</v>
      </c>
      <c r="N132" s="197" t="s">
        <v>37</v>
      </c>
      <c r="O132" s="58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188</v>
      </c>
      <c r="AT132" s="158" t="s">
        <v>266</v>
      </c>
      <c r="AU132" s="158" t="s">
        <v>82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2468</v>
      </c>
    </row>
    <row r="133" spans="1:65" s="2" customFormat="1" ht="29.25">
      <c r="A133" s="32"/>
      <c r="B133" s="33"/>
      <c r="C133" s="32"/>
      <c r="D133" s="160" t="s">
        <v>190</v>
      </c>
      <c r="E133" s="32"/>
      <c r="F133" s="161" t="s">
        <v>1573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82</v>
      </c>
    </row>
    <row r="134" spans="1:65" s="13" customFormat="1" ht="11.25">
      <c r="B134" s="165"/>
      <c r="D134" s="160" t="s">
        <v>191</v>
      </c>
      <c r="E134" s="166" t="s">
        <v>1</v>
      </c>
      <c r="F134" s="167" t="s">
        <v>2467</v>
      </c>
      <c r="H134" s="168">
        <v>125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82</v>
      </c>
      <c r="AV134" s="13" t="s">
        <v>82</v>
      </c>
      <c r="AW134" s="13" t="s">
        <v>29</v>
      </c>
      <c r="AX134" s="13" t="s">
        <v>72</v>
      </c>
      <c r="AY134" s="166" t="s">
        <v>181</v>
      </c>
    </row>
    <row r="135" spans="1:65" s="15" customFormat="1" ht="11.25">
      <c r="B135" s="180"/>
      <c r="D135" s="160" t="s">
        <v>191</v>
      </c>
      <c r="E135" s="181" t="s">
        <v>1</v>
      </c>
      <c r="F135" s="182" t="s">
        <v>223</v>
      </c>
      <c r="H135" s="183">
        <v>125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191</v>
      </c>
      <c r="AU135" s="181" t="s">
        <v>82</v>
      </c>
      <c r="AV135" s="15" t="s">
        <v>188</v>
      </c>
      <c r="AW135" s="15" t="s">
        <v>29</v>
      </c>
      <c r="AX135" s="15" t="s">
        <v>80</v>
      </c>
      <c r="AY135" s="181" t="s">
        <v>181</v>
      </c>
    </row>
    <row r="136" spans="1:65" s="2" customFormat="1" ht="62.65" customHeight="1">
      <c r="A136" s="32"/>
      <c r="B136" s="144"/>
      <c r="C136" s="188" t="s">
        <v>212</v>
      </c>
      <c r="D136" s="188" t="s">
        <v>266</v>
      </c>
      <c r="E136" s="189" t="s">
        <v>1575</v>
      </c>
      <c r="F136" s="190" t="s">
        <v>1576</v>
      </c>
      <c r="G136" s="191" t="s">
        <v>690</v>
      </c>
      <c r="H136" s="192">
        <v>125</v>
      </c>
      <c r="I136" s="193"/>
      <c r="J136" s="194">
        <f>ROUND(I136*H136,2)</f>
        <v>0</v>
      </c>
      <c r="K136" s="195"/>
      <c r="L136" s="33"/>
      <c r="M136" s="196" t="s">
        <v>1</v>
      </c>
      <c r="N136" s="197" t="s">
        <v>37</v>
      </c>
      <c r="O136" s="58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8" t="s">
        <v>188</v>
      </c>
      <c r="AT136" s="158" t="s">
        <v>266</v>
      </c>
      <c r="AU136" s="158" t="s">
        <v>82</v>
      </c>
      <c r="AY136" s="17" t="s">
        <v>181</v>
      </c>
      <c r="BE136" s="159">
        <f>IF(N136="základní",J136,0)</f>
        <v>0</v>
      </c>
      <c r="BF136" s="159">
        <f>IF(N136="snížená",J136,0)</f>
        <v>0</v>
      </c>
      <c r="BG136" s="159">
        <f>IF(N136="zákl. přenesená",J136,0)</f>
        <v>0</v>
      </c>
      <c r="BH136" s="159">
        <f>IF(N136="sníž. přenesená",J136,0)</f>
        <v>0</v>
      </c>
      <c r="BI136" s="159">
        <f>IF(N136="nulová",J136,0)</f>
        <v>0</v>
      </c>
      <c r="BJ136" s="17" t="s">
        <v>80</v>
      </c>
      <c r="BK136" s="159">
        <f>ROUND(I136*H136,2)</f>
        <v>0</v>
      </c>
      <c r="BL136" s="17" t="s">
        <v>188</v>
      </c>
      <c r="BM136" s="158" t="s">
        <v>2469</v>
      </c>
    </row>
    <row r="137" spans="1:65" s="2" customFormat="1" ht="39">
      <c r="A137" s="32"/>
      <c r="B137" s="33"/>
      <c r="C137" s="32"/>
      <c r="D137" s="160" t="s">
        <v>190</v>
      </c>
      <c r="E137" s="32"/>
      <c r="F137" s="161" t="s">
        <v>1576</v>
      </c>
      <c r="G137" s="32"/>
      <c r="H137" s="32"/>
      <c r="I137" s="162"/>
      <c r="J137" s="32"/>
      <c r="K137" s="32"/>
      <c r="L137" s="33"/>
      <c r="M137" s="163"/>
      <c r="N137" s="164"/>
      <c r="O137" s="58"/>
      <c r="P137" s="58"/>
      <c r="Q137" s="58"/>
      <c r="R137" s="58"/>
      <c r="S137" s="58"/>
      <c r="T137" s="59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T137" s="17" t="s">
        <v>190</v>
      </c>
      <c r="AU137" s="17" t="s">
        <v>82</v>
      </c>
    </row>
    <row r="138" spans="1:65" s="13" customFormat="1" ht="11.25">
      <c r="B138" s="165"/>
      <c r="D138" s="160" t="s">
        <v>191</v>
      </c>
      <c r="E138" s="166" t="s">
        <v>1</v>
      </c>
      <c r="F138" s="167" t="s">
        <v>2467</v>
      </c>
      <c r="H138" s="168">
        <v>125</v>
      </c>
      <c r="I138" s="169"/>
      <c r="L138" s="165"/>
      <c r="M138" s="170"/>
      <c r="N138" s="171"/>
      <c r="O138" s="171"/>
      <c r="P138" s="171"/>
      <c r="Q138" s="171"/>
      <c r="R138" s="171"/>
      <c r="S138" s="171"/>
      <c r="T138" s="172"/>
      <c r="AT138" s="166" t="s">
        <v>191</v>
      </c>
      <c r="AU138" s="166" t="s">
        <v>82</v>
      </c>
      <c r="AV138" s="13" t="s">
        <v>82</v>
      </c>
      <c r="AW138" s="13" t="s">
        <v>29</v>
      </c>
      <c r="AX138" s="13" t="s">
        <v>72</v>
      </c>
      <c r="AY138" s="166" t="s">
        <v>181</v>
      </c>
    </row>
    <row r="139" spans="1:65" s="15" customFormat="1" ht="11.25">
      <c r="B139" s="180"/>
      <c r="D139" s="160" t="s">
        <v>191</v>
      </c>
      <c r="E139" s="181" t="s">
        <v>1</v>
      </c>
      <c r="F139" s="182" t="s">
        <v>223</v>
      </c>
      <c r="H139" s="183">
        <v>125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191</v>
      </c>
      <c r="AU139" s="181" t="s">
        <v>82</v>
      </c>
      <c r="AV139" s="15" t="s">
        <v>188</v>
      </c>
      <c r="AW139" s="15" t="s">
        <v>29</v>
      </c>
      <c r="AX139" s="15" t="s">
        <v>80</v>
      </c>
      <c r="AY139" s="181" t="s">
        <v>181</v>
      </c>
    </row>
    <row r="140" spans="1:65" s="2" customFormat="1" ht="66.75" customHeight="1">
      <c r="A140" s="32"/>
      <c r="B140" s="144"/>
      <c r="C140" s="188" t="s">
        <v>188</v>
      </c>
      <c r="D140" s="188" t="s">
        <v>266</v>
      </c>
      <c r="E140" s="189" t="s">
        <v>1578</v>
      </c>
      <c r="F140" s="190" t="s">
        <v>1579</v>
      </c>
      <c r="G140" s="191" t="s">
        <v>690</v>
      </c>
      <c r="H140" s="192">
        <v>625</v>
      </c>
      <c r="I140" s="193"/>
      <c r="J140" s="194">
        <f>ROUND(I140*H140,2)</f>
        <v>0</v>
      </c>
      <c r="K140" s="195"/>
      <c r="L140" s="33"/>
      <c r="M140" s="196" t="s">
        <v>1</v>
      </c>
      <c r="N140" s="197" t="s">
        <v>37</v>
      </c>
      <c r="O140" s="58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8" t="s">
        <v>188</v>
      </c>
      <c r="AT140" s="158" t="s">
        <v>266</v>
      </c>
      <c r="AU140" s="158" t="s">
        <v>82</v>
      </c>
      <c r="AY140" s="17" t="s">
        <v>181</v>
      </c>
      <c r="BE140" s="159">
        <f>IF(N140="základní",J140,0)</f>
        <v>0</v>
      </c>
      <c r="BF140" s="159">
        <f>IF(N140="snížená",J140,0)</f>
        <v>0</v>
      </c>
      <c r="BG140" s="159">
        <f>IF(N140="zákl. přenesená",J140,0)</f>
        <v>0</v>
      </c>
      <c r="BH140" s="159">
        <f>IF(N140="sníž. přenesená",J140,0)</f>
        <v>0</v>
      </c>
      <c r="BI140" s="159">
        <f>IF(N140="nulová",J140,0)</f>
        <v>0</v>
      </c>
      <c r="BJ140" s="17" t="s">
        <v>80</v>
      </c>
      <c r="BK140" s="159">
        <f>ROUND(I140*H140,2)</f>
        <v>0</v>
      </c>
      <c r="BL140" s="17" t="s">
        <v>188</v>
      </c>
      <c r="BM140" s="158" t="s">
        <v>2470</v>
      </c>
    </row>
    <row r="141" spans="1:65" s="2" customFormat="1" ht="48.75">
      <c r="A141" s="32"/>
      <c r="B141" s="33"/>
      <c r="C141" s="32"/>
      <c r="D141" s="160" t="s">
        <v>190</v>
      </c>
      <c r="E141" s="32"/>
      <c r="F141" s="161" t="s">
        <v>1581</v>
      </c>
      <c r="G141" s="32"/>
      <c r="H141" s="32"/>
      <c r="I141" s="162"/>
      <c r="J141" s="32"/>
      <c r="K141" s="32"/>
      <c r="L141" s="33"/>
      <c r="M141" s="163"/>
      <c r="N141" s="164"/>
      <c r="O141" s="58"/>
      <c r="P141" s="58"/>
      <c r="Q141" s="58"/>
      <c r="R141" s="58"/>
      <c r="S141" s="58"/>
      <c r="T141" s="59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T141" s="17" t="s">
        <v>190</v>
      </c>
      <c r="AU141" s="17" t="s">
        <v>82</v>
      </c>
    </row>
    <row r="142" spans="1:65" s="13" customFormat="1" ht="11.25">
      <c r="B142" s="165"/>
      <c r="D142" s="160" t="s">
        <v>191</v>
      </c>
      <c r="E142" s="166" t="s">
        <v>1</v>
      </c>
      <c r="F142" s="167" t="s">
        <v>2471</v>
      </c>
      <c r="H142" s="168">
        <v>625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6" t="s">
        <v>191</v>
      </c>
      <c r="AU142" s="166" t="s">
        <v>82</v>
      </c>
      <c r="AV142" s="13" t="s">
        <v>82</v>
      </c>
      <c r="AW142" s="13" t="s">
        <v>29</v>
      </c>
      <c r="AX142" s="13" t="s">
        <v>72</v>
      </c>
      <c r="AY142" s="166" t="s">
        <v>181</v>
      </c>
    </row>
    <row r="143" spans="1:65" s="15" customFormat="1" ht="11.25">
      <c r="B143" s="180"/>
      <c r="D143" s="160" t="s">
        <v>191</v>
      </c>
      <c r="E143" s="181" t="s">
        <v>1</v>
      </c>
      <c r="F143" s="182" t="s">
        <v>223</v>
      </c>
      <c r="H143" s="183">
        <v>625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191</v>
      </c>
      <c r="AU143" s="181" t="s">
        <v>82</v>
      </c>
      <c r="AV143" s="15" t="s">
        <v>188</v>
      </c>
      <c r="AW143" s="15" t="s">
        <v>29</v>
      </c>
      <c r="AX143" s="15" t="s">
        <v>80</v>
      </c>
      <c r="AY143" s="181" t="s">
        <v>181</v>
      </c>
    </row>
    <row r="144" spans="1:65" s="2" customFormat="1" ht="44.25" customHeight="1">
      <c r="A144" s="32"/>
      <c r="B144" s="144"/>
      <c r="C144" s="188" t="s">
        <v>231</v>
      </c>
      <c r="D144" s="188" t="s">
        <v>266</v>
      </c>
      <c r="E144" s="189" t="s">
        <v>1902</v>
      </c>
      <c r="F144" s="190" t="s">
        <v>1745</v>
      </c>
      <c r="G144" s="191" t="s">
        <v>643</v>
      </c>
      <c r="H144" s="192">
        <v>237.5</v>
      </c>
      <c r="I144" s="193"/>
      <c r="J144" s="194">
        <f>ROUND(I144*H144,2)</f>
        <v>0</v>
      </c>
      <c r="K144" s="195"/>
      <c r="L144" s="33"/>
      <c r="M144" s="196" t="s">
        <v>1</v>
      </c>
      <c r="N144" s="197" t="s">
        <v>37</v>
      </c>
      <c r="O144" s="58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8" t="s">
        <v>188</v>
      </c>
      <c r="AT144" s="158" t="s">
        <v>266</v>
      </c>
      <c r="AU144" s="158" t="s">
        <v>82</v>
      </c>
      <c r="AY144" s="17" t="s">
        <v>181</v>
      </c>
      <c r="BE144" s="159">
        <f>IF(N144="základní",J144,0)</f>
        <v>0</v>
      </c>
      <c r="BF144" s="159">
        <f>IF(N144="snížená",J144,0)</f>
        <v>0</v>
      </c>
      <c r="BG144" s="159">
        <f>IF(N144="zákl. přenesená",J144,0)</f>
        <v>0</v>
      </c>
      <c r="BH144" s="159">
        <f>IF(N144="sníž. přenesená",J144,0)</f>
        <v>0</v>
      </c>
      <c r="BI144" s="159">
        <f>IF(N144="nulová",J144,0)</f>
        <v>0</v>
      </c>
      <c r="BJ144" s="17" t="s">
        <v>80</v>
      </c>
      <c r="BK144" s="159">
        <f>ROUND(I144*H144,2)</f>
        <v>0</v>
      </c>
      <c r="BL144" s="17" t="s">
        <v>188</v>
      </c>
      <c r="BM144" s="158" t="s">
        <v>2472</v>
      </c>
    </row>
    <row r="145" spans="1:65" s="2" customFormat="1" ht="29.25">
      <c r="A145" s="32"/>
      <c r="B145" s="33"/>
      <c r="C145" s="32"/>
      <c r="D145" s="160" t="s">
        <v>190</v>
      </c>
      <c r="E145" s="32"/>
      <c r="F145" s="161" t="s">
        <v>1745</v>
      </c>
      <c r="G145" s="32"/>
      <c r="H145" s="32"/>
      <c r="I145" s="162"/>
      <c r="J145" s="32"/>
      <c r="K145" s="32"/>
      <c r="L145" s="33"/>
      <c r="M145" s="163"/>
      <c r="N145" s="164"/>
      <c r="O145" s="58"/>
      <c r="P145" s="58"/>
      <c r="Q145" s="58"/>
      <c r="R145" s="58"/>
      <c r="S145" s="58"/>
      <c r="T145" s="59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T145" s="17" t="s">
        <v>190</v>
      </c>
      <c r="AU145" s="17" t="s">
        <v>82</v>
      </c>
    </row>
    <row r="146" spans="1:65" s="13" customFormat="1" ht="11.25">
      <c r="B146" s="165"/>
      <c r="D146" s="160" t="s">
        <v>191</v>
      </c>
      <c r="E146" s="166" t="s">
        <v>1</v>
      </c>
      <c r="F146" s="167" t="s">
        <v>2473</v>
      </c>
      <c r="H146" s="168">
        <v>237.5</v>
      </c>
      <c r="I146" s="169"/>
      <c r="L146" s="165"/>
      <c r="M146" s="170"/>
      <c r="N146" s="171"/>
      <c r="O146" s="171"/>
      <c r="P146" s="171"/>
      <c r="Q146" s="171"/>
      <c r="R146" s="171"/>
      <c r="S146" s="171"/>
      <c r="T146" s="172"/>
      <c r="AT146" s="166" t="s">
        <v>191</v>
      </c>
      <c r="AU146" s="166" t="s">
        <v>82</v>
      </c>
      <c r="AV146" s="13" t="s">
        <v>82</v>
      </c>
      <c r="AW146" s="13" t="s">
        <v>29</v>
      </c>
      <c r="AX146" s="13" t="s">
        <v>72</v>
      </c>
      <c r="AY146" s="166" t="s">
        <v>181</v>
      </c>
    </row>
    <row r="147" spans="1:65" s="15" customFormat="1" ht="11.25">
      <c r="B147" s="180"/>
      <c r="D147" s="160" t="s">
        <v>191</v>
      </c>
      <c r="E147" s="181" t="s">
        <v>1</v>
      </c>
      <c r="F147" s="182" t="s">
        <v>223</v>
      </c>
      <c r="H147" s="183">
        <v>237.5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191</v>
      </c>
      <c r="AU147" s="181" t="s">
        <v>82</v>
      </c>
      <c r="AV147" s="15" t="s">
        <v>188</v>
      </c>
      <c r="AW147" s="15" t="s">
        <v>29</v>
      </c>
      <c r="AX147" s="15" t="s">
        <v>80</v>
      </c>
      <c r="AY147" s="181" t="s">
        <v>181</v>
      </c>
    </row>
    <row r="148" spans="1:65" s="2" customFormat="1" ht="37.9" customHeight="1">
      <c r="A148" s="32"/>
      <c r="B148" s="144"/>
      <c r="C148" s="188" t="s">
        <v>237</v>
      </c>
      <c r="D148" s="188" t="s">
        <v>266</v>
      </c>
      <c r="E148" s="189" t="s">
        <v>1587</v>
      </c>
      <c r="F148" s="190" t="s">
        <v>1588</v>
      </c>
      <c r="G148" s="191" t="s">
        <v>690</v>
      </c>
      <c r="H148" s="192">
        <v>125</v>
      </c>
      <c r="I148" s="193"/>
      <c r="J148" s="194">
        <f>ROUND(I148*H148,2)</f>
        <v>0</v>
      </c>
      <c r="K148" s="195"/>
      <c r="L148" s="33"/>
      <c r="M148" s="196" t="s">
        <v>1</v>
      </c>
      <c r="N148" s="197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188</v>
      </c>
      <c r="AT148" s="158" t="s">
        <v>266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2474</v>
      </c>
    </row>
    <row r="149" spans="1:65" s="2" customFormat="1" ht="19.5">
      <c r="A149" s="32"/>
      <c r="B149" s="33"/>
      <c r="C149" s="32"/>
      <c r="D149" s="160" t="s">
        <v>190</v>
      </c>
      <c r="E149" s="32"/>
      <c r="F149" s="161" t="s">
        <v>1588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3" customFormat="1" ht="11.25">
      <c r="B150" s="165"/>
      <c r="D150" s="160" t="s">
        <v>191</v>
      </c>
      <c r="E150" s="166" t="s">
        <v>1</v>
      </c>
      <c r="F150" s="167" t="s">
        <v>2467</v>
      </c>
      <c r="H150" s="168">
        <v>125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6" t="s">
        <v>191</v>
      </c>
      <c r="AU150" s="166" t="s">
        <v>82</v>
      </c>
      <c r="AV150" s="13" t="s">
        <v>82</v>
      </c>
      <c r="AW150" s="13" t="s">
        <v>29</v>
      </c>
      <c r="AX150" s="13" t="s">
        <v>72</v>
      </c>
      <c r="AY150" s="166" t="s">
        <v>181</v>
      </c>
    </row>
    <row r="151" spans="1:65" s="15" customFormat="1" ht="11.25">
      <c r="B151" s="180"/>
      <c r="D151" s="160" t="s">
        <v>191</v>
      </c>
      <c r="E151" s="181" t="s">
        <v>1</v>
      </c>
      <c r="F151" s="182" t="s">
        <v>223</v>
      </c>
      <c r="H151" s="183">
        <v>125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191</v>
      </c>
      <c r="AU151" s="181" t="s">
        <v>82</v>
      </c>
      <c r="AV151" s="15" t="s">
        <v>188</v>
      </c>
      <c r="AW151" s="15" t="s">
        <v>29</v>
      </c>
      <c r="AX151" s="15" t="s">
        <v>80</v>
      </c>
      <c r="AY151" s="181" t="s">
        <v>181</v>
      </c>
    </row>
    <row r="152" spans="1:65" s="2" customFormat="1" ht="66.75" customHeight="1">
      <c r="A152" s="32"/>
      <c r="B152" s="144"/>
      <c r="C152" s="188" t="s">
        <v>250</v>
      </c>
      <c r="D152" s="188" t="s">
        <v>266</v>
      </c>
      <c r="E152" s="189" t="s">
        <v>1591</v>
      </c>
      <c r="F152" s="190" t="s">
        <v>1592</v>
      </c>
      <c r="G152" s="191" t="s">
        <v>690</v>
      </c>
      <c r="H152" s="192">
        <v>23.2</v>
      </c>
      <c r="I152" s="193"/>
      <c r="J152" s="194">
        <f>ROUND(I152*H152,2)</f>
        <v>0</v>
      </c>
      <c r="K152" s="195"/>
      <c r="L152" s="33"/>
      <c r="M152" s="196" t="s">
        <v>1</v>
      </c>
      <c r="N152" s="197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188</v>
      </c>
      <c r="AT152" s="158" t="s">
        <v>266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2475</v>
      </c>
    </row>
    <row r="153" spans="1:65" s="2" customFormat="1" ht="39">
      <c r="A153" s="32"/>
      <c r="B153" s="33"/>
      <c r="C153" s="32"/>
      <c r="D153" s="160" t="s">
        <v>190</v>
      </c>
      <c r="E153" s="32"/>
      <c r="F153" s="161" t="s">
        <v>1592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2476</v>
      </c>
      <c r="H154" s="168">
        <v>3.48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82</v>
      </c>
      <c r="AV154" s="13" t="s">
        <v>82</v>
      </c>
      <c r="AW154" s="13" t="s">
        <v>29</v>
      </c>
      <c r="AX154" s="13" t="s">
        <v>72</v>
      </c>
      <c r="AY154" s="166" t="s">
        <v>181</v>
      </c>
    </row>
    <row r="155" spans="1:65" s="13" customFormat="1" ht="11.25">
      <c r="B155" s="165"/>
      <c r="D155" s="160" t="s">
        <v>191</v>
      </c>
      <c r="E155" s="166" t="s">
        <v>1</v>
      </c>
      <c r="F155" s="167" t="s">
        <v>2477</v>
      </c>
      <c r="H155" s="168">
        <v>19.72</v>
      </c>
      <c r="I155" s="169"/>
      <c r="L155" s="165"/>
      <c r="M155" s="170"/>
      <c r="N155" s="171"/>
      <c r="O155" s="171"/>
      <c r="P155" s="171"/>
      <c r="Q155" s="171"/>
      <c r="R155" s="171"/>
      <c r="S155" s="171"/>
      <c r="T155" s="172"/>
      <c r="AT155" s="166" t="s">
        <v>191</v>
      </c>
      <c r="AU155" s="166" t="s">
        <v>82</v>
      </c>
      <c r="AV155" s="13" t="s">
        <v>82</v>
      </c>
      <c r="AW155" s="13" t="s">
        <v>29</v>
      </c>
      <c r="AX155" s="13" t="s">
        <v>72</v>
      </c>
      <c r="AY155" s="166" t="s">
        <v>181</v>
      </c>
    </row>
    <row r="156" spans="1:65" s="15" customFormat="1" ht="11.25">
      <c r="B156" s="180"/>
      <c r="D156" s="160" t="s">
        <v>191</v>
      </c>
      <c r="E156" s="181" t="s">
        <v>1</v>
      </c>
      <c r="F156" s="182" t="s">
        <v>223</v>
      </c>
      <c r="H156" s="183">
        <v>23.2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191</v>
      </c>
      <c r="AU156" s="181" t="s">
        <v>82</v>
      </c>
      <c r="AV156" s="15" t="s">
        <v>188</v>
      </c>
      <c r="AW156" s="15" t="s">
        <v>29</v>
      </c>
      <c r="AX156" s="15" t="s">
        <v>80</v>
      </c>
      <c r="AY156" s="181" t="s">
        <v>181</v>
      </c>
    </row>
    <row r="157" spans="1:65" s="2" customFormat="1" ht="16.5" customHeight="1">
      <c r="A157" s="32"/>
      <c r="B157" s="144"/>
      <c r="C157" s="145" t="s">
        <v>187</v>
      </c>
      <c r="D157" s="145" t="s">
        <v>183</v>
      </c>
      <c r="E157" s="146" t="s">
        <v>1596</v>
      </c>
      <c r="F157" s="147" t="s">
        <v>1597</v>
      </c>
      <c r="G157" s="148" t="s">
        <v>643</v>
      </c>
      <c r="H157" s="149">
        <v>48.72</v>
      </c>
      <c r="I157" s="150"/>
      <c r="J157" s="151">
        <f>ROUND(I157*H157,2)</f>
        <v>0</v>
      </c>
      <c r="K157" s="152"/>
      <c r="L157" s="153"/>
      <c r="M157" s="154" t="s">
        <v>1</v>
      </c>
      <c r="N157" s="155" t="s">
        <v>37</v>
      </c>
      <c r="O157" s="58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8" t="s">
        <v>187</v>
      </c>
      <c r="AT157" s="158" t="s">
        <v>183</v>
      </c>
      <c r="AU157" s="158" t="s">
        <v>82</v>
      </c>
      <c r="AY157" s="17" t="s">
        <v>181</v>
      </c>
      <c r="BE157" s="159">
        <f>IF(N157="základní",J157,0)</f>
        <v>0</v>
      </c>
      <c r="BF157" s="159">
        <f>IF(N157="snížená",J157,0)</f>
        <v>0</v>
      </c>
      <c r="BG157" s="159">
        <f>IF(N157="zákl. přenesená",J157,0)</f>
        <v>0</v>
      </c>
      <c r="BH157" s="159">
        <f>IF(N157="sníž. přenesená",J157,0)</f>
        <v>0</v>
      </c>
      <c r="BI157" s="159">
        <f>IF(N157="nulová",J157,0)</f>
        <v>0</v>
      </c>
      <c r="BJ157" s="17" t="s">
        <v>80</v>
      </c>
      <c r="BK157" s="159">
        <f>ROUND(I157*H157,2)</f>
        <v>0</v>
      </c>
      <c r="BL157" s="17" t="s">
        <v>188</v>
      </c>
      <c r="BM157" s="158" t="s">
        <v>2478</v>
      </c>
    </row>
    <row r="158" spans="1:65" s="2" customFormat="1" ht="11.25">
      <c r="A158" s="32"/>
      <c r="B158" s="33"/>
      <c r="C158" s="32"/>
      <c r="D158" s="160" t="s">
        <v>190</v>
      </c>
      <c r="E158" s="32"/>
      <c r="F158" s="161" t="s">
        <v>1597</v>
      </c>
      <c r="G158" s="32"/>
      <c r="H158" s="32"/>
      <c r="I158" s="162"/>
      <c r="J158" s="32"/>
      <c r="K158" s="32"/>
      <c r="L158" s="33"/>
      <c r="M158" s="163"/>
      <c r="N158" s="164"/>
      <c r="O158" s="58"/>
      <c r="P158" s="58"/>
      <c r="Q158" s="58"/>
      <c r="R158" s="58"/>
      <c r="S158" s="58"/>
      <c r="T158" s="59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7" t="s">
        <v>190</v>
      </c>
      <c r="AU158" s="17" t="s">
        <v>82</v>
      </c>
    </row>
    <row r="159" spans="1:65" s="2" customFormat="1" ht="37.9" customHeight="1">
      <c r="A159" s="32"/>
      <c r="B159" s="144"/>
      <c r="C159" s="188" t="s">
        <v>265</v>
      </c>
      <c r="D159" s="188" t="s">
        <v>266</v>
      </c>
      <c r="E159" s="189" t="s">
        <v>2479</v>
      </c>
      <c r="F159" s="190" t="s">
        <v>1616</v>
      </c>
      <c r="G159" s="191" t="s">
        <v>881</v>
      </c>
      <c r="H159" s="192">
        <v>45.92</v>
      </c>
      <c r="I159" s="193"/>
      <c r="J159" s="194">
        <f>ROUND(I159*H159,2)</f>
        <v>0</v>
      </c>
      <c r="K159" s="195"/>
      <c r="L159" s="33"/>
      <c r="M159" s="196" t="s">
        <v>1</v>
      </c>
      <c r="N159" s="197" t="s">
        <v>37</v>
      </c>
      <c r="O159" s="58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188</v>
      </c>
      <c r="AT159" s="158" t="s">
        <v>266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188</v>
      </c>
      <c r="BM159" s="158" t="s">
        <v>2480</v>
      </c>
    </row>
    <row r="160" spans="1:65" s="2" customFormat="1" ht="19.5">
      <c r="A160" s="32"/>
      <c r="B160" s="33"/>
      <c r="C160" s="32"/>
      <c r="D160" s="160" t="s">
        <v>190</v>
      </c>
      <c r="E160" s="32"/>
      <c r="F160" s="161" t="s">
        <v>1616</v>
      </c>
      <c r="G160" s="32"/>
      <c r="H160" s="32"/>
      <c r="I160" s="162"/>
      <c r="J160" s="32"/>
      <c r="K160" s="32"/>
      <c r="L160" s="33"/>
      <c r="M160" s="163"/>
      <c r="N160" s="164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65" s="13" customFormat="1" ht="11.25">
      <c r="B161" s="165"/>
      <c r="D161" s="160" t="s">
        <v>191</v>
      </c>
      <c r="E161" s="166" t="s">
        <v>1</v>
      </c>
      <c r="F161" s="167" t="s">
        <v>2481</v>
      </c>
      <c r="H161" s="168">
        <v>45.92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6" t="s">
        <v>191</v>
      </c>
      <c r="AU161" s="166" t="s">
        <v>82</v>
      </c>
      <c r="AV161" s="13" t="s">
        <v>82</v>
      </c>
      <c r="AW161" s="13" t="s">
        <v>29</v>
      </c>
      <c r="AX161" s="13" t="s">
        <v>72</v>
      </c>
      <c r="AY161" s="166" t="s">
        <v>181</v>
      </c>
    </row>
    <row r="162" spans="1:65" s="15" customFormat="1" ht="11.25">
      <c r="B162" s="180"/>
      <c r="D162" s="160" t="s">
        <v>191</v>
      </c>
      <c r="E162" s="181" t="s">
        <v>1</v>
      </c>
      <c r="F162" s="182" t="s">
        <v>223</v>
      </c>
      <c r="H162" s="183">
        <v>45.92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191</v>
      </c>
      <c r="AU162" s="181" t="s">
        <v>82</v>
      </c>
      <c r="AV162" s="15" t="s">
        <v>188</v>
      </c>
      <c r="AW162" s="15" t="s">
        <v>29</v>
      </c>
      <c r="AX162" s="15" t="s">
        <v>80</v>
      </c>
      <c r="AY162" s="181" t="s">
        <v>181</v>
      </c>
    </row>
    <row r="163" spans="1:65" s="2" customFormat="1" ht="16.5" customHeight="1">
      <c r="A163" s="32"/>
      <c r="B163" s="144"/>
      <c r="C163" s="188" t="s">
        <v>277</v>
      </c>
      <c r="D163" s="188" t="s">
        <v>266</v>
      </c>
      <c r="E163" s="189" t="s">
        <v>1599</v>
      </c>
      <c r="F163" s="190" t="s">
        <v>1600</v>
      </c>
      <c r="G163" s="191" t="s">
        <v>881</v>
      </c>
      <c r="H163" s="192">
        <v>45.92</v>
      </c>
      <c r="I163" s="193"/>
      <c r="J163" s="194">
        <f>ROUND(I163*H163,2)</f>
        <v>0</v>
      </c>
      <c r="K163" s="195"/>
      <c r="L163" s="33"/>
      <c r="M163" s="196" t="s">
        <v>1</v>
      </c>
      <c r="N163" s="197" t="s">
        <v>37</v>
      </c>
      <c r="O163" s="58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8" t="s">
        <v>188</v>
      </c>
      <c r="AT163" s="158" t="s">
        <v>266</v>
      </c>
      <c r="AU163" s="158" t="s">
        <v>82</v>
      </c>
      <c r="AY163" s="17" t="s">
        <v>181</v>
      </c>
      <c r="BE163" s="159">
        <f>IF(N163="základní",J163,0)</f>
        <v>0</v>
      </c>
      <c r="BF163" s="159">
        <f>IF(N163="snížená",J163,0)</f>
        <v>0</v>
      </c>
      <c r="BG163" s="159">
        <f>IF(N163="zákl. přenesená",J163,0)</f>
        <v>0</v>
      </c>
      <c r="BH163" s="159">
        <f>IF(N163="sníž. přenesená",J163,0)</f>
        <v>0</v>
      </c>
      <c r="BI163" s="159">
        <f>IF(N163="nulová",J163,0)</f>
        <v>0</v>
      </c>
      <c r="BJ163" s="17" t="s">
        <v>80</v>
      </c>
      <c r="BK163" s="159">
        <f>ROUND(I163*H163,2)</f>
        <v>0</v>
      </c>
      <c r="BL163" s="17" t="s">
        <v>188</v>
      </c>
      <c r="BM163" s="158" t="s">
        <v>2482</v>
      </c>
    </row>
    <row r="164" spans="1:65" s="2" customFormat="1" ht="11.25">
      <c r="A164" s="32"/>
      <c r="B164" s="33"/>
      <c r="C164" s="32"/>
      <c r="D164" s="160" t="s">
        <v>190</v>
      </c>
      <c r="E164" s="32"/>
      <c r="F164" s="161" t="s">
        <v>1600</v>
      </c>
      <c r="G164" s="32"/>
      <c r="H164" s="32"/>
      <c r="I164" s="162"/>
      <c r="J164" s="32"/>
      <c r="K164" s="32"/>
      <c r="L164" s="33"/>
      <c r="M164" s="163"/>
      <c r="N164" s="164"/>
      <c r="O164" s="58"/>
      <c r="P164" s="58"/>
      <c r="Q164" s="58"/>
      <c r="R164" s="58"/>
      <c r="S164" s="58"/>
      <c r="T164" s="59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T164" s="17" t="s">
        <v>190</v>
      </c>
      <c r="AU164" s="17" t="s">
        <v>82</v>
      </c>
    </row>
    <row r="165" spans="1:65" s="13" customFormat="1" ht="11.25">
      <c r="B165" s="165"/>
      <c r="D165" s="160" t="s">
        <v>191</v>
      </c>
      <c r="E165" s="166" t="s">
        <v>1</v>
      </c>
      <c r="F165" s="167" t="s">
        <v>2481</v>
      </c>
      <c r="H165" s="168">
        <v>45.92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6" t="s">
        <v>191</v>
      </c>
      <c r="AU165" s="166" t="s">
        <v>82</v>
      </c>
      <c r="AV165" s="13" t="s">
        <v>82</v>
      </c>
      <c r="AW165" s="13" t="s">
        <v>29</v>
      </c>
      <c r="AX165" s="13" t="s">
        <v>72</v>
      </c>
      <c r="AY165" s="166" t="s">
        <v>181</v>
      </c>
    </row>
    <row r="166" spans="1:65" s="15" customFormat="1" ht="11.25">
      <c r="B166" s="180"/>
      <c r="D166" s="160" t="s">
        <v>191</v>
      </c>
      <c r="E166" s="181" t="s">
        <v>1</v>
      </c>
      <c r="F166" s="182" t="s">
        <v>223</v>
      </c>
      <c r="H166" s="183">
        <v>45.92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191</v>
      </c>
      <c r="AU166" s="181" t="s">
        <v>82</v>
      </c>
      <c r="AV166" s="15" t="s">
        <v>188</v>
      </c>
      <c r="AW166" s="15" t="s">
        <v>29</v>
      </c>
      <c r="AX166" s="15" t="s">
        <v>80</v>
      </c>
      <c r="AY166" s="181" t="s">
        <v>181</v>
      </c>
    </row>
    <row r="167" spans="1:65" s="2" customFormat="1" ht="16.5" customHeight="1">
      <c r="A167" s="32"/>
      <c r="B167" s="144"/>
      <c r="C167" s="145" t="s">
        <v>289</v>
      </c>
      <c r="D167" s="145" t="s">
        <v>183</v>
      </c>
      <c r="E167" s="146" t="s">
        <v>1603</v>
      </c>
      <c r="F167" s="147" t="s">
        <v>1604</v>
      </c>
      <c r="G167" s="148" t="s">
        <v>1605</v>
      </c>
      <c r="H167" s="149">
        <v>1.1479999999999999</v>
      </c>
      <c r="I167" s="150"/>
      <c r="J167" s="151">
        <f>ROUND(I167*H167,2)</f>
        <v>0</v>
      </c>
      <c r="K167" s="152"/>
      <c r="L167" s="153"/>
      <c r="M167" s="154" t="s">
        <v>1</v>
      </c>
      <c r="N167" s="155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187</v>
      </c>
      <c r="AT167" s="158" t="s">
        <v>183</v>
      </c>
      <c r="AU167" s="158" t="s">
        <v>82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188</v>
      </c>
      <c r="BM167" s="158" t="s">
        <v>2483</v>
      </c>
    </row>
    <row r="168" spans="1:65" s="2" customFormat="1" ht="11.25">
      <c r="A168" s="32"/>
      <c r="B168" s="33"/>
      <c r="C168" s="32"/>
      <c r="D168" s="160" t="s">
        <v>190</v>
      </c>
      <c r="E168" s="32"/>
      <c r="F168" s="161" t="s">
        <v>1604</v>
      </c>
      <c r="G168" s="32"/>
      <c r="H168" s="32"/>
      <c r="I168" s="162"/>
      <c r="J168" s="32"/>
      <c r="K168" s="32"/>
      <c r="L168" s="33"/>
      <c r="M168" s="163"/>
      <c r="N168" s="164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82</v>
      </c>
    </row>
    <row r="169" spans="1:65" s="13" customFormat="1" ht="11.25">
      <c r="B169" s="165"/>
      <c r="D169" s="160" t="s">
        <v>191</v>
      </c>
      <c r="E169" s="166" t="s">
        <v>1</v>
      </c>
      <c r="F169" s="167" t="s">
        <v>2484</v>
      </c>
      <c r="H169" s="168">
        <v>1.1479999999999999</v>
      </c>
      <c r="I169" s="169"/>
      <c r="L169" s="165"/>
      <c r="M169" s="170"/>
      <c r="N169" s="171"/>
      <c r="O169" s="171"/>
      <c r="P169" s="171"/>
      <c r="Q169" s="171"/>
      <c r="R169" s="171"/>
      <c r="S169" s="171"/>
      <c r="T169" s="172"/>
      <c r="AT169" s="166" t="s">
        <v>191</v>
      </c>
      <c r="AU169" s="166" t="s">
        <v>82</v>
      </c>
      <c r="AV169" s="13" t="s">
        <v>82</v>
      </c>
      <c r="AW169" s="13" t="s">
        <v>29</v>
      </c>
      <c r="AX169" s="13" t="s">
        <v>72</v>
      </c>
      <c r="AY169" s="166" t="s">
        <v>181</v>
      </c>
    </row>
    <row r="170" spans="1:65" s="15" customFormat="1" ht="11.25">
      <c r="B170" s="180"/>
      <c r="D170" s="160" t="s">
        <v>191</v>
      </c>
      <c r="E170" s="181" t="s">
        <v>1</v>
      </c>
      <c r="F170" s="182" t="s">
        <v>223</v>
      </c>
      <c r="H170" s="183">
        <v>1.1479999999999999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191</v>
      </c>
      <c r="AU170" s="181" t="s">
        <v>82</v>
      </c>
      <c r="AV170" s="15" t="s">
        <v>188</v>
      </c>
      <c r="AW170" s="15" t="s">
        <v>29</v>
      </c>
      <c r="AX170" s="15" t="s">
        <v>80</v>
      </c>
      <c r="AY170" s="181" t="s">
        <v>181</v>
      </c>
    </row>
    <row r="171" spans="1:65" s="2" customFormat="1" ht="24.2" customHeight="1">
      <c r="A171" s="32"/>
      <c r="B171" s="144"/>
      <c r="C171" s="188" t="s">
        <v>8</v>
      </c>
      <c r="D171" s="188" t="s">
        <v>266</v>
      </c>
      <c r="E171" s="189" t="s">
        <v>1608</v>
      </c>
      <c r="F171" s="190" t="s">
        <v>1609</v>
      </c>
      <c r="G171" s="191" t="s">
        <v>881</v>
      </c>
      <c r="H171" s="192">
        <v>45.92</v>
      </c>
      <c r="I171" s="193"/>
      <c r="J171" s="194">
        <f>ROUND(I171*H171,2)</f>
        <v>0</v>
      </c>
      <c r="K171" s="195"/>
      <c r="L171" s="33"/>
      <c r="M171" s="196" t="s">
        <v>1</v>
      </c>
      <c r="N171" s="197" t="s">
        <v>37</v>
      </c>
      <c r="O171" s="58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188</v>
      </c>
      <c r="AT171" s="158" t="s">
        <v>266</v>
      </c>
      <c r="AU171" s="158" t="s">
        <v>82</v>
      </c>
      <c r="AY171" s="17" t="s">
        <v>181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80</v>
      </c>
      <c r="BK171" s="159">
        <f>ROUND(I171*H171,2)</f>
        <v>0</v>
      </c>
      <c r="BL171" s="17" t="s">
        <v>188</v>
      </c>
      <c r="BM171" s="158" t="s">
        <v>2485</v>
      </c>
    </row>
    <row r="172" spans="1:65" s="2" customFormat="1" ht="11.25">
      <c r="A172" s="32"/>
      <c r="B172" s="33"/>
      <c r="C172" s="32"/>
      <c r="D172" s="160" t="s">
        <v>190</v>
      </c>
      <c r="E172" s="32"/>
      <c r="F172" s="161" t="s">
        <v>1609</v>
      </c>
      <c r="G172" s="32"/>
      <c r="H172" s="32"/>
      <c r="I172" s="162"/>
      <c r="J172" s="32"/>
      <c r="K172" s="32"/>
      <c r="L172" s="33"/>
      <c r="M172" s="163"/>
      <c r="N172" s="164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190</v>
      </c>
      <c r="AU172" s="17" t="s">
        <v>82</v>
      </c>
    </row>
    <row r="173" spans="1:65" s="13" customFormat="1" ht="11.25">
      <c r="B173" s="165"/>
      <c r="D173" s="160" t="s">
        <v>191</v>
      </c>
      <c r="E173" s="166" t="s">
        <v>1</v>
      </c>
      <c r="F173" s="167" t="s">
        <v>2481</v>
      </c>
      <c r="H173" s="168">
        <v>45.92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6" t="s">
        <v>191</v>
      </c>
      <c r="AU173" s="166" t="s">
        <v>82</v>
      </c>
      <c r="AV173" s="13" t="s">
        <v>82</v>
      </c>
      <c r="AW173" s="13" t="s">
        <v>29</v>
      </c>
      <c r="AX173" s="13" t="s">
        <v>72</v>
      </c>
      <c r="AY173" s="166" t="s">
        <v>181</v>
      </c>
    </row>
    <row r="174" spans="1:65" s="15" customFormat="1" ht="11.25">
      <c r="B174" s="180"/>
      <c r="D174" s="160" t="s">
        <v>191</v>
      </c>
      <c r="E174" s="181" t="s">
        <v>1</v>
      </c>
      <c r="F174" s="182" t="s">
        <v>223</v>
      </c>
      <c r="H174" s="183">
        <v>45.92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191</v>
      </c>
      <c r="AU174" s="181" t="s">
        <v>82</v>
      </c>
      <c r="AV174" s="15" t="s">
        <v>188</v>
      </c>
      <c r="AW174" s="15" t="s">
        <v>29</v>
      </c>
      <c r="AX174" s="15" t="s">
        <v>80</v>
      </c>
      <c r="AY174" s="181" t="s">
        <v>181</v>
      </c>
    </row>
    <row r="175" spans="1:65" s="2" customFormat="1" ht="21.75" customHeight="1">
      <c r="A175" s="32"/>
      <c r="B175" s="144"/>
      <c r="C175" s="188" t="s">
        <v>304</v>
      </c>
      <c r="D175" s="188" t="s">
        <v>266</v>
      </c>
      <c r="E175" s="189" t="s">
        <v>1611</v>
      </c>
      <c r="F175" s="190" t="s">
        <v>1612</v>
      </c>
      <c r="G175" s="191" t="s">
        <v>690</v>
      </c>
      <c r="H175" s="192">
        <v>4.5919999999999996</v>
      </c>
      <c r="I175" s="193"/>
      <c r="J175" s="194">
        <f>ROUND(I175*H175,2)</f>
        <v>0</v>
      </c>
      <c r="K175" s="195"/>
      <c r="L175" s="33"/>
      <c r="M175" s="196" t="s">
        <v>1</v>
      </c>
      <c r="N175" s="197" t="s">
        <v>37</v>
      </c>
      <c r="O175" s="58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8" t="s">
        <v>188</v>
      </c>
      <c r="AT175" s="158" t="s">
        <v>266</v>
      </c>
      <c r="AU175" s="158" t="s">
        <v>82</v>
      </c>
      <c r="AY175" s="17" t="s">
        <v>181</v>
      </c>
      <c r="BE175" s="159">
        <f>IF(N175="základní",J175,0)</f>
        <v>0</v>
      </c>
      <c r="BF175" s="159">
        <f>IF(N175="snížená",J175,0)</f>
        <v>0</v>
      </c>
      <c r="BG175" s="159">
        <f>IF(N175="zákl. přenesená",J175,0)</f>
        <v>0</v>
      </c>
      <c r="BH175" s="159">
        <f>IF(N175="sníž. přenesená",J175,0)</f>
        <v>0</v>
      </c>
      <c r="BI175" s="159">
        <f>IF(N175="nulová",J175,0)</f>
        <v>0</v>
      </c>
      <c r="BJ175" s="17" t="s">
        <v>80</v>
      </c>
      <c r="BK175" s="159">
        <f>ROUND(I175*H175,2)</f>
        <v>0</v>
      </c>
      <c r="BL175" s="17" t="s">
        <v>188</v>
      </c>
      <c r="BM175" s="158" t="s">
        <v>2486</v>
      </c>
    </row>
    <row r="176" spans="1:65" s="2" customFormat="1" ht="11.25">
      <c r="A176" s="32"/>
      <c r="B176" s="33"/>
      <c r="C176" s="32"/>
      <c r="D176" s="160" t="s">
        <v>190</v>
      </c>
      <c r="E176" s="32"/>
      <c r="F176" s="161" t="s">
        <v>1612</v>
      </c>
      <c r="G176" s="32"/>
      <c r="H176" s="32"/>
      <c r="I176" s="162"/>
      <c r="J176" s="32"/>
      <c r="K176" s="32"/>
      <c r="L176" s="33"/>
      <c r="M176" s="163"/>
      <c r="N176" s="164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190</v>
      </c>
      <c r="AU176" s="17" t="s">
        <v>82</v>
      </c>
    </row>
    <row r="177" spans="1:65" s="13" customFormat="1" ht="11.25">
      <c r="B177" s="165"/>
      <c r="D177" s="160" t="s">
        <v>191</v>
      </c>
      <c r="E177" s="166" t="s">
        <v>1</v>
      </c>
      <c r="F177" s="167" t="s">
        <v>2487</v>
      </c>
      <c r="H177" s="168">
        <v>4.5919999999999996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6" t="s">
        <v>191</v>
      </c>
      <c r="AU177" s="166" t="s">
        <v>82</v>
      </c>
      <c r="AV177" s="13" t="s">
        <v>82</v>
      </c>
      <c r="AW177" s="13" t="s">
        <v>29</v>
      </c>
      <c r="AX177" s="13" t="s">
        <v>72</v>
      </c>
      <c r="AY177" s="166" t="s">
        <v>181</v>
      </c>
    </row>
    <row r="178" spans="1:65" s="15" customFormat="1" ht="11.25">
      <c r="B178" s="180"/>
      <c r="D178" s="160" t="s">
        <v>191</v>
      </c>
      <c r="E178" s="181" t="s">
        <v>1</v>
      </c>
      <c r="F178" s="182" t="s">
        <v>223</v>
      </c>
      <c r="H178" s="183">
        <v>4.5919999999999996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191</v>
      </c>
      <c r="AU178" s="181" t="s">
        <v>82</v>
      </c>
      <c r="AV178" s="15" t="s">
        <v>188</v>
      </c>
      <c r="AW178" s="15" t="s">
        <v>29</v>
      </c>
      <c r="AX178" s="15" t="s">
        <v>80</v>
      </c>
      <c r="AY178" s="181" t="s">
        <v>181</v>
      </c>
    </row>
    <row r="179" spans="1:65" s="12" customFormat="1" ht="22.9" customHeight="1">
      <c r="B179" s="131"/>
      <c r="D179" s="132" t="s">
        <v>71</v>
      </c>
      <c r="E179" s="142" t="s">
        <v>82</v>
      </c>
      <c r="F179" s="142" t="s">
        <v>1618</v>
      </c>
      <c r="I179" s="134"/>
      <c r="J179" s="143">
        <f>BK179</f>
        <v>0</v>
      </c>
      <c r="L179" s="131"/>
      <c r="M179" s="136"/>
      <c r="N179" s="137"/>
      <c r="O179" s="137"/>
      <c r="P179" s="138">
        <f>SUM(P180:P185)</f>
        <v>0</v>
      </c>
      <c r="Q179" s="137"/>
      <c r="R179" s="138">
        <f>SUM(R180:R185)</f>
        <v>0</v>
      </c>
      <c r="S179" s="137"/>
      <c r="T179" s="139">
        <f>SUM(T180:T185)</f>
        <v>0</v>
      </c>
      <c r="AR179" s="132" t="s">
        <v>80</v>
      </c>
      <c r="AT179" s="140" t="s">
        <v>71</v>
      </c>
      <c r="AU179" s="140" t="s">
        <v>80</v>
      </c>
      <c r="AY179" s="132" t="s">
        <v>181</v>
      </c>
      <c r="BK179" s="141">
        <f>SUM(BK180:BK185)</f>
        <v>0</v>
      </c>
    </row>
    <row r="180" spans="1:65" s="2" customFormat="1" ht="24.2" customHeight="1">
      <c r="A180" s="32"/>
      <c r="B180" s="144"/>
      <c r="C180" s="188" t="s">
        <v>312</v>
      </c>
      <c r="D180" s="188" t="s">
        <v>266</v>
      </c>
      <c r="E180" s="189" t="s">
        <v>1619</v>
      </c>
      <c r="F180" s="190" t="s">
        <v>1620</v>
      </c>
      <c r="G180" s="191" t="s">
        <v>577</v>
      </c>
      <c r="H180" s="192">
        <v>4</v>
      </c>
      <c r="I180" s="193"/>
      <c r="J180" s="194">
        <f>ROUND(I180*H180,2)</f>
        <v>0</v>
      </c>
      <c r="K180" s="195"/>
      <c r="L180" s="33"/>
      <c r="M180" s="196" t="s">
        <v>1</v>
      </c>
      <c r="N180" s="197" t="s">
        <v>37</v>
      </c>
      <c r="O180" s="58"/>
      <c r="P180" s="156">
        <f>O180*H180</f>
        <v>0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8" t="s">
        <v>188</v>
      </c>
      <c r="AT180" s="158" t="s">
        <v>266</v>
      </c>
      <c r="AU180" s="158" t="s">
        <v>82</v>
      </c>
      <c r="AY180" s="17" t="s">
        <v>181</v>
      </c>
      <c r="BE180" s="159">
        <f>IF(N180="základní",J180,0)</f>
        <v>0</v>
      </c>
      <c r="BF180" s="159">
        <f>IF(N180="snížená",J180,0)</f>
        <v>0</v>
      </c>
      <c r="BG180" s="159">
        <f>IF(N180="zákl. přenesená",J180,0)</f>
        <v>0</v>
      </c>
      <c r="BH180" s="159">
        <f>IF(N180="sníž. přenesená",J180,0)</f>
        <v>0</v>
      </c>
      <c r="BI180" s="159">
        <f>IF(N180="nulová",J180,0)</f>
        <v>0</v>
      </c>
      <c r="BJ180" s="17" t="s">
        <v>80</v>
      </c>
      <c r="BK180" s="159">
        <f>ROUND(I180*H180,2)</f>
        <v>0</v>
      </c>
      <c r="BL180" s="17" t="s">
        <v>188</v>
      </c>
      <c r="BM180" s="158" t="s">
        <v>2488</v>
      </c>
    </row>
    <row r="181" spans="1:65" s="2" customFormat="1" ht="11.25">
      <c r="A181" s="32"/>
      <c r="B181" s="33"/>
      <c r="C181" s="32"/>
      <c r="D181" s="160" t="s">
        <v>190</v>
      </c>
      <c r="E181" s="32"/>
      <c r="F181" s="161" t="s">
        <v>1620</v>
      </c>
      <c r="G181" s="32"/>
      <c r="H181" s="32"/>
      <c r="I181" s="162"/>
      <c r="J181" s="32"/>
      <c r="K181" s="32"/>
      <c r="L181" s="33"/>
      <c r="M181" s="163"/>
      <c r="N181" s="164"/>
      <c r="O181" s="58"/>
      <c r="P181" s="58"/>
      <c r="Q181" s="58"/>
      <c r="R181" s="58"/>
      <c r="S181" s="58"/>
      <c r="T181" s="59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7" t="s">
        <v>190</v>
      </c>
      <c r="AU181" s="17" t="s">
        <v>82</v>
      </c>
    </row>
    <row r="182" spans="1:65" s="2" customFormat="1" ht="55.5" customHeight="1">
      <c r="A182" s="32"/>
      <c r="B182" s="144"/>
      <c r="C182" s="188" t="s">
        <v>319</v>
      </c>
      <c r="D182" s="188" t="s">
        <v>266</v>
      </c>
      <c r="E182" s="189" t="s">
        <v>1622</v>
      </c>
      <c r="F182" s="190" t="s">
        <v>1623</v>
      </c>
      <c r="G182" s="191" t="s">
        <v>622</v>
      </c>
      <c r="H182" s="192">
        <v>12.8</v>
      </c>
      <c r="I182" s="193"/>
      <c r="J182" s="194">
        <f>ROUND(I182*H182,2)</f>
        <v>0</v>
      </c>
      <c r="K182" s="195"/>
      <c r="L182" s="33"/>
      <c r="M182" s="196" t="s">
        <v>1</v>
      </c>
      <c r="N182" s="197" t="s">
        <v>37</v>
      </c>
      <c r="O182" s="58"/>
      <c r="P182" s="156">
        <f>O182*H182</f>
        <v>0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8" t="s">
        <v>188</v>
      </c>
      <c r="AT182" s="158" t="s">
        <v>266</v>
      </c>
      <c r="AU182" s="158" t="s">
        <v>82</v>
      </c>
      <c r="AY182" s="17" t="s">
        <v>181</v>
      </c>
      <c r="BE182" s="159">
        <f>IF(N182="základní",J182,0)</f>
        <v>0</v>
      </c>
      <c r="BF182" s="159">
        <f>IF(N182="snížená",J182,0)</f>
        <v>0</v>
      </c>
      <c r="BG182" s="159">
        <f>IF(N182="zákl. přenesená",J182,0)</f>
        <v>0</v>
      </c>
      <c r="BH182" s="159">
        <f>IF(N182="sníž. přenesená",J182,0)</f>
        <v>0</v>
      </c>
      <c r="BI182" s="159">
        <f>IF(N182="nulová",J182,0)</f>
        <v>0</v>
      </c>
      <c r="BJ182" s="17" t="s">
        <v>80</v>
      </c>
      <c r="BK182" s="159">
        <f>ROUND(I182*H182,2)</f>
        <v>0</v>
      </c>
      <c r="BL182" s="17" t="s">
        <v>188</v>
      </c>
      <c r="BM182" s="158" t="s">
        <v>2489</v>
      </c>
    </row>
    <row r="183" spans="1:65" s="2" customFormat="1" ht="39">
      <c r="A183" s="32"/>
      <c r="B183" s="33"/>
      <c r="C183" s="32"/>
      <c r="D183" s="160" t="s">
        <v>190</v>
      </c>
      <c r="E183" s="32"/>
      <c r="F183" s="161" t="s">
        <v>1623</v>
      </c>
      <c r="G183" s="32"/>
      <c r="H183" s="32"/>
      <c r="I183" s="162"/>
      <c r="J183" s="32"/>
      <c r="K183" s="32"/>
      <c r="L183" s="33"/>
      <c r="M183" s="163"/>
      <c r="N183" s="164"/>
      <c r="O183" s="58"/>
      <c r="P183" s="58"/>
      <c r="Q183" s="58"/>
      <c r="R183" s="58"/>
      <c r="S183" s="58"/>
      <c r="T183" s="59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T183" s="17" t="s">
        <v>190</v>
      </c>
      <c r="AU183" s="17" t="s">
        <v>82</v>
      </c>
    </row>
    <row r="184" spans="1:65" s="13" customFormat="1" ht="11.25">
      <c r="B184" s="165"/>
      <c r="D184" s="160" t="s">
        <v>191</v>
      </c>
      <c r="E184" s="166" t="s">
        <v>1</v>
      </c>
      <c r="F184" s="167" t="s">
        <v>2490</v>
      </c>
      <c r="H184" s="168">
        <v>12.8</v>
      </c>
      <c r="I184" s="169"/>
      <c r="L184" s="165"/>
      <c r="M184" s="170"/>
      <c r="N184" s="171"/>
      <c r="O184" s="171"/>
      <c r="P184" s="171"/>
      <c r="Q184" s="171"/>
      <c r="R184" s="171"/>
      <c r="S184" s="171"/>
      <c r="T184" s="172"/>
      <c r="AT184" s="166" t="s">
        <v>191</v>
      </c>
      <c r="AU184" s="166" t="s">
        <v>82</v>
      </c>
      <c r="AV184" s="13" t="s">
        <v>82</v>
      </c>
      <c r="AW184" s="13" t="s">
        <v>29</v>
      </c>
      <c r="AX184" s="13" t="s">
        <v>72</v>
      </c>
      <c r="AY184" s="166" t="s">
        <v>181</v>
      </c>
    </row>
    <row r="185" spans="1:65" s="15" customFormat="1" ht="11.25">
      <c r="B185" s="180"/>
      <c r="D185" s="160" t="s">
        <v>191</v>
      </c>
      <c r="E185" s="181" t="s">
        <v>1</v>
      </c>
      <c r="F185" s="182" t="s">
        <v>223</v>
      </c>
      <c r="H185" s="183">
        <v>12.8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191</v>
      </c>
      <c r="AU185" s="181" t="s">
        <v>82</v>
      </c>
      <c r="AV185" s="15" t="s">
        <v>188</v>
      </c>
      <c r="AW185" s="15" t="s">
        <v>29</v>
      </c>
      <c r="AX185" s="15" t="s">
        <v>80</v>
      </c>
      <c r="AY185" s="181" t="s">
        <v>181</v>
      </c>
    </row>
    <row r="186" spans="1:65" s="12" customFormat="1" ht="22.9" customHeight="1">
      <c r="B186" s="131"/>
      <c r="D186" s="132" t="s">
        <v>71</v>
      </c>
      <c r="E186" s="142" t="s">
        <v>212</v>
      </c>
      <c r="F186" s="142" t="s">
        <v>1626</v>
      </c>
      <c r="I186" s="134"/>
      <c r="J186" s="143">
        <f>BK186</f>
        <v>0</v>
      </c>
      <c r="L186" s="131"/>
      <c r="M186" s="136"/>
      <c r="N186" s="137"/>
      <c r="O186" s="137"/>
      <c r="P186" s="138">
        <f>SUM(P187:P213)</f>
        <v>0</v>
      </c>
      <c r="Q186" s="137"/>
      <c r="R186" s="138">
        <f>SUM(R187:R213)</f>
        <v>0</v>
      </c>
      <c r="S186" s="137"/>
      <c r="T186" s="139">
        <f>SUM(T187:T213)</f>
        <v>0</v>
      </c>
      <c r="AR186" s="132" t="s">
        <v>80</v>
      </c>
      <c r="AT186" s="140" t="s">
        <v>71</v>
      </c>
      <c r="AU186" s="140" t="s">
        <v>80</v>
      </c>
      <c r="AY186" s="132" t="s">
        <v>181</v>
      </c>
      <c r="BK186" s="141">
        <f>SUM(BK187:BK213)</f>
        <v>0</v>
      </c>
    </row>
    <row r="187" spans="1:65" s="2" customFormat="1" ht="16.5" customHeight="1">
      <c r="A187" s="32"/>
      <c r="B187" s="144"/>
      <c r="C187" s="188" t="s">
        <v>325</v>
      </c>
      <c r="D187" s="188" t="s">
        <v>266</v>
      </c>
      <c r="E187" s="189" t="s">
        <v>1627</v>
      </c>
      <c r="F187" s="190" t="s">
        <v>1628</v>
      </c>
      <c r="G187" s="191" t="s">
        <v>690</v>
      </c>
      <c r="H187" s="192">
        <v>3.5</v>
      </c>
      <c r="I187" s="193"/>
      <c r="J187" s="194">
        <f>ROUND(I187*H187,2)</f>
        <v>0</v>
      </c>
      <c r="K187" s="195"/>
      <c r="L187" s="33"/>
      <c r="M187" s="196" t="s">
        <v>1</v>
      </c>
      <c r="N187" s="197" t="s">
        <v>37</v>
      </c>
      <c r="O187" s="58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8" t="s">
        <v>188</v>
      </c>
      <c r="AT187" s="158" t="s">
        <v>266</v>
      </c>
      <c r="AU187" s="158" t="s">
        <v>82</v>
      </c>
      <c r="AY187" s="17" t="s">
        <v>181</v>
      </c>
      <c r="BE187" s="159">
        <f>IF(N187="základní",J187,0)</f>
        <v>0</v>
      </c>
      <c r="BF187" s="159">
        <f>IF(N187="snížená",J187,0)</f>
        <v>0</v>
      </c>
      <c r="BG187" s="159">
        <f>IF(N187="zákl. přenesená",J187,0)</f>
        <v>0</v>
      </c>
      <c r="BH187" s="159">
        <f>IF(N187="sníž. přenesená",J187,0)</f>
        <v>0</v>
      </c>
      <c r="BI187" s="159">
        <f>IF(N187="nulová",J187,0)</f>
        <v>0</v>
      </c>
      <c r="BJ187" s="17" t="s">
        <v>80</v>
      </c>
      <c r="BK187" s="159">
        <f>ROUND(I187*H187,2)</f>
        <v>0</v>
      </c>
      <c r="BL187" s="17" t="s">
        <v>188</v>
      </c>
      <c r="BM187" s="158" t="s">
        <v>2491</v>
      </c>
    </row>
    <row r="188" spans="1:65" s="2" customFormat="1" ht="11.25">
      <c r="A188" s="32"/>
      <c r="B188" s="33"/>
      <c r="C188" s="32"/>
      <c r="D188" s="160" t="s">
        <v>190</v>
      </c>
      <c r="E188" s="32"/>
      <c r="F188" s="161" t="s">
        <v>1628</v>
      </c>
      <c r="G188" s="32"/>
      <c r="H188" s="32"/>
      <c r="I188" s="162"/>
      <c r="J188" s="32"/>
      <c r="K188" s="32"/>
      <c r="L188" s="33"/>
      <c r="M188" s="163"/>
      <c r="N188" s="164"/>
      <c r="O188" s="58"/>
      <c r="P188" s="58"/>
      <c r="Q188" s="58"/>
      <c r="R188" s="58"/>
      <c r="S188" s="58"/>
      <c r="T188" s="59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T188" s="17" t="s">
        <v>190</v>
      </c>
      <c r="AU188" s="17" t="s">
        <v>82</v>
      </c>
    </row>
    <row r="189" spans="1:65" s="13" customFormat="1" ht="11.25">
      <c r="B189" s="165"/>
      <c r="D189" s="160" t="s">
        <v>191</v>
      </c>
      <c r="E189" s="166" t="s">
        <v>1</v>
      </c>
      <c r="F189" s="167" t="s">
        <v>2492</v>
      </c>
      <c r="H189" s="168">
        <v>3.5</v>
      </c>
      <c r="I189" s="169"/>
      <c r="L189" s="165"/>
      <c r="M189" s="170"/>
      <c r="N189" s="171"/>
      <c r="O189" s="171"/>
      <c r="P189" s="171"/>
      <c r="Q189" s="171"/>
      <c r="R189" s="171"/>
      <c r="S189" s="171"/>
      <c r="T189" s="172"/>
      <c r="AT189" s="166" t="s">
        <v>191</v>
      </c>
      <c r="AU189" s="166" t="s">
        <v>82</v>
      </c>
      <c r="AV189" s="13" t="s">
        <v>82</v>
      </c>
      <c r="AW189" s="13" t="s">
        <v>29</v>
      </c>
      <c r="AX189" s="13" t="s">
        <v>72</v>
      </c>
      <c r="AY189" s="166" t="s">
        <v>181</v>
      </c>
    </row>
    <row r="190" spans="1:65" s="15" customFormat="1" ht="11.25">
      <c r="B190" s="180"/>
      <c r="D190" s="160" t="s">
        <v>191</v>
      </c>
      <c r="E190" s="181" t="s">
        <v>1</v>
      </c>
      <c r="F190" s="182" t="s">
        <v>223</v>
      </c>
      <c r="H190" s="183">
        <v>3.5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191</v>
      </c>
      <c r="AU190" s="181" t="s">
        <v>82</v>
      </c>
      <c r="AV190" s="15" t="s">
        <v>188</v>
      </c>
      <c r="AW190" s="15" t="s">
        <v>29</v>
      </c>
      <c r="AX190" s="15" t="s">
        <v>80</v>
      </c>
      <c r="AY190" s="181" t="s">
        <v>181</v>
      </c>
    </row>
    <row r="191" spans="1:65" s="2" customFormat="1" ht="24.2" customHeight="1">
      <c r="A191" s="32"/>
      <c r="B191" s="144"/>
      <c r="C191" s="188" t="s">
        <v>329</v>
      </c>
      <c r="D191" s="188" t="s">
        <v>266</v>
      </c>
      <c r="E191" s="189" t="s">
        <v>1631</v>
      </c>
      <c r="F191" s="190" t="s">
        <v>1632</v>
      </c>
      <c r="G191" s="191" t="s">
        <v>690</v>
      </c>
      <c r="H191" s="192">
        <v>3.5</v>
      </c>
      <c r="I191" s="193"/>
      <c r="J191" s="194">
        <f>ROUND(I191*H191,2)</f>
        <v>0</v>
      </c>
      <c r="K191" s="195"/>
      <c r="L191" s="33"/>
      <c r="M191" s="196" t="s">
        <v>1</v>
      </c>
      <c r="N191" s="197" t="s">
        <v>37</v>
      </c>
      <c r="O191" s="58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8" t="s">
        <v>188</v>
      </c>
      <c r="AT191" s="158" t="s">
        <v>266</v>
      </c>
      <c r="AU191" s="158" t="s">
        <v>82</v>
      </c>
      <c r="AY191" s="17" t="s">
        <v>181</v>
      </c>
      <c r="BE191" s="159">
        <f>IF(N191="základní",J191,0)</f>
        <v>0</v>
      </c>
      <c r="BF191" s="159">
        <f>IF(N191="snížená",J191,0)</f>
        <v>0</v>
      </c>
      <c r="BG191" s="159">
        <f>IF(N191="zákl. přenesená",J191,0)</f>
        <v>0</v>
      </c>
      <c r="BH191" s="159">
        <f>IF(N191="sníž. přenesená",J191,0)</f>
        <v>0</v>
      </c>
      <c r="BI191" s="159">
        <f>IF(N191="nulová",J191,0)</f>
        <v>0</v>
      </c>
      <c r="BJ191" s="17" t="s">
        <v>80</v>
      </c>
      <c r="BK191" s="159">
        <f>ROUND(I191*H191,2)</f>
        <v>0</v>
      </c>
      <c r="BL191" s="17" t="s">
        <v>188</v>
      </c>
      <c r="BM191" s="158" t="s">
        <v>2493</v>
      </c>
    </row>
    <row r="192" spans="1:65" s="2" customFormat="1" ht="19.5">
      <c r="A192" s="32"/>
      <c r="B192" s="33"/>
      <c r="C192" s="32"/>
      <c r="D192" s="160" t="s">
        <v>190</v>
      </c>
      <c r="E192" s="32"/>
      <c r="F192" s="161" t="s">
        <v>1632</v>
      </c>
      <c r="G192" s="32"/>
      <c r="H192" s="32"/>
      <c r="I192" s="162"/>
      <c r="J192" s="32"/>
      <c r="K192" s="32"/>
      <c r="L192" s="33"/>
      <c r="M192" s="163"/>
      <c r="N192" s="164"/>
      <c r="O192" s="58"/>
      <c r="P192" s="58"/>
      <c r="Q192" s="58"/>
      <c r="R192" s="58"/>
      <c r="S192" s="58"/>
      <c r="T192" s="59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T192" s="17" t="s">
        <v>190</v>
      </c>
      <c r="AU192" s="17" t="s">
        <v>82</v>
      </c>
    </row>
    <row r="193" spans="1:65" s="13" customFormat="1" ht="11.25">
      <c r="B193" s="165"/>
      <c r="D193" s="160" t="s">
        <v>191</v>
      </c>
      <c r="E193" s="166" t="s">
        <v>1</v>
      </c>
      <c r="F193" s="167" t="s">
        <v>2492</v>
      </c>
      <c r="H193" s="168">
        <v>3.5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6" t="s">
        <v>191</v>
      </c>
      <c r="AU193" s="166" t="s">
        <v>82</v>
      </c>
      <c r="AV193" s="13" t="s">
        <v>82</v>
      </c>
      <c r="AW193" s="13" t="s">
        <v>29</v>
      </c>
      <c r="AX193" s="13" t="s">
        <v>72</v>
      </c>
      <c r="AY193" s="166" t="s">
        <v>181</v>
      </c>
    </row>
    <row r="194" spans="1:65" s="15" customFormat="1" ht="11.25">
      <c r="B194" s="180"/>
      <c r="D194" s="160" t="s">
        <v>191</v>
      </c>
      <c r="E194" s="181" t="s">
        <v>1</v>
      </c>
      <c r="F194" s="182" t="s">
        <v>223</v>
      </c>
      <c r="H194" s="183">
        <v>3.5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191</v>
      </c>
      <c r="AU194" s="181" t="s">
        <v>82</v>
      </c>
      <c r="AV194" s="15" t="s">
        <v>188</v>
      </c>
      <c r="AW194" s="15" t="s">
        <v>29</v>
      </c>
      <c r="AX194" s="15" t="s">
        <v>80</v>
      </c>
      <c r="AY194" s="181" t="s">
        <v>181</v>
      </c>
    </row>
    <row r="195" spans="1:65" s="2" customFormat="1" ht="16.5" customHeight="1">
      <c r="A195" s="32"/>
      <c r="B195" s="144"/>
      <c r="C195" s="188" t="s">
        <v>333</v>
      </c>
      <c r="D195" s="188" t="s">
        <v>266</v>
      </c>
      <c r="E195" s="189" t="s">
        <v>1634</v>
      </c>
      <c r="F195" s="190" t="s">
        <v>1635</v>
      </c>
      <c r="G195" s="191" t="s">
        <v>881</v>
      </c>
      <c r="H195" s="192">
        <v>8.4719999999999995</v>
      </c>
      <c r="I195" s="193"/>
      <c r="J195" s="194">
        <f>ROUND(I195*H195,2)</f>
        <v>0</v>
      </c>
      <c r="K195" s="195"/>
      <c r="L195" s="33"/>
      <c r="M195" s="196" t="s">
        <v>1</v>
      </c>
      <c r="N195" s="197" t="s">
        <v>37</v>
      </c>
      <c r="O195" s="58"/>
      <c r="P195" s="156">
        <f>O195*H195</f>
        <v>0</v>
      </c>
      <c r="Q195" s="156">
        <v>0</v>
      </c>
      <c r="R195" s="156">
        <f>Q195*H195</f>
        <v>0</v>
      </c>
      <c r="S195" s="156">
        <v>0</v>
      </c>
      <c r="T195" s="157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8" t="s">
        <v>188</v>
      </c>
      <c r="AT195" s="158" t="s">
        <v>266</v>
      </c>
      <c r="AU195" s="158" t="s">
        <v>82</v>
      </c>
      <c r="AY195" s="17" t="s">
        <v>181</v>
      </c>
      <c r="BE195" s="159">
        <f>IF(N195="základní",J195,0)</f>
        <v>0</v>
      </c>
      <c r="BF195" s="159">
        <f>IF(N195="snížená",J195,0)</f>
        <v>0</v>
      </c>
      <c r="BG195" s="159">
        <f>IF(N195="zákl. přenesená",J195,0)</f>
        <v>0</v>
      </c>
      <c r="BH195" s="159">
        <f>IF(N195="sníž. přenesená",J195,0)</f>
        <v>0</v>
      </c>
      <c r="BI195" s="159">
        <f>IF(N195="nulová",J195,0)</f>
        <v>0</v>
      </c>
      <c r="BJ195" s="17" t="s">
        <v>80</v>
      </c>
      <c r="BK195" s="159">
        <f>ROUND(I195*H195,2)</f>
        <v>0</v>
      </c>
      <c r="BL195" s="17" t="s">
        <v>188</v>
      </c>
      <c r="BM195" s="158" t="s">
        <v>2494</v>
      </c>
    </row>
    <row r="196" spans="1:65" s="2" customFormat="1" ht="11.25">
      <c r="A196" s="32"/>
      <c r="B196" s="33"/>
      <c r="C196" s="32"/>
      <c r="D196" s="160" t="s">
        <v>190</v>
      </c>
      <c r="E196" s="32"/>
      <c r="F196" s="161" t="s">
        <v>1635</v>
      </c>
      <c r="G196" s="32"/>
      <c r="H196" s="32"/>
      <c r="I196" s="162"/>
      <c r="J196" s="32"/>
      <c r="K196" s="32"/>
      <c r="L196" s="33"/>
      <c r="M196" s="163"/>
      <c r="N196" s="164"/>
      <c r="O196" s="58"/>
      <c r="P196" s="58"/>
      <c r="Q196" s="58"/>
      <c r="R196" s="58"/>
      <c r="S196" s="58"/>
      <c r="T196" s="59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T196" s="17" t="s">
        <v>190</v>
      </c>
      <c r="AU196" s="17" t="s">
        <v>82</v>
      </c>
    </row>
    <row r="197" spans="1:65" s="13" customFormat="1" ht="11.25">
      <c r="B197" s="165"/>
      <c r="D197" s="160" t="s">
        <v>191</v>
      </c>
      <c r="E197" s="166" t="s">
        <v>1</v>
      </c>
      <c r="F197" s="167" t="s">
        <v>2495</v>
      </c>
      <c r="H197" s="168">
        <v>8.4719999999999995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6" t="s">
        <v>191</v>
      </c>
      <c r="AU197" s="166" t="s">
        <v>82</v>
      </c>
      <c r="AV197" s="13" t="s">
        <v>82</v>
      </c>
      <c r="AW197" s="13" t="s">
        <v>29</v>
      </c>
      <c r="AX197" s="13" t="s">
        <v>72</v>
      </c>
      <c r="AY197" s="166" t="s">
        <v>181</v>
      </c>
    </row>
    <row r="198" spans="1:65" s="15" customFormat="1" ht="11.25">
      <c r="B198" s="180"/>
      <c r="D198" s="160" t="s">
        <v>191</v>
      </c>
      <c r="E198" s="181" t="s">
        <v>1</v>
      </c>
      <c r="F198" s="182" t="s">
        <v>223</v>
      </c>
      <c r="H198" s="183">
        <v>8.4719999999999995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191</v>
      </c>
      <c r="AU198" s="181" t="s">
        <v>82</v>
      </c>
      <c r="AV198" s="15" t="s">
        <v>188</v>
      </c>
      <c r="AW198" s="15" t="s">
        <v>29</v>
      </c>
      <c r="AX198" s="15" t="s">
        <v>80</v>
      </c>
      <c r="AY198" s="181" t="s">
        <v>181</v>
      </c>
    </row>
    <row r="199" spans="1:65" s="2" customFormat="1" ht="16.5" customHeight="1">
      <c r="A199" s="32"/>
      <c r="B199" s="144"/>
      <c r="C199" s="188" t="s">
        <v>338</v>
      </c>
      <c r="D199" s="188" t="s">
        <v>266</v>
      </c>
      <c r="E199" s="189" t="s">
        <v>1638</v>
      </c>
      <c r="F199" s="190" t="s">
        <v>1639</v>
      </c>
      <c r="G199" s="191" t="s">
        <v>881</v>
      </c>
      <c r="H199" s="192">
        <v>8.4719999999999995</v>
      </c>
      <c r="I199" s="193"/>
      <c r="J199" s="194">
        <f>ROUND(I199*H199,2)</f>
        <v>0</v>
      </c>
      <c r="K199" s="195"/>
      <c r="L199" s="33"/>
      <c r="M199" s="196" t="s">
        <v>1</v>
      </c>
      <c r="N199" s="197" t="s">
        <v>37</v>
      </c>
      <c r="O199" s="58"/>
      <c r="P199" s="156">
        <f>O199*H199</f>
        <v>0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8" t="s">
        <v>188</v>
      </c>
      <c r="AT199" s="158" t="s">
        <v>266</v>
      </c>
      <c r="AU199" s="158" t="s">
        <v>82</v>
      </c>
      <c r="AY199" s="17" t="s">
        <v>181</v>
      </c>
      <c r="BE199" s="159">
        <f>IF(N199="základní",J199,0)</f>
        <v>0</v>
      </c>
      <c r="BF199" s="159">
        <f>IF(N199="snížená",J199,0)</f>
        <v>0</v>
      </c>
      <c r="BG199" s="159">
        <f>IF(N199="zákl. přenesená",J199,0)</f>
        <v>0</v>
      </c>
      <c r="BH199" s="159">
        <f>IF(N199="sníž. přenesená",J199,0)</f>
        <v>0</v>
      </c>
      <c r="BI199" s="159">
        <f>IF(N199="nulová",J199,0)</f>
        <v>0</v>
      </c>
      <c r="BJ199" s="17" t="s">
        <v>80</v>
      </c>
      <c r="BK199" s="159">
        <f>ROUND(I199*H199,2)</f>
        <v>0</v>
      </c>
      <c r="BL199" s="17" t="s">
        <v>188</v>
      </c>
      <c r="BM199" s="158" t="s">
        <v>2496</v>
      </c>
    </row>
    <row r="200" spans="1:65" s="2" customFormat="1" ht="11.25">
      <c r="A200" s="32"/>
      <c r="B200" s="33"/>
      <c r="C200" s="32"/>
      <c r="D200" s="160" t="s">
        <v>190</v>
      </c>
      <c r="E200" s="32"/>
      <c r="F200" s="161" t="s">
        <v>1639</v>
      </c>
      <c r="G200" s="32"/>
      <c r="H200" s="32"/>
      <c r="I200" s="162"/>
      <c r="J200" s="32"/>
      <c r="K200" s="32"/>
      <c r="L200" s="33"/>
      <c r="M200" s="163"/>
      <c r="N200" s="164"/>
      <c r="O200" s="58"/>
      <c r="P200" s="58"/>
      <c r="Q200" s="58"/>
      <c r="R200" s="58"/>
      <c r="S200" s="58"/>
      <c r="T200" s="59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T200" s="17" t="s">
        <v>190</v>
      </c>
      <c r="AU200" s="17" t="s">
        <v>82</v>
      </c>
    </row>
    <row r="201" spans="1:65" s="13" customFormat="1" ht="11.25">
      <c r="B201" s="165"/>
      <c r="D201" s="160" t="s">
        <v>191</v>
      </c>
      <c r="E201" s="166" t="s">
        <v>1</v>
      </c>
      <c r="F201" s="167" t="s">
        <v>2495</v>
      </c>
      <c r="H201" s="168">
        <v>8.4719999999999995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6" t="s">
        <v>191</v>
      </c>
      <c r="AU201" s="166" t="s">
        <v>82</v>
      </c>
      <c r="AV201" s="13" t="s">
        <v>82</v>
      </c>
      <c r="AW201" s="13" t="s">
        <v>29</v>
      </c>
      <c r="AX201" s="13" t="s">
        <v>72</v>
      </c>
      <c r="AY201" s="166" t="s">
        <v>181</v>
      </c>
    </row>
    <row r="202" spans="1:65" s="15" customFormat="1" ht="11.25">
      <c r="B202" s="180"/>
      <c r="D202" s="160" t="s">
        <v>191</v>
      </c>
      <c r="E202" s="181" t="s">
        <v>1</v>
      </c>
      <c r="F202" s="182" t="s">
        <v>223</v>
      </c>
      <c r="H202" s="183">
        <v>8.4719999999999995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191</v>
      </c>
      <c r="AU202" s="181" t="s">
        <v>82</v>
      </c>
      <c r="AV202" s="15" t="s">
        <v>188</v>
      </c>
      <c r="AW202" s="15" t="s">
        <v>29</v>
      </c>
      <c r="AX202" s="15" t="s">
        <v>80</v>
      </c>
      <c r="AY202" s="181" t="s">
        <v>181</v>
      </c>
    </row>
    <row r="203" spans="1:65" s="2" customFormat="1" ht="24.2" customHeight="1">
      <c r="A203" s="32"/>
      <c r="B203" s="144"/>
      <c r="C203" s="188" t="s">
        <v>363</v>
      </c>
      <c r="D203" s="188" t="s">
        <v>266</v>
      </c>
      <c r="E203" s="189" t="s">
        <v>1641</v>
      </c>
      <c r="F203" s="190" t="s">
        <v>1642</v>
      </c>
      <c r="G203" s="191" t="s">
        <v>643</v>
      </c>
      <c r="H203" s="192">
        <v>0.36399999999999999</v>
      </c>
      <c r="I203" s="193"/>
      <c r="J203" s="194">
        <f>ROUND(I203*H203,2)</f>
        <v>0</v>
      </c>
      <c r="K203" s="195"/>
      <c r="L203" s="33"/>
      <c r="M203" s="196" t="s">
        <v>1</v>
      </c>
      <c r="N203" s="197" t="s">
        <v>37</v>
      </c>
      <c r="O203" s="58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8" t="s">
        <v>188</v>
      </c>
      <c r="AT203" s="158" t="s">
        <v>266</v>
      </c>
      <c r="AU203" s="158" t="s">
        <v>82</v>
      </c>
      <c r="AY203" s="17" t="s">
        <v>181</v>
      </c>
      <c r="BE203" s="159">
        <f>IF(N203="základní",J203,0)</f>
        <v>0</v>
      </c>
      <c r="BF203" s="159">
        <f>IF(N203="snížená",J203,0)</f>
        <v>0</v>
      </c>
      <c r="BG203" s="159">
        <f>IF(N203="zákl. přenesená",J203,0)</f>
        <v>0</v>
      </c>
      <c r="BH203" s="159">
        <f>IF(N203="sníž. přenesená",J203,0)</f>
        <v>0</v>
      </c>
      <c r="BI203" s="159">
        <f>IF(N203="nulová",J203,0)</f>
        <v>0</v>
      </c>
      <c r="BJ203" s="17" t="s">
        <v>80</v>
      </c>
      <c r="BK203" s="159">
        <f>ROUND(I203*H203,2)</f>
        <v>0</v>
      </c>
      <c r="BL203" s="17" t="s">
        <v>188</v>
      </c>
      <c r="BM203" s="158" t="s">
        <v>2497</v>
      </c>
    </row>
    <row r="204" spans="1:65" s="2" customFormat="1" ht="19.5">
      <c r="A204" s="32"/>
      <c r="B204" s="33"/>
      <c r="C204" s="32"/>
      <c r="D204" s="160" t="s">
        <v>190</v>
      </c>
      <c r="E204" s="32"/>
      <c r="F204" s="161" t="s">
        <v>1642</v>
      </c>
      <c r="G204" s="32"/>
      <c r="H204" s="32"/>
      <c r="I204" s="162"/>
      <c r="J204" s="32"/>
      <c r="K204" s="32"/>
      <c r="L204" s="33"/>
      <c r="M204" s="163"/>
      <c r="N204" s="164"/>
      <c r="O204" s="58"/>
      <c r="P204" s="58"/>
      <c r="Q204" s="58"/>
      <c r="R204" s="58"/>
      <c r="S204" s="58"/>
      <c r="T204" s="59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T204" s="17" t="s">
        <v>190</v>
      </c>
      <c r="AU204" s="17" t="s">
        <v>82</v>
      </c>
    </row>
    <row r="205" spans="1:65" s="14" customFormat="1" ht="11.25">
      <c r="B205" s="173"/>
      <c r="D205" s="160" t="s">
        <v>191</v>
      </c>
      <c r="E205" s="174" t="s">
        <v>1</v>
      </c>
      <c r="F205" s="175" t="s">
        <v>1644</v>
      </c>
      <c r="H205" s="174" t="s">
        <v>1</v>
      </c>
      <c r="I205" s="176"/>
      <c r="L205" s="173"/>
      <c r="M205" s="177"/>
      <c r="N205" s="178"/>
      <c r="O205" s="178"/>
      <c r="P205" s="178"/>
      <c r="Q205" s="178"/>
      <c r="R205" s="178"/>
      <c r="S205" s="178"/>
      <c r="T205" s="179"/>
      <c r="AT205" s="174" t="s">
        <v>191</v>
      </c>
      <c r="AU205" s="174" t="s">
        <v>82</v>
      </c>
      <c r="AV205" s="14" t="s">
        <v>80</v>
      </c>
      <c r="AW205" s="14" t="s">
        <v>29</v>
      </c>
      <c r="AX205" s="14" t="s">
        <v>72</v>
      </c>
      <c r="AY205" s="174" t="s">
        <v>181</v>
      </c>
    </row>
    <row r="206" spans="1:65" s="13" customFormat="1" ht="11.25">
      <c r="B206" s="165"/>
      <c r="D206" s="160" t="s">
        <v>191</v>
      </c>
      <c r="E206" s="166" t="s">
        <v>1</v>
      </c>
      <c r="F206" s="167" t="s">
        <v>2498</v>
      </c>
      <c r="H206" s="168">
        <v>0.36399999999999999</v>
      </c>
      <c r="I206" s="169"/>
      <c r="L206" s="165"/>
      <c r="M206" s="170"/>
      <c r="N206" s="171"/>
      <c r="O206" s="171"/>
      <c r="P206" s="171"/>
      <c r="Q206" s="171"/>
      <c r="R206" s="171"/>
      <c r="S206" s="171"/>
      <c r="T206" s="172"/>
      <c r="AT206" s="166" t="s">
        <v>191</v>
      </c>
      <c r="AU206" s="166" t="s">
        <v>82</v>
      </c>
      <c r="AV206" s="13" t="s">
        <v>82</v>
      </c>
      <c r="AW206" s="13" t="s">
        <v>29</v>
      </c>
      <c r="AX206" s="13" t="s">
        <v>72</v>
      </c>
      <c r="AY206" s="166" t="s">
        <v>181</v>
      </c>
    </row>
    <row r="207" spans="1:65" s="15" customFormat="1" ht="11.25">
      <c r="B207" s="180"/>
      <c r="D207" s="160" t="s">
        <v>191</v>
      </c>
      <c r="E207" s="181" t="s">
        <v>1</v>
      </c>
      <c r="F207" s="182" t="s">
        <v>223</v>
      </c>
      <c r="H207" s="183">
        <v>0.36399999999999999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191</v>
      </c>
      <c r="AU207" s="181" t="s">
        <v>82</v>
      </c>
      <c r="AV207" s="15" t="s">
        <v>188</v>
      </c>
      <c r="AW207" s="15" t="s">
        <v>29</v>
      </c>
      <c r="AX207" s="15" t="s">
        <v>80</v>
      </c>
      <c r="AY207" s="181" t="s">
        <v>181</v>
      </c>
    </row>
    <row r="208" spans="1:65" s="2" customFormat="1" ht="24.2" customHeight="1">
      <c r="A208" s="32"/>
      <c r="B208" s="144"/>
      <c r="C208" s="188" t="s">
        <v>7</v>
      </c>
      <c r="D208" s="188" t="s">
        <v>266</v>
      </c>
      <c r="E208" s="189" t="s">
        <v>1646</v>
      </c>
      <c r="F208" s="190" t="s">
        <v>1647</v>
      </c>
      <c r="G208" s="191" t="s">
        <v>622</v>
      </c>
      <c r="H208" s="192">
        <v>3.6</v>
      </c>
      <c r="I208" s="193"/>
      <c r="J208" s="194">
        <f>ROUND(I208*H208,2)</f>
        <v>0</v>
      </c>
      <c r="K208" s="195"/>
      <c r="L208" s="33"/>
      <c r="M208" s="196" t="s">
        <v>1</v>
      </c>
      <c r="N208" s="197" t="s">
        <v>37</v>
      </c>
      <c r="O208" s="58"/>
      <c r="P208" s="156">
        <f>O208*H208</f>
        <v>0</v>
      </c>
      <c r="Q208" s="156">
        <v>0</v>
      </c>
      <c r="R208" s="156">
        <f>Q208*H208</f>
        <v>0</v>
      </c>
      <c r="S208" s="156">
        <v>0</v>
      </c>
      <c r="T208" s="15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8" t="s">
        <v>188</v>
      </c>
      <c r="AT208" s="158" t="s">
        <v>266</v>
      </c>
      <c r="AU208" s="158" t="s">
        <v>82</v>
      </c>
      <c r="AY208" s="17" t="s">
        <v>181</v>
      </c>
      <c r="BE208" s="159">
        <f>IF(N208="základní",J208,0)</f>
        <v>0</v>
      </c>
      <c r="BF208" s="159">
        <f>IF(N208="snížená",J208,0)</f>
        <v>0</v>
      </c>
      <c r="BG208" s="159">
        <f>IF(N208="zákl. přenesená",J208,0)</f>
        <v>0</v>
      </c>
      <c r="BH208" s="159">
        <f>IF(N208="sníž. přenesená",J208,0)</f>
        <v>0</v>
      </c>
      <c r="BI208" s="159">
        <f>IF(N208="nulová",J208,0)</f>
        <v>0</v>
      </c>
      <c r="BJ208" s="17" t="s">
        <v>80</v>
      </c>
      <c r="BK208" s="159">
        <f>ROUND(I208*H208,2)</f>
        <v>0</v>
      </c>
      <c r="BL208" s="17" t="s">
        <v>188</v>
      </c>
      <c r="BM208" s="158" t="s">
        <v>2499</v>
      </c>
    </row>
    <row r="209" spans="1:65" s="2" customFormat="1" ht="19.5">
      <c r="A209" s="32"/>
      <c r="B209" s="33"/>
      <c r="C209" s="32"/>
      <c r="D209" s="160" t="s">
        <v>190</v>
      </c>
      <c r="E209" s="32"/>
      <c r="F209" s="161" t="s">
        <v>1647</v>
      </c>
      <c r="G209" s="32"/>
      <c r="H209" s="32"/>
      <c r="I209" s="162"/>
      <c r="J209" s="32"/>
      <c r="K209" s="32"/>
      <c r="L209" s="33"/>
      <c r="M209" s="163"/>
      <c r="N209" s="164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190</v>
      </c>
      <c r="AU209" s="17" t="s">
        <v>82</v>
      </c>
    </row>
    <row r="210" spans="1:65" s="13" customFormat="1" ht="11.25">
      <c r="B210" s="165"/>
      <c r="D210" s="160" t="s">
        <v>191</v>
      </c>
      <c r="E210" s="166" t="s">
        <v>1</v>
      </c>
      <c r="F210" s="167" t="s">
        <v>2500</v>
      </c>
      <c r="H210" s="168">
        <v>3.6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6" t="s">
        <v>191</v>
      </c>
      <c r="AU210" s="166" t="s">
        <v>82</v>
      </c>
      <c r="AV210" s="13" t="s">
        <v>82</v>
      </c>
      <c r="AW210" s="13" t="s">
        <v>29</v>
      </c>
      <c r="AX210" s="13" t="s">
        <v>72</v>
      </c>
      <c r="AY210" s="166" t="s">
        <v>181</v>
      </c>
    </row>
    <row r="211" spans="1:65" s="15" customFormat="1" ht="11.25">
      <c r="B211" s="180"/>
      <c r="D211" s="160" t="s">
        <v>191</v>
      </c>
      <c r="E211" s="181" t="s">
        <v>1</v>
      </c>
      <c r="F211" s="182" t="s">
        <v>223</v>
      </c>
      <c r="H211" s="183">
        <v>3.6</v>
      </c>
      <c r="I211" s="184"/>
      <c r="L211" s="180"/>
      <c r="M211" s="185"/>
      <c r="N211" s="186"/>
      <c r="O211" s="186"/>
      <c r="P211" s="186"/>
      <c r="Q211" s="186"/>
      <c r="R211" s="186"/>
      <c r="S211" s="186"/>
      <c r="T211" s="187"/>
      <c r="AT211" s="181" t="s">
        <v>191</v>
      </c>
      <c r="AU211" s="181" t="s">
        <v>82</v>
      </c>
      <c r="AV211" s="15" t="s">
        <v>188</v>
      </c>
      <c r="AW211" s="15" t="s">
        <v>29</v>
      </c>
      <c r="AX211" s="15" t="s">
        <v>80</v>
      </c>
      <c r="AY211" s="181" t="s">
        <v>181</v>
      </c>
    </row>
    <row r="212" spans="1:65" s="2" customFormat="1" ht="16.5" customHeight="1">
      <c r="A212" s="32"/>
      <c r="B212" s="144"/>
      <c r="C212" s="188" t="s">
        <v>388</v>
      </c>
      <c r="D212" s="188" t="s">
        <v>266</v>
      </c>
      <c r="E212" s="189" t="s">
        <v>1650</v>
      </c>
      <c r="F212" s="190" t="s">
        <v>1651</v>
      </c>
      <c r="G212" s="191" t="s">
        <v>622</v>
      </c>
      <c r="H212" s="192">
        <v>24</v>
      </c>
      <c r="I212" s="193"/>
      <c r="J212" s="194">
        <f>ROUND(I212*H212,2)</f>
        <v>0</v>
      </c>
      <c r="K212" s="195"/>
      <c r="L212" s="33"/>
      <c r="M212" s="196" t="s">
        <v>1</v>
      </c>
      <c r="N212" s="197" t="s">
        <v>37</v>
      </c>
      <c r="O212" s="58"/>
      <c r="P212" s="156">
        <f>O212*H212</f>
        <v>0</v>
      </c>
      <c r="Q212" s="156">
        <v>0</v>
      </c>
      <c r="R212" s="156">
        <f>Q212*H212</f>
        <v>0</v>
      </c>
      <c r="S212" s="156">
        <v>0</v>
      </c>
      <c r="T212" s="157">
        <f>S212*H212</f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8" t="s">
        <v>188</v>
      </c>
      <c r="AT212" s="158" t="s">
        <v>266</v>
      </c>
      <c r="AU212" s="158" t="s">
        <v>82</v>
      </c>
      <c r="AY212" s="17" t="s">
        <v>181</v>
      </c>
      <c r="BE212" s="159">
        <f>IF(N212="základní",J212,0)</f>
        <v>0</v>
      </c>
      <c r="BF212" s="159">
        <f>IF(N212="snížená",J212,0)</f>
        <v>0</v>
      </c>
      <c r="BG212" s="159">
        <f>IF(N212="zákl. přenesená",J212,0)</f>
        <v>0</v>
      </c>
      <c r="BH212" s="159">
        <f>IF(N212="sníž. přenesená",J212,0)</f>
        <v>0</v>
      </c>
      <c r="BI212" s="159">
        <f>IF(N212="nulová",J212,0)</f>
        <v>0</v>
      </c>
      <c r="BJ212" s="17" t="s">
        <v>80</v>
      </c>
      <c r="BK212" s="159">
        <f>ROUND(I212*H212,2)</f>
        <v>0</v>
      </c>
      <c r="BL212" s="17" t="s">
        <v>188</v>
      </c>
      <c r="BM212" s="158" t="s">
        <v>2501</v>
      </c>
    </row>
    <row r="213" spans="1:65" s="2" customFormat="1" ht="11.25">
      <c r="A213" s="32"/>
      <c r="B213" s="33"/>
      <c r="C213" s="32"/>
      <c r="D213" s="160" t="s">
        <v>190</v>
      </c>
      <c r="E213" s="32"/>
      <c r="F213" s="161" t="s">
        <v>1651</v>
      </c>
      <c r="G213" s="32"/>
      <c r="H213" s="32"/>
      <c r="I213" s="162"/>
      <c r="J213" s="32"/>
      <c r="K213" s="32"/>
      <c r="L213" s="33"/>
      <c r="M213" s="163"/>
      <c r="N213" s="164"/>
      <c r="O213" s="58"/>
      <c r="P213" s="58"/>
      <c r="Q213" s="58"/>
      <c r="R213" s="58"/>
      <c r="S213" s="58"/>
      <c r="T213" s="59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T213" s="17" t="s">
        <v>190</v>
      </c>
      <c r="AU213" s="17" t="s">
        <v>82</v>
      </c>
    </row>
    <row r="214" spans="1:65" s="12" customFormat="1" ht="22.9" customHeight="1">
      <c r="B214" s="131"/>
      <c r="D214" s="132" t="s">
        <v>71</v>
      </c>
      <c r="E214" s="142" t="s">
        <v>188</v>
      </c>
      <c r="F214" s="142" t="s">
        <v>1654</v>
      </c>
      <c r="I214" s="134"/>
      <c r="J214" s="143">
        <f>BK214</f>
        <v>0</v>
      </c>
      <c r="L214" s="131"/>
      <c r="M214" s="136"/>
      <c r="N214" s="137"/>
      <c r="O214" s="137"/>
      <c r="P214" s="138">
        <f>SUM(P215:P241)</f>
        <v>0</v>
      </c>
      <c r="Q214" s="137"/>
      <c r="R214" s="138">
        <f>SUM(R215:R241)</f>
        <v>0</v>
      </c>
      <c r="S214" s="137"/>
      <c r="T214" s="139">
        <f>SUM(T215:T241)</f>
        <v>0</v>
      </c>
      <c r="AR214" s="132" t="s">
        <v>80</v>
      </c>
      <c r="AT214" s="140" t="s">
        <v>71</v>
      </c>
      <c r="AU214" s="140" t="s">
        <v>80</v>
      </c>
      <c r="AY214" s="132" t="s">
        <v>181</v>
      </c>
      <c r="BK214" s="141">
        <f>SUM(BK215:BK241)</f>
        <v>0</v>
      </c>
    </row>
    <row r="215" spans="1:65" s="2" customFormat="1" ht="24.2" customHeight="1">
      <c r="A215" s="32"/>
      <c r="B215" s="144"/>
      <c r="C215" s="188" t="s">
        <v>394</v>
      </c>
      <c r="D215" s="188" t="s">
        <v>266</v>
      </c>
      <c r="E215" s="189" t="s">
        <v>1655</v>
      </c>
      <c r="F215" s="190" t="s">
        <v>1656</v>
      </c>
      <c r="G215" s="191" t="s">
        <v>690</v>
      </c>
      <c r="H215" s="192">
        <v>61</v>
      </c>
      <c r="I215" s="193"/>
      <c r="J215" s="194">
        <f>ROUND(I215*H215,2)</f>
        <v>0</v>
      </c>
      <c r="K215" s="195"/>
      <c r="L215" s="33"/>
      <c r="M215" s="196" t="s">
        <v>1</v>
      </c>
      <c r="N215" s="197" t="s">
        <v>37</v>
      </c>
      <c r="O215" s="58"/>
      <c r="P215" s="156">
        <f>O215*H215</f>
        <v>0</v>
      </c>
      <c r="Q215" s="156">
        <v>0</v>
      </c>
      <c r="R215" s="156">
        <f>Q215*H215</f>
        <v>0</v>
      </c>
      <c r="S215" s="156">
        <v>0</v>
      </c>
      <c r="T215" s="15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8" t="s">
        <v>188</v>
      </c>
      <c r="AT215" s="158" t="s">
        <v>266</v>
      </c>
      <c r="AU215" s="158" t="s">
        <v>82</v>
      </c>
      <c r="AY215" s="17" t="s">
        <v>181</v>
      </c>
      <c r="BE215" s="159">
        <f>IF(N215="základní",J215,0)</f>
        <v>0</v>
      </c>
      <c r="BF215" s="159">
        <f>IF(N215="snížená",J215,0)</f>
        <v>0</v>
      </c>
      <c r="BG215" s="159">
        <f>IF(N215="zákl. přenesená",J215,0)</f>
        <v>0</v>
      </c>
      <c r="BH215" s="159">
        <f>IF(N215="sníž. přenesená",J215,0)</f>
        <v>0</v>
      </c>
      <c r="BI215" s="159">
        <f>IF(N215="nulová",J215,0)</f>
        <v>0</v>
      </c>
      <c r="BJ215" s="17" t="s">
        <v>80</v>
      </c>
      <c r="BK215" s="159">
        <f>ROUND(I215*H215,2)</f>
        <v>0</v>
      </c>
      <c r="BL215" s="17" t="s">
        <v>188</v>
      </c>
      <c r="BM215" s="158" t="s">
        <v>2502</v>
      </c>
    </row>
    <row r="216" spans="1:65" s="2" customFormat="1" ht="19.5">
      <c r="A216" s="32"/>
      <c r="B216" s="33"/>
      <c r="C216" s="32"/>
      <c r="D216" s="160" t="s">
        <v>190</v>
      </c>
      <c r="E216" s="32"/>
      <c r="F216" s="161" t="s">
        <v>1656</v>
      </c>
      <c r="G216" s="32"/>
      <c r="H216" s="32"/>
      <c r="I216" s="162"/>
      <c r="J216" s="32"/>
      <c r="K216" s="32"/>
      <c r="L216" s="33"/>
      <c r="M216" s="163"/>
      <c r="N216" s="164"/>
      <c r="O216" s="58"/>
      <c r="P216" s="58"/>
      <c r="Q216" s="58"/>
      <c r="R216" s="58"/>
      <c r="S216" s="58"/>
      <c r="T216" s="59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190</v>
      </c>
      <c r="AU216" s="17" t="s">
        <v>82</v>
      </c>
    </row>
    <row r="217" spans="1:65" s="13" customFormat="1" ht="11.25">
      <c r="B217" s="165"/>
      <c r="D217" s="160" t="s">
        <v>191</v>
      </c>
      <c r="E217" s="166" t="s">
        <v>1</v>
      </c>
      <c r="F217" s="167" t="s">
        <v>2503</v>
      </c>
      <c r="H217" s="168">
        <v>61</v>
      </c>
      <c r="I217" s="169"/>
      <c r="L217" s="165"/>
      <c r="M217" s="170"/>
      <c r="N217" s="171"/>
      <c r="O217" s="171"/>
      <c r="P217" s="171"/>
      <c r="Q217" s="171"/>
      <c r="R217" s="171"/>
      <c r="S217" s="171"/>
      <c r="T217" s="172"/>
      <c r="AT217" s="166" t="s">
        <v>191</v>
      </c>
      <c r="AU217" s="166" t="s">
        <v>82</v>
      </c>
      <c r="AV217" s="13" t="s">
        <v>82</v>
      </c>
      <c r="AW217" s="13" t="s">
        <v>29</v>
      </c>
      <c r="AX217" s="13" t="s">
        <v>72</v>
      </c>
      <c r="AY217" s="166" t="s">
        <v>181</v>
      </c>
    </row>
    <row r="218" spans="1:65" s="15" customFormat="1" ht="11.25">
      <c r="B218" s="180"/>
      <c r="D218" s="160" t="s">
        <v>191</v>
      </c>
      <c r="E218" s="181" t="s">
        <v>1</v>
      </c>
      <c r="F218" s="182" t="s">
        <v>223</v>
      </c>
      <c r="H218" s="183">
        <v>61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191</v>
      </c>
      <c r="AU218" s="181" t="s">
        <v>82</v>
      </c>
      <c r="AV218" s="15" t="s">
        <v>188</v>
      </c>
      <c r="AW218" s="15" t="s">
        <v>29</v>
      </c>
      <c r="AX218" s="15" t="s">
        <v>80</v>
      </c>
      <c r="AY218" s="181" t="s">
        <v>181</v>
      </c>
    </row>
    <row r="219" spans="1:65" s="2" customFormat="1" ht="37.9" customHeight="1">
      <c r="A219" s="32"/>
      <c r="B219" s="144"/>
      <c r="C219" s="188" t="s">
        <v>400</v>
      </c>
      <c r="D219" s="188" t="s">
        <v>266</v>
      </c>
      <c r="E219" s="189" t="s">
        <v>1659</v>
      </c>
      <c r="F219" s="190" t="s">
        <v>1660</v>
      </c>
      <c r="G219" s="191" t="s">
        <v>881</v>
      </c>
      <c r="H219" s="192">
        <v>34.9</v>
      </c>
      <c r="I219" s="193"/>
      <c r="J219" s="194">
        <f>ROUND(I219*H219,2)</f>
        <v>0</v>
      </c>
      <c r="K219" s="195"/>
      <c r="L219" s="33"/>
      <c r="M219" s="196" t="s">
        <v>1</v>
      </c>
      <c r="N219" s="197" t="s">
        <v>37</v>
      </c>
      <c r="O219" s="58"/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8" t="s">
        <v>188</v>
      </c>
      <c r="AT219" s="158" t="s">
        <v>266</v>
      </c>
      <c r="AU219" s="158" t="s">
        <v>82</v>
      </c>
      <c r="AY219" s="17" t="s">
        <v>181</v>
      </c>
      <c r="BE219" s="159">
        <f>IF(N219="základní",J219,0)</f>
        <v>0</v>
      </c>
      <c r="BF219" s="159">
        <f>IF(N219="snížená",J219,0)</f>
        <v>0</v>
      </c>
      <c r="BG219" s="159">
        <f>IF(N219="zákl. přenesená",J219,0)</f>
        <v>0</v>
      </c>
      <c r="BH219" s="159">
        <f>IF(N219="sníž. přenesená",J219,0)</f>
        <v>0</v>
      </c>
      <c r="BI219" s="159">
        <f>IF(N219="nulová",J219,0)</f>
        <v>0</v>
      </c>
      <c r="BJ219" s="17" t="s">
        <v>80</v>
      </c>
      <c r="BK219" s="159">
        <f>ROUND(I219*H219,2)</f>
        <v>0</v>
      </c>
      <c r="BL219" s="17" t="s">
        <v>188</v>
      </c>
      <c r="BM219" s="158" t="s">
        <v>2504</v>
      </c>
    </row>
    <row r="220" spans="1:65" s="2" customFormat="1" ht="19.5">
      <c r="A220" s="32"/>
      <c r="B220" s="33"/>
      <c r="C220" s="32"/>
      <c r="D220" s="160" t="s">
        <v>190</v>
      </c>
      <c r="E220" s="32"/>
      <c r="F220" s="161" t="s">
        <v>1660</v>
      </c>
      <c r="G220" s="32"/>
      <c r="H220" s="32"/>
      <c r="I220" s="162"/>
      <c r="J220" s="32"/>
      <c r="K220" s="32"/>
      <c r="L220" s="33"/>
      <c r="M220" s="163"/>
      <c r="N220" s="164"/>
      <c r="O220" s="58"/>
      <c r="P220" s="58"/>
      <c r="Q220" s="58"/>
      <c r="R220" s="58"/>
      <c r="S220" s="58"/>
      <c r="T220" s="59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T220" s="17" t="s">
        <v>190</v>
      </c>
      <c r="AU220" s="17" t="s">
        <v>82</v>
      </c>
    </row>
    <row r="221" spans="1:65" s="13" customFormat="1" ht="11.25">
      <c r="B221" s="165"/>
      <c r="D221" s="160" t="s">
        <v>191</v>
      </c>
      <c r="E221" s="166" t="s">
        <v>1</v>
      </c>
      <c r="F221" s="167" t="s">
        <v>2505</v>
      </c>
      <c r="H221" s="168">
        <v>34.9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6" t="s">
        <v>191</v>
      </c>
      <c r="AU221" s="166" t="s">
        <v>82</v>
      </c>
      <c r="AV221" s="13" t="s">
        <v>82</v>
      </c>
      <c r="AW221" s="13" t="s">
        <v>29</v>
      </c>
      <c r="AX221" s="13" t="s">
        <v>72</v>
      </c>
      <c r="AY221" s="166" t="s">
        <v>181</v>
      </c>
    </row>
    <row r="222" spans="1:65" s="15" customFormat="1" ht="11.25">
      <c r="B222" s="180"/>
      <c r="D222" s="160" t="s">
        <v>191</v>
      </c>
      <c r="E222" s="181" t="s">
        <v>1</v>
      </c>
      <c r="F222" s="182" t="s">
        <v>223</v>
      </c>
      <c r="H222" s="183">
        <v>34.9</v>
      </c>
      <c r="I222" s="184"/>
      <c r="L222" s="180"/>
      <c r="M222" s="185"/>
      <c r="N222" s="186"/>
      <c r="O222" s="186"/>
      <c r="P222" s="186"/>
      <c r="Q222" s="186"/>
      <c r="R222" s="186"/>
      <c r="S222" s="186"/>
      <c r="T222" s="187"/>
      <c r="AT222" s="181" t="s">
        <v>191</v>
      </c>
      <c r="AU222" s="181" t="s">
        <v>82</v>
      </c>
      <c r="AV222" s="15" t="s">
        <v>188</v>
      </c>
      <c r="AW222" s="15" t="s">
        <v>29</v>
      </c>
      <c r="AX222" s="15" t="s">
        <v>80</v>
      </c>
      <c r="AY222" s="181" t="s">
        <v>181</v>
      </c>
    </row>
    <row r="223" spans="1:65" s="2" customFormat="1" ht="37.9" customHeight="1">
      <c r="A223" s="32"/>
      <c r="B223" s="144"/>
      <c r="C223" s="188" t="s">
        <v>404</v>
      </c>
      <c r="D223" s="188" t="s">
        <v>266</v>
      </c>
      <c r="E223" s="189" t="s">
        <v>1663</v>
      </c>
      <c r="F223" s="190" t="s">
        <v>1664</v>
      </c>
      <c r="G223" s="191" t="s">
        <v>881</v>
      </c>
      <c r="H223" s="192">
        <v>34.9</v>
      </c>
      <c r="I223" s="193"/>
      <c r="J223" s="194">
        <f>ROUND(I223*H223,2)</f>
        <v>0</v>
      </c>
      <c r="K223" s="195"/>
      <c r="L223" s="33"/>
      <c r="M223" s="196" t="s">
        <v>1</v>
      </c>
      <c r="N223" s="197" t="s">
        <v>37</v>
      </c>
      <c r="O223" s="58"/>
      <c r="P223" s="156">
        <f>O223*H223</f>
        <v>0</v>
      </c>
      <c r="Q223" s="156">
        <v>0</v>
      </c>
      <c r="R223" s="156">
        <f>Q223*H223</f>
        <v>0</v>
      </c>
      <c r="S223" s="156">
        <v>0</v>
      </c>
      <c r="T223" s="157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8" t="s">
        <v>188</v>
      </c>
      <c r="AT223" s="158" t="s">
        <v>266</v>
      </c>
      <c r="AU223" s="158" t="s">
        <v>82</v>
      </c>
      <c r="AY223" s="17" t="s">
        <v>181</v>
      </c>
      <c r="BE223" s="159">
        <f>IF(N223="základní",J223,0)</f>
        <v>0</v>
      </c>
      <c r="BF223" s="159">
        <f>IF(N223="snížená",J223,0)</f>
        <v>0</v>
      </c>
      <c r="BG223" s="159">
        <f>IF(N223="zákl. přenesená",J223,0)</f>
        <v>0</v>
      </c>
      <c r="BH223" s="159">
        <f>IF(N223="sníž. přenesená",J223,0)</f>
        <v>0</v>
      </c>
      <c r="BI223" s="159">
        <f>IF(N223="nulová",J223,0)</f>
        <v>0</v>
      </c>
      <c r="BJ223" s="17" t="s">
        <v>80</v>
      </c>
      <c r="BK223" s="159">
        <f>ROUND(I223*H223,2)</f>
        <v>0</v>
      </c>
      <c r="BL223" s="17" t="s">
        <v>188</v>
      </c>
      <c r="BM223" s="158" t="s">
        <v>2506</v>
      </c>
    </row>
    <row r="224" spans="1:65" s="2" customFormat="1" ht="19.5">
      <c r="A224" s="32"/>
      <c r="B224" s="33"/>
      <c r="C224" s="32"/>
      <c r="D224" s="160" t="s">
        <v>190</v>
      </c>
      <c r="E224" s="32"/>
      <c r="F224" s="161" t="s">
        <v>1664</v>
      </c>
      <c r="G224" s="32"/>
      <c r="H224" s="32"/>
      <c r="I224" s="162"/>
      <c r="J224" s="32"/>
      <c r="K224" s="32"/>
      <c r="L224" s="33"/>
      <c r="M224" s="163"/>
      <c r="N224" s="164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190</v>
      </c>
      <c r="AU224" s="17" t="s">
        <v>82</v>
      </c>
    </row>
    <row r="225" spans="1:65" s="2" customFormat="1" ht="24.2" customHeight="1">
      <c r="A225" s="32"/>
      <c r="B225" s="144"/>
      <c r="C225" s="188" t="s">
        <v>408</v>
      </c>
      <c r="D225" s="188" t="s">
        <v>266</v>
      </c>
      <c r="E225" s="189" t="s">
        <v>1666</v>
      </c>
      <c r="F225" s="190" t="s">
        <v>1667</v>
      </c>
      <c r="G225" s="191" t="s">
        <v>643</v>
      </c>
      <c r="H225" s="192">
        <v>6.3380000000000001</v>
      </c>
      <c r="I225" s="193"/>
      <c r="J225" s="194">
        <f>ROUND(I225*H225,2)</f>
        <v>0</v>
      </c>
      <c r="K225" s="195"/>
      <c r="L225" s="33"/>
      <c r="M225" s="196" t="s">
        <v>1</v>
      </c>
      <c r="N225" s="197" t="s">
        <v>37</v>
      </c>
      <c r="O225" s="58"/>
      <c r="P225" s="156">
        <f>O225*H225</f>
        <v>0</v>
      </c>
      <c r="Q225" s="156">
        <v>0</v>
      </c>
      <c r="R225" s="156">
        <f>Q225*H225</f>
        <v>0</v>
      </c>
      <c r="S225" s="156">
        <v>0</v>
      </c>
      <c r="T225" s="157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58" t="s">
        <v>188</v>
      </c>
      <c r="AT225" s="158" t="s">
        <v>266</v>
      </c>
      <c r="AU225" s="158" t="s">
        <v>82</v>
      </c>
      <c r="AY225" s="17" t="s">
        <v>181</v>
      </c>
      <c r="BE225" s="159">
        <f>IF(N225="základní",J225,0)</f>
        <v>0</v>
      </c>
      <c r="BF225" s="159">
        <f>IF(N225="snížená",J225,0)</f>
        <v>0</v>
      </c>
      <c r="BG225" s="159">
        <f>IF(N225="zákl. přenesená",J225,0)</f>
        <v>0</v>
      </c>
      <c r="BH225" s="159">
        <f>IF(N225="sníž. přenesená",J225,0)</f>
        <v>0</v>
      </c>
      <c r="BI225" s="159">
        <f>IF(N225="nulová",J225,0)</f>
        <v>0</v>
      </c>
      <c r="BJ225" s="17" t="s">
        <v>80</v>
      </c>
      <c r="BK225" s="159">
        <f>ROUND(I225*H225,2)</f>
        <v>0</v>
      </c>
      <c r="BL225" s="17" t="s">
        <v>188</v>
      </c>
      <c r="BM225" s="158" t="s">
        <v>2507</v>
      </c>
    </row>
    <row r="226" spans="1:65" s="2" customFormat="1" ht="19.5">
      <c r="A226" s="32"/>
      <c r="B226" s="33"/>
      <c r="C226" s="32"/>
      <c r="D226" s="160" t="s">
        <v>190</v>
      </c>
      <c r="E226" s="32"/>
      <c r="F226" s="161" t="s">
        <v>1667</v>
      </c>
      <c r="G226" s="32"/>
      <c r="H226" s="32"/>
      <c r="I226" s="162"/>
      <c r="J226" s="32"/>
      <c r="K226" s="32"/>
      <c r="L226" s="33"/>
      <c r="M226" s="163"/>
      <c r="N226" s="164"/>
      <c r="O226" s="58"/>
      <c r="P226" s="58"/>
      <c r="Q226" s="58"/>
      <c r="R226" s="58"/>
      <c r="S226" s="58"/>
      <c r="T226" s="59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T226" s="17" t="s">
        <v>190</v>
      </c>
      <c r="AU226" s="17" t="s">
        <v>82</v>
      </c>
    </row>
    <row r="227" spans="1:65" s="14" customFormat="1" ht="11.25">
      <c r="B227" s="173"/>
      <c r="D227" s="160" t="s">
        <v>191</v>
      </c>
      <c r="E227" s="174" t="s">
        <v>1</v>
      </c>
      <c r="F227" s="175" t="s">
        <v>1644</v>
      </c>
      <c r="H227" s="174" t="s">
        <v>1</v>
      </c>
      <c r="I227" s="176"/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191</v>
      </c>
      <c r="AU227" s="174" t="s">
        <v>82</v>
      </c>
      <c r="AV227" s="14" t="s">
        <v>80</v>
      </c>
      <c r="AW227" s="14" t="s">
        <v>29</v>
      </c>
      <c r="AX227" s="14" t="s">
        <v>72</v>
      </c>
      <c r="AY227" s="174" t="s">
        <v>181</v>
      </c>
    </row>
    <row r="228" spans="1:65" s="13" customFormat="1" ht="11.25">
      <c r="B228" s="165"/>
      <c r="D228" s="160" t="s">
        <v>191</v>
      </c>
      <c r="E228" s="166" t="s">
        <v>1</v>
      </c>
      <c r="F228" s="167" t="s">
        <v>2508</v>
      </c>
      <c r="H228" s="168">
        <v>6.3380000000000001</v>
      </c>
      <c r="I228" s="169"/>
      <c r="L228" s="165"/>
      <c r="M228" s="170"/>
      <c r="N228" s="171"/>
      <c r="O228" s="171"/>
      <c r="P228" s="171"/>
      <c r="Q228" s="171"/>
      <c r="R228" s="171"/>
      <c r="S228" s="171"/>
      <c r="T228" s="172"/>
      <c r="AT228" s="166" t="s">
        <v>191</v>
      </c>
      <c r="AU228" s="166" t="s">
        <v>82</v>
      </c>
      <c r="AV228" s="13" t="s">
        <v>82</v>
      </c>
      <c r="AW228" s="13" t="s">
        <v>29</v>
      </c>
      <c r="AX228" s="13" t="s">
        <v>72</v>
      </c>
      <c r="AY228" s="166" t="s">
        <v>181</v>
      </c>
    </row>
    <row r="229" spans="1:65" s="15" customFormat="1" ht="11.25">
      <c r="B229" s="180"/>
      <c r="D229" s="160" t="s">
        <v>191</v>
      </c>
      <c r="E229" s="181" t="s">
        <v>1</v>
      </c>
      <c r="F229" s="182" t="s">
        <v>223</v>
      </c>
      <c r="H229" s="183">
        <v>6.3380000000000001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191</v>
      </c>
      <c r="AU229" s="181" t="s">
        <v>82</v>
      </c>
      <c r="AV229" s="15" t="s">
        <v>188</v>
      </c>
      <c r="AW229" s="15" t="s">
        <v>29</v>
      </c>
      <c r="AX229" s="15" t="s">
        <v>80</v>
      </c>
      <c r="AY229" s="181" t="s">
        <v>181</v>
      </c>
    </row>
    <row r="230" spans="1:65" s="2" customFormat="1" ht="24.2" customHeight="1">
      <c r="A230" s="32"/>
      <c r="B230" s="144"/>
      <c r="C230" s="188" t="s">
        <v>532</v>
      </c>
      <c r="D230" s="188" t="s">
        <v>266</v>
      </c>
      <c r="E230" s="189" t="s">
        <v>2086</v>
      </c>
      <c r="F230" s="190" t="s">
        <v>2087</v>
      </c>
      <c r="G230" s="191" t="s">
        <v>881</v>
      </c>
      <c r="H230" s="192">
        <v>12</v>
      </c>
      <c r="I230" s="193"/>
      <c r="J230" s="194">
        <f>ROUND(I230*H230,2)</f>
        <v>0</v>
      </c>
      <c r="K230" s="195"/>
      <c r="L230" s="33"/>
      <c r="M230" s="196" t="s">
        <v>1</v>
      </c>
      <c r="N230" s="197" t="s">
        <v>37</v>
      </c>
      <c r="O230" s="58"/>
      <c r="P230" s="156">
        <f>O230*H230</f>
        <v>0</v>
      </c>
      <c r="Q230" s="156">
        <v>0</v>
      </c>
      <c r="R230" s="156">
        <f>Q230*H230</f>
        <v>0</v>
      </c>
      <c r="S230" s="156">
        <v>0</v>
      </c>
      <c r="T230" s="157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8" t="s">
        <v>188</v>
      </c>
      <c r="AT230" s="158" t="s">
        <v>266</v>
      </c>
      <c r="AU230" s="158" t="s">
        <v>82</v>
      </c>
      <c r="AY230" s="17" t="s">
        <v>181</v>
      </c>
      <c r="BE230" s="159">
        <f>IF(N230="základní",J230,0)</f>
        <v>0</v>
      </c>
      <c r="BF230" s="159">
        <f>IF(N230="snížená",J230,0)</f>
        <v>0</v>
      </c>
      <c r="BG230" s="159">
        <f>IF(N230="zákl. přenesená",J230,0)</f>
        <v>0</v>
      </c>
      <c r="BH230" s="159">
        <f>IF(N230="sníž. přenesená",J230,0)</f>
        <v>0</v>
      </c>
      <c r="BI230" s="159">
        <f>IF(N230="nulová",J230,0)</f>
        <v>0</v>
      </c>
      <c r="BJ230" s="17" t="s">
        <v>80</v>
      </c>
      <c r="BK230" s="159">
        <f>ROUND(I230*H230,2)</f>
        <v>0</v>
      </c>
      <c r="BL230" s="17" t="s">
        <v>188</v>
      </c>
      <c r="BM230" s="158" t="s">
        <v>2509</v>
      </c>
    </row>
    <row r="231" spans="1:65" s="2" customFormat="1" ht="19.5">
      <c r="A231" s="32"/>
      <c r="B231" s="33"/>
      <c r="C231" s="32"/>
      <c r="D231" s="160" t="s">
        <v>190</v>
      </c>
      <c r="E231" s="32"/>
      <c r="F231" s="161" t="s">
        <v>2087</v>
      </c>
      <c r="G231" s="32"/>
      <c r="H231" s="32"/>
      <c r="I231" s="162"/>
      <c r="J231" s="32"/>
      <c r="K231" s="32"/>
      <c r="L231" s="33"/>
      <c r="M231" s="163"/>
      <c r="N231" s="164"/>
      <c r="O231" s="58"/>
      <c r="P231" s="58"/>
      <c r="Q231" s="58"/>
      <c r="R231" s="58"/>
      <c r="S231" s="58"/>
      <c r="T231" s="59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T231" s="17" t="s">
        <v>190</v>
      </c>
      <c r="AU231" s="17" t="s">
        <v>82</v>
      </c>
    </row>
    <row r="232" spans="1:65" s="13" customFormat="1" ht="11.25">
      <c r="B232" s="165"/>
      <c r="D232" s="160" t="s">
        <v>191</v>
      </c>
      <c r="E232" s="166" t="s">
        <v>1</v>
      </c>
      <c r="F232" s="167" t="s">
        <v>2510</v>
      </c>
      <c r="H232" s="168">
        <v>12</v>
      </c>
      <c r="I232" s="169"/>
      <c r="L232" s="165"/>
      <c r="M232" s="170"/>
      <c r="N232" s="171"/>
      <c r="O232" s="171"/>
      <c r="P232" s="171"/>
      <c r="Q232" s="171"/>
      <c r="R232" s="171"/>
      <c r="S232" s="171"/>
      <c r="T232" s="172"/>
      <c r="AT232" s="166" t="s">
        <v>191</v>
      </c>
      <c r="AU232" s="166" t="s">
        <v>82</v>
      </c>
      <c r="AV232" s="13" t="s">
        <v>82</v>
      </c>
      <c r="AW232" s="13" t="s">
        <v>29</v>
      </c>
      <c r="AX232" s="13" t="s">
        <v>72</v>
      </c>
      <c r="AY232" s="166" t="s">
        <v>181</v>
      </c>
    </row>
    <row r="233" spans="1:65" s="15" customFormat="1" ht="11.25">
      <c r="B233" s="180"/>
      <c r="D233" s="160" t="s">
        <v>191</v>
      </c>
      <c r="E233" s="181" t="s">
        <v>1</v>
      </c>
      <c r="F233" s="182" t="s">
        <v>223</v>
      </c>
      <c r="H233" s="183">
        <v>12</v>
      </c>
      <c r="I233" s="184"/>
      <c r="L233" s="180"/>
      <c r="M233" s="185"/>
      <c r="N233" s="186"/>
      <c r="O233" s="186"/>
      <c r="P233" s="186"/>
      <c r="Q233" s="186"/>
      <c r="R233" s="186"/>
      <c r="S233" s="186"/>
      <c r="T233" s="187"/>
      <c r="AT233" s="181" t="s">
        <v>191</v>
      </c>
      <c r="AU233" s="181" t="s">
        <v>82</v>
      </c>
      <c r="AV233" s="15" t="s">
        <v>188</v>
      </c>
      <c r="AW233" s="15" t="s">
        <v>29</v>
      </c>
      <c r="AX233" s="15" t="s">
        <v>80</v>
      </c>
      <c r="AY233" s="181" t="s">
        <v>181</v>
      </c>
    </row>
    <row r="234" spans="1:65" s="2" customFormat="1" ht="37.9" customHeight="1">
      <c r="A234" s="32"/>
      <c r="B234" s="144"/>
      <c r="C234" s="188" t="s">
        <v>537</v>
      </c>
      <c r="D234" s="188" t="s">
        <v>266</v>
      </c>
      <c r="E234" s="189" t="s">
        <v>1677</v>
      </c>
      <c r="F234" s="190" t="s">
        <v>1678</v>
      </c>
      <c r="G234" s="191" t="s">
        <v>881</v>
      </c>
      <c r="H234" s="192">
        <v>140</v>
      </c>
      <c r="I234" s="193"/>
      <c r="J234" s="194">
        <f>ROUND(I234*H234,2)</f>
        <v>0</v>
      </c>
      <c r="K234" s="195"/>
      <c r="L234" s="33"/>
      <c r="M234" s="196" t="s">
        <v>1</v>
      </c>
      <c r="N234" s="197" t="s">
        <v>37</v>
      </c>
      <c r="O234" s="58"/>
      <c r="P234" s="156">
        <f>O234*H234</f>
        <v>0</v>
      </c>
      <c r="Q234" s="156">
        <v>0</v>
      </c>
      <c r="R234" s="156">
        <f>Q234*H234</f>
        <v>0</v>
      </c>
      <c r="S234" s="156">
        <v>0</v>
      </c>
      <c r="T234" s="157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8" t="s">
        <v>188</v>
      </c>
      <c r="AT234" s="158" t="s">
        <v>266</v>
      </c>
      <c r="AU234" s="158" t="s">
        <v>82</v>
      </c>
      <c r="AY234" s="17" t="s">
        <v>181</v>
      </c>
      <c r="BE234" s="159">
        <f>IF(N234="základní",J234,0)</f>
        <v>0</v>
      </c>
      <c r="BF234" s="159">
        <f>IF(N234="snížená",J234,0)</f>
        <v>0</v>
      </c>
      <c r="BG234" s="159">
        <f>IF(N234="zákl. přenesená",J234,0)</f>
        <v>0</v>
      </c>
      <c r="BH234" s="159">
        <f>IF(N234="sníž. přenesená",J234,0)</f>
        <v>0</v>
      </c>
      <c r="BI234" s="159">
        <f>IF(N234="nulová",J234,0)</f>
        <v>0</v>
      </c>
      <c r="BJ234" s="17" t="s">
        <v>80</v>
      </c>
      <c r="BK234" s="159">
        <f>ROUND(I234*H234,2)</f>
        <v>0</v>
      </c>
      <c r="BL234" s="17" t="s">
        <v>188</v>
      </c>
      <c r="BM234" s="158" t="s">
        <v>2511</v>
      </c>
    </row>
    <row r="235" spans="1:65" s="2" customFormat="1" ht="19.5">
      <c r="A235" s="32"/>
      <c r="B235" s="33"/>
      <c r="C235" s="32"/>
      <c r="D235" s="160" t="s">
        <v>190</v>
      </c>
      <c r="E235" s="32"/>
      <c r="F235" s="161" t="s">
        <v>1678</v>
      </c>
      <c r="G235" s="32"/>
      <c r="H235" s="32"/>
      <c r="I235" s="162"/>
      <c r="J235" s="32"/>
      <c r="K235" s="32"/>
      <c r="L235" s="33"/>
      <c r="M235" s="163"/>
      <c r="N235" s="164"/>
      <c r="O235" s="58"/>
      <c r="P235" s="58"/>
      <c r="Q235" s="58"/>
      <c r="R235" s="58"/>
      <c r="S235" s="58"/>
      <c r="T235" s="59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7" t="s">
        <v>190</v>
      </c>
      <c r="AU235" s="17" t="s">
        <v>82</v>
      </c>
    </row>
    <row r="236" spans="1:65" s="13" customFormat="1" ht="11.25">
      <c r="B236" s="165"/>
      <c r="D236" s="160" t="s">
        <v>191</v>
      </c>
      <c r="E236" s="166" t="s">
        <v>1</v>
      </c>
      <c r="F236" s="167" t="s">
        <v>2512</v>
      </c>
      <c r="H236" s="168">
        <v>140</v>
      </c>
      <c r="I236" s="169"/>
      <c r="L236" s="165"/>
      <c r="M236" s="170"/>
      <c r="N236" s="171"/>
      <c r="O236" s="171"/>
      <c r="P236" s="171"/>
      <c r="Q236" s="171"/>
      <c r="R236" s="171"/>
      <c r="S236" s="171"/>
      <c r="T236" s="172"/>
      <c r="AT236" s="166" t="s">
        <v>191</v>
      </c>
      <c r="AU236" s="166" t="s">
        <v>82</v>
      </c>
      <c r="AV236" s="13" t="s">
        <v>82</v>
      </c>
      <c r="AW236" s="13" t="s">
        <v>29</v>
      </c>
      <c r="AX236" s="13" t="s">
        <v>72</v>
      </c>
      <c r="AY236" s="166" t="s">
        <v>181</v>
      </c>
    </row>
    <row r="237" spans="1:65" s="15" customFormat="1" ht="11.25">
      <c r="B237" s="180"/>
      <c r="D237" s="160" t="s">
        <v>191</v>
      </c>
      <c r="E237" s="181" t="s">
        <v>1</v>
      </c>
      <c r="F237" s="182" t="s">
        <v>223</v>
      </c>
      <c r="H237" s="183">
        <v>140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191</v>
      </c>
      <c r="AU237" s="181" t="s">
        <v>82</v>
      </c>
      <c r="AV237" s="15" t="s">
        <v>188</v>
      </c>
      <c r="AW237" s="15" t="s">
        <v>29</v>
      </c>
      <c r="AX237" s="15" t="s">
        <v>80</v>
      </c>
      <c r="AY237" s="181" t="s">
        <v>181</v>
      </c>
    </row>
    <row r="238" spans="1:65" s="2" customFormat="1" ht="55.5" customHeight="1">
      <c r="A238" s="32"/>
      <c r="B238" s="144"/>
      <c r="C238" s="188" t="s">
        <v>540</v>
      </c>
      <c r="D238" s="188" t="s">
        <v>266</v>
      </c>
      <c r="E238" s="189" t="s">
        <v>2513</v>
      </c>
      <c r="F238" s="190" t="s">
        <v>2514</v>
      </c>
      <c r="G238" s="191" t="s">
        <v>881</v>
      </c>
      <c r="H238" s="192">
        <v>3.2</v>
      </c>
      <c r="I238" s="193"/>
      <c r="J238" s="194">
        <f>ROUND(I238*H238,2)</f>
        <v>0</v>
      </c>
      <c r="K238" s="195"/>
      <c r="L238" s="33"/>
      <c r="M238" s="196" t="s">
        <v>1</v>
      </c>
      <c r="N238" s="197" t="s">
        <v>37</v>
      </c>
      <c r="O238" s="58"/>
      <c r="P238" s="156">
        <f>O238*H238</f>
        <v>0</v>
      </c>
      <c r="Q238" s="156">
        <v>0</v>
      </c>
      <c r="R238" s="156">
        <f>Q238*H238</f>
        <v>0</v>
      </c>
      <c r="S238" s="156">
        <v>0</v>
      </c>
      <c r="T238" s="157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8" t="s">
        <v>188</v>
      </c>
      <c r="AT238" s="158" t="s">
        <v>266</v>
      </c>
      <c r="AU238" s="158" t="s">
        <v>82</v>
      </c>
      <c r="AY238" s="17" t="s">
        <v>181</v>
      </c>
      <c r="BE238" s="159">
        <f>IF(N238="základní",J238,0)</f>
        <v>0</v>
      </c>
      <c r="BF238" s="159">
        <f>IF(N238="snížená",J238,0)</f>
        <v>0</v>
      </c>
      <c r="BG238" s="159">
        <f>IF(N238="zákl. přenesená",J238,0)</f>
        <v>0</v>
      </c>
      <c r="BH238" s="159">
        <f>IF(N238="sníž. přenesená",J238,0)</f>
        <v>0</v>
      </c>
      <c r="BI238" s="159">
        <f>IF(N238="nulová",J238,0)</f>
        <v>0</v>
      </c>
      <c r="BJ238" s="17" t="s">
        <v>80</v>
      </c>
      <c r="BK238" s="159">
        <f>ROUND(I238*H238,2)</f>
        <v>0</v>
      </c>
      <c r="BL238" s="17" t="s">
        <v>188</v>
      </c>
      <c r="BM238" s="158" t="s">
        <v>2515</v>
      </c>
    </row>
    <row r="239" spans="1:65" s="2" customFormat="1" ht="29.25">
      <c r="A239" s="32"/>
      <c r="B239" s="33"/>
      <c r="C239" s="32"/>
      <c r="D239" s="160" t="s">
        <v>190</v>
      </c>
      <c r="E239" s="32"/>
      <c r="F239" s="161" t="s">
        <v>2514</v>
      </c>
      <c r="G239" s="32"/>
      <c r="H239" s="32"/>
      <c r="I239" s="162"/>
      <c r="J239" s="32"/>
      <c r="K239" s="32"/>
      <c r="L239" s="33"/>
      <c r="M239" s="163"/>
      <c r="N239" s="164"/>
      <c r="O239" s="58"/>
      <c r="P239" s="58"/>
      <c r="Q239" s="58"/>
      <c r="R239" s="58"/>
      <c r="S239" s="58"/>
      <c r="T239" s="59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T239" s="17" t="s">
        <v>190</v>
      </c>
      <c r="AU239" s="17" t="s">
        <v>82</v>
      </c>
    </row>
    <row r="240" spans="1:65" s="13" customFormat="1" ht="11.25">
      <c r="B240" s="165"/>
      <c r="D240" s="160" t="s">
        <v>191</v>
      </c>
      <c r="E240" s="166" t="s">
        <v>1</v>
      </c>
      <c r="F240" s="167" t="s">
        <v>2516</v>
      </c>
      <c r="H240" s="168">
        <v>3.2</v>
      </c>
      <c r="I240" s="169"/>
      <c r="L240" s="165"/>
      <c r="M240" s="170"/>
      <c r="N240" s="171"/>
      <c r="O240" s="171"/>
      <c r="P240" s="171"/>
      <c r="Q240" s="171"/>
      <c r="R240" s="171"/>
      <c r="S240" s="171"/>
      <c r="T240" s="172"/>
      <c r="AT240" s="166" t="s">
        <v>191</v>
      </c>
      <c r="AU240" s="166" t="s">
        <v>82</v>
      </c>
      <c r="AV240" s="13" t="s">
        <v>82</v>
      </c>
      <c r="AW240" s="13" t="s">
        <v>29</v>
      </c>
      <c r="AX240" s="13" t="s">
        <v>72</v>
      </c>
      <c r="AY240" s="166" t="s">
        <v>181</v>
      </c>
    </row>
    <row r="241" spans="1:65" s="15" customFormat="1" ht="11.25">
      <c r="B241" s="180"/>
      <c r="D241" s="160" t="s">
        <v>191</v>
      </c>
      <c r="E241" s="181" t="s">
        <v>1</v>
      </c>
      <c r="F241" s="182" t="s">
        <v>223</v>
      </c>
      <c r="H241" s="183">
        <v>3.2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191</v>
      </c>
      <c r="AU241" s="181" t="s">
        <v>82</v>
      </c>
      <c r="AV241" s="15" t="s">
        <v>188</v>
      </c>
      <c r="AW241" s="15" t="s">
        <v>29</v>
      </c>
      <c r="AX241" s="15" t="s">
        <v>80</v>
      </c>
      <c r="AY241" s="181" t="s">
        <v>181</v>
      </c>
    </row>
    <row r="242" spans="1:65" s="12" customFormat="1" ht="22.9" customHeight="1">
      <c r="B242" s="131"/>
      <c r="D242" s="132" t="s">
        <v>71</v>
      </c>
      <c r="E242" s="142" t="s">
        <v>265</v>
      </c>
      <c r="F242" s="142" t="s">
        <v>1695</v>
      </c>
      <c r="I242" s="134"/>
      <c r="J242" s="143">
        <f>BK242</f>
        <v>0</v>
      </c>
      <c r="L242" s="131"/>
      <c r="M242" s="136"/>
      <c r="N242" s="137"/>
      <c r="O242" s="137"/>
      <c r="P242" s="138">
        <f>SUM(P243:P274)</f>
        <v>0</v>
      </c>
      <c r="Q242" s="137"/>
      <c r="R242" s="138">
        <f>SUM(R243:R274)</f>
        <v>0</v>
      </c>
      <c r="S242" s="137"/>
      <c r="T242" s="139">
        <f>SUM(T243:T274)</f>
        <v>0</v>
      </c>
      <c r="AR242" s="132" t="s">
        <v>80</v>
      </c>
      <c r="AT242" s="140" t="s">
        <v>71</v>
      </c>
      <c r="AU242" s="140" t="s">
        <v>80</v>
      </c>
      <c r="AY242" s="132" t="s">
        <v>181</v>
      </c>
      <c r="BK242" s="141">
        <f>SUM(BK243:BK274)</f>
        <v>0</v>
      </c>
    </row>
    <row r="243" spans="1:65" s="2" customFormat="1" ht="24.2" customHeight="1">
      <c r="A243" s="32"/>
      <c r="B243" s="144"/>
      <c r="C243" s="188" t="s">
        <v>544</v>
      </c>
      <c r="D243" s="188" t="s">
        <v>266</v>
      </c>
      <c r="E243" s="189" t="s">
        <v>1696</v>
      </c>
      <c r="F243" s="190" t="s">
        <v>1697</v>
      </c>
      <c r="G243" s="191" t="s">
        <v>577</v>
      </c>
      <c r="H243" s="192">
        <v>1</v>
      </c>
      <c r="I243" s="193"/>
      <c r="J243" s="194">
        <f>ROUND(I243*H243,2)</f>
        <v>0</v>
      </c>
      <c r="K243" s="195"/>
      <c r="L243" s="33"/>
      <c r="M243" s="196" t="s">
        <v>1</v>
      </c>
      <c r="N243" s="197" t="s">
        <v>37</v>
      </c>
      <c r="O243" s="58"/>
      <c r="P243" s="156">
        <f>O243*H243</f>
        <v>0</v>
      </c>
      <c r="Q243" s="156">
        <v>0</v>
      </c>
      <c r="R243" s="156">
        <f>Q243*H243</f>
        <v>0</v>
      </c>
      <c r="S243" s="156">
        <v>0</v>
      </c>
      <c r="T243" s="157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58" t="s">
        <v>188</v>
      </c>
      <c r="AT243" s="158" t="s">
        <v>266</v>
      </c>
      <c r="AU243" s="158" t="s">
        <v>82</v>
      </c>
      <c r="AY243" s="17" t="s">
        <v>181</v>
      </c>
      <c r="BE243" s="159">
        <f>IF(N243="základní",J243,0)</f>
        <v>0</v>
      </c>
      <c r="BF243" s="159">
        <f>IF(N243="snížená",J243,0)</f>
        <v>0</v>
      </c>
      <c r="BG243" s="159">
        <f>IF(N243="zákl. přenesená",J243,0)</f>
        <v>0</v>
      </c>
      <c r="BH243" s="159">
        <f>IF(N243="sníž. přenesená",J243,0)</f>
        <v>0</v>
      </c>
      <c r="BI243" s="159">
        <f>IF(N243="nulová",J243,0)</f>
        <v>0</v>
      </c>
      <c r="BJ243" s="17" t="s">
        <v>80</v>
      </c>
      <c r="BK243" s="159">
        <f>ROUND(I243*H243,2)</f>
        <v>0</v>
      </c>
      <c r="BL243" s="17" t="s">
        <v>188</v>
      </c>
      <c r="BM243" s="158" t="s">
        <v>2517</v>
      </c>
    </row>
    <row r="244" spans="1:65" s="2" customFormat="1" ht="19.5">
      <c r="A244" s="32"/>
      <c r="B244" s="33"/>
      <c r="C244" s="32"/>
      <c r="D244" s="160" t="s">
        <v>190</v>
      </c>
      <c r="E244" s="32"/>
      <c r="F244" s="161" t="s">
        <v>1697</v>
      </c>
      <c r="G244" s="32"/>
      <c r="H244" s="32"/>
      <c r="I244" s="162"/>
      <c r="J244" s="32"/>
      <c r="K244" s="32"/>
      <c r="L244" s="33"/>
      <c r="M244" s="163"/>
      <c r="N244" s="164"/>
      <c r="O244" s="58"/>
      <c r="P244" s="58"/>
      <c r="Q244" s="58"/>
      <c r="R244" s="58"/>
      <c r="S244" s="58"/>
      <c r="T244" s="59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T244" s="17" t="s">
        <v>190</v>
      </c>
      <c r="AU244" s="17" t="s">
        <v>82</v>
      </c>
    </row>
    <row r="245" spans="1:65" s="2" customFormat="1" ht="24.2" customHeight="1">
      <c r="A245" s="32"/>
      <c r="B245" s="144"/>
      <c r="C245" s="188" t="s">
        <v>542</v>
      </c>
      <c r="D245" s="188" t="s">
        <v>266</v>
      </c>
      <c r="E245" s="189" t="s">
        <v>1699</v>
      </c>
      <c r="F245" s="190" t="s">
        <v>1700</v>
      </c>
      <c r="G245" s="191" t="s">
        <v>881</v>
      </c>
      <c r="H245" s="192">
        <v>51</v>
      </c>
      <c r="I245" s="193"/>
      <c r="J245" s="194">
        <f>ROUND(I245*H245,2)</f>
        <v>0</v>
      </c>
      <c r="K245" s="195"/>
      <c r="L245" s="33"/>
      <c r="M245" s="196" t="s">
        <v>1</v>
      </c>
      <c r="N245" s="197" t="s">
        <v>37</v>
      </c>
      <c r="O245" s="58"/>
      <c r="P245" s="156">
        <f>O245*H245</f>
        <v>0</v>
      </c>
      <c r="Q245" s="156">
        <v>0</v>
      </c>
      <c r="R245" s="156">
        <f>Q245*H245</f>
        <v>0</v>
      </c>
      <c r="S245" s="156">
        <v>0</v>
      </c>
      <c r="T245" s="157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58" t="s">
        <v>188</v>
      </c>
      <c r="AT245" s="158" t="s">
        <v>266</v>
      </c>
      <c r="AU245" s="158" t="s">
        <v>82</v>
      </c>
      <c r="AY245" s="17" t="s">
        <v>181</v>
      </c>
      <c r="BE245" s="159">
        <f>IF(N245="základní",J245,0)</f>
        <v>0</v>
      </c>
      <c r="BF245" s="159">
        <f>IF(N245="snížená",J245,0)</f>
        <v>0</v>
      </c>
      <c r="BG245" s="159">
        <f>IF(N245="zákl. přenesená",J245,0)</f>
        <v>0</v>
      </c>
      <c r="BH245" s="159">
        <f>IF(N245="sníž. přenesená",J245,0)</f>
        <v>0</v>
      </c>
      <c r="BI245" s="159">
        <f>IF(N245="nulová",J245,0)</f>
        <v>0</v>
      </c>
      <c r="BJ245" s="17" t="s">
        <v>80</v>
      </c>
      <c r="BK245" s="159">
        <f>ROUND(I245*H245,2)</f>
        <v>0</v>
      </c>
      <c r="BL245" s="17" t="s">
        <v>188</v>
      </c>
      <c r="BM245" s="158" t="s">
        <v>2518</v>
      </c>
    </row>
    <row r="246" spans="1:65" s="2" customFormat="1" ht="11.25">
      <c r="A246" s="32"/>
      <c r="B246" s="33"/>
      <c r="C246" s="32"/>
      <c r="D246" s="160" t="s">
        <v>190</v>
      </c>
      <c r="E246" s="32"/>
      <c r="F246" s="161" t="s">
        <v>1700</v>
      </c>
      <c r="G246" s="32"/>
      <c r="H246" s="32"/>
      <c r="I246" s="162"/>
      <c r="J246" s="32"/>
      <c r="K246" s="32"/>
      <c r="L246" s="33"/>
      <c r="M246" s="163"/>
      <c r="N246" s="164"/>
      <c r="O246" s="58"/>
      <c r="P246" s="58"/>
      <c r="Q246" s="58"/>
      <c r="R246" s="58"/>
      <c r="S246" s="58"/>
      <c r="T246" s="59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T246" s="17" t="s">
        <v>190</v>
      </c>
      <c r="AU246" s="17" t="s">
        <v>82</v>
      </c>
    </row>
    <row r="247" spans="1:65" s="13" customFormat="1" ht="11.25">
      <c r="B247" s="165"/>
      <c r="D247" s="160" t="s">
        <v>191</v>
      </c>
      <c r="E247" s="166" t="s">
        <v>1</v>
      </c>
      <c r="F247" s="167" t="s">
        <v>2519</v>
      </c>
      <c r="H247" s="168">
        <v>51</v>
      </c>
      <c r="I247" s="169"/>
      <c r="L247" s="165"/>
      <c r="M247" s="170"/>
      <c r="N247" s="171"/>
      <c r="O247" s="171"/>
      <c r="P247" s="171"/>
      <c r="Q247" s="171"/>
      <c r="R247" s="171"/>
      <c r="S247" s="171"/>
      <c r="T247" s="172"/>
      <c r="AT247" s="166" t="s">
        <v>191</v>
      </c>
      <c r="AU247" s="166" t="s">
        <v>82</v>
      </c>
      <c r="AV247" s="13" t="s">
        <v>82</v>
      </c>
      <c r="AW247" s="13" t="s">
        <v>29</v>
      </c>
      <c r="AX247" s="13" t="s">
        <v>72</v>
      </c>
      <c r="AY247" s="166" t="s">
        <v>181</v>
      </c>
    </row>
    <row r="248" spans="1:65" s="15" customFormat="1" ht="11.25">
      <c r="B248" s="180"/>
      <c r="D248" s="160" t="s">
        <v>191</v>
      </c>
      <c r="E248" s="181" t="s">
        <v>1</v>
      </c>
      <c r="F248" s="182" t="s">
        <v>223</v>
      </c>
      <c r="H248" s="183">
        <v>51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191</v>
      </c>
      <c r="AU248" s="181" t="s">
        <v>82</v>
      </c>
      <c r="AV248" s="15" t="s">
        <v>188</v>
      </c>
      <c r="AW248" s="15" t="s">
        <v>29</v>
      </c>
      <c r="AX248" s="15" t="s">
        <v>80</v>
      </c>
      <c r="AY248" s="181" t="s">
        <v>181</v>
      </c>
    </row>
    <row r="249" spans="1:65" s="2" customFormat="1" ht="24.2" customHeight="1">
      <c r="A249" s="32"/>
      <c r="B249" s="144"/>
      <c r="C249" s="188" t="s">
        <v>548</v>
      </c>
      <c r="D249" s="188" t="s">
        <v>266</v>
      </c>
      <c r="E249" s="189" t="s">
        <v>2203</v>
      </c>
      <c r="F249" s="190" t="s">
        <v>2204</v>
      </c>
      <c r="G249" s="191" t="s">
        <v>690</v>
      </c>
      <c r="H249" s="192">
        <v>9</v>
      </c>
      <c r="I249" s="193"/>
      <c r="J249" s="194">
        <f>ROUND(I249*H249,2)</f>
        <v>0</v>
      </c>
      <c r="K249" s="195"/>
      <c r="L249" s="33"/>
      <c r="M249" s="196" t="s">
        <v>1</v>
      </c>
      <c r="N249" s="197" t="s">
        <v>37</v>
      </c>
      <c r="O249" s="58"/>
      <c r="P249" s="156">
        <f>O249*H249</f>
        <v>0</v>
      </c>
      <c r="Q249" s="156">
        <v>0</v>
      </c>
      <c r="R249" s="156">
        <f>Q249*H249</f>
        <v>0</v>
      </c>
      <c r="S249" s="156">
        <v>0</v>
      </c>
      <c r="T249" s="157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8" t="s">
        <v>188</v>
      </c>
      <c r="AT249" s="158" t="s">
        <v>266</v>
      </c>
      <c r="AU249" s="158" t="s">
        <v>82</v>
      </c>
      <c r="AY249" s="17" t="s">
        <v>181</v>
      </c>
      <c r="BE249" s="159">
        <f>IF(N249="základní",J249,0)</f>
        <v>0</v>
      </c>
      <c r="BF249" s="159">
        <f>IF(N249="snížená",J249,0)</f>
        <v>0</v>
      </c>
      <c r="BG249" s="159">
        <f>IF(N249="zákl. přenesená",J249,0)</f>
        <v>0</v>
      </c>
      <c r="BH249" s="159">
        <f>IF(N249="sníž. přenesená",J249,0)</f>
        <v>0</v>
      </c>
      <c r="BI249" s="159">
        <f>IF(N249="nulová",J249,0)</f>
        <v>0</v>
      </c>
      <c r="BJ249" s="17" t="s">
        <v>80</v>
      </c>
      <c r="BK249" s="159">
        <f>ROUND(I249*H249,2)</f>
        <v>0</v>
      </c>
      <c r="BL249" s="17" t="s">
        <v>188</v>
      </c>
      <c r="BM249" s="158" t="s">
        <v>2520</v>
      </c>
    </row>
    <row r="250" spans="1:65" s="2" customFormat="1" ht="11.25">
      <c r="A250" s="32"/>
      <c r="B250" s="33"/>
      <c r="C250" s="32"/>
      <c r="D250" s="160" t="s">
        <v>190</v>
      </c>
      <c r="E250" s="32"/>
      <c r="F250" s="161" t="s">
        <v>2204</v>
      </c>
      <c r="G250" s="32"/>
      <c r="H250" s="32"/>
      <c r="I250" s="162"/>
      <c r="J250" s="32"/>
      <c r="K250" s="32"/>
      <c r="L250" s="33"/>
      <c r="M250" s="163"/>
      <c r="N250" s="164"/>
      <c r="O250" s="58"/>
      <c r="P250" s="58"/>
      <c r="Q250" s="58"/>
      <c r="R250" s="58"/>
      <c r="S250" s="58"/>
      <c r="T250" s="59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T250" s="17" t="s">
        <v>190</v>
      </c>
      <c r="AU250" s="17" t="s">
        <v>82</v>
      </c>
    </row>
    <row r="251" spans="1:65" s="13" customFormat="1" ht="11.25">
      <c r="B251" s="165"/>
      <c r="D251" s="160" t="s">
        <v>191</v>
      </c>
      <c r="E251" s="166" t="s">
        <v>1</v>
      </c>
      <c r="F251" s="167" t="s">
        <v>2521</v>
      </c>
      <c r="H251" s="168">
        <v>9</v>
      </c>
      <c r="I251" s="169"/>
      <c r="L251" s="165"/>
      <c r="M251" s="170"/>
      <c r="N251" s="171"/>
      <c r="O251" s="171"/>
      <c r="P251" s="171"/>
      <c r="Q251" s="171"/>
      <c r="R251" s="171"/>
      <c r="S251" s="171"/>
      <c r="T251" s="172"/>
      <c r="AT251" s="166" t="s">
        <v>191</v>
      </c>
      <c r="AU251" s="166" t="s">
        <v>82</v>
      </c>
      <c r="AV251" s="13" t="s">
        <v>82</v>
      </c>
      <c r="AW251" s="13" t="s">
        <v>29</v>
      </c>
      <c r="AX251" s="13" t="s">
        <v>72</v>
      </c>
      <c r="AY251" s="166" t="s">
        <v>181</v>
      </c>
    </row>
    <row r="252" spans="1:65" s="15" customFormat="1" ht="11.25">
      <c r="B252" s="180"/>
      <c r="D252" s="160" t="s">
        <v>191</v>
      </c>
      <c r="E252" s="181" t="s">
        <v>1</v>
      </c>
      <c r="F252" s="182" t="s">
        <v>223</v>
      </c>
      <c r="H252" s="183">
        <v>9</v>
      </c>
      <c r="I252" s="184"/>
      <c r="L252" s="180"/>
      <c r="M252" s="185"/>
      <c r="N252" s="186"/>
      <c r="O252" s="186"/>
      <c r="P252" s="186"/>
      <c r="Q252" s="186"/>
      <c r="R252" s="186"/>
      <c r="S252" s="186"/>
      <c r="T252" s="187"/>
      <c r="AT252" s="181" t="s">
        <v>191</v>
      </c>
      <c r="AU252" s="181" t="s">
        <v>82</v>
      </c>
      <c r="AV252" s="15" t="s">
        <v>188</v>
      </c>
      <c r="AW252" s="15" t="s">
        <v>29</v>
      </c>
      <c r="AX252" s="15" t="s">
        <v>80</v>
      </c>
      <c r="AY252" s="181" t="s">
        <v>181</v>
      </c>
    </row>
    <row r="253" spans="1:65" s="2" customFormat="1" ht="24.2" customHeight="1">
      <c r="A253" s="32"/>
      <c r="B253" s="144"/>
      <c r="C253" s="188" t="s">
        <v>552</v>
      </c>
      <c r="D253" s="188" t="s">
        <v>266</v>
      </c>
      <c r="E253" s="189" t="s">
        <v>2246</v>
      </c>
      <c r="F253" s="190" t="s">
        <v>2247</v>
      </c>
      <c r="G253" s="191" t="s">
        <v>622</v>
      </c>
      <c r="H253" s="192">
        <v>23.8</v>
      </c>
      <c r="I253" s="193"/>
      <c r="J253" s="194">
        <f>ROUND(I253*H253,2)</f>
        <v>0</v>
      </c>
      <c r="K253" s="195"/>
      <c r="L253" s="33"/>
      <c r="M253" s="196" t="s">
        <v>1</v>
      </c>
      <c r="N253" s="197" t="s">
        <v>37</v>
      </c>
      <c r="O253" s="58"/>
      <c r="P253" s="156">
        <f>O253*H253</f>
        <v>0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8" t="s">
        <v>188</v>
      </c>
      <c r="AT253" s="158" t="s">
        <v>266</v>
      </c>
      <c r="AU253" s="158" t="s">
        <v>82</v>
      </c>
      <c r="AY253" s="17" t="s">
        <v>181</v>
      </c>
      <c r="BE253" s="159">
        <f>IF(N253="základní",J253,0)</f>
        <v>0</v>
      </c>
      <c r="BF253" s="159">
        <f>IF(N253="snížená",J253,0)</f>
        <v>0</v>
      </c>
      <c r="BG253" s="159">
        <f>IF(N253="zákl. přenesená",J253,0)</f>
        <v>0</v>
      </c>
      <c r="BH253" s="159">
        <f>IF(N253="sníž. přenesená",J253,0)</f>
        <v>0</v>
      </c>
      <c r="BI253" s="159">
        <f>IF(N253="nulová",J253,0)</f>
        <v>0</v>
      </c>
      <c r="BJ253" s="17" t="s">
        <v>80</v>
      </c>
      <c r="BK253" s="159">
        <f>ROUND(I253*H253,2)</f>
        <v>0</v>
      </c>
      <c r="BL253" s="17" t="s">
        <v>188</v>
      </c>
      <c r="BM253" s="158" t="s">
        <v>2522</v>
      </c>
    </row>
    <row r="254" spans="1:65" s="2" customFormat="1" ht="19.5">
      <c r="A254" s="32"/>
      <c r="B254" s="33"/>
      <c r="C254" s="32"/>
      <c r="D254" s="160" t="s">
        <v>190</v>
      </c>
      <c r="E254" s="32"/>
      <c r="F254" s="161" t="s">
        <v>2247</v>
      </c>
      <c r="G254" s="32"/>
      <c r="H254" s="32"/>
      <c r="I254" s="162"/>
      <c r="J254" s="32"/>
      <c r="K254" s="32"/>
      <c r="L254" s="33"/>
      <c r="M254" s="163"/>
      <c r="N254" s="164"/>
      <c r="O254" s="58"/>
      <c r="P254" s="58"/>
      <c r="Q254" s="58"/>
      <c r="R254" s="58"/>
      <c r="S254" s="58"/>
      <c r="T254" s="59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T254" s="17" t="s">
        <v>190</v>
      </c>
      <c r="AU254" s="17" t="s">
        <v>82</v>
      </c>
    </row>
    <row r="255" spans="1:65" s="13" customFormat="1" ht="11.25">
      <c r="B255" s="165"/>
      <c r="D255" s="160" t="s">
        <v>191</v>
      </c>
      <c r="E255" s="166" t="s">
        <v>1</v>
      </c>
      <c r="F255" s="167" t="s">
        <v>2523</v>
      </c>
      <c r="H255" s="168">
        <v>23.8</v>
      </c>
      <c r="I255" s="169"/>
      <c r="L255" s="165"/>
      <c r="M255" s="170"/>
      <c r="N255" s="171"/>
      <c r="O255" s="171"/>
      <c r="P255" s="171"/>
      <c r="Q255" s="171"/>
      <c r="R255" s="171"/>
      <c r="S255" s="171"/>
      <c r="T255" s="172"/>
      <c r="AT255" s="166" t="s">
        <v>191</v>
      </c>
      <c r="AU255" s="166" t="s">
        <v>82</v>
      </c>
      <c r="AV255" s="13" t="s">
        <v>82</v>
      </c>
      <c r="AW255" s="13" t="s">
        <v>29</v>
      </c>
      <c r="AX255" s="13" t="s">
        <v>72</v>
      </c>
      <c r="AY255" s="166" t="s">
        <v>181</v>
      </c>
    </row>
    <row r="256" spans="1:65" s="15" customFormat="1" ht="11.25">
      <c r="B256" s="180"/>
      <c r="D256" s="160" t="s">
        <v>191</v>
      </c>
      <c r="E256" s="181" t="s">
        <v>1</v>
      </c>
      <c r="F256" s="182" t="s">
        <v>223</v>
      </c>
      <c r="H256" s="183">
        <v>23.8</v>
      </c>
      <c r="I256" s="184"/>
      <c r="L256" s="180"/>
      <c r="M256" s="185"/>
      <c r="N256" s="186"/>
      <c r="O256" s="186"/>
      <c r="P256" s="186"/>
      <c r="Q256" s="186"/>
      <c r="R256" s="186"/>
      <c r="S256" s="186"/>
      <c r="T256" s="187"/>
      <c r="AT256" s="181" t="s">
        <v>191</v>
      </c>
      <c r="AU256" s="181" t="s">
        <v>82</v>
      </c>
      <c r="AV256" s="15" t="s">
        <v>188</v>
      </c>
      <c r="AW256" s="15" t="s">
        <v>29</v>
      </c>
      <c r="AX256" s="15" t="s">
        <v>80</v>
      </c>
      <c r="AY256" s="181" t="s">
        <v>181</v>
      </c>
    </row>
    <row r="257" spans="1:65" s="2" customFormat="1" ht="24.2" customHeight="1">
      <c r="A257" s="32"/>
      <c r="B257" s="144"/>
      <c r="C257" s="188" t="s">
        <v>556</v>
      </c>
      <c r="D257" s="188" t="s">
        <v>266</v>
      </c>
      <c r="E257" s="189" t="s">
        <v>1707</v>
      </c>
      <c r="F257" s="190" t="s">
        <v>1708</v>
      </c>
      <c r="G257" s="191" t="s">
        <v>690</v>
      </c>
      <c r="H257" s="192">
        <v>1.5</v>
      </c>
      <c r="I257" s="193"/>
      <c r="J257" s="194">
        <f>ROUND(I257*H257,2)</f>
        <v>0</v>
      </c>
      <c r="K257" s="195"/>
      <c r="L257" s="33"/>
      <c r="M257" s="196" t="s">
        <v>1</v>
      </c>
      <c r="N257" s="197" t="s">
        <v>37</v>
      </c>
      <c r="O257" s="58"/>
      <c r="P257" s="156">
        <f>O257*H257</f>
        <v>0</v>
      </c>
      <c r="Q257" s="156">
        <v>0</v>
      </c>
      <c r="R257" s="156">
        <f>Q257*H257</f>
        <v>0</v>
      </c>
      <c r="S257" s="156">
        <v>0</v>
      </c>
      <c r="T257" s="157">
        <f>S257*H257</f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58" t="s">
        <v>188</v>
      </c>
      <c r="AT257" s="158" t="s">
        <v>266</v>
      </c>
      <c r="AU257" s="158" t="s">
        <v>82</v>
      </c>
      <c r="AY257" s="17" t="s">
        <v>181</v>
      </c>
      <c r="BE257" s="159">
        <f>IF(N257="základní",J257,0)</f>
        <v>0</v>
      </c>
      <c r="BF257" s="159">
        <f>IF(N257="snížená",J257,0)</f>
        <v>0</v>
      </c>
      <c r="BG257" s="159">
        <f>IF(N257="zákl. přenesená",J257,0)</f>
        <v>0</v>
      </c>
      <c r="BH257" s="159">
        <f>IF(N257="sníž. přenesená",J257,0)</f>
        <v>0</v>
      </c>
      <c r="BI257" s="159">
        <f>IF(N257="nulová",J257,0)</f>
        <v>0</v>
      </c>
      <c r="BJ257" s="17" t="s">
        <v>80</v>
      </c>
      <c r="BK257" s="159">
        <f>ROUND(I257*H257,2)</f>
        <v>0</v>
      </c>
      <c r="BL257" s="17" t="s">
        <v>188</v>
      </c>
      <c r="BM257" s="158" t="s">
        <v>2524</v>
      </c>
    </row>
    <row r="258" spans="1:65" s="2" customFormat="1" ht="19.5">
      <c r="A258" s="32"/>
      <c r="B258" s="33"/>
      <c r="C258" s="32"/>
      <c r="D258" s="160" t="s">
        <v>190</v>
      </c>
      <c r="E258" s="32"/>
      <c r="F258" s="161" t="s">
        <v>1708</v>
      </c>
      <c r="G258" s="32"/>
      <c r="H258" s="32"/>
      <c r="I258" s="162"/>
      <c r="J258" s="32"/>
      <c r="K258" s="32"/>
      <c r="L258" s="33"/>
      <c r="M258" s="163"/>
      <c r="N258" s="164"/>
      <c r="O258" s="58"/>
      <c r="P258" s="58"/>
      <c r="Q258" s="58"/>
      <c r="R258" s="58"/>
      <c r="S258" s="58"/>
      <c r="T258" s="59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T258" s="17" t="s">
        <v>190</v>
      </c>
      <c r="AU258" s="17" t="s">
        <v>82</v>
      </c>
    </row>
    <row r="259" spans="1:65" s="13" customFormat="1" ht="11.25">
      <c r="B259" s="165"/>
      <c r="D259" s="160" t="s">
        <v>191</v>
      </c>
      <c r="E259" s="166" t="s">
        <v>1</v>
      </c>
      <c r="F259" s="167" t="s">
        <v>2525</v>
      </c>
      <c r="H259" s="168">
        <v>1.5</v>
      </c>
      <c r="I259" s="169"/>
      <c r="L259" s="165"/>
      <c r="M259" s="170"/>
      <c r="N259" s="171"/>
      <c r="O259" s="171"/>
      <c r="P259" s="171"/>
      <c r="Q259" s="171"/>
      <c r="R259" s="171"/>
      <c r="S259" s="171"/>
      <c r="T259" s="172"/>
      <c r="AT259" s="166" t="s">
        <v>191</v>
      </c>
      <c r="AU259" s="166" t="s">
        <v>82</v>
      </c>
      <c r="AV259" s="13" t="s">
        <v>82</v>
      </c>
      <c r="AW259" s="13" t="s">
        <v>29</v>
      </c>
      <c r="AX259" s="13" t="s">
        <v>72</v>
      </c>
      <c r="AY259" s="166" t="s">
        <v>181</v>
      </c>
    </row>
    <row r="260" spans="1:65" s="15" customFormat="1" ht="11.25">
      <c r="B260" s="180"/>
      <c r="D260" s="160" t="s">
        <v>191</v>
      </c>
      <c r="E260" s="181" t="s">
        <v>1</v>
      </c>
      <c r="F260" s="182" t="s">
        <v>223</v>
      </c>
      <c r="H260" s="183">
        <v>1.5</v>
      </c>
      <c r="I260" s="184"/>
      <c r="L260" s="180"/>
      <c r="M260" s="185"/>
      <c r="N260" s="186"/>
      <c r="O260" s="186"/>
      <c r="P260" s="186"/>
      <c r="Q260" s="186"/>
      <c r="R260" s="186"/>
      <c r="S260" s="186"/>
      <c r="T260" s="187"/>
      <c r="AT260" s="181" t="s">
        <v>191</v>
      </c>
      <c r="AU260" s="181" t="s">
        <v>82</v>
      </c>
      <c r="AV260" s="15" t="s">
        <v>188</v>
      </c>
      <c r="AW260" s="15" t="s">
        <v>29</v>
      </c>
      <c r="AX260" s="15" t="s">
        <v>80</v>
      </c>
      <c r="AY260" s="181" t="s">
        <v>181</v>
      </c>
    </row>
    <row r="261" spans="1:65" s="2" customFormat="1" ht="16.5" customHeight="1">
      <c r="A261" s="32"/>
      <c r="B261" s="144"/>
      <c r="C261" s="145" t="s">
        <v>560</v>
      </c>
      <c r="D261" s="145" t="s">
        <v>183</v>
      </c>
      <c r="E261" s="146" t="s">
        <v>1711</v>
      </c>
      <c r="F261" s="147" t="s">
        <v>1712</v>
      </c>
      <c r="G261" s="148" t="s">
        <v>643</v>
      </c>
      <c r="H261" s="149">
        <v>3.15</v>
      </c>
      <c r="I261" s="150"/>
      <c r="J261" s="151">
        <f>ROUND(I261*H261,2)</f>
        <v>0</v>
      </c>
      <c r="K261" s="152"/>
      <c r="L261" s="153"/>
      <c r="M261" s="154" t="s">
        <v>1</v>
      </c>
      <c r="N261" s="155" t="s">
        <v>37</v>
      </c>
      <c r="O261" s="58"/>
      <c r="P261" s="156">
        <f>O261*H261</f>
        <v>0</v>
      </c>
      <c r="Q261" s="156">
        <v>0</v>
      </c>
      <c r="R261" s="156">
        <f>Q261*H261</f>
        <v>0</v>
      </c>
      <c r="S261" s="156">
        <v>0</v>
      </c>
      <c r="T261" s="157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58" t="s">
        <v>187</v>
      </c>
      <c r="AT261" s="158" t="s">
        <v>183</v>
      </c>
      <c r="AU261" s="158" t="s">
        <v>82</v>
      </c>
      <c r="AY261" s="17" t="s">
        <v>181</v>
      </c>
      <c r="BE261" s="159">
        <f>IF(N261="základní",J261,0)</f>
        <v>0</v>
      </c>
      <c r="BF261" s="159">
        <f>IF(N261="snížená",J261,0)</f>
        <v>0</v>
      </c>
      <c r="BG261" s="159">
        <f>IF(N261="zákl. přenesená",J261,0)</f>
        <v>0</v>
      </c>
      <c r="BH261" s="159">
        <f>IF(N261="sníž. přenesená",J261,0)</f>
        <v>0</v>
      </c>
      <c r="BI261" s="159">
        <f>IF(N261="nulová",J261,0)</f>
        <v>0</v>
      </c>
      <c r="BJ261" s="17" t="s">
        <v>80</v>
      </c>
      <c r="BK261" s="159">
        <f>ROUND(I261*H261,2)</f>
        <v>0</v>
      </c>
      <c r="BL261" s="17" t="s">
        <v>188</v>
      </c>
      <c r="BM261" s="158" t="s">
        <v>2526</v>
      </c>
    </row>
    <row r="262" spans="1:65" s="2" customFormat="1" ht="11.25">
      <c r="A262" s="32"/>
      <c r="B262" s="33"/>
      <c r="C262" s="32"/>
      <c r="D262" s="160" t="s">
        <v>190</v>
      </c>
      <c r="E262" s="32"/>
      <c r="F262" s="161" t="s">
        <v>1712</v>
      </c>
      <c r="G262" s="32"/>
      <c r="H262" s="32"/>
      <c r="I262" s="162"/>
      <c r="J262" s="32"/>
      <c r="K262" s="32"/>
      <c r="L262" s="33"/>
      <c r="M262" s="163"/>
      <c r="N262" s="164"/>
      <c r="O262" s="58"/>
      <c r="P262" s="58"/>
      <c r="Q262" s="58"/>
      <c r="R262" s="58"/>
      <c r="S262" s="58"/>
      <c r="T262" s="59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T262" s="17" t="s">
        <v>190</v>
      </c>
      <c r="AU262" s="17" t="s">
        <v>82</v>
      </c>
    </row>
    <row r="263" spans="1:65" s="13" customFormat="1" ht="11.25">
      <c r="B263" s="165"/>
      <c r="D263" s="160" t="s">
        <v>191</v>
      </c>
      <c r="E263" s="166" t="s">
        <v>1</v>
      </c>
      <c r="F263" s="167" t="s">
        <v>2527</v>
      </c>
      <c r="H263" s="168">
        <v>3.15</v>
      </c>
      <c r="I263" s="169"/>
      <c r="L263" s="165"/>
      <c r="M263" s="170"/>
      <c r="N263" s="171"/>
      <c r="O263" s="171"/>
      <c r="P263" s="171"/>
      <c r="Q263" s="171"/>
      <c r="R263" s="171"/>
      <c r="S263" s="171"/>
      <c r="T263" s="172"/>
      <c r="AT263" s="166" t="s">
        <v>191</v>
      </c>
      <c r="AU263" s="166" t="s">
        <v>82</v>
      </c>
      <c r="AV263" s="13" t="s">
        <v>82</v>
      </c>
      <c r="AW263" s="13" t="s">
        <v>29</v>
      </c>
      <c r="AX263" s="13" t="s">
        <v>72</v>
      </c>
      <c r="AY263" s="166" t="s">
        <v>181</v>
      </c>
    </row>
    <row r="264" spans="1:65" s="15" customFormat="1" ht="11.25">
      <c r="B264" s="180"/>
      <c r="D264" s="160" t="s">
        <v>191</v>
      </c>
      <c r="E264" s="181" t="s">
        <v>1</v>
      </c>
      <c r="F264" s="182" t="s">
        <v>223</v>
      </c>
      <c r="H264" s="183">
        <v>3.15</v>
      </c>
      <c r="I264" s="184"/>
      <c r="L264" s="180"/>
      <c r="M264" s="185"/>
      <c r="N264" s="186"/>
      <c r="O264" s="186"/>
      <c r="P264" s="186"/>
      <c r="Q264" s="186"/>
      <c r="R264" s="186"/>
      <c r="S264" s="186"/>
      <c r="T264" s="187"/>
      <c r="AT264" s="181" t="s">
        <v>191</v>
      </c>
      <c r="AU264" s="181" t="s">
        <v>82</v>
      </c>
      <c r="AV264" s="15" t="s">
        <v>188</v>
      </c>
      <c r="AW264" s="15" t="s">
        <v>29</v>
      </c>
      <c r="AX264" s="15" t="s">
        <v>80</v>
      </c>
      <c r="AY264" s="181" t="s">
        <v>181</v>
      </c>
    </row>
    <row r="265" spans="1:65" s="2" customFormat="1" ht="37.9" customHeight="1">
      <c r="A265" s="32"/>
      <c r="B265" s="144"/>
      <c r="C265" s="188" t="s">
        <v>564</v>
      </c>
      <c r="D265" s="188" t="s">
        <v>266</v>
      </c>
      <c r="E265" s="189" t="s">
        <v>2528</v>
      </c>
      <c r="F265" s="190" t="s">
        <v>2529</v>
      </c>
      <c r="G265" s="191" t="s">
        <v>881</v>
      </c>
      <c r="H265" s="192">
        <v>51</v>
      </c>
      <c r="I265" s="193"/>
      <c r="J265" s="194">
        <f>ROUND(I265*H265,2)</f>
        <v>0</v>
      </c>
      <c r="K265" s="195"/>
      <c r="L265" s="33"/>
      <c r="M265" s="196" t="s">
        <v>1</v>
      </c>
      <c r="N265" s="197" t="s">
        <v>37</v>
      </c>
      <c r="O265" s="58"/>
      <c r="P265" s="156">
        <f>O265*H265</f>
        <v>0</v>
      </c>
      <c r="Q265" s="156">
        <v>0</v>
      </c>
      <c r="R265" s="156">
        <f>Q265*H265</f>
        <v>0</v>
      </c>
      <c r="S265" s="156">
        <v>0</v>
      </c>
      <c r="T265" s="157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58" t="s">
        <v>188</v>
      </c>
      <c r="AT265" s="158" t="s">
        <v>266</v>
      </c>
      <c r="AU265" s="158" t="s">
        <v>82</v>
      </c>
      <c r="AY265" s="17" t="s">
        <v>181</v>
      </c>
      <c r="BE265" s="159">
        <f>IF(N265="základní",J265,0)</f>
        <v>0</v>
      </c>
      <c r="BF265" s="159">
        <f>IF(N265="snížená",J265,0)</f>
        <v>0</v>
      </c>
      <c r="BG265" s="159">
        <f>IF(N265="zákl. přenesená",J265,0)</f>
        <v>0</v>
      </c>
      <c r="BH265" s="159">
        <f>IF(N265="sníž. přenesená",J265,0)</f>
        <v>0</v>
      </c>
      <c r="BI265" s="159">
        <f>IF(N265="nulová",J265,0)</f>
        <v>0</v>
      </c>
      <c r="BJ265" s="17" t="s">
        <v>80</v>
      </c>
      <c r="BK265" s="159">
        <f>ROUND(I265*H265,2)</f>
        <v>0</v>
      </c>
      <c r="BL265" s="17" t="s">
        <v>188</v>
      </c>
      <c r="BM265" s="158" t="s">
        <v>2530</v>
      </c>
    </row>
    <row r="266" spans="1:65" s="2" customFormat="1" ht="19.5">
      <c r="A266" s="32"/>
      <c r="B266" s="33"/>
      <c r="C266" s="32"/>
      <c r="D266" s="160" t="s">
        <v>190</v>
      </c>
      <c r="E266" s="32"/>
      <c r="F266" s="161" t="s">
        <v>2529</v>
      </c>
      <c r="G266" s="32"/>
      <c r="H266" s="32"/>
      <c r="I266" s="162"/>
      <c r="J266" s="32"/>
      <c r="K266" s="32"/>
      <c r="L266" s="33"/>
      <c r="M266" s="163"/>
      <c r="N266" s="164"/>
      <c r="O266" s="58"/>
      <c r="P266" s="58"/>
      <c r="Q266" s="58"/>
      <c r="R266" s="58"/>
      <c r="S266" s="58"/>
      <c r="T266" s="59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T266" s="17" t="s">
        <v>190</v>
      </c>
      <c r="AU266" s="17" t="s">
        <v>82</v>
      </c>
    </row>
    <row r="267" spans="1:65" s="13" customFormat="1" ht="11.25">
      <c r="B267" s="165"/>
      <c r="D267" s="160" t="s">
        <v>191</v>
      </c>
      <c r="E267" s="166" t="s">
        <v>1</v>
      </c>
      <c r="F267" s="167" t="s">
        <v>2519</v>
      </c>
      <c r="H267" s="168">
        <v>51</v>
      </c>
      <c r="I267" s="169"/>
      <c r="L267" s="165"/>
      <c r="M267" s="170"/>
      <c r="N267" s="171"/>
      <c r="O267" s="171"/>
      <c r="P267" s="171"/>
      <c r="Q267" s="171"/>
      <c r="R267" s="171"/>
      <c r="S267" s="171"/>
      <c r="T267" s="172"/>
      <c r="AT267" s="166" t="s">
        <v>191</v>
      </c>
      <c r="AU267" s="166" t="s">
        <v>82</v>
      </c>
      <c r="AV267" s="13" t="s">
        <v>82</v>
      </c>
      <c r="AW267" s="13" t="s">
        <v>29</v>
      </c>
      <c r="AX267" s="13" t="s">
        <v>72</v>
      </c>
      <c r="AY267" s="166" t="s">
        <v>181</v>
      </c>
    </row>
    <row r="268" spans="1:65" s="15" customFormat="1" ht="11.25">
      <c r="B268" s="180"/>
      <c r="D268" s="160" t="s">
        <v>191</v>
      </c>
      <c r="E268" s="181" t="s">
        <v>1</v>
      </c>
      <c r="F268" s="182" t="s">
        <v>223</v>
      </c>
      <c r="H268" s="183">
        <v>51</v>
      </c>
      <c r="I268" s="184"/>
      <c r="L268" s="180"/>
      <c r="M268" s="185"/>
      <c r="N268" s="186"/>
      <c r="O268" s="186"/>
      <c r="P268" s="186"/>
      <c r="Q268" s="186"/>
      <c r="R268" s="186"/>
      <c r="S268" s="186"/>
      <c r="T268" s="187"/>
      <c r="AT268" s="181" t="s">
        <v>191</v>
      </c>
      <c r="AU268" s="181" t="s">
        <v>82</v>
      </c>
      <c r="AV268" s="15" t="s">
        <v>188</v>
      </c>
      <c r="AW268" s="15" t="s">
        <v>29</v>
      </c>
      <c r="AX268" s="15" t="s">
        <v>80</v>
      </c>
      <c r="AY268" s="181" t="s">
        <v>181</v>
      </c>
    </row>
    <row r="269" spans="1:65" s="2" customFormat="1" ht="37.9" customHeight="1">
      <c r="A269" s="32"/>
      <c r="B269" s="144"/>
      <c r="C269" s="188" t="s">
        <v>568</v>
      </c>
      <c r="D269" s="188" t="s">
        <v>266</v>
      </c>
      <c r="E269" s="189" t="s">
        <v>2531</v>
      </c>
      <c r="F269" s="190" t="s">
        <v>2532</v>
      </c>
      <c r="G269" s="191" t="s">
        <v>881</v>
      </c>
      <c r="H269" s="192">
        <v>51</v>
      </c>
      <c r="I269" s="193"/>
      <c r="J269" s="194">
        <f>ROUND(I269*H269,2)</f>
        <v>0</v>
      </c>
      <c r="K269" s="195"/>
      <c r="L269" s="33"/>
      <c r="M269" s="196" t="s">
        <v>1</v>
      </c>
      <c r="N269" s="197" t="s">
        <v>37</v>
      </c>
      <c r="O269" s="58"/>
      <c r="P269" s="156">
        <f>O269*H269</f>
        <v>0</v>
      </c>
      <c r="Q269" s="156">
        <v>0</v>
      </c>
      <c r="R269" s="156">
        <f>Q269*H269</f>
        <v>0</v>
      </c>
      <c r="S269" s="156">
        <v>0</v>
      </c>
      <c r="T269" s="157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58" t="s">
        <v>188</v>
      </c>
      <c r="AT269" s="158" t="s">
        <v>266</v>
      </c>
      <c r="AU269" s="158" t="s">
        <v>82</v>
      </c>
      <c r="AY269" s="17" t="s">
        <v>181</v>
      </c>
      <c r="BE269" s="159">
        <f>IF(N269="základní",J269,0)</f>
        <v>0</v>
      </c>
      <c r="BF269" s="159">
        <f>IF(N269="snížená",J269,0)</f>
        <v>0</v>
      </c>
      <c r="BG269" s="159">
        <f>IF(N269="zákl. přenesená",J269,0)</f>
        <v>0</v>
      </c>
      <c r="BH269" s="159">
        <f>IF(N269="sníž. přenesená",J269,0)</f>
        <v>0</v>
      </c>
      <c r="BI269" s="159">
        <f>IF(N269="nulová",J269,0)</f>
        <v>0</v>
      </c>
      <c r="BJ269" s="17" t="s">
        <v>80</v>
      </c>
      <c r="BK269" s="159">
        <f>ROUND(I269*H269,2)</f>
        <v>0</v>
      </c>
      <c r="BL269" s="17" t="s">
        <v>188</v>
      </c>
      <c r="BM269" s="158" t="s">
        <v>2533</v>
      </c>
    </row>
    <row r="270" spans="1:65" s="2" customFormat="1" ht="19.5">
      <c r="A270" s="32"/>
      <c r="B270" s="33"/>
      <c r="C270" s="32"/>
      <c r="D270" s="160" t="s">
        <v>190</v>
      </c>
      <c r="E270" s="32"/>
      <c r="F270" s="161" t="s">
        <v>2532</v>
      </c>
      <c r="G270" s="32"/>
      <c r="H270" s="32"/>
      <c r="I270" s="162"/>
      <c r="J270" s="32"/>
      <c r="K270" s="32"/>
      <c r="L270" s="33"/>
      <c r="M270" s="163"/>
      <c r="N270" s="164"/>
      <c r="O270" s="58"/>
      <c r="P270" s="58"/>
      <c r="Q270" s="58"/>
      <c r="R270" s="58"/>
      <c r="S270" s="58"/>
      <c r="T270" s="59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T270" s="17" t="s">
        <v>190</v>
      </c>
      <c r="AU270" s="17" t="s">
        <v>82</v>
      </c>
    </row>
    <row r="271" spans="1:65" s="13" customFormat="1" ht="11.25">
      <c r="B271" s="165"/>
      <c r="D271" s="160" t="s">
        <v>191</v>
      </c>
      <c r="E271" s="166" t="s">
        <v>1</v>
      </c>
      <c r="F271" s="167" t="s">
        <v>2519</v>
      </c>
      <c r="H271" s="168">
        <v>51</v>
      </c>
      <c r="I271" s="169"/>
      <c r="L271" s="165"/>
      <c r="M271" s="170"/>
      <c r="N271" s="171"/>
      <c r="O271" s="171"/>
      <c r="P271" s="171"/>
      <c r="Q271" s="171"/>
      <c r="R271" s="171"/>
      <c r="S271" s="171"/>
      <c r="T271" s="172"/>
      <c r="AT271" s="166" t="s">
        <v>191</v>
      </c>
      <c r="AU271" s="166" t="s">
        <v>82</v>
      </c>
      <c r="AV271" s="13" t="s">
        <v>82</v>
      </c>
      <c r="AW271" s="13" t="s">
        <v>29</v>
      </c>
      <c r="AX271" s="13" t="s">
        <v>72</v>
      </c>
      <c r="AY271" s="166" t="s">
        <v>181</v>
      </c>
    </row>
    <row r="272" spans="1:65" s="15" customFormat="1" ht="11.25">
      <c r="B272" s="180"/>
      <c r="D272" s="160" t="s">
        <v>191</v>
      </c>
      <c r="E272" s="181" t="s">
        <v>1</v>
      </c>
      <c r="F272" s="182" t="s">
        <v>223</v>
      </c>
      <c r="H272" s="183">
        <v>51</v>
      </c>
      <c r="I272" s="184"/>
      <c r="L272" s="180"/>
      <c r="M272" s="185"/>
      <c r="N272" s="186"/>
      <c r="O272" s="186"/>
      <c r="P272" s="186"/>
      <c r="Q272" s="186"/>
      <c r="R272" s="186"/>
      <c r="S272" s="186"/>
      <c r="T272" s="187"/>
      <c r="AT272" s="181" t="s">
        <v>191</v>
      </c>
      <c r="AU272" s="181" t="s">
        <v>82</v>
      </c>
      <c r="AV272" s="15" t="s">
        <v>188</v>
      </c>
      <c r="AW272" s="15" t="s">
        <v>29</v>
      </c>
      <c r="AX272" s="15" t="s">
        <v>80</v>
      </c>
      <c r="AY272" s="181" t="s">
        <v>181</v>
      </c>
    </row>
    <row r="273" spans="1:65" s="2" customFormat="1" ht="16.5" customHeight="1">
      <c r="A273" s="32"/>
      <c r="B273" s="144"/>
      <c r="C273" s="188" t="s">
        <v>990</v>
      </c>
      <c r="D273" s="188" t="s">
        <v>266</v>
      </c>
      <c r="E273" s="189" t="s">
        <v>1731</v>
      </c>
      <c r="F273" s="190" t="s">
        <v>1732</v>
      </c>
      <c r="G273" s="191" t="s">
        <v>577</v>
      </c>
      <c r="H273" s="192">
        <v>2</v>
      </c>
      <c r="I273" s="193"/>
      <c r="J273" s="194">
        <f>ROUND(I273*H273,2)</f>
        <v>0</v>
      </c>
      <c r="K273" s="195"/>
      <c r="L273" s="33"/>
      <c r="M273" s="196" t="s">
        <v>1</v>
      </c>
      <c r="N273" s="197" t="s">
        <v>37</v>
      </c>
      <c r="O273" s="58"/>
      <c r="P273" s="156">
        <f>O273*H273</f>
        <v>0</v>
      </c>
      <c r="Q273" s="156">
        <v>0</v>
      </c>
      <c r="R273" s="156">
        <f>Q273*H273</f>
        <v>0</v>
      </c>
      <c r="S273" s="156">
        <v>0</v>
      </c>
      <c r="T273" s="157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58" t="s">
        <v>188</v>
      </c>
      <c r="AT273" s="158" t="s">
        <v>266</v>
      </c>
      <c r="AU273" s="158" t="s">
        <v>82</v>
      </c>
      <c r="AY273" s="17" t="s">
        <v>181</v>
      </c>
      <c r="BE273" s="159">
        <f>IF(N273="základní",J273,0)</f>
        <v>0</v>
      </c>
      <c r="BF273" s="159">
        <f>IF(N273="snížená",J273,0)</f>
        <v>0</v>
      </c>
      <c r="BG273" s="159">
        <f>IF(N273="zákl. přenesená",J273,0)</f>
        <v>0</v>
      </c>
      <c r="BH273" s="159">
        <f>IF(N273="sníž. přenesená",J273,0)</f>
        <v>0</v>
      </c>
      <c r="BI273" s="159">
        <f>IF(N273="nulová",J273,0)</f>
        <v>0</v>
      </c>
      <c r="BJ273" s="17" t="s">
        <v>80</v>
      </c>
      <c r="BK273" s="159">
        <f>ROUND(I273*H273,2)</f>
        <v>0</v>
      </c>
      <c r="BL273" s="17" t="s">
        <v>188</v>
      </c>
      <c r="BM273" s="158" t="s">
        <v>2534</v>
      </c>
    </row>
    <row r="274" spans="1:65" s="2" customFormat="1" ht="11.25">
      <c r="A274" s="32"/>
      <c r="B274" s="33"/>
      <c r="C274" s="32"/>
      <c r="D274" s="160" t="s">
        <v>190</v>
      </c>
      <c r="E274" s="32"/>
      <c r="F274" s="161" t="s">
        <v>1732</v>
      </c>
      <c r="G274" s="32"/>
      <c r="H274" s="32"/>
      <c r="I274" s="162"/>
      <c r="J274" s="32"/>
      <c r="K274" s="32"/>
      <c r="L274" s="33"/>
      <c r="M274" s="163"/>
      <c r="N274" s="164"/>
      <c r="O274" s="58"/>
      <c r="P274" s="58"/>
      <c r="Q274" s="58"/>
      <c r="R274" s="58"/>
      <c r="S274" s="58"/>
      <c r="T274" s="59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7" t="s">
        <v>190</v>
      </c>
      <c r="AU274" s="17" t="s">
        <v>82</v>
      </c>
    </row>
    <row r="275" spans="1:65" s="12" customFormat="1" ht="22.9" customHeight="1">
      <c r="B275" s="131"/>
      <c r="D275" s="132" t="s">
        <v>71</v>
      </c>
      <c r="E275" s="142" t="s">
        <v>1734</v>
      </c>
      <c r="F275" s="142" t="s">
        <v>1992</v>
      </c>
      <c r="I275" s="134"/>
      <c r="J275" s="143">
        <f>BK275</f>
        <v>0</v>
      </c>
      <c r="L275" s="131"/>
      <c r="M275" s="136"/>
      <c r="N275" s="137"/>
      <c r="O275" s="137"/>
      <c r="P275" s="138">
        <f>SUM(P276:P283)</f>
        <v>0</v>
      </c>
      <c r="Q275" s="137"/>
      <c r="R275" s="138">
        <f>SUM(R276:R283)</f>
        <v>0</v>
      </c>
      <c r="S275" s="137"/>
      <c r="T275" s="139">
        <f>SUM(T276:T283)</f>
        <v>0</v>
      </c>
      <c r="AR275" s="132" t="s">
        <v>80</v>
      </c>
      <c r="AT275" s="140" t="s">
        <v>71</v>
      </c>
      <c r="AU275" s="140" t="s">
        <v>80</v>
      </c>
      <c r="AY275" s="132" t="s">
        <v>181</v>
      </c>
      <c r="BK275" s="141">
        <f>SUM(BK276:BK283)</f>
        <v>0</v>
      </c>
    </row>
    <row r="276" spans="1:65" s="2" customFormat="1" ht="49.15" customHeight="1">
      <c r="A276" s="32"/>
      <c r="B276" s="144"/>
      <c r="C276" s="188" t="s">
        <v>994</v>
      </c>
      <c r="D276" s="188" t="s">
        <v>266</v>
      </c>
      <c r="E276" s="189" t="s">
        <v>1740</v>
      </c>
      <c r="F276" s="190" t="s">
        <v>1741</v>
      </c>
      <c r="G276" s="191" t="s">
        <v>643</v>
      </c>
      <c r="H276" s="192">
        <v>26.603999999999999</v>
      </c>
      <c r="I276" s="193"/>
      <c r="J276" s="194">
        <f>ROUND(I276*H276,2)</f>
        <v>0</v>
      </c>
      <c r="K276" s="195"/>
      <c r="L276" s="33"/>
      <c r="M276" s="196" t="s">
        <v>1</v>
      </c>
      <c r="N276" s="197" t="s">
        <v>37</v>
      </c>
      <c r="O276" s="58"/>
      <c r="P276" s="156">
        <f>O276*H276</f>
        <v>0</v>
      </c>
      <c r="Q276" s="156">
        <v>0</v>
      </c>
      <c r="R276" s="156">
        <f>Q276*H276</f>
        <v>0</v>
      </c>
      <c r="S276" s="156">
        <v>0</v>
      </c>
      <c r="T276" s="157">
        <f>S276*H276</f>
        <v>0</v>
      </c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R276" s="158" t="s">
        <v>188</v>
      </c>
      <c r="AT276" s="158" t="s">
        <v>266</v>
      </c>
      <c r="AU276" s="158" t="s">
        <v>82</v>
      </c>
      <c r="AY276" s="17" t="s">
        <v>181</v>
      </c>
      <c r="BE276" s="159">
        <f>IF(N276="základní",J276,0)</f>
        <v>0</v>
      </c>
      <c r="BF276" s="159">
        <f>IF(N276="snížená",J276,0)</f>
        <v>0</v>
      </c>
      <c r="BG276" s="159">
        <f>IF(N276="zákl. přenesená",J276,0)</f>
        <v>0</v>
      </c>
      <c r="BH276" s="159">
        <f>IF(N276="sníž. přenesená",J276,0)</f>
        <v>0</v>
      </c>
      <c r="BI276" s="159">
        <f>IF(N276="nulová",J276,0)</f>
        <v>0</v>
      </c>
      <c r="BJ276" s="17" t="s">
        <v>80</v>
      </c>
      <c r="BK276" s="159">
        <f>ROUND(I276*H276,2)</f>
        <v>0</v>
      </c>
      <c r="BL276" s="17" t="s">
        <v>188</v>
      </c>
      <c r="BM276" s="158" t="s">
        <v>2535</v>
      </c>
    </row>
    <row r="277" spans="1:65" s="2" customFormat="1" ht="29.25">
      <c r="A277" s="32"/>
      <c r="B277" s="33"/>
      <c r="C277" s="32"/>
      <c r="D277" s="160" t="s">
        <v>190</v>
      </c>
      <c r="E277" s="32"/>
      <c r="F277" s="161" t="s">
        <v>1741</v>
      </c>
      <c r="G277" s="32"/>
      <c r="H277" s="32"/>
      <c r="I277" s="162"/>
      <c r="J277" s="32"/>
      <c r="K277" s="32"/>
      <c r="L277" s="33"/>
      <c r="M277" s="163"/>
      <c r="N277" s="164"/>
      <c r="O277" s="58"/>
      <c r="P277" s="58"/>
      <c r="Q277" s="58"/>
      <c r="R277" s="58"/>
      <c r="S277" s="58"/>
      <c r="T277" s="59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T277" s="17" t="s">
        <v>190</v>
      </c>
      <c r="AU277" s="17" t="s">
        <v>82</v>
      </c>
    </row>
    <row r="278" spans="1:65" s="2" customFormat="1" ht="33" customHeight="1">
      <c r="A278" s="32"/>
      <c r="B278" s="144"/>
      <c r="C278" s="188" t="s">
        <v>998</v>
      </c>
      <c r="D278" s="188" t="s">
        <v>266</v>
      </c>
      <c r="E278" s="189" t="s">
        <v>1748</v>
      </c>
      <c r="F278" s="190" t="s">
        <v>1749</v>
      </c>
      <c r="G278" s="191" t="s">
        <v>643</v>
      </c>
      <c r="H278" s="192">
        <v>26.603999999999999</v>
      </c>
      <c r="I278" s="193"/>
      <c r="J278" s="194">
        <f>ROUND(I278*H278,2)</f>
        <v>0</v>
      </c>
      <c r="K278" s="195"/>
      <c r="L278" s="33"/>
      <c r="M278" s="196" t="s">
        <v>1</v>
      </c>
      <c r="N278" s="197" t="s">
        <v>37</v>
      </c>
      <c r="O278" s="58"/>
      <c r="P278" s="156">
        <f>O278*H278</f>
        <v>0</v>
      </c>
      <c r="Q278" s="156">
        <v>0</v>
      </c>
      <c r="R278" s="156">
        <f>Q278*H278</f>
        <v>0</v>
      </c>
      <c r="S278" s="156">
        <v>0</v>
      </c>
      <c r="T278" s="157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58" t="s">
        <v>188</v>
      </c>
      <c r="AT278" s="158" t="s">
        <v>266</v>
      </c>
      <c r="AU278" s="158" t="s">
        <v>82</v>
      </c>
      <c r="AY278" s="17" t="s">
        <v>181</v>
      </c>
      <c r="BE278" s="159">
        <f>IF(N278="základní",J278,0)</f>
        <v>0</v>
      </c>
      <c r="BF278" s="159">
        <f>IF(N278="snížená",J278,0)</f>
        <v>0</v>
      </c>
      <c r="BG278" s="159">
        <f>IF(N278="zákl. přenesená",J278,0)</f>
        <v>0</v>
      </c>
      <c r="BH278" s="159">
        <f>IF(N278="sníž. přenesená",J278,0)</f>
        <v>0</v>
      </c>
      <c r="BI278" s="159">
        <f>IF(N278="nulová",J278,0)</f>
        <v>0</v>
      </c>
      <c r="BJ278" s="17" t="s">
        <v>80</v>
      </c>
      <c r="BK278" s="159">
        <f>ROUND(I278*H278,2)</f>
        <v>0</v>
      </c>
      <c r="BL278" s="17" t="s">
        <v>188</v>
      </c>
      <c r="BM278" s="158" t="s">
        <v>2536</v>
      </c>
    </row>
    <row r="279" spans="1:65" s="2" customFormat="1" ht="19.5">
      <c r="A279" s="32"/>
      <c r="B279" s="33"/>
      <c r="C279" s="32"/>
      <c r="D279" s="160" t="s">
        <v>190</v>
      </c>
      <c r="E279" s="32"/>
      <c r="F279" s="161" t="s">
        <v>1749</v>
      </c>
      <c r="G279" s="32"/>
      <c r="H279" s="32"/>
      <c r="I279" s="162"/>
      <c r="J279" s="32"/>
      <c r="K279" s="32"/>
      <c r="L279" s="33"/>
      <c r="M279" s="163"/>
      <c r="N279" s="164"/>
      <c r="O279" s="58"/>
      <c r="P279" s="58"/>
      <c r="Q279" s="58"/>
      <c r="R279" s="58"/>
      <c r="S279" s="58"/>
      <c r="T279" s="59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T279" s="17" t="s">
        <v>190</v>
      </c>
      <c r="AU279" s="17" t="s">
        <v>82</v>
      </c>
    </row>
    <row r="280" spans="1:65" s="2" customFormat="1" ht="44.25" customHeight="1">
      <c r="A280" s="32"/>
      <c r="B280" s="144"/>
      <c r="C280" s="188" t="s">
        <v>1001</v>
      </c>
      <c r="D280" s="188" t="s">
        <v>266</v>
      </c>
      <c r="E280" s="189" t="s">
        <v>1751</v>
      </c>
      <c r="F280" s="190" t="s">
        <v>1752</v>
      </c>
      <c r="G280" s="191" t="s">
        <v>643</v>
      </c>
      <c r="H280" s="192">
        <v>505.476</v>
      </c>
      <c r="I280" s="193"/>
      <c r="J280" s="194">
        <f>ROUND(I280*H280,2)</f>
        <v>0</v>
      </c>
      <c r="K280" s="195"/>
      <c r="L280" s="33"/>
      <c r="M280" s="196" t="s">
        <v>1</v>
      </c>
      <c r="N280" s="197" t="s">
        <v>37</v>
      </c>
      <c r="O280" s="58"/>
      <c r="P280" s="156">
        <f>O280*H280</f>
        <v>0</v>
      </c>
      <c r="Q280" s="156">
        <v>0</v>
      </c>
      <c r="R280" s="156">
        <f>Q280*H280</f>
        <v>0</v>
      </c>
      <c r="S280" s="156">
        <v>0</v>
      </c>
      <c r="T280" s="157">
        <f>S280*H280</f>
        <v>0</v>
      </c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R280" s="158" t="s">
        <v>188</v>
      </c>
      <c r="AT280" s="158" t="s">
        <v>266</v>
      </c>
      <c r="AU280" s="158" t="s">
        <v>82</v>
      </c>
      <c r="AY280" s="17" t="s">
        <v>181</v>
      </c>
      <c r="BE280" s="159">
        <f>IF(N280="základní",J280,0)</f>
        <v>0</v>
      </c>
      <c r="BF280" s="159">
        <f>IF(N280="snížená",J280,0)</f>
        <v>0</v>
      </c>
      <c r="BG280" s="159">
        <f>IF(N280="zákl. přenesená",J280,0)</f>
        <v>0</v>
      </c>
      <c r="BH280" s="159">
        <f>IF(N280="sníž. přenesená",J280,0)</f>
        <v>0</v>
      </c>
      <c r="BI280" s="159">
        <f>IF(N280="nulová",J280,0)</f>
        <v>0</v>
      </c>
      <c r="BJ280" s="17" t="s">
        <v>80</v>
      </c>
      <c r="BK280" s="159">
        <f>ROUND(I280*H280,2)</f>
        <v>0</v>
      </c>
      <c r="BL280" s="17" t="s">
        <v>188</v>
      </c>
      <c r="BM280" s="158" t="s">
        <v>2537</v>
      </c>
    </row>
    <row r="281" spans="1:65" s="2" customFormat="1" ht="29.25">
      <c r="A281" s="32"/>
      <c r="B281" s="33"/>
      <c r="C281" s="32"/>
      <c r="D281" s="160" t="s">
        <v>190</v>
      </c>
      <c r="E281" s="32"/>
      <c r="F281" s="161" t="s">
        <v>1752</v>
      </c>
      <c r="G281" s="32"/>
      <c r="H281" s="32"/>
      <c r="I281" s="162"/>
      <c r="J281" s="32"/>
      <c r="K281" s="32"/>
      <c r="L281" s="33"/>
      <c r="M281" s="163"/>
      <c r="N281" s="164"/>
      <c r="O281" s="58"/>
      <c r="P281" s="58"/>
      <c r="Q281" s="58"/>
      <c r="R281" s="58"/>
      <c r="S281" s="58"/>
      <c r="T281" s="59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T281" s="17" t="s">
        <v>190</v>
      </c>
      <c r="AU281" s="17" t="s">
        <v>82</v>
      </c>
    </row>
    <row r="282" spans="1:65" s="13" customFormat="1" ht="11.25">
      <c r="B282" s="165"/>
      <c r="D282" s="160" t="s">
        <v>191</v>
      </c>
      <c r="E282" s="166" t="s">
        <v>1</v>
      </c>
      <c r="F282" s="167" t="s">
        <v>2538</v>
      </c>
      <c r="H282" s="168">
        <v>505.476</v>
      </c>
      <c r="I282" s="169"/>
      <c r="L282" s="165"/>
      <c r="M282" s="170"/>
      <c r="N282" s="171"/>
      <c r="O282" s="171"/>
      <c r="P282" s="171"/>
      <c r="Q282" s="171"/>
      <c r="R282" s="171"/>
      <c r="S282" s="171"/>
      <c r="T282" s="172"/>
      <c r="AT282" s="166" t="s">
        <v>191</v>
      </c>
      <c r="AU282" s="166" t="s">
        <v>82</v>
      </c>
      <c r="AV282" s="13" t="s">
        <v>82</v>
      </c>
      <c r="AW282" s="13" t="s">
        <v>29</v>
      </c>
      <c r="AX282" s="13" t="s">
        <v>72</v>
      </c>
      <c r="AY282" s="166" t="s">
        <v>181</v>
      </c>
    </row>
    <row r="283" spans="1:65" s="15" customFormat="1" ht="11.25">
      <c r="B283" s="180"/>
      <c r="D283" s="160" t="s">
        <v>191</v>
      </c>
      <c r="E283" s="181" t="s">
        <v>1</v>
      </c>
      <c r="F283" s="182" t="s">
        <v>223</v>
      </c>
      <c r="H283" s="183">
        <v>505.476</v>
      </c>
      <c r="I283" s="184"/>
      <c r="L283" s="180"/>
      <c r="M283" s="185"/>
      <c r="N283" s="186"/>
      <c r="O283" s="186"/>
      <c r="P283" s="186"/>
      <c r="Q283" s="186"/>
      <c r="R283" s="186"/>
      <c r="S283" s="186"/>
      <c r="T283" s="187"/>
      <c r="AT283" s="181" t="s">
        <v>191</v>
      </c>
      <c r="AU283" s="181" t="s">
        <v>82</v>
      </c>
      <c r="AV283" s="15" t="s">
        <v>188</v>
      </c>
      <c r="AW283" s="15" t="s">
        <v>29</v>
      </c>
      <c r="AX283" s="15" t="s">
        <v>80</v>
      </c>
      <c r="AY283" s="181" t="s">
        <v>181</v>
      </c>
    </row>
    <row r="284" spans="1:65" s="12" customFormat="1" ht="22.9" customHeight="1">
      <c r="B284" s="131"/>
      <c r="D284" s="132" t="s">
        <v>71</v>
      </c>
      <c r="E284" s="142" t="s">
        <v>1755</v>
      </c>
      <c r="F284" s="142" t="s">
        <v>1756</v>
      </c>
      <c r="I284" s="134"/>
      <c r="J284" s="143">
        <f>BK284</f>
        <v>0</v>
      </c>
      <c r="L284" s="131"/>
      <c r="M284" s="136"/>
      <c r="N284" s="137"/>
      <c r="O284" s="137"/>
      <c r="P284" s="138">
        <f>SUM(P285:P286)</f>
        <v>0</v>
      </c>
      <c r="Q284" s="137"/>
      <c r="R284" s="138">
        <f>SUM(R285:R286)</f>
        <v>0</v>
      </c>
      <c r="S284" s="137"/>
      <c r="T284" s="139">
        <f>SUM(T285:T286)</f>
        <v>0</v>
      </c>
      <c r="AR284" s="132" t="s">
        <v>80</v>
      </c>
      <c r="AT284" s="140" t="s">
        <v>71</v>
      </c>
      <c r="AU284" s="140" t="s">
        <v>80</v>
      </c>
      <c r="AY284" s="132" t="s">
        <v>181</v>
      </c>
      <c r="BK284" s="141">
        <f>SUM(BK285:BK286)</f>
        <v>0</v>
      </c>
    </row>
    <row r="285" spans="1:65" s="2" customFormat="1" ht="44.25" customHeight="1">
      <c r="A285" s="32"/>
      <c r="B285" s="144"/>
      <c r="C285" s="188" t="s">
        <v>1005</v>
      </c>
      <c r="D285" s="188" t="s">
        <v>266</v>
      </c>
      <c r="E285" s="189" t="s">
        <v>1757</v>
      </c>
      <c r="F285" s="190" t="s">
        <v>1758</v>
      </c>
      <c r="G285" s="191" t="s">
        <v>643</v>
      </c>
      <c r="H285" s="192">
        <v>255.79</v>
      </c>
      <c r="I285" s="193"/>
      <c r="J285" s="194">
        <f>ROUND(I285*H285,2)</f>
        <v>0</v>
      </c>
      <c r="K285" s="195"/>
      <c r="L285" s="33"/>
      <c r="M285" s="196" t="s">
        <v>1</v>
      </c>
      <c r="N285" s="197" t="s">
        <v>37</v>
      </c>
      <c r="O285" s="58"/>
      <c r="P285" s="156">
        <f>O285*H285</f>
        <v>0</v>
      </c>
      <c r="Q285" s="156">
        <v>0</v>
      </c>
      <c r="R285" s="156">
        <f>Q285*H285</f>
        <v>0</v>
      </c>
      <c r="S285" s="156">
        <v>0</v>
      </c>
      <c r="T285" s="157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58" t="s">
        <v>188</v>
      </c>
      <c r="AT285" s="158" t="s">
        <v>266</v>
      </c>
      <c r="AU285" s="158" t="s">
        <v>82</v>
      </c>
      <c r="AY285" s="17" t="s">
        <v>181</v>
      </c>
      <c r="BE285" s="159">
        <f>IF(N285="základní",J285,0)</f>
        <v>0</v>
      </c>
      <c r="BF285" s="159">
        <f>IF(N285="snížená",J285,0)</f>
        <v>0</v>
      </c>
      <c r="BG285" s="159">
        <f>IF(N285="zákl. přenesená",J285,0)</f>
        <v>0</v>
      </c>
      <c r="BH285" s="159">
        <f>IF(N285="sníž. přenesená",J285,0)</f>
        <v>0</v>
      </c>
      <c r="BI285" s="159">
        <f>IF(N285="nulová",J285,0)</f>
        <v>0</v>
      </c>
      <c r="BJ285" s="17" t="s">
        <v>80</v>
      </c>
      <c r="BK285" s="159">
        <f>ROUND(I285*H285,2)</f>
        <v>0</v>
      </c>
      <c r="BL285" s="17" t="s">
        <v>188</v>
      </c>
      <c r="BM285" s="158" t="s">
        <v>2539</v>
      </c>
    </row>
    <row r="286" spans="1:65" s="2" customFormat="1" ht="29.25">
      <c r="A286" s="32"/>
      <c r="B286" s="33"/>
      <c r="C286" s="32"/>
      <c r="D286" s="160" t="s">
        <v>190</v>
      </c>
      <c r="E286" s="32"/>
      <c r="F286" s="161" t="s">
        <v>1758</v>
      </c>
      <c r="G286" s="32"/>
      <c r="H286" s="32"/>
      <c r="I286" s="162"/>
      <c r="J286" s="32"/>
      <c r="K286" s="32"/>
      <c r="L286" s="33"/>
      <c r="M286" s="163"/>
      <c r="N286" s="164"/>
      <c r="O286" s="58"/>
      <c r="P286" s="58"/>
      <c r="Q286" s="58"/>
      <c r="R286" s="58"/>
      <c r="S286" s="58"/>
      <c r="T286" s="59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7" t="s">
        <v>190</v>
      </c>
      <c r="AU286" s="17" t="s">
        <v>82</v>
      </c>
    </row>
    <row r="287" spans="1:65" s="12" customFormat="1" ht="25.9" customHeight="1">
      <c r="B287" s="131"/>
      <c r="D287" s="132" t="s">
        <v>71</v>
      </c>
      <c r="E287" s="133" t="s">
        <v>1762</v>
      </c>
      <c r="F287" s="133" t="s">
        <v>1763</v>
      </c>
      <c r="I287" s="134"/>
      <c r="J287" s="135">
        <f>BK287</f>
        <v>0</v>
      </c>
      <c r="L287" s="131"/>
      <c r="M287" s="136"/>
      <c r="N287" s="137"/>
      <c r="O287" s="137"/>
      <c r="P287" s="138">
        <f>SUM(P288:P342)</f>
        <v>0</v>
      </c>
      <c r="Q287" s="137"/>
      <c r="R287" s="138">
        <f>SUM(R288:R342)</f>
        <v>0</v>
      </c>
      <c r="S287" s="137"/>
      <c r="T287" s="139">
        <f>SUM(T288:T342)</f>
        <v>0</v>
      </c>
      <c r="AR287" s="132" t="s">
        <v>82</v>
      </c>
      <c r="AT287" s="140" t="s">
        <v>71</v>
      </c>
      <c r="AU287" s="140" t="s">
        <v>72</v>
      </c>
      <c r="AY287" s="132" t="s">
        <v>181</v>
      </c>
      <c r="BK287" s="141">
        <f>SUM(BK288:BK342)</f>
        <v>0</v>
      </c>
    </row>
    <row r="288" spans="1:65" s="2" customFormat="1" ht="24.2" customHeight="1">
      <c r="A288" s="32"/>
      <c r="B288" s="144"/>
      <c r="C288" s="188" t="s">
        <v>1008</v>
      </c>
      <c r="D288" s="188" t="s">
        <v>266</v>
      </c>
      <c r="E288" s="189" t="s">
        <v>2540</v>
      </c>
      <c r="F288" s="190" t="s">
        <v>2541</v>
      </c>
      <c r="G288" s="191" t="s">
        <v>881</v>
      </c>
      <c r="H288" s="192">
        <v>21.815999999999999</v>
      </c>
      <c r="I288" s="193"/>
      <c r="J288" s="194">
        <f>ROUND(I288*H288,2)</f>
        <v>0</v>
      </c>
      <c r="K288" s="195"/>
      <c r="L288" s="33"/>
      <c r="M288" s="196" t="s">
        <v>1</v>
      </c>
      <c r="N288" s="197" t="s">
        <v>37</v>
      </c>
      <c r="O288" s="58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58" t="s">
        <v>325</v>
      </c>
      <c r="AT288" s="158" t="s">
        <v>266</v>
      </c>
      <c r="AU288" s="158" t="s">
        <v>80</v>
      </c>
      <c r="AY288" s="17" t="s">
        <v>181</v>
      </c>
      <c r="BE288" s="159">
        <f>IF(N288="základní",J288,0)</f>
        <v>0</v>
      </c>
      <c r="BF288" s="159">
        <f>IF(N288="snížená",J288,0)</f>
        <v>0</v>
      </c>
      <c r="BG288" s="159">
        <f>IF(N288="zákl. přenesená",J288,0)</f>
        <v>0</v>
      </c>
      <c r="BH288" s="159">
        <f>IF(N288="sníž. přenesená",J288,0)</f>
        <v>0</v>
      </c>
      <c r="BI288" s="159">
        <f>IF(N288="nulová",J288,0)</f>
        <v>0</v>
      </c>
      <c r="BJ288" s="17" t="s">
        <v>80</v>
      </c>
      <c r="BK288" s="159">
        <f>ROUND(I288*H288,2)</f>
        <v>0</v>
      </c>
      <c r="BL288" s="17" t="s">
        <v>325</v>
      </c>
      <c r="BM288" s="158" t="s">
        <v>2542</v>
      </c>
    </row>
    <row r="289" spans="1:65" s="2" customFormat="1" ht="19.5">
      <c r="A289" s="32"/>
      <c r="B289" s="33"/>
      <c r="C289" s="32"/>
      <c r="D289" s="160" t="s">
        <v>190</v>
      </c>
      <c r="E289" s="32"/>
      <c r="F289" s="161" t="s">
        <v>2541</v>
      </c>
      <c r="G289" s="32"/>
      <c r="H289" s="32"/>
      <c r="I289" s="162"/>
      <c r="J289" s="32"/>
      <c r="K289" s="32"/>
      <c r="L289" s="33"/>
      <c r="M289" s="163"/>
      <c r="N289" s="164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190</v>
      </c>
      <c r="AU289" s="17" t="s">
        <v>80</v>
      </c>
    </row>
    <row r="290" spans="1:65" s="13" customFormat="1" ht="11.25">
      <c r="B290" s="165"/>
      <c r="D290" s="160" t="s">
        <v>191</v>
      </c>
      <c r="E290" s="166" t="s">
        <v>1</v>
      </c>
      <c r="F290" s="167" t="s">
        <v>2543</v>
      </c>
      <c r="H290" s="168">
        <v>21.815999999999999</v>
      </c>
      <c r="I290" s="169"/>
      <c r="L290" s="165"/>
      <c r="M290" s="170"/>
      <c r="N290" s="171"/>
      <c r="O290" s="171"/>
      <c r="P290" s="171"/>
      <c r="Q290" s="171"/>
      <c r="R290" s="171"/>
      <c r="S290" s="171"/>
      <c r="T290" s="172"/>
      <c r="AT290" s="166" t="s">
        <v>191</v>
      </c>
      <c r="AU290" s="166" t="s">
        <v>80</v>
      </c>
      <c r="AV290" s="13" t="s">
        <v>82</v>
      </c>
      <c r="AW290" s="13" t="s">
        <v>29</v>
      </c>
      <c r="AX290" s="13" t="s">
        <v>72</v>
      </c>
      <c r="AY290" s="166" t="s">
        <v>181</v>
      </c>
    </row>
    <row r="291" spans="1:65" s="15" customFormat="1" ht="11.25">
      <c r="B291" s="180"/>
      <c r="D291" s="160" t="s">
        <v>191</v>
      </c>
      <c r="E291" s="181" t="s">
        <v>1</v>
      </c>
      <c r="F291" s="182" t="s">
        <v>223</v>
      </c>
      <c r="H291" s="183">
        <v>21.815999999999999</v>
      </c>
      <c r="I291" s="184"/>
      <c r="L291" s="180"/>
      <c r="M291" s="185"/>
      <c r="N291" s="186"/>
      <c r="O291" s="186"/>
      <c r="P291" s="186"/>
      <c r="Q291" s="186"/>
      <c r="R291" s="186"/>
      <c r="S291" s="186"/>
      <c r="T291" s="187"/>
      <c r="AT291" s="181" t="s">
        <v>191</v>
      </c>
      <c r="AU291" s="181" t="s">
        <v>80</v>
      </c>
      <c r="AV291" s="15" t="s">
        <v>188</v>
      </c>
      <c r="AW291" s="15" t="s">
        <v>29</v>
      </c>
      <c r="AX291" s="15" t="s">
        <v>80</v>
      </c>
      <c r="AY291" s="181" t="s">
        <v>181</v>
      </c>
    </row>
    <row r="292" spans="1:65" s="2" customFormat="1" ht="24.2" customHeight="1">
      <c r="A292" s="32"/>
      <c r="B292" s="144"/>
      <c r="C292" s="145" t="s">
        <v>1012</v>
      </c>
      <c r="D292" s="145" t="s">
        <v>183</v>
      </c>
      <c r="E292" s="146" t="s">
        <v>2544</v>
      </c>
      <c r="F292" s="147" t="s">
        <v>2545</v>
      </c>
      <c r="G292" s="148" t="s">
        <v>881</v>
      </c>
      <c r="H292" s="149">
        <v>25.427</v>
      </c>
      <c r="I292" s="150"/>
      <c r="J292" s="151">
        <f>ROUND(I292*H292,2)</f>
        <v>0</v>
      </c>
      <c r="K292" s="152"/>
      <c r="L292" s="153"/>
      <c r="M292" s="154" t="s">
        <v>1</v>
      </c>
      <c r="N292" s="155" t="s">
        <v>37</v>
      </c>
      <c r="O292" s="58"/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58" t="s">
        <v>548</v>
      </c>
      <c r="AT292" s="158" t="s">
        <v>183</v>
      </c>
      <c r="AU292" s="158" t="s">
        <v>80</v>
      </c>
      <c r="AY292" s="17" t="s">
        <v>181</v>
      </c>
      <c r="BE292" s="159">
        <f>IF(N292="základní",J292,0)</f>
        <v>0</v>
      </c>
      <c r="BF292" s="159">
        <f>IF(N292="snížená",J292,0)</f>
        <v>0</v>
      </c>
      <c r="BG292" s="159">
        <f>IF(N292="zákl. přenesená",J292,0)</f>
        <v>0</v>
      </c>
      <c r="BH292" s="159">
        <f>IF(N292="sníž. přenesená",J292,0)</f>
        <v>0</v>
      </c>
      <c r="BI292" s="159">
        <f>IF(N292="nulová",J292,0)</f>
        <v>0</v>
      </c>
      <c r="BJ292" s="17" t="s">
        <v>80</v>
      </c>
      <c r="BK292" s="159">
        <f>ROUND(I292*H292,2)</f>
        <v>0</v>
      </c>
      <c r="BL292" s="17" t="s">
        <v>325</v>
      </c>
      <c r="BM292" s="158" t="s">
        <v>2546</v>
      </c>
    </row>
    <row r="293" spans="1:65" s="2" customFormat="1" ht="19.5">
      <c r="A293" s="32"/>
      <c r="B293" s="33"/>
      <c r="C293" s="32"/>
      <c r="D293" s="160" t="s">
        <v>190</v>
      </c>
      <c r="E293" s="32"/>
      <c r="F293" s="161" t="s">
        <v>2545</v>
      </c>
      <c r="G293" s="32"/>
      <c r="H293" s="32"/>
      <c r="I293" s="162"/>
      <c r="J293" s="32"/>
      <c r="K293" s="32"/>
      <c r="L293" s="33"/>
      <c r="M293" s="163"/>
      <c r="N293" s="164"/>
      <c r="O293" s="58"/>
      <c r="P293" s="58"/>
      <c r="Q293" s="58"/>
      <c r="R293" s="58"/>
      <c r="S293" s="58"/>
      <c r="T293" s="59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T293" s="17" t="s">
        <v>190</v>
      </c>
      <c r="AU293" s="17" t="s">
        <v>80</v>
      </c>
    </row>
    <row r="294" spans="1:65" s="13" customFormat="1" ht="11.25">
      <c r="B294" s="165"/>
      <c r="D294" s="160" t="s">
        <v>191</v>
      </c>
      <c r="E294" s="166" t="s">
        <v>1</v>
      </c>
      <c r="F294" s="167" t="s">
        <v>2547</v>
      </c>
      <c r="H294" s="168">
        <v>25.427</v>
      </c>
      <c r="I294" s="169"/>
      <c r="L294" s="165"/>
      <c r="M294" s="170"/>
      <c r="N294" s="171"/>
      <c r="O294" s="171"/>
      <c r="P294" s="171"/>
      <c r="Q294" s="171"/>
      <c r="R294" s="171"/>
      <c r="S294" s="171"/>
      <c r="T294" s="172"/>
      <c r="AT294" s="166" t="s">
        <v>191</v>
      </c>
      <c r="AU294" s="166" t="s">
        <v>80</v>
      </c>
      <c r="AV294" s="13" t="s">
        <v>82</v>
      </c>
      <c r="AW294" s="13" t="s">
        <v>29</v>
      </c>
      <c r="AX294" s="13" t="s">
        <v>72</v>
      </c>
      <c r="AY294" s="166" t="s">
        <v>181</v>
      </c>
    </row>
    <row r="295" spans="1:65" s="15" customFormat="1" ht="11.25">
      <c r="B295" s="180"/>
      <c r="D295" s="160" t="s">
        <v>191</v>
      </c>
      <c r="E295" s="181" t="s">
        <v>1</v>
      </c>
      <c r="F295" s="182" t="s">
        <v>223</v>
      </c>
      <c r="H295" s="183">
        <v>25.427</v>
      </c>
      <c r="I295" s="184"/>
      <c r="L295" s="180"/>
      <c r="M295" s="185"/>
      <c r="N295" s="186"/>
      <c r="O295" s="186"/>
      <c r="P295" s="186"/>
      <c r="Q295" s="186"/>
      <c r="R295" s="186"/>
      <c r="S295" s="186"/>
      <c r="T295" s="187"/>
      <c r="AT295" s="181" t="s">
        <v>191</v>
      </c>
      <c r="AU295" s="181" t="s">
        <v>80</v>
      </c>
      <c r="AV295" s="15" t="s">
        <v>188</v>
      </c>
      <c r="AW295" s="15" t="s">
        <v>29</v>
      </c>
      <c r="AX295" s="15" t="s">
        <v>80</v>
      </c>
      <c r="AY295" s="181" t="s">
        <v>181</v>
      </c>
    </row>
    <row r="296" spans="1:65" s="2" customFormat="1" ht="33" customHeight="1">
      <c r="A296" s="32"/>
      <c r="B296" s="144"/>
      <c r="C296" s="188" t="s">
        <v>1016</v>
      </c>
      <c r="D296" s="188" t="s">
        <v>266</v>
      </c>
      <c r="E296" s="189" t="s">
        <v>1764</v>
      </c>
      <c r="F296" s="190" t="s">
        <v>1765</v>
      </c>
      <c r="G296" s="191" t="s">
        <v>881</v>
      </c>
      <c r="H296" s="192">
        <v>15</v>
      </c>
      <c r="I296" s="193"/>
      <c r="J296" s="194">
        <f>ROUND(I296*H296,2)</f>
        <v>0</v>
      </c>
      <c r="K296" s="195"/>
      <c r="L296" s="33"/>
      <c r="M296" s="196" t="s">
        <v>1</v>
      </c>
      <c r="N296" s="197" t="s">
        <v>37</v>
      </c>
      <c r="O296" s="58"/>
      <c r="P296" s="156">
        <f>O296*H296</f>
        <v>0</v>
      </c>
      <c r="Q296" s="156">
        <v>0</v>
      </c>
      <c r="R296" s="156">
        <f>Q296*H296</f>
        <v>0</v>
      </c>
      <c r="S296" s="156">
        <v>0</v>
      </c>
      <c r="T296" s="157">
        <f>S296*H296</f>
        <v>0</v>
      </c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R296" s="158" t="s">
        <v>325</v>
      </c>
      <c r="AT296" s="158" t="s">
        <v>266</v>
      </c>
      <c r="AU296" s="158" t="s">
        <v>80</v>
      </c>
      <c r="AY296" s="17" t="s">
        <v>181</v>
      </c>
      <c r="BE296" s="159">
        <f>IF(N296="základní",J296,0)</f>
        <v>0</v>
      </c>
      <c r="BF296" s="159">
        <f>IF(N296="snížená",J296,0)</f>
        <v>0</v>
      </c>
      <c r="BG296" s="159">
        <f>IF(N296="zákl. přenesená",J296,0)</f>
        <v>0</v>
      </c>
      <c r="BH296" s="159">
        <f>IF(N296="sníž. přenesená",J296,0)</f>
        <v>0</v>
      </c>
      <c r="BI296" s="159">
        <f>IF(N296="nulová",J296,0)</f>
        <v>0</v>
      </c>
      <c r="BJ296" s="17" t="s">
        <v>80</v>
      </c>
      <c r="BK296" s="159">
        <f>ROUND(I296*H296,2)</f>
        <v>0</v>
      </c>
      <c r="BL296" s="17" t="s">
        <v>325</v>
      </c>
      <c r="BM296" s="158" t="s">
        <v>2548</v>
      </c>
    </row>
    <row r="297" spans="1:65" s="2" customFormat="1" ht="19.5">
      <c r="A297" s="32"/>
      <c r="B297" s="33"/>
      <c r="C297" s="32"/>
      <c r="D297" s="160" t="s">
        <v>190</v>
      </c>
      <c r="E297" s="32"/>
      <c r="F297" s="161" t="s">
        <v>1765</v>
      </c>
      <c r="G297" s="32"/>
      <c r="H297" s="32"/>
      <c r="I297" s="162"/>
      <c r="J297" s="32"/>
      <c r="K297" s="32"/>
      <c r="L297" s="33"/>
      <c r="M297" s="163"/>
      <c r="N297" s="164"/>
      <c r="O297" s="58"/>
      <c r="P297" s="58"/>
      <c r="Q297" s="58"/>
      <c r="R297" s="58"/>
      <c r="S297" s="58"/>
      <c r="T297" s="59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T297" s="17" t="s">
        <v>190</v>
      </c>
      <c r="AU297" s="17" t="s">
        <v>80</v>
      </c>
    </row>
    <row r="298" spans="1:65" s="13" customFormat="1" ht="11.25">
      <c r="B298" s="165"/>
      <c r="D298" s="160" t="s">
        <v>191</v>
      </c>
      <c r="E298" s="166" t="s">
        <v>1</v>
      </c>
      <c r="F298" s="167" t="s">
        <v>2549</v>
      </c>
      <c r="H298" s="168">
        <v>15</v>
      </c>
      <c r="I298" s="169"/>
      <c r="L298" s="165"/>
      <c r="M298" s="170"/>
      <c r="N298" s="171"/>
      <c r="O298" s="171"/>
      <c r="P298" s="171"/>
      <c r="Q298" s="171"/>
      <c r="R298" s="171"/>
      <c r="S298" s="171"/>
      <c r="T298" s="172"/>
      <c r="AT298" s="166" t="s">
        <v>191</v>
      </c>
      <c r="AU298" s="166" t="s">
        <v>80</v>
      </c>
      <c r="AV298" s="13" t="s">
        <v>82</v>
      </c>
      <c r="AW298" s="13" t="s">
        <v>29</v>
      </c>
      <c r="AX298" s="13" t="s">
        <v>72</v>
      </c>
      <c r="AY298" s="166" t="s">
        <v>181</v>
      </c>
    </row>
    <row r="299" spans="1:65" s="15" customFormat="1" ht="11.25">
      <c r="B299" s="180"/>
      <c r="D299" s="160" t="s">
        <v>191</v>
      </c>
      <c r="E299" s="181" t="s">
        <v>1</v>
      </c>
      <c r="F299" s="182" t="s">
        <v>223</v>
      </c>
      <c r="H299" s="183">
        <v>15</v>
      </c>
      <c r="I299" s="184"/>
      <c r="L299" s="180"/>
      <c r="M299" s="185"/>
      <c r="N299" s="186"/>
      <c r="O299" s="186"/>
      <c r="P299" s="186"/>
      <c r="Q299" s="186"/>
      <c r="R299" s="186"/>
      <c r="S299" s="186"/>
      <c r="T299" s="187"/>
      <c r="AT299" s="181" t="s">
        <v>191</v>
      </c>
      <c r="AU299" s="181" t="s">
        <v>80</v>
      </c>
      <c r="AV299" s="15" t="s">
        <v>188</v>
      </c>
      <c r="AW299" s="15" t="s">
        <v>29</v>
      </c>
      <c r="AX299" s="15" t="s">
        <v>80</v>
      </c>
      <c r="AY299" s="181" t="s">
        <v>181</v>
      </c>
    </row>
    <row r="300" spans="1:65" s="2" customFormat="1" ht="24.2" customHeight="1">
      <c r="A300" s="32"/>
      <c r="B300" s="144"/>
      <c r="C300" s="188" t="s">
        <v>1412</v>
      </c>
      <c r="D300" s="188" t="s">
        <v>266</v>
      </c>
      <c r="E300" s="189" t="s">
        <v>1768</v>
      </c>
      <c r="F300" s="190" t="s">
        <v>1769</v>
      </c>
      <c r="G300" s="191" t="s">
        <v>881</v>
      </c>
      <c r="H300" s="192">
        <v>140</v>
      </c>
      <c r="I300" s="193"/>
      <c r="J300" s="194">
        <f>ROUND(I300*H300,2)</f>
        <v>0</v>
      </c>
      <c r="K300" s="195"/>
      <c r="L300" s="33"/>
      <c r="M300" s="196" t="s">
        <v>1</v>
      </c>
      <c r="N300" s="197" t="s">
        <v>37</v>
      </c>
      <c r="O300" s="58"/>
      <c r="P300" s="156">
        <f>O300*H300</f>
        <v>0</v>
      </c>
      <c r="Q300" s="156">
        <v>0</v>
      </c>
      <c r="R300" s="156">
        <f>Q300*H300</f>
        <v>0</v>
      </c>
      <c r="S300" s="156">
        <v>0</v>
      </c>
      <c r="T300" s="157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58" t="s">
        <v>325</v>
      </c>
      <c r="AT300" s="158" t="s">
        <v>266</v>
      </c>
      <c r="AU300" s="158" t="s">
        <v>80</v>
      </c>
      <c r="AY300" s="17" t="s">
        <v>181</v>
      </c>
      <c r="BE300" s="159">
        <f>IF(N300="základní",J300,0)</f>
        <v>0</v>
      </c>
      <c r="BF300" s="159">
        <f>IF(N300="snížená",J300,0)</f>
        <v>0</v>
      </c>
      <c r="BG300" s="159">
        <f>IF(N300="zákl. přenesená",J300,0)</f>
        <v>0</v>
      </c>
      <c r="BH300" s="159">
        <f>IF(N300="sníž. přenesená",J300,0)</f>
        <v>0</v>
      </c>
      <c r="BI300" s="159">
        <f>IF(N300="nulová",J300,0)</f>
        <v>0</v>
      </c>
      <c r="BJ300" s="17" t="s">
        <v>80</v>
      </c>
      <c r="BK300" s="159">
        <f>ROUND(I300*H300,2)</f>
        <v>0</v>
      </c>
      <c r="BL300" s="17" t="s">
        <v>325</v>
      </c>
      <c r="BM300" s="158" t="s">
        <v>2550</v>
      </c>
    </row>
    <row r="301" spans="1:65" s="2" customFormat="1" ht="19.5">
      <c r="A301" s="32"/>
      <c r="B301" s="33"/>
      <c r="C301" s="32"/>
      <c r="D301" s="160" t="s">
        <v>190</v>
      </c>
      <c r="E301" s="32"/>
      <c r="F301" s="161" t="s">
        <v>1769</v>
      </c>
      <c r="G301" s="32"/>
      <c r="H301" s="32"/>
      <c r="I301" s="162"/>
      <c r="J301" s="32"/>
      <c r="K301" s="32"/>
      <c r="L301" s="33"/>
      <c r="M301" s="163"/>
      <c r="N301" s="164"/>
      <c r="O301" s="58"/>
      <c r="P301" s="58"/>
      <c r="Q301" s="58"/>
      <c r="R301" s="58"/>
      <c r="S301" s="58"/>
      <c r="T301" s="59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T301" s="17" t="s">
        <v>190</v>
      </c>
      <c r="AU301" s="17" t="s">
        <v>80</v>
      </c>
    </row>
    <row r="302" spans="1:65" s="13" customFormat="1" ht="11.25">
      <c r="B302" s="165"/>
      <c r="D302" s="160" t="s">
        <v>191</v>
      </c>
      <c r="E302" s="166" t="s">
        <v>1</v>
      </c>
      <c r="F302" s="167" t="s">
        <v>2551</v>
      </c>
      <c r="H302" s="168">
        <v>140</v>
      </c>
      <c r="I302" s="169"/>
      <c r="L302" s="165"/>
      <c r="M302" s="170"/>
      <c r="N302" s="171"/>
      <c r="O302" s="171"/>
      <c r="P302" s="171"/>
      <c r="Q302" s="171"/>
      <c r="R302" s="171"/>
      <c r="S302" s="171"/>
      <c r="T302" s="172"/>
      <c r="AT302" s="166" t="s">
        <v>191</v>
      </c>
      <c r="AU302" s="166" t="s">
        <v>80</v>
      </c>
      <c r="AV302" s="13" t="s">
        <v>82</v>
      </c>
      <c r="AW302" s="13" t="s">
        <v>29</v>
      </c>
      <c r="AX302" s="13" t="s">
        <v>72</v>
      </c>
      <c r="AY302" s="166" t="s">
        <v>181</v>
      </c>
    </row>
    <row r="303" spans="1:65" s="15" customFormat="1" ht="11.25">
      <c r="B303" s="180"/>
      <c r="D303" s="160" t="s">
        <v>191</v>
      </c>
      <c r="E303" s="181" t="s">
        <v>1</v>
      </c>
      <c r="F303" s="182" t="s">
        <v>223</v>
      </c>
      <c r="H303" s="183">
        <v>140</v>
      </c>
      <c r="I303" s="184"/>
      <c r="L303" s="180"/>
      <c r="M303" s="185"/>
      <c r="N303" s="186"/>
      <c r="O303" s="186"/>
      <c r="P303" s="186"/>
      <c r="Q303" s="186"/>
      <c r="R303" s="186"/>
      <c r="S303" s="186"/>
      <c r="T303" s="187"/>
      <c r="AT303" s="181" t="s">
        <v>191</v>
      </c>
      <c r="AU303" s="181" t="s">
        <v>80</v>
      </c>
      <c r="AV303" s="15" t="s">
        <v>188</v>
      </c>
      <c r="AW303" s="15" t="s">
        <v>29</v>
      </c>
      <c r="AX303" s="15" t="s">
        <v>80</v>
      </c>
      <c r="AY303" s="181" t="s">
        <v>181</v>
      </c>
    </row>
    <row r="304" spans="1:65" s="2" customFormat="1" ht="24.2" customHeight="1">
      <c r="A304" s="32"/>
      <c r="B304" s="144"/>
      <c r="C304" s="188" t="s">
        <v>1415</v>
      </c>
      <c r="D304" s="188" t="s">
        <v>266</v>
      </c>
      <c r="E304" s="189" t="s">
        <v>2552</v>
      </c>
      <c r="F304" s="190" t="s">
        <v>2553</v>
      </c>
      <c r="G304" s="191" t="s">
        <v>881</v>
      </c>
      <c r="H304" s="192">
        <v>155</v>
      </c>
      <c r="I304" s="193"/>
      <c r="J304" s="194">
        <f>ROUND(I304*H304,2)</f>
        <v>0</v>
      </c>
      <c r="K304" s="195"/>
      <c r="L304" s="33"/>
      <c r="M304" s="196" t="s">
        <v>1</v>
      </c>
      <c r="N304" s="197" t="s">
        <v>37</v>
      </c>
      <c r="O304" s="58"/>
      <c r="P304" s="156">
        <f>O304*H304</f>
        <v>0</v>
      </c>
      <c r="Q304" s="156">
        <v>0</v>
      </c>
      <c r="R304" s="156">
        <f>Q304*H304</f>
        <v>0</v>
      </c>
      <c r="S304" s="156">
        <v>0</v>
      </c>
      <c r="T304" s="157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58" t="s">
        <v>325</v>
      </c>
      <c r="AT304" s="158" t="s">
        <v>266</v>
      </c>
      <c r="AU304" s="158" t="s">
        <v>80</v>
      </c>
      <c r="AY304" s="17" t="s">
        <v>181</v>
      </c>
      <c r="BE304" s="159">
        <f>IF(N304="základní",J304,0)</f>
        <v>0</v>
      </c>
      <c r="BF304" s="159">
        <f>IF(N304="snížená",J304,0)</f>
        <v>0</v>
      </c>
      <c r="BG304" s="159">
        <f>IF(N304="zákl. přenesená",J304,0)</f>
        <v>0</v>
      </c>
      <c r="BH304" s="159">
        <f>IF(N304="sníž. přenesená",J304,0)</f>
        <v>0</v>
      </c>
      <c r="BI304" s="159">
        <f>IF(N304="nulová",J304,0)</f>
        <v>0</v>
      </c>
      <c r="BJ304" s="17" t="s">
        <v>80</v>
      </c>
      <c r="BK304" s="159">
        <f>ROUND(I304*H304,2)</f>
        <v>0</v>
      </c>
      <c r="BL304" s="17" t="s">
        <v>325</v>
      </c>
      <c r="BM304" s="158" t="s">
        <v>2554</v>
      </c>
    </row>
    <row r="305" spans="1:65" s="2" customFormat="1" ht="19.5">
      <c r="A305" s="32"/>
      <c r="B305" s="33"/>
      <c r="C305" s="32"/>
      <c r="D305" s="160" t="s">
        <v>190</v>
      </c>
      <c r="E305" s="32"/>
      <c r="F305" s="161" t="s">
        <v>2553</v>
      </c>
      <c r="G305" s="32"/>
      <c r="H305" s="32"/>
      <c r="I305" s="162"/>
      <c r="J305" s="32"/>
      <c r="K305" s="32"/>
      <c r="L305" s="33"/>
      <c r="M305" s="163"/>
      <c r="N305" s="164"/>
      <c r="O305" s="58"/>
      <c r="P305" s="58"/>
      <c r="Q305" s="58"/>
      <c r="R305" s="58"/>
      <c r="S305" s="58"/>
      <c r="T305" s="59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T305" s="17" t="s">
        <v>190</v>
      </c>
      <c r="AU305" s="17" t="s">
        <v>80</v>
      </c>
    </row>
    <row r="306" spans="1:65" s="14" customFormat="1" ht="11.25">
      <c r="B306" s="173"/>
      <c r="D306" s="160" t="s">
        <v>191</v>
      </c>
      <c r="E306" s="174" t="s">
        <v>1</v>
      </c>
      <c r="F306" s="175" t="s">
        <v>2555</v>
      </c>
      <c r="H306" s="174" t="s">
        <v>1</v>
      </c>
      <c r="I306" s="176"/>
      <c r="L306" s="173"/>
      <c r="M306" s="177"/>
      <c r="N306" s="178"/>
      <c r="O306" s="178"/>
      <c r="P306" s="178"/>
      <c r="Q306" s="178"/>
      <c r="R306" s="178"/>
      <c r="S306" s="178"/>
      <c r="T306" s="179"/>
      <c r="AT306" s="174" t="s">
        <v>191</v>
      </c>
      <c r="AU306" s="174" t="s">
        <v>80</v>
      </c>
      <c r="AV306" s="14" t="s">
        <v>80</v>
      </c>
      <c r="AW306" s="14" t="s">
        <v>29</v>
      </c>
      <c r="AX306" s="14" t="s">
        <v>72</v>
      </c>
      <c r="AY306" s="174" t="s">
        <v>181</v>
      </c>
    </row>
    <row r="307" spans="1:65" s="13" customFormat="1" ht="11.25">
      <c r="B307" s="165"/>
      <c r="D307" s="160" t="s">
        <v>191</v>
      </c>
      <c r="E307" s="166" t="s">
        <v>1</v>
      </c>
      <c r="F307" s="167" t="s">
        <v>2551</v>
      </c>
      <c r="H307" s="168">
        <v>140</v>
      </c>
      <c r="I307" s="169"/>
      <c r="L307" s="165"/>
      <c r="M307" s="170"/>
      <c r="N307" s="171"/>
      <c r="O307" s="171"/>
      <c r="P307" s="171"/>
      <c r="Q307" s="171"/>
      <c r="R307" s="171"/>
      <c r="S307" s="171"/>
      <c r="T307" s="172"/>
      <c r="AT307" s="166" t="s">
        <v>191</v>
      </c>
      <c r="AU307" s="166" t="s">
        <v>80</v>
      </c>
      <c r="AV307" s="13" t="s">
        <v>82</v>
      </c>
      <c r="AW307" s="13" t="s">
        <v>29</v>
      </c>
      <c r="AX307" s="13" t="s">
        <v>72</v>
      </c>
      <c r="AY307" s="166" t="s">
        <v>181</v>
      </c>
    </row>
    <row r="308" spans="1:65" s="14" customFormat="1" ht="11.25">
      <c r="B308" s="173"/>
      <c r="D308" s="160" t="s">
        <v>191</v>
      </c>
      <c r="E308" s="174" t="s">
        <v>1</v>
      </c>
      <c r="F308" s="175" t="s">
        <v>2556</v>
      </c>
      <c r="H308" s="174" t="s">
        <v>1</v>
      </c>
      <c r="I308" s="176"/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191</v>
      </c>
      <c r="AU308" s="174" t="s">
        <v>80</v>
      </c>
      <c r="AV308" s="14" t="s">
        <v>80</v>
      </c>
      <c r="AW308" s="14" t="s">
        <v>29</v>
      </c>
      <c r="AX308" s="14" t="s">
        <v>72</v>
      </c>
      <c r="AY308" s="174" t="s">
        <v>181</v>
      </c>
    </row>
    <row r="309" spans="1:65" s="13" customFormat="1" ht="11.25">
      <c r="B309" s="165"/>
      <c r="D309" s="160" t="s">
        <v>191</v>
      </c>
      <c r="E309" s="166" t="s">
        <v>1</v>
      </c>
      <c r="F309" s="167" t="s">
        <v>2549</v>
      </c>
      <c r="H309" s="168">
        <v>15</v>
      </c>
      <c r="I309" s="169"/>
      <c r="L309" s="165"/>
      <c r="M309" s="170"/>
      <c r="N309" s="171"/>
      <c r="O309" s="171"/>
      <c r="P309" s="171"/>
      <c r="Q309" s="171"/>
      <c r="R309" s="171"/>
      <c r="S309" s="171"/>
      <c r="T309" s="172"/>
      <c r="AT309" s="166" t="s">
        <v>191</v>
      </c>
      <c r="AU309" s="166" t="s">
        <v>80</v>
      </c>
      <c r="AV309" s="13" t="s">
        <v>82</v>
      </c>
      <c r="AW309" s="13" t="s">
        <v>29</v>
      </c>
      <c r="AX309" s="13" t="s">
        <v>72</v>
      </c>
      <c r="AY309" s="166" t="s">
        <v>181</v>
      </c>
    </row>
    <row r="310" spans="1:65" s="15" customFormat="1" ht="11.25">
      <c r="B310" s="180"/>
      <c r="D310" s="160" t="s">
        <v>191</v>
      </c>
      <c r="E310" s="181" t="s">
        <v>1</v>
      </c>
      <c r="F310" s="182" t="s">
        <v>223</v>
      </c>
      <c r="H310" s="183">
        <v>155</v>
      </c>
      <c r="I310" s="184"/>
      <c r="L310" s="180"/>
      <c r="M310" s="185"/>
      <c r="N310" s="186"/>
      <c r="O310" s="186"/>
      <c r="P310" s="186"/>
      <c r="Q310" s="186"/>
      <c r="R310" s="186"/>
      <c r="S310" s="186"/>
      <c r="T310" s="187"/>
      <c r="AT310" s="181" t="s">
        <v>191</v>
      </c>
      <c r="AU310" s="181" t="s">
        <v>80</v>
      </c>
      <c r="AV310" s="15" t="s">
        <v>188</v>
      </c>
      <c r="AW310" s="15" t="s">
        <v>29</v>
      </c>
      <c r="AX310" s="15" t="s">
        <v>80</v>
      </c>
      <c r="AY310" s="181" t="s">
        <v>181</v>
      </c>
    </row>
    <row r="311" spans="1:65" s="2" customFormat="1" ht="16.5" customHeight="1">
      <c r="A311" s="32"/>
      <c r="B311" s="144"/>
      <c r="C311" s="145" t="s">
        <v>1418</v>
      </c>
      <c r="D311" s="145" t="s">
        <v>183</v>
      </c>
      <c r="E311" s="146" t="s">
        <v>2557</v>
      </c>
      <c r="F311" s="147" t="s">
        <v>2558</v>
      </c>
      <c r="G311" s="148" t="s">
        <v>643</v>
      </c>
      <c r="H311" s="149">
        <v>0.05</v>
      </c>
      <c r="I311" s="150"/>
      <c r="J311" s="151">
        <f>ROUND(I311*H311,2)</f>
        <v>0</v>
      </c>
      <c r="K311" s="152"/>
      <c r="L311" s="153"/>
      <c r="M311" s="154" t="s">
        <v>1</v>
      </c>
      <c r="N311" s="155" t="s">
        <v>37</v>
      </c>
      <c r="O311" s="58"/>
      <c r="P311" s="156">
        <f>O311*H311</f>
        <v>0</v>
      </c>
      <c r="Q311" s="156">
        <v>0</v>
      </c>
      <c r="R311" s="156">
        <f>Q311*H311</f>
        <v>0</v>
      </c>
      <c r="S311" s="156">
        <v>0</v>
      </c>
      <c r="T311" s="157">
        <f>S311*H311</f>
        <v>0</v>
      </c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R311" s="158" t="s">
        <v>548</v>
      </c>
      <c r="AT311" s="158" t="s">
        <v>183</v>
      </c>
      <c r="AU311" s="158" t="s">
        <v>80</v>
      </c>
      <c r="AY311" s="17" t="s">
        <v>181</v>
      </c>
      <c r="BE311" s="159">
        <f>IF(N311="základní",J311,0)</f>
        <v>0</v>
      </c>
      <c r="BF311" s="159">
        <f>IF(N311="snížená",J311,0)</f>
        <v>0</v>
      </c>
      <c r="BG311" s="159">
        <f>IF(N311="zákl. přenesená",J311,0)</f>
        <v>0</v>
      </c>
      <c r="BH311" s="159">
        <f>IF(N311="sníž. přenesená",J311,0)</f>
        <v>0</v>
      </c>
      <c r="BI311" s="159">
        <f>IF(N311="nulová",J311,0)</f>
        <v>0</v>
      </c>
      <c r="BJ311" s="17" t="s">
        <v>80</v>
      </c>
      <c r="BK311" s="159">
        <f>ROUND(I311*H311,2)</f>
        <v>0</v>
      </c>
      <c r="BL311" s="17" t="s">
        <v>325</v>
      </c>
      <c r="BM311" s="158" t="s">
        <v>2559</v>
      </c>
    </row>
    <row r="312" spans="1:65" s="2" customFormat="1" ht="11.25">
      <c r="A312" s="32"/>
      <c r="B312" s="33"/>
      <c r="C312" s="32"/>
      <c r="D312" s="160" t="s">
        <v>190</v>
      </c>
      <c r="E312" s="32"/>
      <c r="F312" s="161" t="s">
        <v>2558</v>
      </c>
      <c r="G312" s="32"/>
      <c r="H312" s="32"/>
      <c r="I312" s="162"/>
      <c r="J312" s="32"/>
      <c r="K312" s="32"/>
      <c r="L312" s="33"/>
      <c r="M312" s="163"/>
      <c r="N312" s="164"/>
      <c r="O312" s="58"/>
      <c r="P312" s="58"/>
      <c r="Q312" s="58"/>
      <c r="R312" s="58"/>
      <c r="S312" s="58"/>
      <c r="T312" s="59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T312" s="17" t="s">
        <v>190</v>
      </c>
      <c r="AU312" s="17" t="s">
        <v>80</v>
      </c>
    </row>
    <row r="313" spans="1:65" s="13" customFormat="1" ht="11.25">
      <c r="B313" s="165"/>
      <c r="D313" s="160" t="s">
        <v>191</v>
      </c>
      <c r="E313" s="166" t="s">
        <v>1</v>
      </c>
      <c r="F313" s="167" t="s">
        <v>2560</v>
      </c>
      <c r="H313" s="168">
        <v>0.05</v>
      </c>
      <c r="I313" s="169"/>
      <c r="L313" s="165"/>
      <c r="M313" s="170"/>
      <c r="N313" s="171"/>
      <c r="O313" s="171"/>
      <c r="P313" s="171"/>
      <c r="Q313" s="171"/>
      <c r="R313" s="171"/>
      <c r="S313" s="171"/>
      <c r="T313" s="172"/>
      <c r="AT313" s="166" t="s">
        <v>191</v>
      </c>
      <c r="AU313" s="166" t="s">
        <v>80</v>
      </c>
      <c r="AV313" s="13" t="s">
        <v>82</v>
      </c>
      <c r="AW313" s="13" t="s">
        <v>29</v>
      </c>
      <c r="AX313" s="13" t="s">
        <v>72</v>
      </c>
      <c r="AY313" s="166" t="s">
        <v>181</v>
      </c>
    </row>
    <row r="314" spans="1:65" s="15" customFormat="1" ht="11.25">
      <c r="B314" s="180"/>
      <c r="D314" s="160" t="s">
        <v>191</v>
      </c>
      <c r="E314" s="181" t="s">
        <v>1</v>
      </c>
      <c r="F314" s="182" t="s">
        <v>223</v>
      </c>
      <c r="H314" s="183">
        <v>0.05</v>
      </c>
      <c r="I314" s="184"/>
      <c r="L314" s="180"/>
      <c r="M314" s="185"/>
      <c r="N314" s="186"/>
      <c r="O314" s="186"/>
      <c r="P314" s="186"/>
      <c r="Q314" s="186"/>
      <c r="R314" s="186"/>
      <c r="S314" s="186"/>
      <c r="T314" s="187"/>
      <c r="AT314" s="181" t="s">
        <v>191</v>
      </c>
      <c r="AU314" s="181" t="s">
        <v>80</v>
      </c>
      <c r="AV314" s="15" t="s">
        <v>188</v>
      </c>
      <c r="AW314" s="15" t="s">
        <v>29</v>
      </c>
      <c r="AX314" s="15" t="s">
        <v>80</v>
      </c>
      <c r="AY314" s="181" t="s">
        <v>181</v>
      </c>
    </row>
    <row r="315" spans="1:65" s="2" customFormat="1" ht="33" customHeight="1">
      <c r="A315" s="32"/>
      <c r="B315" s="144"/>
      <c r="C315" s="145" t="s">
        <v>1422</v>
      </c>
      <c r="D315" s="145" t="s">
        <v>183</v>
      </c>
      <c r="E315" s="146" t="s">
        <v>2005</v>
      </c>
      <c r="F315" s="147" t="s">
        <v>2006</v>
      </c>
      <c r="G315" s="148" t="s">
        <v>881</v>
      </c>
      <c r="H315" s="149">
        <v>192.30799999999999</v>
      </c>
      <c r="I315" s="150"/>
      <c r="J315" s="151">
        <f>ROUND(I315*H315,2)</f>
        <v>0</v>
      </c>
      <c r="K315" s="152"/>
      <c r="L315" s="153"/>
      <c r="M315" s="154" t="s">
        <v>1</v>
      </c>
      <c r="N315" s="155" t="s">
        <v>37</v>
      </c>
      <c r="O315" s="58"/>
      <c r="P315" s="156">
        <f>O315*H315</f>
        <v>0</v>
      </c>
      <c r="Q315" s="156">
        <v>0</v>
      </c>
      <c r="R315" s="156">
        <f>Q315*H315</f>
        <v>0</v>
      </c>
      <c r="S315" s="156">
        <v>0</v>
      </c>
      <c r="T315" s="157">
        <f>S315*H315</f>
        <v>0</v>
      </c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R315" s="158" t="s">
        <v>548</v>
      </c>
      <c r="AT315" s="158" t="s">
        <v>183</v>
      </c>
      <c r="AU315" s="158" t="s">
        <v>80</v>
      </c>
      <c r="AY315" s="17" t="s">
        <v>181</v>
      </c>
      <c r="BE315" s="159">
        <f>IF(N315="základní",J315,0)</f>
        <v>0</v>
      </c>
      <c r="BF315" s="159">
        <f>IF(N315="snížená",J315,0)</f>
        <v>0</v>
      </c>
      <c r="BG315" s="159">
        <f>IF(N315="zákl. přenesená",J315,0)</f>
        <v>0</v>
      </c>
      <c r="BH315" s="159">
        <f>IF(N315="sníž. přenesená",J315,0)</f>
        <v>0</v>
      </c>
      <c r="BI315" s="159">
        <f>IF(N315="nulová",J315,0)</f>
        <v>0</v>
      </c>
      <c r="BJ315" s="17" t="s">
        <v>80</v>
      </c>
      <c r="BK315" s="159">
        <f>ROUND(I315*H315,2)</f>
        <v>0</v>
      </c>
      <c r="BL315" s="17" t="s">
        <v>325</v>
      </c>
      <c r="BM315" s="158" t="s">
        <v>2561</v>
      </c>
    </row>
    <row r="316" spans="1:65" s="2" customFormat="1" ht="19.5">
      <c r="A316" s="32"/>
      <c r="B316" s="33"/>
      <c r="C316" s="32"/>
      <c r="D316" s="160" t="s">
        <v>190</v>
      </c>
      <c r="E316" s="32"/>
      <c r="F316" s="161" t="s">
        <v>2006</v>
      </c>
      <c r="G316" s="32"/>
      <c r="H316" s="32"/>
      <c r="I316" s="162"/>
      <c r="J316" s="32"/>
      <c r="K316" s="32"/>
      <c r="L316" s="33"/>
      <c r="M316" s="163"/>
      <c r="N316" s="164"/>
      <c r="O316" s="58"/>
      <c r="P316" s="58"/>
      <c r="Q316" s="58"/>
      <c r="R316" s="58"/>
      <c r="S316" s="58"/>
      <c r="T316" s="59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T316" s="17" t="s">
        <v>190</v>
      </c>
      <c r="AU316" s="17" t="s">
        <v>80</v>
      </c>
    </row>
    <row r="317" spans="1:65" s="2" customFormat="1" ht="24.2" customHeight="1">
      <c r="A317" s="32"/>
      <c r="B317" s="144"/>
      <c r="C317" s="188" t="s">
        <v>1421</v>
      </c>
      <c r="D317" s="188" t="s">
        <v>266</v>
      </c>
      <c r="E317" s="189" t="s">
        <v>1774</v>
      </c>
      <c r="F317" s="190" t="s">
        <v>1775</v>
      </c>
      <c r="G317" s="191" t="s">
        <v>622</v>
      </c>
      <c r="H317" s="192">
        <v>32.700000000000003</v>
      </c>
      <c r="I317" s="193"/>
      <c r="J317" s="194">
        <f>ROUND(I317*H317,2)</f>
        <v>0</v>
      </c>
      <c r="K317" s="195"/>
      <c r="L317" s="33"/>
      <c r="M317" s="196" t="s">
        <v>1</v>
      </c>
      <c r="N317" s="197" t="s">
        <v>37</v>
      </c>
      <c r="O317" s="58"/>
      <c r="P317" s="156">
        <f>O317*H317</f>
        <v>0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R317" s="158" t="s">
        <v>325</v>
      </c>
      <c r="AT317" s="158" t="s">
        <v>266</v>
      </c>
      <c r="AU317" s="158" t="s">
        <v>80</v>
      </c>
      <c r="AY317" s="17" t="s">
        <v>181</v>
      </c>
      <c r="BE317" s="159">
        <f>IF(N317="základní",J317,0)</f>
        <v>0</v>
      </c>
      <c r="BF317" s="159">
        <f>IF(N317="snížená",J317,0)</f>
        <v>0</v>
      </c>
      <c r="BG317" s="159">
        <f>IF(N317="zákl. přenesená",J317,0)</f>
        <v>0</v>
      </c>
      <c r="BH317" s="159">
        <f>IF(N317="sníž. přenesená",J317,0)</f>
        <v>0</v>
      </c>
      <c r="BI317" s="159">
        <f>IF(N317="nulová",J317,0)</f>
        <v>0</v>
      </c>
      <c r="BJ317" s="17" t="s">
        <v>80</v>
      </c>
      <c r="BK317" s="159">
        <f>ROUND(I317*H317,2)</f>
        <v>0</v>
      </c>
      <c r="BL317" s="17" t="s">
        <v>325</v>
      </c>
      <c r="BM317" s="158" t="s">
        <v>2562</v>
      </c>
    </row>
    <row r="318" spans="1:65" s="2" customFormat="1" ht="19.5">
      <c r="A318" s="32"/>
      <c r="B318" s="33"/>
      <c r="C318" s="32"/>
      <c r="D318" s="160" t="s">
        <v>190</v>
      </c>
      <c r="E318" s="32"/>
      <c r="F318" s="161" t="s">
        <v>1775</v>
      </c>
      <c r="G318" s="32"/>
      <c r="H318" s="32"/>
      <c r="I318" s="162"/>
      <c r="J318" s="32"/>
      <c r="K318" s="32"/>
      <c r="L318" s="33"/>
      <c r="M318" s="163"/>
      <c r="N318" s="164"/>
      <c r="O318" s="58"/>
      <c r="P318" s="58"/>
      <c r="Q318" s="58"/>
      <c r="R318" s="58"/>
      <c r="S318" s="58"/>
      <c r="T318" s="59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T318" s="17" t="s">
        <v>190</v>
      </c>
      <c r="AU318" s="17" t="s">
        <v>80</v>
      </c>
    </row>
    <row r="319" spans="1:65" s="13" customFormat="1" ht="11.25">
      <c r="B319" s="165"/>
      <c r="D319" s="160" t="s">
        <v>191</v>
      </c>
      <c r="E319" s="166" t="s">
        <v>1</v>
      </c>
      <c r="F319" s="167" t="s">
        <v>2563</v>
      </c>
      <c r="H319" s="168">
        <v>32.700000000000003</v>
      </c>
      <c r="I319" s="169"/>
      <c r="L319" s="165"/>
      <c r="M319" s="170"/>
      <c r="N319" s="171"/>
      <c r="O319" s="171"/>
      <c r="P319" s="171"/>
      <c r="Q319" s="171"/>
      <c r="R319" s="171"/>
      <c r="S319" s="171"/>
      <c r="T319" s="172"/>
      <c r="AT319" s="166" t="s">
        <v>191</v>
      </c>
      <c r="AU319" s="166" t="s">
        <v>80</v>
      </c>
      <c r="AV319" s="13" t="s">
        <v>82</v>
      </c>
      <c r="AW319" s="13" t="s">
        <v>29</v>
      </c>
      <c r="AX319" s="13" t="s">
        <v>72</v>
      </c>
      <c r="AY319" s="166" t="s">
        <v>181</v>
      </c>
    </row>
    <row r="320" spans="1:65" s="15" customFormat="1" ht="11.25">
      <c r="B320" s="180"/>
      <c r="D320" s="160" t="s">
        <v>191</v>
      </c>
      <c r="E320" s="181" t="s">
        <v>1</v>
      </c>
      <c r="F320" s="182" t="s">
        <v>223</v>
      </c>
      <c r="H320" s="183">
        <v>32.700000000000003</v>
      </c>
      <c r="I320" s="184"/>
      <c r="L320" s="180"/>
      <c r="M320" s="185"/>
      <c r="N320" s="186"/>
      <c r="O320" s="186"/>
      <c r="P320" s="186"/>
      <c r="Q320" s="186"/>
      <c r="R320" s="186"/>
      <c r="S320" s="186"/>
      <c r="T320" s="187"/>
      <c r="AT320" s="181" t="s">
        <v>191</v>
      </c>
      <c r="AU320" s="181" t="s">
        <v>80</v>
      </c>
      <c r="AV320" s="15" t="s">
        <v>188</v>
      </c>
      <c r="AW320" s="15" t="s">
        <v>29</v>
      </c>
      <c r="AX320" s="15" t="s">
        <v>80</v>
      </c>
      <c r="AY320" s="181" t="s">
        <v>181</v>
      </c>
    </row>
    <row r="321" spans="1:65" s="2" customFormat="1" ht="21.75" customHeight="1">
      <c r="A321" s="32"/>
      <c r="B321" s="144"/>
      <c r="C321" s="145" t="s">
        <v>1429</v>
      </c>
      <c r="D321" s="145" t="s">
        <v>183</v>
      </c>
      <c r="E321" s="146" t="s">
        <v>1778</v>
      </c>
      <c r="F321" s="147" t="s">
        <v>1779</v>
      </c>
      <c r="G321" s="148" t="s">
        <v>622</v>
      </c>
      <c r="H321" s="149">
        <v>32.700000000000003</v>
      </c>
      <c r="I321" s="150"/>
      <c r="J321" s="151">
        <f>ROUND(I321*H321,2)</f>
        <v>0</v>
      </c>
      <c r="K321" s="152"/>
      <c r="L321" s="153"/>
      <c r="M321" s="154" t="s">
        <v>1</v>
      </c>
      <c r="N321" s="155" t="s">
        <v>37</v>
      </c>
      <c r="O321" s="58"/>
      <c r="P321" s="156">
        <f>O321*H321</f>
        <v>0</v>
      </c>
      <c r="Q321" s="156">
        <v>0</v>
      </c>
      <c r="R321" s="156">
        <f>Q321*H321</f>
        <v>0</v>
      </c>
      <c r="S321" s="156">
        <v>0</v>
      </c>
      <c r="T321" s="157">
        <f>S321*H321</f>
        <v>0</v>
      </c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R321" s="158" t="s">
        <v>548</v>
      </c>
      <c r="AT321" s="158" t="s">
        <v>183</v>
      </c>
      <c r="AU321" s="158" t="s">
        <v>80</v>
      </c>
      <c r="AY321" s="17" t="s">
        <v>181</v>
      </c>
      <c r="BE321" s="159">
        <f>IF(N321="základní",J321,0)</f>
        <v>0</v>
      </c>
      <c r="BF321" s="159">
        <f>IF(N321="snížená",J321,0)</f>
        <v>0</v>
      </c>
      <c r="BG321" s="159">
        <f>IF(N321="zákl. přenesená",J321,0)</f>
        <v>0</v>
      </c>
      <c r="BH321" s="159">
        <f>IF(N321="sníž. přenesená",J321,0)</f>
        <v>0</v>
      </c>
      <c r="BI321" s="159">
        <f>IF(N321="nulová",J321,0)</f>
        <v>0</v>
      </c>
      <c r="BJ321" s="17" t="s">
        <v>80</v>
      </c>
      <c r="BK321" s="159">
        <f>ROUND(I321*H321,2)</f>
        <v>0</v>
      </c>
      <c r="BL321" s="17" t="s">
        <v>325</v>
      </c>
      <c r="BM321" s="158" t="s">
        <v>2564</v>
      </c>
    </row>
    <row r="322" spans="1:65" s="2" customFormat="1" ht="11.25">
      <c r="A322" s="32"/>
      <c r="B322" s="33"/>
      <c r="C322" s="32"/>
      <c r="D322" s="160" t="s">
        <v>190</v>
      </c>
      <c r="E322" s="32"/>
      <c r="F322" s="161" t="s">
        <v>1779</v>
      </c>
      <c r="G322" s="32"/>
      <c r="H322" s="32"/>
      <c r="I322" s="162"/>
      <c r="J322" s="32"/>
      <c r="K322" s="32"/>
      <c r="L322" s="33"/>
      <c r="M322" s="163"/>
      <c r="N322" s="164"/>
      <c r="O322" s="58"/>
      <c r="P322" s="58"/>
      <c r="Q322" s="58"/>
      <c r="R322" s="58"/>
      <c r="S322" s="58"/>
      <c r="T322" s="59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T322" s="17" t="s">
        <v>190</v>
      </c>
      <c r="AU322" s="17" t="s">
        <v>80</v>
      </c>
    </row>
    <row r="323" spans="1:65" s="2" customFormat="1" ht="24.2" customHeight="1">
      <c r="A323" s="32"/>
      <c r="B323" s="144"/>
      <c r="C323" s="145" t="s">
        <v>1433</v>
      </c>
      <c r="D323" s="145" t="s">
        <v>183</v>
      </c>
      <c r="E323" s="146" t="s">
        <v>1781</v>
      </c>
      <c r="F323" s="147" t="s">
        <v>1782</v>
      </c>
      <c r="G323" s="148" t="s">
        <v>577</v>
      </c>
      <c r="H323" s="149">
        <v>96</v>
      </c>
      <c r="I323" s="150"/>
      <c r="J323" s="151">
        <f>ROUND(I323*H323,2)</f>
        <v>0</v>
      </c>
      <c r="K323" s="152"/>
      <c r="L323" s="153"/>
      <c r="M323" s="154" t="s">
        <v>1</v>
      </c>
      <c r="N323" s="155" t="s">
        <v>37</v>
      </c>
      <c r="O323" s="58"/>
      <c r="P323" s="156">
        <f>O323*H323</f>
        <v>0</v>
      </c>
      <c r="Q323" s="156">
        <v>0</v>
      </c>
      <c r="R323" s="156">
        <f>Q323*H323</f>
        <v>0</v>
      </c>
      <c r="S323" s="156">
        <v>0</v>
      </c>
      <c r="T323" s="157">
        <f>S323*H323</f>
        <v>0</v>
      </c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R323" s="158" t="s">
        <v>548</v>
      </c>
      <c r="AT323" s="158" t="s">
        <v>183</v>
      </c>
      <c r="AU323" s="158" t="s">
        <v>80</v>
      </c>
      <c r="AY323" s="17" t="s">
        <v>181</v>
      </c>
      <c r="BE323" s="159">
        <f>IF(N323="základní",J323,0)</f>
        <v>0</v>
      </c>
      <c r="BF323" s="159">
        <f>IF(N323="snížená",J323,0)</f>
        <v>0</v>
      </c>
      <c r="BG323" s="159">
        <f>IF(N323="zákl. přenesená",J323,0)</f>
        <v>0</v>
      </c>
      <c r="BH323" s="159">
        <f>IF(N323="sníž. přenesená",J323,0)</f>
        <v>0</v>
      </c>
      <c r="BI323" s="159">
        <f>IF(N323="nulová",J323,0)</f>
        <v>0</v>
      </c>
      <c r="BJ323" s="17" t="s">
        <v>80</v>
      </c>
      <c r="BK323" s="159">
        <f>ROUND(I323*H323,2)</f>
        <v>0</v>
      </c>
      <c r="BL323" s="17" t="s">
        <v>325</v>
      </c>
      <c r="BM323" s="158" t="s">
        <v>2565</v>
      </c>
    </row>
    <row r="324" spans="1:65" s="2" customFormat="1" ht="19.5">
      <c r="A324" s="32"/>
      <c r="B324" s="33"/>
      <c r="C324" s="32"/>
      <c r="D324" s="160" t="s">
        <v>190</v>
      </c>
      <c r="E324" s="32"/>
      <c r="F324" s="161" t="s">
        <v>1782</v>
      </c>
      <c r="G324" s="32"/>
      <c r="H324" s="32"/>
      <c r="I324" s="162"/>
      <c r="J324" s="32"/>
      <c r="K324" s="32"/>
      <c r="L324" s="33"/>
      <c r="M324" s="163"/>
      <c r="N324" s="164"/>
      <c r="O324" s="58"/>
      <c r="P324" s="58"/>
      <c r="Q324" s="58"/>
      <c r="R324" s="58"/>
      <c r="S324" s="58"/>
      <c r="T324" s="59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T324" s="17" t="s">
        <v>190</v>
      </c>
      <c r="AU324" s="17" t="s">
        <v>80</v>
      </c>
    </row>
    <row r="325" spans="1:65" s="2" customFormat="1" ht="16.5" customHeight="1">
      <c r="A325" s="32"/>
      <c r="B325" s="144"/>
      <c r="C325" s="145" t="s">
        <v>1436</v>
      </c>
      <c r="D325" s="145" t="s">
        <v>183</v>
      </c>
      <c r="E325" s="146" t="s">
        <v>1785</v>
      </c>
      <c r="F325" s="147" t="s">
        <v>1786</v>
      </c>
      <c r="G325" s="148" t="s">
        <v>577</v>
      </c>
      <c r="H325" s="149">
        <v>96</v>
      </c>
      <c r="I325" s="150"/>
      <c r="J325" s="151">
        <f>ROUND(I325*H325,2)</f>
        <v>0</v>
      </c>
      <c r="K325" s="152"/>
      <c r="L325" s="153"/>
      <c r="M325" s="154" t="s">
        <v>1</v>
      </c>
      <c r="N325" s="155" t="s">
        <v>37</v>
      </c>
      <c r="O325" s="58"/>
      <c r="P325" s="156">
        <f>O325*H325</f>
        <v>0</v>
      </c>
      <c r="Q325" s="156">
        <v>0</v>
      </c>
      <c r="R325" s="156">
        <f>Q325*H325</f>
        <v>0</v>
      </c>
      <c r="S325" s="156">
        <v>0</v>
      </c>
      <c r="T325" s="157">
        <f>S325*H325</f>
        <v>0</v>
      </c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R325" s="158" t="s">
        <v>548</v>
      </c>
      <c r="AT325" s="158" t="s">
        <v>183</v>
      </c>
      <c r="AU325" s="158" t="s">
        <v>80</v>
      </c>
      <c r="AY325" s="17" t="s">
        <v>181</v>
      </c>
      <c r="BE325" s="159">
        <f>IF(N325="základní",J325,0)</f>
        <v>0</v>
      </c>
      <c r="BF325" s="159">
        <f>IF(N325="snížená",J325,0)</f>
        <v>0</v>
      </c>
      <c r="BG325" s="159">
        <f>IF(N325="zákl. přenesená",J325,0)</f>
        <v>0</v>
      </c>
      <c r="BH325" s="159">
        <f>IF(N325="sníž. přenesená",J325,0)</f>
        <v>0</v>
      </c>
      <c r="BI325" s="159">
        <f>IF(N325="nulová",J325,0)</f>
        <v>0</v>
      </c>
      <c r="BJ325" s="17" t="s">
        <v>80</v>
      </c>
      <c r="BK325" s="159">
        <f>ROUND(I325*H325,2)</f>
        <v>0</v>
      </c>
      <c r="BL325" s="17" t="s">
        <v>325</v>
      </c>
      <c r="BM325" s="158" t="s">
        <v>2566</v>
      </c>
    </row>
    <row r="326" spans="1:65" s="2" customFormat="1" ht="11.25">
      <c r="A326" s="32"/>
      <c r="B326" s="33"/>
      <c r="C326" s="32"/>
      <c r="D326" s="160" t="s">
        <v>190</v>
      </c>
      <c r="E326" s="32"/>
      <c r="F326" s="161" t="s">
        <v>1786</v>
      </c>
      <c r="G326" s="32"/>
      <c r="H326" s="32"/>
      <c r="I326" s="162"/>
      <c r="J326" s="32"/>
      <c r="K326" s="32"/>
      <c r="L326" s="33"/>
      <c r="M326" s="163"/>
      <c r="N326" s="164"/>
      <c r="O326" s="58"/>
      <c r="P326" s="58"/>
      <c r="Q326" s="58"/>
      <c r="R326" s="58"/>
      <c r="S326" s="58"/>
      <c r="T326" s="59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T326" s="17" t="s">
        <v>190</v>
      </c>
      <c r="AU326" s="17" t="s">
        <v>80</v>
      </c>
    </row>
    <row r="327" spans="1:65" s="2" customFormat="1" ht="16.5" customHeight="1">
      <c r="A327" s="32"/>
      <c r="B327" s="144"/>
      <c r="C327" s="145" t="s">
        <v>1441</v>
      </c>
      <c r="D327" s="145" t="s">
        <v>183</v>
      </c>
      <c r="E327" s="146" t="s">
        <v>1789</v>
      </c>
      <c r="F327" s="147" t="s">
        <v>1790</v>
      </c>
      <c r="G327" s="148" t="s">
        <v>622</v>
      </c>
      <c r="H327" s="149">
        <v>27.4</v>
      </c>
      <c r="I327" s="150"/>
      <c r="J327" s="151">
        <f>ROUND(I327*H327,2)</f>
        <v>0</v>
      </c>
      <c r="K327" s="152"/>
      <c r="L327" s="153"/>
      <c r="M327" s="154" t="s">
        <v>1</v>
      </c>
      <c r="N327" s="155" t="s">
        <v>37</v>
      </c>
      <c r="O327" s="58"/>
      <c r="P327" s="156">
        <f>O327*H327</f>
        <v>0</v>
      </c>
      <c r="Q327" s="156">
        <v>0</v>
      </c>
      <c r="R327" s="156">
        <f>Q327*H327</f>
        <v>0</v>
      </c>
      <c r="S327" s="156">
        <v>0</v>
      </c>
      <c r="T327" s="157">
        <f>S327*H327</f>
        <v>0</v>
      </c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R327" s="158" t="s">
        <v>548</v>
      </c>
      <c r="AT327" s="158" t="s">
        <v>183</v>
      </c>
      <c r="AU327" s="158" t="s">
        <v>80</v>
      </c>
      <c r="AY327" s="17" t="s">
        <v>181</v>
      </c>
      <c r="BE327" s="159">
        <f>IF(N327="základní",J327,0)</f>
        <v>0</v>
      </c>
      <c r="BF327" s="159">
        <f>IF(N327="snížená",J327,0)</f>
        <v>0</v>
      </c>
      <c r="BG327" s="159">
        <f>IF(N327="zákl. přenesená",J327,0)</f>
        <v>0</v>
      </c>
      <c r="BH327" s="159">
        <f>IF(N327="sníž. přenesená",J327,0)</f>
        <v>0</v>
      </c>
      <c r="BI327" s="159">
        <f>IF(N327="nulová",J327,0)</f>
        <v>0</v>
      </c>
      <c r="BJ327" s="17" t="s">
        <v>80</v>
      </c>
      <c r="BK327" s="159">
        <f>ROUND(I327*H327,2)</f>
        <v>0</v>
      </c>
      <c r="BL327" s="17" t="s">
        <v>325</v>
      </c>
      <c r="BM327" s="158" t="s">
        <v>2567</v>
      </c>
    </row>
    <row r="328" spans="1:65" s="2" customFormat="1" ht="11.25">
      <c r="A328" s="32"/>
      <c r="B328" s="33"/>
      <c r="C328" s="32"/>
      <c r="D328" s="160" t="s">
        <v>190</v>
      </c>
      <c r="E328" s="32"/>
      <c r="F328" s="161" t="s">
        <v>1790</v>
      </c>
      <c r="G328" s="32"/>
      <c r="H328" s="32"/>
      <c r="I328" s="162"/>
      <c r="J328" s="32"/>
      <c r="K328" s="32"/>
      <c r="L328" s="33"/>
      <c r="M328" s="163"/>
      <c r="N328" s="164"/>
      <c r="O328" s="58"/>
      <c r="P328" s="58"/>
      <c r="Q328" s="58"/>
      <c r="R328" s="58"/>
      <c r="S328" s="58"/>
      <c r="T328" s="59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T328" s="17" t="s">
        <v>190</v>
      </c>
      <c r="AU328" s="17" t="s">
        <v>80</v>
      </c>
    </row>
    <row r="329" spans="1:65" s="2" customFormat="1" ht="37.9" customHeight="1">
      <c r="A329" s="32"/>
      <c r="B329" s="144"/>
      <c r="C329" s="188" t="s">
        <v>1443</v>
      </c>
      <c r="D329" s="188" t="s">
        <v>266</v>
      </c>
      <c r="E329" s="189" t="s">
        <v>2568</v>
      </c>
      <c r="F329" s="190" t="s">
        <v>2569</v>
      </c>
      <c r="G329" s="191" t="s">
        <v>881</v>
      </c>
      <c r="H329" s="192">
        <v>15</v>
      </c>
      <c r="I329" s="193"/>
      <c r="J329" s="194">
        <f>ROUND(I329*H329,2)</f>
        <v>0</v>
      </c>
      <c r="K329" s="195"/>
      <c r="L329" s="33"/>
      <c r="M329" s="196" t="s">
        <v>1</v>
      </c>
      <c r="N329" s="197" t="s">
        <v>37</v>
      </c>
      <c r="O329" s="58"/>
      <c r="P329" s="156">
        <f>O329*H329</f>
        <v>0</v>
      </c>
      <c r="Q329" s="156">
        <v>0</v>
      </c>
      <c r="R329" s="156">
        <f>Q329*H329</f>
        <v>0</v>
      </c>
      <c r="S329" s="156">
        <v>0</v>
      </c>
      <c r="T329" s="157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58" t="s">
        <v>325</v>
      </c>
      <c r="AT329" s="158" t="s">
        <v>266</v>
      </c>
      <c r="AU329" s="158" t="s">
        <v>80</v>
      </c>
      <c r="AY329" s="17" t="s">
        <v>181</v>
      </c>
      <c r="BE329" s="159">
        <f>IF(N329="základní",J329,0)</f>
        <v>0</v>
      </c>
      <c r="BF329" s="159">
        <f>IF(N329="snížená",J329,0)</f>
        <v>0</v>
      </c>
      <c r="BG329" s="159">
        <f>IF(N329="zákl. přenesená",J329,0)</f>
        <v>0</v>
      </c>
      <c r="BH329" s="159">
        <f>IF(N329="sníž. přenesená",J329,0)</f>
        <v>0</v>
      </c>
      <c r="BI329" s="159">
        <f>IF(N329="nulová",J329,0)</f>
        <v>0</v>
      </c>
      <c r="BJ329" s="17" t="s">
        <v>80</v>
      </c>
      <c r="BK329" s="159">
        <f>ROUND(I329*H329,2)</f>
        <v>0</v>
      </c>
      <c r="BL329" s="17" t="s">
        <v>325</v>
      </c>
      <c r="BM329" s="158" t="s">
        <v>2570</v>
      </c>
    </row>
    <row r="330" spans="1:65" s="2" customFormat="1" ht="19.5">
      <c r="A330" s="32"/>
      <c r="B330" s="33"/>
      <c r="C330" s="32"/>
      <c r="D330" s="160" t="s">
        <v>190</v>
      </c>
      <c r="E330" s="32"/>
      <c r="F330" s="161" t="s">
        <v>2569</v>
      </c>
      <c r="G330" s="32"/>
      <c r="H330" s="32"/>
      <c r="I330" s="162"/>
      <c r="J330" s="32"/>
      <c r="K330" s="32"/>
      <c r="L330" s="33"/>
      <c r="M330" s="163"/>
      <c r="N330" s="164"/>
      <c r="O330" s="58"/>
      <c r="P330" s="58"/>
      <c r="Q330" s="58"/>
      <c r="R330" s="58"/>
      <c r="S330" s="58"/>
      <c r="T330" s="59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T330" s="17" t="s">
        <v>190</v>
      </c>
      <c r="AU330" s="17" t="s">
        <v>80</v>
      </c>
    </row>
    <row r="331" spans="1:65" s="13" customFormat="1" ht="11.25">
      <c r="B331" s="165"/>
      <c r="D331" s="160" t="s">
        <v>191</v>
      </c>
      <c r="E331" s="166" t="s">
        <v>1</v>
      </c>
      <c r="F331" s="167" t="s">
        <v>2549</v>
      </c>
      <c r="H331" s="168">
        <v>15</v>
      </c>
      <c r="I331" s="169"/>
      <c r="L331" s="165"/>
      <c r="M331" s="170"/>
      <c r="N331" s="171"/>
      <c r="O331" s="171"/>
      <c r="P331" s="171"/>
      <c r="Q331" s="171"/>
      <c r="R331" s="171"/>
      <c r="S331" s="171"/>
      <c r="T331" s="172"/>
      <c r="AT331" s="166" t="s">
        <v>191</v>
      </c>
      <c r="AU331" s="166" t="s">
        <v>80</v>
      </c>
      <c r="AV331" s="13" t="s">
        <v>82</v>
      </c>
      <c r="AW331" s="13" t="s">
        <v>29</v>
      </c>
      <c r="AX331" s="13" t="s">
        <v>72</v>
      </c>
      <c r="AY331" s="166" t="s">
        <v>181</v>
      </c>
    </row>
    <row r="332" spans="1:65" s="15" customFormat="1" ht="11.25">
      <c r="B332" s="180"/>
      <c r="D332" s="160" t="s">
        <v>191</v>
      </c>
      <c r="E332" s="181" t="s">
        <v>1</v>
      </c>
      <c r="F332" s="182" t="s">
        <v>223</v>
      </c>
      <c r="H332" s="183">
        <v>15</v>
      </c>
      <c r="I332" s="184"/>
      <c r="L332" s="180"/>
      <c r="M332" s="185"/>
      <c r="N332" s="186"/>
      <c r="O332" s="186"/>
      <c r="P332" s="186"/>
      <c r="Q332" s="186"/>
      <c r="R332" s="186"/>
      <c r="S332" s="186"/>
      <c r="T332" s="187"/>
      <c r="AT332" s="181" t="s">
        <v>191</v>
      </c>
      <c r="AU332" s="181" t="s">
        <v>80</v>
      </c>
      <c r="AV332" s="15" t="s">
        <v>188</v>
      </c>
      <c r="AW332" s="15" t="s">
        <v>29</v>
      </c>
      <c r="AX332" s="15" t="s">
        <v>80</v>
      </c>
      <c r="AY332" s="181" t="s">
        <v>181</v>
      </c>
    </row>
    <row r="333" spans="1:65" s="2" customFormat="1" ht="16.5" customHeight="1">
      <c r="A333" s="32"/>
      <c r="B333" s="144"/>
      <c r="C333" s="145" t="s">
        <v>1784</v>
      </c>
      <c r="D333" s="145" t="s">
        <v>183</v>
      </c>
      <c r="E333" s="146" t="s">
        <v>2571</v>
      </c>
      <c r="F333" s="147" t="s">
        <v>2572</v>
      </c>
      <c r="G333" s="148" t="s">
        <v>881</v>
      </c>
      <c r="H333" s="149">
        <v>16.5</v>
      </c>
      <c r="I333" s="150"/>
      <c r="J333" s="151">
        <f>ROUND(I333*H333,2)</f>
        <v>0</v>
      </c>
      <c r="K333" s="152"/>
      <c r="L333" s="153"/>
      <c r="M333" s="154" t="s">
        <v>1</v>
      </c>
      <c r="N333" s="155" t="s">
        <v>37</v>
      </c>
      <c r="O333" s="58"/>
      <c r="P333" s="156">
        <f>O333*H333</f>
        <v>0</v>
      </c>
      <c r="Q333" s="156">
        <v>0</v>
      </c>
      <c r="R333" s="156">
        <f>Q333*H333</f>
        <v>0</v>
      </c>
      <c r="S333" s="156">
        <v>0</v>
      </c>
      <c r="T333" s="157">
        <f>S333*H333</f>
        <v>0</v>
      </c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R333" s="158" t="s">
        <v>548</v>
      </c>
      <c r="AT333" s="158" t="s">
        <v>183</v>
      </c>
      <c r="AU333" s="158" t="s">
        <v>80</v>
      </c>
      <c r="AY333" s="17" t="s">
        <v>181</v>
      </c>
      <c r="BE333" s="159">
        <f>IF(N333="základní",J333,0)</f>
        <v>0</v>
      </c>
      <c r="BF333" s="159">
        <f>IF(N333="snížená",J333,0)</f>
        <v>0</v>
      </c>
      <c r="BG333" s="159">
        <f>IF(N333="zákl. přenesená",J333,0)</f>
        <v>0</v>
      </c>
      <c r="BH333" s="159">
        <f>IF(N333="sníž. přenesená",J333,0)</f>
        <v>0</v>
      </c>
      <c r="BI333" s="159">
        <f>IF(N333="nulová",J333,0)</f>
        <v>0</v>
      </c>
      <c r="BJ333" s="17" t="s">
        <v>80</v>
      </c>
      <c r="BK333" s="159">
        <f>ROUND(I333*H333,2)</f>
        <v>0</v>
      </c>
      <c r="BL333" s="17" t="s">
        <v>325</v>
      </c>
      <c r="BM333" s="158" t="s">
        <v>2573</v>
      </c>
    </row>
    <row r="334" spans="1:65" s="2" customFormat="1" ht="11.25">
      <c r="A334" s="32"/>
      <c r="B334" s="33"/>
      <c r="C334" s="32"/>
      <c r="D334" s="160" t="s">
        <v>190</v>
      </c>
      <c r="E334" s="32"/>
      <c r="F334" s="161" t="s">
        <v>2572</v>
      </c>
      <c r="G334" s="32"/>
      <c r="H334" s="32"/>
      <c r="I334" s="162"/>
      <c r="J334" s="32"/>
      <c r="K334" s="32"/>
      <c r="L334" s="33"/>
      <c r="M334" s="163"/>
      <c r="N334" s="164"/>
      <c r="O334" s="58"/>
      <c r="P334" s="58"/>
      <c r="Q334" s="58"/>
      <c r="R334" s="58"/>
      <c r="S334" s="58"/>
      <c r="T334" s="59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T334" s="17" t="s">
        <v>190</v>
      </c>
      <c r="AU334" s="17" t="s">
        <v>80</v>
      </c>
    </row>
    <row r="335" spans="1:65" s="13" customFormat="1" ht="11.25">
      <c r="B335" s="165"/>
      <c r="D335" s="160" t="s">
        <v>191</v>
      </c>
      <c r="E335" s="166" t="s">
        <v>1</v>
      </c>
      <c r="F335" s="167" t="s">
        <v>2574</v>
      </c>
      <c r="H335" s="168">
        <v>16.5</v>
      </c>
      <c r="I335" s="169"/>
      <c r="L335" s="165"/>
      <c r="M335" s="170"/>
      <c r="N335" s="171"/>
      <c r="O335" s="171"/>
      <c r="P335" s="171"/>
      <c r="Q335" s="171"/>
      <c r="R335" s="171"/>
      <c r="S335" s="171"/>
      <c r="T335" s="172"/>
      <c r="AT335" s="166" t="s">
        <v>191</v>
      </c>
      <c r="AU335" s="166" t="s">
        <v>80</v>
      </c>
      <c r="AV335" s="13" t="s">
        <v>82</v>
      </c>
      <c r="AW335" s="13" t="s">
        <v>29</v>
      </c>
      <c r="AX335" s="13" t="s">
        <v>72</v>
      </c>
      <c r="AY335" s="166" t="s">
        <v>181</v>
      </c>
    </row>
    <row r="336" spans="1:65" s="15" customFormat="1" ht="11.25">
      <c r="B336" s="180"/>
      <c r="D336" s="160" t="s">
        <v>191</v>
      </c>
      <c r="E336" s="181" t="s">
        <v>1</v>
      </c>
      <c r="F336" s="182" t="s">
        <v>223</v>
      </c>
      <c r="H336" s="183">
        <v>16.5</v>
      </c>
      <c r="I336" s="184"/>
      <c r="L336" s="180"/>
      <c r="M336" s="185"/>
      <c r="N336" s="186"/>
      <c r="O336" s="186"/>
      <c r="P336" s="186"/>
      <c r="Q336" s="186"/>
      <c r="R336" s="186"/>
      <c r="S336" s="186"/>
      <c r="T336" s="187"/>
      <c r="AT336" s="181" t="s">
        <v>191</v>
      </c>
      <c r="AU336" s="181" t="s">
        <v>80</v>
      </c>
      <c r="AV336" s="15" t="s">
        <v>188</v>
      </c>
      <c r="AW336" s="15" t="s">
        <v>29</v>
      </c>
      <c r="AX336" s="15" t="s">
        <v>80</v>
      </c>
      <c r="AY336" s="181" t="s">
        <v>181</v>
      </c>
    </row>
    <row r="337" spans="1:65" s="2" customFormat="1" ht="49.15" customHeight="1">
      <c r="A337" s="32"/>
      <c r="B337" s="144"/>
      <c r="C337" s="188" t="s">
        <v>1788</v>
      </c>
      <c r="D337" s="188" t="s">
        <v>266</v>
      </c>
      <c r="E337" s="189" t="s">
        <v>1793</v>
      </c>
      <c r="F337" s="190" t="s">
        <v>1794</v>
      </c>
      <c r="G337" s="191" t="s">
        <v>643</v>
      </c>
      <c r="H337" s="192">
        <v>1.0129999999999999</v>
      </c>
      <c r="I337" s="193"/>
      <c r="J337" s="194">
        <f>ROUND(I337*H337,2)</f>
        <v>0</v>
      </c>
      <c r="K337" s="195"/>
      <c r="L337" s="33"/>
      <c r="M337" s="196" t="s">
        <v>1</v>
      </c>
      <c r="N337" s="197" t="s">
        <v>37</v>
      </c>
      <c r="O337" s="58"/>
      <c r="P337" s="156">
        <f>O337*H337</f>
        <v>0</v>
      </c>
      <c r="Q337" s="156">
        <v>0</v>
      </c>
      <c r="R337" s="156">
        <f>Q337*H337</f>
        <v>0</v>
      </c>
      <c r="S337" s="156">
        <v>0</v>
      </c>
      <c r="T337" s="157">
        <f>S337*H337</f>
        <v>0</v>
      </c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R337" s="158" t="s">
        <v>325</v>
      </c>
      <c r="AT337" s="158" t="s">
        <v>266</v>
      </c>
      <c r="AU337" s="158" t="s">
        <v>80</v>
      </c>
      <c r="AY337" s="17" t="s">
        <v>181</v>
      </c>
      <c r="BE337" s="159">
        <f>IF(N337="základní",J337,0)</f>
        <v>0</v>
      </c>
      <c r="BF337" s="159">
        <f>IF(N337="snížená",J337,0)</f>
        <v>0</v>
      </c>
      <c r="BG337" s="159">
        <f>IF(N337="zákl. přenesená",J337,0)</f>
        <v>0</v>
      </c>
      <c r="BH337" s="159">
        <f>IF(N337="sníž. přenesená",J337,0)</f>
        <v>0</v>
      </c>
      <c r="BI337" s="159">
        <f>IF(N337="nulová",J337,0)</f>
        <v>0</v>
      </c>
      <c r="BJ337" s="17" t="s">
        <v>80</v>
      </c>
      <c r="BK337" s="159">
        <f>ROUND(I337*H337,2)</f>
        <v>0</v>
      </c>
      <c r="BL337" s="17" t="s">
        <v>325</v>
      </c>
      <c r="BM337" s="158" t="s">
        <v>2575</v>
      </c>
    </row>
    <row r="338" spans="1:65" s="2" customFormat="1" ht="29.25">
      <c r="A338" s="32"/>
      <c r="B338" s="33"/>
      <c r="C338" s="32"/>
      <c r="D338" s="160" t="s">
        <v>190</v>
      </c>
      <c r="E338" s="32"/>
      <c r="F338" s="161" t="s">
        <v>1794</v>
      </c>
      <c r="G338" s="32"/>
      <c r="H338" s="32"/>
      <c r="I338" s="162"/>
      <c r="J338" s="32"/>
      <c r="K338" s="32"/>
      <c r="L338" s="33"/>
      <c r="M338" s="163"/>
      <c r="N338" s="164"/>
      <c r="O338" s="58"/>
      <c r="P338" s="58"/>
      <c r="Q338" s="58"/>
      <c r="R338" s="58"/>
      <c r="S338" s="58"/>
      <c r="T338" s="59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T338" s="17" t="s">
        <v>190</v>
      </c>
      <c r="AU338" s="17" t="s">
        <v>80</v>
      </c>
    </row>
    <row r="339" spans="1:65" s="2" customFormat="1" ht="76.349999999999994" customHeight="1">
      <c r="A339" s="32"/>
      <c r="B339" s="144"/>
      <c r="C339" s="188" t="s">
        <v>1792</v>
      </c>
      <c r="D339" s="188" t="s">
        <v>266</v>
      </c>
      <c r="E339" s="189" t="s">
        <v>1797</v>
      </c>
      <c r="F339" s="190" t="s">
        <v>1798</v>
      </c>
      <c r="G339" s="191" t="s">
        <v>643</v>
      </c>
      <c r="H339" s="192">
        <v>19.247</v>
      </c>
      <c r="I339" s="193"/>
      <c r="J339" s="194">
        <f>ROUND(I339*H339,2)</f>
        <v>0</v>
      </c>
      <c r="K339" s="195"/>
      <c r="L339" s="33"/>
      <c r="M339" s="196" t="s">
        <v>1</v>
      </c>
      <c r="N339" s="197" t="s">
        <v>37</v>
      </c>
      <c r="O339" s="58"/>
      <c r="P339" s="156">
        <f>O339*H339</f>
        <v>0</v>
      </c>
      <c r="Q339" s="156">
        <v>0</v>
      </c>
      <c r="R339" s="156">
        <f>Q339*H339</f>
        <v>0</v>
      </c>
      <c r="S339" s="156">
        <v>0</v>
      </c>
      <c r="T339" s="157">
        <f>S339*H339</f>
        <v>0</v>
      </c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R339" s="158" t="s">
        <v>325</v>
      </c>
      <c r="AT339" s="158" t="s">
        <v>266</v>
      </c>
      <c r="AU339" s="158" t="s">
        <v>80</v>
      </c>
      <c r="AY339" s="17" t="s">
        <v>181</v>
      </c>
      <c r="BE339" s="159">
        <f>IF(N339="základní",J339,0)</f>
        <v>0</v>
      </c>
      <c r="BF339" s="159">
        <f>IF(N339="snížená",J339,0)</f>
        <v>0</v>
      </c>
      <c r="BG339" s="159">
        <f>IF(N339="zákl. přenesená",J339,0)</f>
        <v>0</v>
      </c>
      <c r="BH339" s="159">
        <f>IF(N339="sníž. přenesená",J339,0)</f>
        <v>0</v>
      </c>
      <c r="BI339" s="159">
        <f>IF(N339="nulová",J339,0)</f>
        <v>0</v>
      </c>
      <c r="BJ339" s="17" t="s">
        <v>80</v>
      </c>
      <c r="BK339" s="159">
        <f>ROUND(I339*H339,2)</f>
        <v>0</v>
      </c>
      <c r="BL339" s="17" t="s">
        <v>325</v>
      </c>
      <c r="BM339" s="158" t="s">
        <v>2576</v>
      </c>
    </row>
    <row r="340" spans="1:65" s="2" customFormat="1" ht="48.75">
      <c r="A340" s="32"/>
      <c r="B340" s="33"/>
      <c r="C340" s="32"/>
      <c r="D340" s="160" t="s">
        <v>190</v>
      </c>
      <c r="E340" s="32"/>
      <c r="F340" s="161" t="s">
        <v>1800</v>
      </c>
      <c r="G340" s="32"/>
      <c r="H340" s="32"/>
      <c r="I340" s="162"/>
      <c r="J340" s="32"/>
      <c r="K340" s="32"/>
      <c r="L340" s="33"/>
      <c r="M340" s="163"/>
      <c r="N340" s="164"/>
      <c r="O340" s="58"/>
      <c r="P340" s="58"/>
      <c r="Q340" s="58"/>
      <c r="R340" s="58"/>
      <c r="S340" s="58"/>
      <c r="T340" s="59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T340" s="17" t="s">
        <v>190</v>
      </c>
      <c r="AU340" s="17" t="s">
        <v>80</v>
      </c>
    </row>
    <row r="341" spans="1:65" s="13" customFormat="1" ht="11.25">
      <c r="B341" s="165"/>
      <c r="D341" s="160" t="s">
        <v>191</v>
      </c>
      <c r="E341" s="166" t="s">
        <v>1</v>
      </c>
      <c r="F341" s="167" t="s">
        <v>2577</v>
      </c>
      <c r="H341" s="168">
        <v>19.247</v>
      </c>
      <c r="I341" s="169"/>
      <c r="L341" s="165"/>
      <c r="M341" s="170"/>
      <c r="N341" s="171"/>
      <c r="O341" s="171"/>
      <c r="P341" s="171"/>
      <c r="Q341" s="171"/>
      <c r="R341" s="171"/>
      <c r="S341" s="171"/>
      <c r="T341" s="172"/>
      <c r="AT341" s="166" t="s">
        <v>191</v>
      </c>
      <c r="AU341" s="166" t="s">
        <v>80</v>
      </c>
      <c r="AV341" s="13" t="s">
        <v>82</v>
      </c>
      <c r="AW341" s="13" t="s">
        <v>29</v>
      </c>
      <c r="AX341" s="13" t="s">
        <v>72</v>
      </c>
      <c r="AY341" s="166" t="s">
        <v>181</v>
      </c>
    </row>
    <row r="342" spans="1:65" s="15" customFormat="1" ht="11.25">
      <c r="B342" s="180"/>
      <c r="D342" s="160" t="s">
        <v>191</v>
      </c>
      <c r="E342" s="181" t="s">
        <v>1</v>
      </c>
      <c r="F342" s="182" t="s">
        <v>223</v>
      </c>
      <c r="H342" s="183">
        <v>19.247</v>
      </c>
      <c r="I342" s="184"/>
      <c r="L342" s="180"/>
      <c r="M342" s="206"/>
      <c r="N342" s="207"/>
      <c r="O342" s="207"/>
      <c r="P342" s="207"/>
      <c r="Q342" s="207"/>
      <c r="R342" s="207"/>
      <c r="S342" s="207"/>
      <c r="T342" s="208"/>
      <c r="AT342" s="181" t="s">
        <v>191</v>
      </c>
      <c r="AU342" s="181" t="s">
        <v>80</v>
      </c>
      <c r="AV342" s="15" t="s">
        <v>188</v>
      </c>
      <c r="AW342" s="15" t="s">
        <v>29</v>
      </c>
      <c r="AX342" s="15" t="s">
        <v>80</v>
      </c>
      <c r="AY342" s="181" t="s">
        <v>181</v>
      </c>
    </row>
    <row r="343" spans="1:65" s="2" customFormat="1" ht="6.95" customHeight="1">
      <c r="A343" s="32"/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33"/>
      <c r="M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</row>
  </sheetData>
  <autoFilter ref="C124:K342" xr:uid="{00000000-0009-0000-0000-000017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61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151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2578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ROUND(J121,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ROUND((SUM(BE121:BE160)),  2)</f>
        <v>0</v>
      </c>
      <c r="G33" s="32"/>
      <c r="H33" s="32"/>
      <c r="I33" s="100">
        <v>0.21</v>
      </c>
      <c r="J33" s="99">
        <f>ROUND(((SUM(BE121:BE160))*I33),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ROUND((SUM(BF121:BF160)),  2)</f>
        <v>0</v>
      </c>
      <c r="G34" s="32"/>
      <c r="H34" s="32"/>
      <c r="I34" s="100">
        <v>0.12</v>
      </c>
      <c r="J34" s="99">
        <f>ROUND(((SUM(BF121:BF160))*I34),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ROUND((SUM(BG121:BG160)),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ROUND((SUM(BH121:BH160)),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ROUND((SUM(BI121:BI160)),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01-21-13.2 - Železniční propustek v km 196,098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J121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J122</f>
        <v>0</v>
      </c>
      <c r="L97" s="112"/>
    </row>
    <row r="98" spans="1:31" s="10" customFormat="1" ht="19.899999999999999" customHeight="1">
      <c r="B98" s="116"/>
      <c r="D98" s="117" t="s">
        <v>1560</v>
      </c>
      <c r="E98" s="118"/>
      <c r="F98" s="118"/>
      <c r="G98" s="118"/>
      <c r="H98" s="118"/>
      <c r="I98" s="118"/>
      <c r="J98" s="119">
        <f>J123</f>
        <v>0</v>
      </c>
      <c r="L98" s="116"/>
    </row>
    <row r="99" spans="1:31" s="10" customFormat="1" ht="19.899999999999999" customHeight="1">
      <c r="B99" s="116"/>
      <c r="D99" s="117" t="s">
        <v>1562</v>
      </c>
      <c r="E99" s="118"/>
      <c r="F99" s="118"/>
      <c r="G99" s="118"/>
      <c r="H99" s="118"/>
      <c r="I99" s="118"/>
      <c r="J99" s="119">
        <f>J128</f>
        <v>0</v>
      </c>
      <c r="L99" s="116"/>
    </row>
    <row r="100" spans="1:31" s="10" customFormat="1" ht="19.899999999999999" customHeight="1">
      <c r="B100" s="116"/>
      <c r="D100" s="117" t="s">
        <v>1895</v>
      </c>
      <c r="E100" s="118"/>
      <c r="F100" s="118"/>
      <c r="G100" s="118"/>
      <c r="H100" s="118"/>
      <c r="I100" s="118"/>
      <c r="J100" s="119">
        <f>J149</f>
        <v>0</v>
      </c>
      <c r="L100" s="116"/>
    </row>
    <row r="101" spans="1:31" s="10" customFormat="1" ht="19.899999999999999" customHeight="1">
      <c r="B101" s="116"/>
      <c r="D101" s="117" t="s">
        <v>1564</v>
      </c>
      <c r="E101" s="118"/>
      <c r="F101" s="118"/>
      <c r="G101" s="118"/>
      <c r="H101" s="118"/>
      <c r="I101" s="118"/>
      <c r="J101" s="119">
        <f>J158</f>
        <v>0</v>
      </c>
      <c r="L101" s="116"/>
    </row>
    <row r="102" spans="1:31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31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24.95" customHeight="1">
      <c r="A108" s="32"/>
      <c r="B108" s="33"/>
      <c r="C108" s="21" t="s">
        <v>166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48" t="str">
        <f>E7</f>
        <v>Oprava trati v úseku Luka nad Jihlavou-Jihlava-III. a IV. etapa BM</v>
      </c>
      <c r="F111" s="249"/>
      <c r="G111" s="249"/>
      <c r="H111" s="249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156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45" t="str">
        <f>E9</f>
        <v>SO 01-21-13.2 - Železniční propustek v km 196,098</v>
      </c>
      <c r="F113" s="250"/>
      <c r="G113" s="250"/>
      <c r="H113" s="250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20</v>
      </c>
      <c r="D115" s="32"/>
      <c r="E115" s="32"/>
      <c r="F115" s="25" t="str">
        <f>F12</f>
        <v xml:space="preserve"> </v>
      </c>
      <c r="G115" s="32"/>
      <c r="H115" s="32"/>
      <c r="I115" s="27" t="s">
        <v>22</v>
      </c>
      <c r="J115" s="55" t="str">
        <f>IF(J12="","",J12)</f>
        <v>Vyplň údaj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23</v>
      </c>
      <c r="D117" s="32"/>
      <c r="E117" s="32"/>
      <c r="F117" s="25" t="str">
        <f>E15</f>
        <v xml:space="preserve"> </v>
      </c>
      <c r="G117" s="32"/>
      <c r="H117" s="32"/>
      <c r="I117" s="27" t="s">
        <v>28</v>
      </c>
      <c r="J117" s="30" t="str">
        <f>E21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26</v>
      </c>
      <c r="D118" s="32"/>
      <c r="E118" s="32"/>
      <c r="F118" s="25" t="str">
        <f>IF(E18="","",E18)</f>
        <v>Vyplň údaj</v>
      </c>
      <c r="G118" s="32"/>
      <c r="H118" s="32"/>
      <c r="I118" s="27" t="s">
        <v>30</v>
      </c>
      <c r="J118" s="30" t="str">
        <f>E24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0.3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11" customFormat="1" ht="29.25" customHeight="1">
      <c r="A120" s="120"/>
      <c r="B120" s="121"/>
      <c r="C120" s="122" t="s">
        <v>167</v>
      </c>
      <c r="D120" s="123" t="s">
        <v>57</v>
      </c>
      <c r="E120" s="123" t="s">
        <v>53</v>
      </c>
      <c r="F120" s="123" t="s">
        <v>54</v>
      </c>
      <c r="G120" s="123" t="s">
        <v>168</v>
      </c>
      <c r="H120" s="123" t="s">
        <v>169</v>
      </c>
      <c r="I120" s="123" t="s">
        <v>170</v>
      </c>
      <c r="J120" s="124" t="s">
        <v>160</v>
      </c>
      <c r="K120" s="125" t="s">
        <v>171</v>
      </c>
      <c r="L120" s="126"/>
      <c r="M120" s="62" t="s">
        <v>1</v>
      </c>
      <c r="N120" s="63" t="s">
        <v>36</v>
      </c>
      <c r="O120" s="63" t="s">
        <v>172</v>
      </c>
      <c r="P120" s="63" t="s">
        <v>173</v>
      </c>
      <c r="Q120" s="63" t="s">
        <v>174</v>
      </c>
      <c r="R120" s="63" t="s">
        <v>175</v>
      </c>
      <c r="S120" s="63" t="s">
        <v>176</v>
      </c>
      <c r="T120" s="64" t="s">
        <v>177</v>
      </c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</row>
    <row r="121" spans="1:65" s="2" customFormat="1" ht="22.9" customHeight="1">
      <c r="A121" s="32"/>
      <c r="B121" s="33"/>
      <c r="C121" s="69" t="s">
        <v>178</v>
      </c>
      <c r="D121" s="32"/>
      <c r="E121" s="32"/>
      <c r="F121" s="32"/>
      <c r="G121" s="32"/>
      <c r="H121" s="32"/>
      <c r="I121" s="32"/>
      <c r="J121" s="127">
        <f>BK121</f>
        <v>0</v>
      </c>
      <c r="K121" s="32"/>
      <c r="L121" s="33"/>
      <c r="M121" s="65"/>
      <c r="N121" s="56"/>
      <c r="O121" s="66"/>
      <c r="P121" s="128">
        <f>P122</f>
        <v>0</v>
      </c>
      <c r="Q121" s="66"/>
      <c r="R121" s="128">
        <f>R122</f>
        <v>0</v>
      </c>
      <c r="S121" s="66"/>
      <c r="T121" s="129">
        <f>T122</f>
        <v>4.5000000000000005E-3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7" t="s">
        <v>71</v>
      </c>
      <c r="AU121" s="17" t="s">
        <v>162</v>
      </c>
      <c r="BK121" s="130">
        <f>BK122</f>
        <v>0</v>
      </c>
    </row>
    <row r="122" spans="1:65" s="12" customFormat="1" ht="25.9" customHeight="1">
      <c r="B122" s="131"/>
      <c r="D122" s="132" t="s">
        <v>71</v>
      </c>
      <c r="E122" s="133" t="s">
        <v>179</v>
      </c>
      <c r="F122" s="133" t="s">
        <v>180</v>
      </c>
      <c r="I122" s="134"/>
      <c r="J122" s="135">
        <f>BK122</f>
        <v>0</v>
      </c>
      <c r="L122" s="131"/>
      <c r="M122" s="136"/>
      <c r="N122" s="137"/>
      <c r="O122" s="137"/>
      <c r="P122" s="138">
        <f>P123+P128+P149+P158</f>
        <v>0</v>
      </c>
      <c r="Q122" s="137"/>
      <c r="R122" s="138">
        <f>R123+R128+R149+R158</f>
        <v>0</v>
      </c>
      <c r="S122" s="137"/>
      <c r="T122" s="139">
        <f>T123+T128+T149+T158</f>
        <v>4.5000000000000005E-3</v>
      </c>
      <c r="AR122" s="132" t="s">
        <v>80</v>
      </c>
      <c r="AT122" s="140" t="s">
        <v>71</v>
      </c>
      <c r="AU122" s="140" t="s">
        <v>72</v>
      </c>
      <c r="AY122" s="132" t="s">
        <v>181</v>
      </c>
      <c r="BK122" s="141">
        <f>BK123+BK128+BK149+BK158</f>
        <v>0</v>
      </c>
    </row>
    <row r="123" spans="1:65" s="12" customFormat="1" ht="22.9" customHeight="1">
      <c r="B123" s="131"/>
      <c r="D123" s="132" t="s">
        <v>71</v>
      </c>
      <c r="E123" s="142" t="s">
        <v>188</v>
      </c>
      <c r="F123" s="142" t="s">
        <v>1654</v>
      </c>
      <c r="I123" s="134"/>
      <c r="J123" s="143">
        <f>BK123</f>
        <v>0</v>
      </c>
      <c r="L123" s="131"/>
      <c r="M123" s="136"/>
      <c r="N123" s="137"/>
      <c r="O123" s="137"/>
      <c r="P123" s="138">
        <f>SUM(P124:P127)</f>
        <v>0</v>
      </c>
      <c r="Q123" s="137"/>
      <c r="R123" s="138">
        <f>SUM(R124:R127)</f>
        <v>0</v>
      </c>
      <c r="S123" s="137"/>
      <c r="T123" s="139">
        <f>SUM(T124:T127)</f>
        <v>0</v>
      </c>
      <c r="AR123" s="132" t="s">
        <v>80</v>
      </c>
      <c r="AT123" s="140" t="s">
        <v>71</v>
      </c>
      <c r="AU123" s="140" t="s">
        <v>80</v>
      </c>
      <c r="AY123" s="132" t="s">
        <v>181</v>
      </c>
      <c r="BK123" s="141">
        <f>SUM(BK124:BK127)</f>
        <v>0</v>
      </c>
    </row>
    <row r="124" spans="1:65" s="2" customFormat="1" ht="55.5" customHeight="1">
      <c r="A124" s="32"/>
      <c r="B124" s="144"/>
      <c r="C124" s="188" t="s">
        <v>80</v>
      </c>
      <c r="D124" s="188" t="s">
        <v>266</v>
      </c>
      <c r="E124" s="189" t="s">
        <v>1686</v>
      </c>
      <c r="F124" s="190" t="s">
        <v>1687</v>
      </c>
      <c r="G124" s="191" t="s">
        <v>881</v>
      </c>
      <c r="H124" s="192">
        <v>5.4</v>
      </c>
      <c r="I124" s="193"/>
      <c r="J124" s="194">
        <f>ROUND(I124*H124,2)</f>
        <v>0</v>
      </c>
      <c r="K124" s="195"/>
      <c r="L124" s="33"/>
      <c r="M124" s="196" t="s">
        <v>1</v>
      </c>
      <c r="N124" s="197" t="s">
        <v>37</v>
      </c>
      <c r="O124" s="58"/>
      <c r="P124" s="156">
        <f>O124*H124</f>
        <v>0</v>
      </c>
      <c r="Q124" s="156">
        <v>0</v>
      </c>
      <c r="R124" s="156">
        <f>Q124*H124</f>
        <v>0</v>
      </c>
      <c r="S124" s="156">
        <v>0</v>
      </c>
      <c r="T124" s="157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8" t="s">
        <v>188</v>
      </c>
      <c r="AT124" s="158" t="s">
        <v>266</v>
      </c>
      <c r="AU124" s="158" t="s">
        <v>82</v>
      </c>
      <c r="AY124" s="17" t="s">
        <v>181</v>
      </c>
      <c r="BE124" s="159">
        <f>IF(N124="základní",J124,0)</f>
        <v>0</v>
      </c>
      <c r="BF124" s="159">
        <f>IF(N124="snížená",J124,0)</f>
        <v>0</v>
      </c>
      <c r="BG124" s="159">
        <f>IF(N124="zákl. přenesená",J124,0)</f>
        <v>0</v>
      </c>
      <c r="BH124" s="159">
        <f>IF(N124="sníž. přenesená",J124,0)</f>
        <v>0</v>
      </c>
      <c r="BI124" s="159">
        <f>IF(N124="nulová",J124,0)</f>
        <v>0</v>
      </c>
      <c r="BJ124" s="17" t="s">
        <v>80</v>
      </c>
      <c r="BK124" s="159">
        <f>ROUND(I124*H124,2)</f>
        <v>0</v>
      </c>
      <c r="BL124" s="17" t="s">
        <v>188</v>
      </c>
      <c r="BM124" s="158" t="s">
        <v>2579</v>
      </c>
    </row>
    <row r="125" spans="1:65" s="2" customFormat="1" ht="29.25">
      <c r="A125" s="32"/>
      <c r="B125" s="33"/>
      <c r="C125" s="32"/>
      <c r="D125" s="160" t="s">
        <v>190</v>
      </c>
      <c r="E125" s="32"/>
      <c r="F125" s="161" t="s">
        <v>1687</v>
      </c>
      <c r="G125" s="32"/>
      <c r="H125" s="32"/>
      <c r="I125" s="162"/>
      <c r="J125" s="32"/>
      <c r="K125" s="32"/>
      <c r="L125" s="33"/>
      <c r="M125" s="163"/>
      <c r="N125" s="164"/>
      <c r="O125" s="58"/>
      <c r="P125" s="58"/>
      <c r="Q125" s="58"/>
      <c r="R125" s="58"/>
      <c r="S125" s="58"/>
      <c r="T125" s="59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190</v>
      </c>
      <c r="AU125" s="17" t="s">
        <v>82</v>
      </c>
    </row>
    <row r="126" spans="1:65" s="13" customFormat="1" ht="11.25">
      <c r="B126" s="165"/>
      <c r="D126" s="160" t="s">
        <v>191</v>
      </c>
      <c r="E126" s="166" t="s">
        <v>1</v>
      </c>
      <c r="F126" s="167" t="s">
        <v>2580</v>
      </c>
      <c r="H126" s="168">
        <v>5.4</v>
      </c>
      <c r="I126" s="169"/>
      <c r="L126" s="165"/>
      <c r="M126" s="170"/>
      <c r="N126" s="171"/>
      <c r="O126" s="171"/>
      <c r="P126" s="171"/>
      <c r="Q126" s="171"/>
      <c r="R126" s="171"/>
      <c r="S126" s="171"/>
      <c r="T126" s="172"/>
      <c r="AT126" s="166" t="s">
        <v>191</v>
      </c>
      <c r="AU126" s="166" t="s">
        <v>82</v>
      </c>
      <c r="AV126" s="13" t="s">
        <v>82</v>
      </c>
      <c r="AW126" s="13" t="s">
        <v>29</v>
      </c>
      <c r="AX126" s="13" t="s">
        <v>72</v>
      </c>
      <c r="AY126" s="166" t="s">
        <v>181</v>
      </c>
    </row>
    <row r="127" spans="1:65" s="15" customFormat="1" ht="11.25">
      <c r="B127" s="180"/>
      <c r="D127" s="160" t="s">
        <v>191</v>
      </c>
      <c r="E127" s="181" t="s">
        <v>1</v>
      </c>
      <c r="F127" s="182" t="s">
        <v>223</v>
      </c>
      <c r="H127" s="183">
        <v>5.4</v>
      </c>
      <c r="I127" s="184"/>
      <c r="L127" s="180"/>
      <c r="M127" s="185"/>
      <c r="N127" s="186"/>
      <c r="O127" s="186"/>
      <c r="P127" s="186"/>
      <c r="Q127" s="186"/>
      <c r="R127" s="186"/>
      <c r="S127" s="186"/>
      <c r="T127" s="187"/>
      <c r="AT127" s="181" t="s">
        <v>191</v>
      </c>
      <c r="AU127" s="181" t="s">
        <v>82</v>
      </c>
      <c r="AV127" s="15" t="s">
        <v>188</v>
      </c>
      <c r="AW127" s="15" t="s">
        <v>29</v>
      </c>
      <c r="AX127" s="15" t="s">
        <v>80</v>
      </c>
      <c r="AY127" s="181" t="s">
        <v>181</v>
      </c>
    </row>
    <row r="128" spans="1:65" s="12" customFormat="1" ht="22.9" customHeight="1">
      <c r="B128" s="131"/>
      <c r="D128" s="132" t="s">
        <v>71</v>
      </c>
      <c r="E128" s="142" t="s">
        <v>265</v>
      </c>
      <c r="F128" s="142" t="s">
        <v>1695</v>
      </c>
      <c r="I128" s="134"/>
      <c r="J128" s="143">
        <f>BK128</f>
        <v>0</v>
      </c>
      <c r="L128" s="131"/>
      <c r="M128" s="136"/>
      <c r="N128" s="137"/>
      <c r="O128" s="137"/>
      <c r="P128" s="138">
        <f>SUM(P129:P148)</f>
        <v>0</v>
      </c>
      <c r="Q128" s="137"/>
      <c r="R128" s="138">
        <f>SUM(R129:R148)</f>
        <v>0</v>
      </c>
      <c r="S128" s="137"/>
      <c r="T128" s="139">
        <f>SUM(T129:T148)</f>
        <v>4.5000000000000005E-3</v>
      </c>
      <c r="AR128" s="132" t="s">
        <v>80</v>
      </c>
      <c r="AT128" s="140" t="s">
        <v>71</v>
      </c>
      <c r="AU128" s="140" t="s">
        <v>80</v>
      </c>
      <c r="AY128" s="132" t="s">
        <v>181</v>
      </c>
      <c r="BK128" s="141">
        <f>SUM(BK129:BK148)</f>
        <v>0</v>
      </c>
    </row>
    <row r="129" spans="1:65" s="2" customFormat="1" ht="24.2" customHeight="1">
      <c r="A129" s="32"/>
      <c r="B129" s="144"/>
      <c r="C129" s="188" t="s">
        <v>250</v>
      </c>
      <c r="D129" s="188" t="s">
        <v>266</v>
      </c>
      <c r="E129" s="189" t="s">
        <v>1696</v>
      </c>
      <c r="F129" s="190" t="s">
        <v>1697</v>
      </c>
      <c r="G129" s="191" t="s">
        <v>577</v>
      </c>
      <c r="H129" s="192">
        <v>1</v>
      </c>
      <c r="I129" s="193"/>
      <c r="J129" s="194">
        <f>ROUND(I129*H129,2)</f>
        <v>0</v>
      </c>
      <c r="K129" s="195"/>
      <c r="L129" s="33"/>
      <c r="M129" s="196" t="s">
        <v>1</v>
      </c>
      <c r="N129" s="197" t="s">
        <v>37</v>
      </c>
      <c r="O129" s="58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8" t="s">
        <v>188</v>
      </c>
      <c r="AT129" s="158" t="s">
        <v>266</v>
      </c>
      <c r="AU129" s="158" t="s">
        <v>82</v>
      </c>
      <c r="AY129" s="17" t="s">
        <v>181</v>
      </c>
      <c r="BE129" s="159">
        <f>IF(N129="základní",J129,0)</f>
        <v>0</v>
      </c>
      <c r="BF129" s="159">
        <f>IF(N129="snížená",J129,0)</f>
        <v>0</v>
      </c>
      <c r="BG129" s="159">
        <f>IF(N129="zákl. přenesená",J129,0)</f>
        <v>0</v>
      </c>
      <c r="BH129" s="159">
        <f>IF(N129="sníž. přenesená",J129,0)</f>
        <v>0</v>
      </c>
      <c r="BI129" s="159">
        <f>IF(N129="nulová",J129,0)</f>
        <v>0</v>
      </c>
      <c r="BJ129" s="17" t="s">
        <v>80</v>
      </c>
      <c r="BK129" s="159">
        <f>ROUND(I129*H129,2)</f>
        <v>0</v>
      </c>
      <c r="BL129" s="17" t="s">
        <v>188</v>
      </c>
      <c r="BM129" s="158" t="s">
        <v>2581</v>
      </c>
    </row>
    <row r="130" spans="1:65" s="2" customFormat="1" ht="19.5">
      <c r="A130" s="32"/>
      <c r="B130" s="33"/>
      <c r="C130" s="32"/>
      <c r="D130" s="160" t="s">
        <v>190</v>
      </c>
      <c r="E130" s="32"/>
      <c r="F130" s="161" t="s">
        <v>1697</v>
      </c>
      <c r="G130" s="32"/>
      <c r="H130" s="32"/>
      <c r="I130" s="162"/>
      <c r="J130" s="32"/>
      <c r="K130" s="32"/>
      <c r="L130" s="33"/>
      <c r="M130" s="163"/>
      <c r="N130" s="164"/>
      <c r="O130" s="58"/>
      <c r="P130" s="58"/>
      <c r="Q130" s="58"/>
      <c r="R130" s="58"/>
      <c r="S130" s="58"/>
      <c r="T130" s="59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190</v>
      </c>
      <c r="AU130" s="17" t="s">
        <v>82</v>
      </c>
    </row>
    <row r="131" spans="1:65" s="2" customFormat="1" ht="24.2" customHeight="1">
      <c r="A131" s="32"/>
      <c r="B131" s="144"/>
      <c r="C131" s="188" t="s">
        <v>82</v>
      </c>
      <c r="D131" s="188" t="s">
        <v>266</v>
      </c>
      <c r="E131" s="189" t="s">
        <v>2582</v>
      </c>
      <c r="F131" s="190" t="s">
        <v>2583</v>
      </c>
      <c r="G131" s="191" t="s">
        <v>690</v>
      </c>
      <c r="H131" s="192">
        <v>3</v>
      </c>
      <c r="I131" s="193"/>
      <c r="J131" s="194">
        <f>ROUND(I131*H131,2)</f>
        <v>0</v>
      </c>
      <c r="K131" s="195"/>
      <c r="L131" s="33"/>
      <c r="M131" s="196" t="s">
        <v>1</v>
      </c>
      <c r="N131" s="197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1.5E-3</v>
      </c>
      <c r="T131" s="157">
        <f>S131*H131</f>
        <v>4.5000000000000005E-3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188</v>
      </c>
      <c r="AT131" s="158" t="s">
        <v>266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2584</v>
      </c>
    </row>
    <row r="132" spans="1:65" s="2" customFormat="1" ht="19.5">
      <c r="A132" s="32"/>
      <c r="B132" s="33"/>
      <c r="C132" s="32"/>
      <c r="D132" s="160" t="s">
        <v>190</v>
      </c>
      <c r="E132" s="32"/>
      <c r="F132" s="161" t="s">
        <v>2585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2" customFormat="1" ht="33" customHeight="1">
      <c r="A133" s="32"/>
      <c r="B133" s="144"/>
      <c r="C133" s="188" t="s">
        <v>212</v>
      </c>
      <c r="D133" s="188" t="s">
        <v>266</v>
      </c>
      <c r="E133" s="189" t="s">
        <v>2114</v>
      </c>
      <c r="F133" s="190" t="s">
        <v>2115</v>
      </c>
      <c r="G133" s="191" t="s">
        <v>881</v>
      </c>
      <c r="H133" s="192">
        <v>4</v>
      </c>
      <c r="I133" s="193"/>
      <c r="J133" s="194">
        <f>ROUND(I133*H133,2)</f>
        <v>0</v>
      </c>
      <c r="K133" s="195"/>
      <c r="L133" s="33"/>
      <c r="M133" s="196" t="s">
        <v>1</v>
      </c>
      <c r="N133" s="197" t="s">
        <v>37</v>
      </c>
      <c r="O133" s="58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8" t="s">
        <v>188</v>
      </c>
      <c r="AT133" s="158" t="s">
        <v>266</v>
      </c>
      <c r="AU133" s="158" t="s">
        <v>82</v>
      </c>
      <c r="AY133" s="17" t="s">
        <v>181</v>
      </c>
      <c r="BE133" s="159">
        <f>IF(N133="základní",J133,0)</f>
        <v>0</v>
      </c>
      <c r="BF133" s="159">
        <f>IF(N133="snížená",J133,0)</f>
        <v>0</v>
      </c>
      <c r="BG133" s="159">
        <f>IF(N133="zákl. přenesená",J133,0)</f>
        <v>0</v>
      </c>
      <c r="BH133" s="159">
        <f>IF(N133="sníž. přenesená",J133,0)</f>
        <v>0</v>
      </c>
      <c r="BI133" s="159">
        <f>IF(N133="nulová",J133,0)</f>
        <v>0</v>
      </c>
      <c r="BJ133" s="17" t="s">
        <v>80</v>
      </c>
      <c r="BK133" s="159">
        <f>ROUND(I133*H133,2)</f>
        <v>0</v>
      </c>
      <c r="BL133" s="17" t="s">
        <v>188</v>
      </c>
      <c r="BM133" s="158" t="s">
        <v>2586</v>
      </c>
    </row>
    <row r="134" spans="1:65" s="2" customFormat="1" ht="19.5">
      <c r="A134" s="32"/>
      <c r="B134" s="33"/>
      <c r="C134" s="32"/>
      <c r="D134" s="160" t="s">
        <v>190</v>
      </c>
      <c r="E134" s="32"/>
      <c r="F134" s="161" t="s">
        <v>2115</v>
      </c>
      <c r="G134" s="32"/>
      <c r="H134" s="32"/>
      <c r="I134" s="162"/>
      <c r="J134" s="32"/>
      <c r="K134" s="32"/>
      <c r="L134" s="33"/>
      <c r="M134" s="163"/>
      <c r="N134" s="164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190</v>
      </c>
      <c r="AU134" s="17" t="s">
        <v>82</v>
      </c>
    </row>
    <row r="135" spans="1:65" s="13" customFormat="1" ht="11.25">
      <c r="B135" s="165"/>
      <c r="D135" s="160" t="s">
        <v>191</v>
      </c>
      <c r="E135" s="166" t="s">
        <v>1</v>
      </c>
      <c r="F135" s="167" t="s">
        <v>2587</v>
      </c>
      <c r="H135" s="168">
        <v>4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6" t="s">
        <v>191</v>
      </c>
      <c r="AU135" s="166" t="s">
        <v>82</v>
      </c>
      <c r="AV135" s="13" t="s">
        <v>82</v>
      </c>
      <c r="AW135" s="13" t="s">
        <v>29</v>
      </c>
      <c r="AX135" s="13" t="s">
        <v>72</v>
      </c>
      <c r="AY135" s="166" t="s">
        <v>181</v>
      </c>
    </row>
    <row r="136" spans="1:65" s="15" customFormat="1" ht="11.25">
      <c r="B136" s="180"/>
      <c r="D136" s="160" t="s">
        <v>191</v>
      </c>
      <c r="E136" s="181" t="s">
        <v>1</v>
      </c>
      <c r="F136" s="182" t="s">
        <v>223</v>
      </c>
      <c r="H136" s="183">
        <v>4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191</v>
      </c>
      <c r="AU136" s="181" t="s">
        <v>82</v>
      </c>
      <c r="AV136" s="15" t="s">
        <v>188</v>
      </c>
      <c r="AW136" s="15" t="s">
        <v>29</v>
      </c>
      <c r="AX136" s="15" t="s">
        <v>80</v>
      </c>
      <c r="AY136" s="181" t="s">
        <v>181</v>
      </c>
    </row>
    <row r="137" spans="1:65" s="2" customFormat="1" ht="33" customHeight="1">
      <c r="A137" s="32"/>
      <c r="B137" s="144"/>
      <c r="C137" s="188" t="s">
        <v>188</v>
      </c>
      <c r="D137" s="188" t="s">
        <v>266</v>
      </c>
      <c r="E137" s="189" t="s">
        <v>1718</v>
      </c>
      <c r="F137" s="190" t="s">
        <v>1719</v>
      </c>
      <c r="G137" s="191" t="s">
        <v>881</v>
      </c>
      <c r="H137" s="192">
        <v>4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82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2588</v>
      </c>
    </row>
    <row r="138" spans="1:65" s="2" customFormat="1" ht="19.5">
      <c r="A138" s="32"/>
      <c r="B138" s="33"/>
      <c r="C138" s="32"/>
      <c r="D138" s="160" t="s">
        <v>190</v>
      </c>
      <c r="E138" s="32"/>
      <c r="F138" s="161" t="s">
        <v>1719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82</v>
      </c>
    </row>
    <row r="139" spans="1:65" s="13" customFormat="1" ht="11.25">
      <c r="B139" s="165"/>
      <c r="D139" s="160" t="s">
        <v>191</v>
      </c>
      <c r="E139" s="166" t="s">
        <v>1</v>
      </c>
      <c r="F139" s="167" t="s">
        <v>2587</v>
      </c>
      <c r="H139" s="168">
        <v>4</v>
      </c>
      <c r="I139" s="169"/>
      <c r="L139" s="165"/>
      <c r="M139" s="170"/>
      <c r="N139" s="171"/>
      <c r="O139" s="171"/>
      <c r="P139" s="171"/>
      <c r="Q139" s="171"/>
      <c r="R139" s="171"/>
      <c r="S139" s="171"/>
      <c r="T139" s="172"/>
      <c r="AT139" s="166" t="s">
        <v>191</v>
      </c>
      <c r="AU139" s="166" t="s">
        <v>82</v>
      </c>
      <c r="AV139" s="13" t="s">
        <v>82</v>
      </c>
      <c r="AW139" s="13" t="s">
        <v>29</v>
      </c>
      <c r="AX139" s="13" t="s">
        <v>72</v>
      </c>
      <c r="AY139" s="166" t="s">
        <v>181</v>
      </c>
    </row>
    <row r="140" spans="1:65" s="15" customFormat="1" ht="11.25">
      <c r="B140" s="180"/>
      <c r="D140" s="160" t="s">
        <v>191</v>
      </c>
      <c r="E140" s="181" t="s">
        <v>1</v>
      </c>
      <c r="F140" s="182" t="s">
        <v>223</v>
      </c>
      <c r="H140" s="183">
        <v>4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191</v>
      </c>
      <c r="AU140" s="181" t="s">
        <v>82</v>
      </c>
      <c r="AV140" s="15" t="s">
        <v>188</v>
      </c>
      <c r="AW140" s="15" t="s">
        <v>29</v>
      </c>
      <c r="AX140" s="15" t="s">
        <v>80</v>
      </c>
      <c r="AY140" s="181" t="s">
        <v>181</v>
      </c>
    </row>
    <row r="141" spans="1:65" s="2" customFormat="1" ht="24.2" customHeight="1">
      <c r="A141" s="32"/>
      <c r="B141" s="144"/>
      <c r="C141" s="188" t="s">
        <v>231</v>
      </c>
      <c r="D141" s="188" t="s">
        <v>266</v>
      </c>
      <c r="E141" s="189" t="s">
        <v>1721</v>
      </c>
      <c r="F141" s="190" t="s">
        <v>1722</v>
      </c>
      <c r="G141" s="191" t="s">
        <v>881</v>
      </c>
      <c r="H141" s="192">
        <v>4</v>
      </c>
      <c r="I141" s="193"/>
      <c r="J141" s="194">
        <f>ROUND(I141*H141,2)</f>
        <v>0</v>
      </c>
      <c r="K141" s="195"/>
      <c r="L141" s="33"/>
      <c r="M141" s="196" t="s">
        <v>1</v>
      </c>
      <c r="N141" s="197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188</v>
      </c>
      <c r="AT141" s="158" t="s">
        <v>266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2589</v>
      </c>
    </row>
    <row r="142" spans="1:65" s="2" customFormat="1" ht="19.5">
      <c r="A142" s="32"/>
      <c r="B142" s="33"/>
      <c r="C142" s="32"/>
      <c r="D142" s="160" t="s">
        <v>190</v>
      </c>
      <c r="E142" s="32"/>
      <c r="F142" s="161" t="s">
        <v>1722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13" customFormat="1" ht="11.25">
      <c r="B143" s="165"/>
      <c r="D143" s="160" t="s">
        <v>191</v>
      </c>
      <c r="E143" s="166" t="s">
        <v>1</v>
      </c>
      <c r="F143" s="167" t="s">
        <v>2587</v>
      </c>
      <c r="H143" s="168">
        <v>4</v>
      </c>
      <c r="I143" s="169"/>
      <c r="L143" s="165"/>
      <c r="M143" s="170"/>
      <c r="N143" s="171"/>
      <c r="O143" s="171"/>
      <c r="P143" s="171"/>
      <c r="Q143" s="171"/>
      <c r="R143" s="171"/>
      <c r="S143" s="171"/>
      <c r="T143" s="172"/>
      <c r="AT143" s="166" t="s">
        <v>191</v>
      </c>
      <c r="AU143" s="166" t="s">
        <v>82</v>
      </c>
      <c r="AV143" s="13" t="s">
        <v>82</v>
      </c>
      <c r="AW143" s="13" t="s">
        <v>29</v>
      </c>
      <c r="AX143" s="13" t="s">
        <v>72</v>
      </c>
      <c r="AY143" s="166" t="s">
        <v>181</v>
      </c>
    </row>
    <row r="144" spans="1:65" s="15" customFormat="1" ht="11.25">
      <c r="B144" s="180"/>
      <c r="D144" s="160" t="s">
        <v>191</v>
      </c>
      <c r="E144" s="181" t="s">
        <v>1</v>
      </c>
      <c r="F144" s="182" t="s">
        <v>223</v>
      </c>
      <c r="H144" s="183">
        <v>4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191</v>
      </c>
      <c r="AU144" s="181" t="s">
        <v>82</v>
      </c>
      <c r="AV144" s="15" t="s">
        <v>188</v>
      </c>
      <c r="AW144" s="15" t="s">
        <v>29</v>
      </c>
      <c r="AX144" s="15" t="s">
        <v>80</v>
      </c>
      <c r="AY144" s="181" t="s">
        <v>181</v>
      </c>
    </row>
    <row r="145" spans="1:65" s="2" customFormat="1" ht="24.2" customHeight="1">
      <c r="A145" s="32"/>
      <c r="B145" s="144"/>
      <c r="C145" s="188" t="s">
        <v>237</v>
      </c>
      <c r="D145" s="188" t="s">
        <v>266</v>
      </c>
      <c r="E145" s="189" t="s">
        <v>1724</v>
      </c>
      <c r="F145" s="190" t="s">
        <v>1725</v>
      </c>
      <c r="G145" s="191" t="s">
        <v>881</v>
      </c>
      <c r="H145" s="192">
        <v>4</v>
      </c>
      <c r="I145" s="193"/>
      <c r="J145" s="194">
        <f>ROUND(I145*H145,2)</f>
        <v>0</v>
      </c>
      <c r="K145" s="195"/>
      <c r="L145" s="33"/>
      <c r="M145" s="196" t="s">
        <v>1</v>
      </c>
      <c r="N145" s="197" t="s">
        <v>37</v>
      </c>
      <c r="O145" s="58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188</v>
      </c>
      <c r="AT145" s="158" t="s">
        <v>266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2590</v>
      </c>
    </row>
    <row r="146" spans="1:65" s="2" customFormat="1" ht="19.5">
      <c r="A146" s="32"/>
      <c r="B146" s="33"/>
      <c r="C146" s="32"/>
      <c r="D146" s="160" t="s">
        <v>190</v>
      </c>
      <c r="E146" s="32"/>
      <c r="F146" s="161" t="s">
        <v>1725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13" customFormat="1" ht="11.25">
      <c r="B147" s="165"/>
      <c r="D147" s="160" t="s">
        <v>191</v>
      </c>
      <c r="E147" s="166" t="s">
        <v>1</v>
      </c>
      <c r="F147" s="167" t="s">
        <v>2587</v>
      </c>
      <c r="H147" s="168">
        <v>4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72</v>
      </c>
      <c r="AY147" s="166" t="s">
        <v>181</v>
      </c>
    </row>
    <row r="148" spans="1:65" s="15" customFormat="1" ht="11.25">
      <c r="B148" s="180"/>
      <c r="D148" s="160" t="s">
        <v>191</v>
      </c>
      <c r="E148" s="181" t="s">
        <v>1</v>
      </c>
      <c r="F148" s="182" t="s">
        <v>223</v>
      </c>
      <c r="H148" s="183">
        <v>4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191</v>
      </c>
      <c r="AU148" s="181" t="s">
        <v>82</v>
      </c>
      <c r="AV148" s="15" t="s">
        <v>188</v>
      </c>
      <c r="AW148" s="15" t="s">
        <v>29</v>
      </c>
      <c r="AX148" s="15" t="s">
        <v>80</v>
      </c>
      <c r="AY148" s="181" t="s">
        <v>181</v>
      </c>
    </row>
    <row r="149" spans="1:65" s="12" customFormat="1" ht="22.9" customHeight="1">
      <c r="B149" s="131"/>
      <c r="D149" s="132" t="s">
        <v>71</v>
      </c>
      <c r="E149" s="142" t="s">
        <v>1734</v>
      </c>
      <c r="F149" s="142" t="s">
        <v>1992</v>
      </c>
      <c r="I149" s="134"/>
      <c r="J149" s="143">
        <f>BK149</f>
        <v>0</v>
      </c>
      <c r="L149" s="131"/>
      <c r="M149" s="136"/>
      <c r="N149" s="137"/>
      <c r="O149" s="137"/>
      <c r="P149" s="138">
        <f>SUM(P150:P157)</f>
        <v>0</v>
      </c>
      <c r="Q149" s="137"/>
      <c r="R149" s="138">
        <f>SUM(R150:R157)</f>
        <v>0</v>
      </c>
      <c r="S149" s="137"/>
      <c r="T149" s="139">
        <f>SUM(T150:T157)</f>
        <v>0</v>
      </c>
      <c r="AR149" s="132" t="s">
        <v>80</v>
      </c>
      <c r="AT149" s="140" t="s">
        <v>71</v>
      </c>
      <c r="AU149" s="140" t="s">
        <v>80</v>
      </c>
      <c r="AY149" s="132" t="s">
        <v>181</v>
      </c>
      <c r="BK149" s="141">
        <f>SUM(BK150:BK157)</f>
        <v>0</v>
      </c>
    </row>
    <row r="150" spans="1:65" s="2" customFormat="1" ht="49.15" customHeight="1">
      <c r="A150" s="32"/>
      <c r="B150" s="144"/>
      <c r="C150" s="188" t="s">
        <v>187</v>
      </c>
      <c r="D150" s="188" t="s">
        <v>266</v>
      </c>
      <c r="E150" s="189" t="s">
        <v>1740</v>
      </c>
      <c r="F150" s="190" t="s">
        <v>1741</v>
      </c>
      <c r="G150" s="191" t="s">
        <v>643</v>
      </c>
      <c r="H150" s="192">
        <v>0.28000000000000003</v>
      </c>
      <c r="I150" s="193"/>
      <c r="J150" s="194">
        <f>ROUND(I150*H150,2)</f>
        <v>0</v>
      </c>
      <c r="K150" s="195"/>
      <c r="L150" s="33"/>
      <c r="M150" s="196" t="s">
        <v>1</v>
      </c>
      <c r="N150" s="197" t="s">
        <v>37</v>
      </c>
      <c r="O150" s="58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8" t="s">
        <v>188</v>
      </c>
      <c r="AT150" s="158" t="s">
        <v>266</v>
      </c>
      <c r="AU150" s="158" t="s">
        <v>82</v>
      </c>
      <c r="AY150" s="17" t="s">
        <v>181</v>
      </c>
      <c r="BE150" s="159">
        <f>IF(N150="základní",J150,0)</f>
        <v>0</v>
      </c>
      <c r="BF150" s="159">
        <f>IF(N150="snížená",J150,0)</f>
        <v>0</v>
      </c>
      <c r="BG150" s="159">
        <f>IF(N150="zákl. přenesená",J150,0)</f>
        <v>0</v>
      </c>
      <c r="BH150" s="159">
        <f>IF(N150="sníž. přenesená",J150,0)</f>
        <v>0</v>
      </c>
      <c r="BI150" s="159">
        <f>IF(N150="nulová",J150,0)</f>
        <v>0</v>
      </c>
      <c r="BJ150" s="17" t="s">
        <v>80</v>
      </c>
      <c r="BK150" s="159">
        <f>ROUND(I150*H150,2)</f>
        <v>0</v>
      </c>
      <c r="BL150" s="17" t="s">
        <v>188</v>
      </c>
      <c r="BM150" s="158" t="s">
        <v>2591</v>
      </c>
    </row>
    <row r="151" spans="1:65" s="2" customFormat="1" ht="29.25">
      <c r="A151" s="32"/>
      <c r="B151" s="33"/>
      <c r="C151" s="32"/>
      <c r="D151" s="160" t="s">
        <v>190</v>
      </c>
      <c r="E151" s="32"/>
      <c r="F151" s="161" t="s">
        <v>1741</v>
      </c>
      <c r="G151" s="32"/>
      <c r="H151" s="32"/>
      <c r="I151" s="162"/>
      <c r="J151" s="32"/>
      <c r="K151" s="32"/>
      <c r="L151" s="33"/>
      <c r="M151" s="163"/>
      <c r="N151" s="164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190</v>
      </c>
      <c r="AU151" s="17" t="s">
        <v>82</v>
      </c>
    </row>
    <row r="152" spans="1:65" s="2" customFormat="1" ht="33" customHeight="1">
      <c r="A152" s="32"/>
      <c r="B152" s="144"/>
      <c r="C152" s="188" t="s">
        <v>265</v>
      </c>
      <c r="D152" s="188" t="s">
        <v>266</v>
      </c>
      <c r="E152" s="189" t="s">
        <v>1748</v>
      </c>
      <c r="F152" s="190" t="s">
        <v>1749</v>
      </c>
      <c r="G152" s="191" t="s">
        <v>643</v>
      </c>
      <c r="H152" s="192">
        <v>0.28000000000000003</v>
      </c>
      <c r="I152" s="193"/>
      <c r="J152" s="194">
        <f>ROUND(I152*H152,2)</f>
        <v>0</v>
      </c>
      <c r="K152" s="195"/>
      <c r="L152" s="33"/>
      <c r="M152" s="196" t="s">
        <v>1</v>
      </c>
      <c r="N152" s="197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188</v>
      </c>
      <c r="AT152" s="158" t="s">
        <v>266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2592</v>
      </c>
    </row>
    <row r="153" spans="1:65" s="2" customFormat="1" ht="19.5">
      <c r="A153" s="32"/>
      <c r="B153" s="33"/>
      <c r="C153" s="32"/>
      <c r="D153" s="160" t="s">
        <v>190</v>
      </c>
      <c r="E153" s="32"/>
      <c r="F153" s="161" t="s">
        <v>1749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2" customFormat="1" ht="44.25" customHeight="1">
      <c r="A154" s="32"/>
      <c r="B154" s="144"/>
      <c r="C154" s="188" t="s">
        <v>277</v>
      </c>
      <c r="D154" s="188" t="s">
        <v>266</v>
      </c>
      <c r="E154" s="189" t="s">
        <v>1751</v>
      </c>
      <c r="F154" s="190" t="s">
        <v>1752</v>
      </c>
      <c r="G154" s="191" t="s">
        <v>643</v>
      </c>
      <c r="H154" s="192">
        <v>5.32</v>
      </c>
      <c r="I154" s="193"/>
      <c r="J154" s="194">
        <f>ROUND(I154*H154,2)</f>
        <v>0</v>
      </c>
      <c r="K154" s="195"/>
      <c r="L154" s="33"/>
      <c r="M154" s="196" t="s">
        <v>1</v>
      </c>
      <c r="N154" s="197" t="s">
        <v>37</v>
      </c>
      <c r="O154" s="58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8" t="s">
        <v>188</v>
      </c>
      <c r="AT154" s="158" t="s">
        <v>266</v>
      </c>
      <c r="AU154" s="158" t="s">
        <v>82</v>
      </c>
      <c r="AY154" s="17" t="s">
        <v>181</v>
      </c>
      <c r="BE154" s="159">
        <f>IF(N154="základní",J154,0)</f>
        <v>0</v>
      </c>
      <c r="BF154" s="159">
        <f>IF(N154="snížená",J154,0)</f>
        <v>0</v>
      </c>
      <c r="BG154" s="159">
        <f>IF(N154="zákl. přenesená",J154,0)</f>
        <v>0</v>
      </c>
      <c r="BH154" s="159">
        <f>IF(N154="sníž. přenesená",J154,0)</f>
        <v>0</v>
      </c>
      <c r="BI154" s="159">
        <f>IF(N154="nulová",J154,0)</f>
        <v>0</v>
      </c>
      <c r="BJ154" s="17" t="s">
        <v>80</v>
      </c>
      <c r="BK154" s="159">
        <f>ROUND(I154*H154,2)</f>
        <v>0</v>
      </c>
      <c r="BL154" s="17" t="s">
        <v>188</v>
      </c>
      <c r="BM154" s="158" t="s">
        <v>2593</v>
      </c>
    </row>
    <row r="155" spans="1:65" s="2" customFormat="1" ht="29.25">
      <c r="A155" s="32"/>
      <c r="B155" s="33"/>
      <c r="C155" s="32"/>
      <c r="D155" s="160" t="s">
        <v>190</v>
      </c>
      <c r="E155" s="32"/>
      <c r="F155" s="161" t="s">
        <v>1752</v>
      </c>
      <c r="G155" s="32"/>
      <c r="H155" s="32"/>
      <c r="I155" s="162"/>
      <c r="J155" s="32"/>
      <c r="K155" s="32"/>
      <c r="L155" s="33"/>
      <c r="M155" s="163"/>
      <c r="N155" s="164"/>
      <c r="O155" s="58"/>
      <c r="P155" s="58"/>
      <c r="Q155" s="58"/>
      <c r="R155" s="58"/>
      <c r="S155" s="58"/>
      <c r="T155" s="59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T155" s="17" t="s">
        <v>190</v>
      </c>
      <c r="AU155" s="17" t="s">
        <v>82</v>
      </c>
    </row>
    <row r="156" spans="1:65" s="13" customFormat="1" ht="11.25">
      <c r="B156" s="165"/>
      <c r="D156" s="160" t="s">
        <v>191</v>
      </c>
      <c r="E156" s="166" t="s">
        <v>1</v>
      </c>
      <c r="F156" s="167" t="s">
        <v>2594</v>
      </c>
      <c r="H156" s="168">
        <v>5.32</v>
      </c>
      <c r="I156" s="169"/>
      <c r="L156" s="165"/>
      <c r="M156" s="170"/>
      <c r="N156" s="171"/>
      <c r="O156" s="171"/>
      <c r="P156" s="171"/>
      <c r="Q156" s="171"/>
      <c r="R156" s="171"/>
      <c r="S156" s="171"/>
      <c r="T156" s="172"/>
      <c r="AT156" s="166" t="s">
        <v>191</v>
      </c>
      <c r="AU156" s="166" t="s">
        <v>82</v>
      </c>
      <c r="AV156" s="13" t="s">
        <v>82</v>
      </c>
      <c r="AW156" s="13" t="s">
        <v>29</v>
      </c>
      <c r="AX156" s="13" t="s">
        <v>72</v>
      </c>
      <c r="AY156" s="166" t="s">
        <v>181</v>
      </c>
    </row>
    <row r="157" spans="1:65" s="15" customFormat="1" ht="11.25">
      <c r="B157" s="180"/>
      <c r="D157" s="160" t="s">
        <v>191</v>
      </c>
      <c r="E157" s="181" t="s">
        <v>1</v>
      </c>
      <c r="F157" s="182" t="s">
        <v>223</v>
      </c>
      <c r="H157" s="183">
        <v>5.32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191</v>
      </c>
      <c r="AU157" s="181" t="s">
        <v>82</v>
      </c>
      <c r="AV157" s="15" t="s">
        <v>188</v>
      </c>
      <c r="AW157" s="15" t="s">
        <v>29</v>
      </c>
      <c r="AX157" s="15" t="s">
        <v>80</v>
      </c>
      <c r="AY157" s="181" t="s">
        <v>181</v>
      </c>
    </row>
    <row r="158" spans="1:65" s="12" customFormat="1" ht="22.9" customHeight="1">
      <c r="B158" s="131"/>
      <c r="D158" s="132" t="s">
        <v>71</v>
      </c>
      <c r="E158" s="142" t="s">
        <v>1755</v>
      </c>
      <c r="F158" s="142" t="s">
        <v>1756</v>
      </c>
      <c r="I158" s="134"/>
      <c r="J158" s="143">
        <f>BK158</f>
        <v>0</v>
      </c>
      <c r="L158" s="131"/>
      <c r="M158" s="136"/>
      <c r="N158" s="137"/>
      <c r="O158" s="137"/>
      <c r="P158" s="138">
        <f>SUM(P159:P160)</f>
        <v>0</v>
      </c>
      <c r="Q158" s="137"/>
      <c r="R158" s="138">
        <f>SUM(R159:R160)</f>
        <v>0</v>
      </c>
      <c r="S158" s="137"/>
      <c r="T158" s="139">
        <f>SUM(T159:T160)</f>
        <v>0</v>
      </c>
      <c r="AR158" s="132" t="s">
        <v>80</v>
      </c>
      <c r="AT158" s="140" t="s">
        <v>71</v>
      </c>
      <c r="AU158" s="140" t="s">
        <v>80</v>
      </c>
      <c r="AY158" s="132" t="s">
        <v>181</v>
      </c>
      <c r="BK158" s="141">
        <f>SUM(BK159:BK160)</f>
        <v>0</v>
      </c>
    </row>
    <row r="159" spans="1:65" s="2" customFormat="1" ht="44.25" customHeight="1">
      <c r="A159" s="32"/>
      <c r="B159" s="144"/>
      <c r="C159" s="188" t="s">
        <v>289</v>
      </c>
      <c r="D159" s="188" t="s">
        <v>266</v>
      </c>
      <c r="E159" s="189" t="s">
        <v>1757</v>
      </c>
      <c r="F159" s="190" t="s">
        <v>1758</v>
      </c>
      <c r="G159" s="191" t="s">
        <v>643</v>
      </c>
      <c r="H159" s="192">
        <v>7.1440000000000001</v>
      </c>
      <c r="I159" s="193"/>
      <c r="J159" s="194">
        <f>ROUND(I159*H159,2)</f>
        <v>0</v>
      </c>
      <c r="K159" s="195"/>
      <c r="L159" s="33"/>
      <c r="M159" s="196" t="s">
        <v>1</v>
      </c>
      <c r="N159" s="197" t="s">
        <v>37</v>
      </c>
      <c r="O159" s="58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188</v>
      </c>
      <c r="AT159" s="158" t="s">
        <v>266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188</v>
      </c>
      <c r="BM159" s="158" t="s">
        <v>2595</v>
      </c>
    </row>
    <row r="160" spans="1:65" s="2" customFormat="1" ht="29.25">
      <c r="A160" s="32"/>
      <c r="B160" s="33"/>
      <c r="C160" s="32"/>
      <c r="D160" s="160" t="s">
        <v>190</v>
      </c>
      <c r="E160" s="32"/>
      <c r="F160" s="161" t="s">
        <v>1758</v>
      </c>
      <c r="G160" s="32"/>
      <c r="H160" s="32"/>
      <c r="I160" s="162"/>
      <c r="J160" s="32"/>
      <c r="K160" s="32"/>
      <c r="L160" s="33"/>
      <c r="M160" s="198"/>
      <c r="N160" s="199"/>
      <c r="O160" s="200"/>
      <c r="P160" s="200"/>
      <c r="Q160" s="200"/>
      <c r="R160" s="200"/>
      <c r="S160" s="200"/>
      <c r="T160" s="201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31" s="2" customFormat="1" ht="6.95" customHeight="1">
      <c r="A161" s="32"/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33"/>
      <c r="M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</sheetData>
  <autoFilter ref="C120:K160" xr:uid="{00000000-0009-0000-0000-000018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223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154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2596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ROUND((SUM(BE123:BE222)),  2)</f>
        <v>0</v>
      </c>
      <c r="G33" s="32"/>
      <c r="H33" s="32"/>
      <c r="I33" s="100">
        <v>0.21</v>
      </c>
      <c r="J33" s="99">
        <f>ROUND(((SUM(BE123:BE222))*I33),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ROUND((SUM(BF123:BF222)),  2)</f>
        <v>0</v>
      </c>
      <c r="G34" s="32"/>
      <c r="H34" s="32"/>
      <c r="I34" s="100">
        <v>0.12</v>
      </c>
      <c r="J34" s="99">
        <f>ROUND(((SUM(BF123:BF222))*I34),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ROUND((SUM(BG123:BG222)),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ROUND((SUM(BH123:BH222)),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ROUND((SUM(BI123:BI222)),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01-21-14.2 - Železniční propustek km 197,220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2597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19.899999999999999" customHeight="1">
      <c r="B98" s="116"/>
      <c r="D98" s="117" t="s">
        <v>1895</v>
      </c>
      <c r="E98" s="118"/>
      <c r="F98" s="118"/>
      <c r="G98" s="118"/>
      <c r="H98" s="118"/>
      <c r="I98" s="118"/>
      <c r="J98" s="119">
        <f>J157</f>
        <v>0</v>
      </c>
      <c r="L98" s="116"/>
    </row>
    <row r="99" spans="1:31" s="9" customFormat="1" ht="24.95" customHeight="1">
      <c r="B99" s="112"/>
      <c r="D99" s="113" t="s">
        <v>2598</v>
      </c>
      <c r="E99" s="114"/>
      <c r="F99" s="114"/>
      <c r="G99" s="114"/>
      <c r="H99" s="114"/>
      <c r="I99" s="114"/>
      <c r="J99" s="115">
        <f>J166</f>
        <v>0</v>
      </c>
      <c r="L99" s="112"/>
    </row>
    <row r="100" spans="1:31" s="9" customFormat="1" ht="24.95" customHeight="1">
      <c r="B100" s="112"/>
      <c r="D100" s="113" t="s">
        <v>163</v>
      </c>
      <c r="E100" s="114"/>
      <c r="F100" s="114"/>
      <c r="G100" s="114"/>
      <c r="H100" s="114"/>
      <c r="I100" s="114"/>
      <c r="J100" s="115">
        <f>J169</f>
        <v>0</v>
      </c>
      <c r="L100" s="112"/>
    </row>
    <row r="101" spans="1:31" s="10" customFormat="1" ht="19.899999999999999" customHeight="1">
      <c r="B101" s="116"/>
      <c r="D101" s="117" t="s">
        <v>1557</v>
      </c>
      <c r="E101" s="118"/>
      <c r="F101" s="118"/>
      <c r="G101" s="118"/>
      <c r="H101" s="118"/>
      <c r="I101" s="118"/>
      <c r="J101" s="119">
        <f>J170</f>
        <v>0</v>
      </c>
      <c r="L101" s="116"/>
    </row>
    <row r="102" spans="1:31" s="10" customFormat="1" ht="19.899999999999999" customHeight="1">
      <c r="B102" s="116"/>
      <c r="D102" s="117" t="s">
        <v>1558</v>
      </c>
      <c r="E102" s="118"/>
      <c r="F102" s="118"/>
      <c r="G102" s="118"/>
      <c r="H102" s="118"/>
      <c r="I102" s="118"/>
      <c r="J102" s="119">
        <f>J201</f>
        <v>0</v>
      </c>
      <c r="L102" s="116"/>
    </row>
    <row r="103" spans="1:31" s="10" customFormat="1" ht="19.899999999999999" customHeight="1">
      <c r="B103" s="116"/>
      <c r="D103" s="117" t="s">
        <v>1559</v>
      </c>
      <c r="E103" s="118"/>
      <c r="F103" s="118"/>
      <c r="G103" s="118"/>
      <c r="H103" s="118"/>
      <c r="I103" s="118"/>
      <c r="J103" s="119">
        <f>J214</f>
        <v>0</v>
      </c>
      <c r="L103" s="116"/>
    </row>
    <row r="104" spans="1:31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>
      <c r="A110" s="32"/>
      <c r="B110" s="33"/>
      <c r="C110" s="21" t="s">
        <v>166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48" t="str">
        <f>E7</f>
        <v>Oprava trati v úseku Luka nad Jihlavou-Jihlava-III. a IV. etapa BM</v>
      </c>
      <c r="F113" s="249"/>
      <c r="G113" s="249"/>
      <c r="H113" s="249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156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45" t="str">
        <f>E9</f>
        <v>SO 01-21-14.2 - Železniční propustek km 197,220</v>
      </c>
      <c r="F115" s="250"/>
      <c r="G115" s="250"/>
      <c r="H115" s="250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F12</f>
        <v xml:space="preserve"> </v>
      </c>
      <c r="G117" s="32"/>
      <c r="H117" s="32"/>
      <c r="I117" s="27" t="s">
        <v>22</v>
      </c>
      <c r="J117" s="55" t="str">
        <f>IF(J12="","",J12)</f>
        <v>Vyplň údaj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23</v>
      </c>
      <c r="D119" s="32"/>
      <c r="E119" s="32"/>
      <c r="F119" s="25" t="str">
        <f>E15</f>
        <v xml:space="preserve"> </v>
      </c>
      <c r="G119" s="32"/>
      <c r="H119" s="32"/>
      <c r="I119" s="27" t="s">
        <v>28</v>
      </c>
      <c r="J119" s="30" t="str">
        <f>E21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26</v>
      </c>
      <c r="D120" s="32"/>
      <c r="E120" s="32"/>
      <c r="F120" s="25" t="str">
        <f>IF(E18="","",E18)</f>
        <v>Vyplň údaj</v>
      </c>
      <c r="G120" s="32"/>
      <c r="H120" s="32"/>
      <c r="I120" s="27" t="s">
        <v>30</v>
      </c>
      <c r="J120" s="30" t="str">
        <f>E24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0"/>
      <c r="B122" s="121"/>
      <c r="C122" s="122" t="s">
        <v>167</v>
      </c>
      <c r="D122" s="123" t="s">
        <v>57</v>
      </c>
      <c r="E122" s="123" t="s">
        <v>53</v>
      </c>
      <c r="F122" s="123" t="s">
        <v>54</v>
      </c>
      <c r="G122" s="123" t="s">
        <v>168</v>
      </c>
      <c r="H122" s="123" t="s">
        <v>169</v>
      </c>
      <c r="I122" s="123" t="s">
        <v>170</v>
      </c>
      <c r="J122" s="124" t="s">
        <v>160</v>
      </c>
      <c r="K122" s="125" t="s">
        <v>171</v>
      </c>
      <c r="L122" s="126"/>
      <c r="M122" s="62" t="s">
        <v>1</v>
      </c>
      <c r="N122" s="63" t="s">
        <v>36</v>
      </c>
      <c r="O122" s="63" t="s">
        <v>172</v>
      </c>
      <c r="P122" s="63" t="s">
        <v>173</v>
      </c>
      <c r="Q122" s="63" t="s">
        <v>174</v>
      </c>
      <c r="R122" s="63" t="s">
        <v>175</v>
      </c>
      <c r="S122" s="63" t="s">
        <v>176</v>
      </c>
      <c r="T122" s="64" t="s">
        <v>177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9" customHeight="1">
      <c r="A123" s="32"/>
      <c r="B123" s="33"/>
      <c r="C123" s="69" t="s">
        <v>178</v>
      </c>
      <c r="D123" s="32"/>
      <c r="E123" s="32"/>
      <c r="F123" s="32"/>
      <c r="G123" s="32"/>
      <c r="H123" s="32"/>
      <c r="I123" s="32"/>
      <c r="J123" s="127">
        <f>BK123</f>
        <v>0</v>
      </c>
      <c r="K123" s="32"/>
      <c r="L123" s="33"/>
      <c r="M123" s="65"/>
      <c r="N123" s="56"/>
      <c r="O123" s="66"/>
      <c r="P123" s="128">
        <f>P124+P166+P169</f>
        <v>0</v>
      </c>
      <c r="Q123" s="66"/>
      <c r="R123" s="128">
        <f>R124+R166+R169</f>
        <v>0</v>
      </c>
      <c r="S123" s="66"/>
      <c r="T123" s="129">
        <f>T124+T166+T169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71</v>
      </c>
      <c r="AU123" s="17" t="s">
        <v>162</v>
      </c>
      <c r="BK123" s="130">
        <f>BK124+BK166+BK169</f>
        <v>0</v>
      </c>
    </row>
    <row r="124" spans="1:65" s="12" customFormat="1" ht="25.9" customHeight="1">
      <c r="B124" s="131"/>
      <c r="D124" s="132" t="s">
        <v>71</v>
      </c>
      <c r="E124" s="133" t="s">
        <v>265</v>
      </c>
      <c r="F124" s="133" t="s">
        <v>1695</v>
      </c>
      <c r="I124" s="134"/>
      <c r="J124" s="135">
        <f>BK124</f>
        <v>0</v>
      </c>
      <c r="L124" s="131"/>
      <c r="M124" s="136"/>
      <c r="N124" s="137"/>
      <c r="O124" s="137"/>
      <c r="P124" s="138">
        <f>P125+SUM(P126:P157)</f>
        <v>0</v>
      </c>
      <c r="Q124" s="137"/>
      <c r="R124" s="138">
        <f>R125+SUM(R126:R157)</f>
        <v>0</v>
      </c>
      <c r="S124" s="137"/>
      <c r="T124" s="139">
        <f>T125+SUM(T126:T157)</f>
        <v>0</v>
      </c>
      <c r="AR124" s="132" t="s">
        <v>80</v>
      </c>
      <c r="AT124" s="140" t="s">
        <v>71</v>
      </c>
      <c r="AU124" s="140" t="s">
        <v>72</v>
      </c>
      <c r="AY124" s="132" t="s">
        <v>181</v>
      </c>
      <c r="BK124" s="141">
        <f>BK125+SUM(BK126:BK157)</f>
        <v>0</v>
      </c>
    </row>
    <row r="125" spans="1:65" s="2" customFormat="1" ht="24.2" customHeight="1">
      <c r="A125" s="32"/>
      <c r="B125" s="144"/>
      <c r="C125" s="188" t="s">
        <v>363</v>
      </c>
      <c r="D125" s="188" t="s">
        <v>266</v>
      </c>
      <c r="E125" s="189" t="s">
        <v>1696</v>
      </c>
      <c r="F125" s="190" t="s">
        <v>1697</v>
      </c>
      <c r="G125" s="191" t="s">
        <v>577</v>
      </c>
      <c r="H125" s="192">
        <v>1</v>
      </c>
      <c r="I125" s="193"/>
      <c r="J125" s="194">
        <f>ROUND(I125*H125,2)</f>
        <v>0</v>
      </c>
      <c r="K125" s="195"/>
      <c r="L125" s="33"/>
      <c r="M125" s="196" t="s">
        <v>1</v>
      </c>
      <c r="N125" s="197" t="s">
        <v>37</v>
      </c>
      <c r="O125" s="58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8" t="s">
        <v>188</v>
      </c>
      <c r="AT125" s="158" t="s">
        <v>266</v>
      </c>
      <c r="AU125" s="158" t="s">
        <v>80</v>
      </c>
      <c r="AY125" s="17" t="s">
        <v>181</v>
      </c>
      <c r="BE125" s="159">
        <f>IF(N125="základní",J125,0)</f>
        <v>0</v>
      </c>
      <c r="BF125" s="159">
        <f>IF(N125="snížená",J125,0)</f>
        <v>0</v>
      </c>
      <c r="BG125" s="159">
        <f>IF(N125="zákl. přenesená",J125,0)</f>
        <v>0</v>
      </c>
      <c r="BH125" s="159">
        <f>IF(N125="sníž. přenesená",J125,0)</f>
        <v>0</v>
      </c>
      <c r="BI125" s="159">
        <f>IF(N125="nulová",J125,0)</f>
        <v>0</v>
      </c>
      <c r="BJ125" s="17" t="s">
        <v>80</v>
      </c>
      <c r="BK125" s="159">
        <f>ROUND(I125*H125,2)</f>
        <v>0</v>
      </c>
      <c r="BL125" s="17" t="s">
        <v>188</v>
      </c>
      <c r="BM125" s="158" t="s">
        <v>2599</v>
      </c>
    </row>
    <row r="126" spans="1:65" s="2" customFormat="1" ht="19.5">
      <c r="A126" s="32"/>
      <c r="B126" s="33"/>
      <c r="C126" s="32"/>
      <c r="D126" s="160" t="s">
        <v>190</v>
      </c>
      <c r="E126" s="32"/>
      <c r="F126" s="161" t="s">
        <v>1697</v>
      </c>
      <c r="G126" s="32"/>
      <c r="H126" s="32"/>
      <c r="I126" s="162"/>
      <c r="J126" s="32"/>
      <c r="K126" s="32"/>
      <c r="L126" s="33"/>
      <c r="M126" s="163"/>
      <c r="N126" s="164"/>
      <c r="O126" s="58"/>
      <c r="P126" s="58"/>
      <c r="Q126" s="58"/>
      <c r="R126" s="58"/>
      <c r="S126" s="58"/>
      <c r="T126" s="59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190</v>
      </c>
      <c r="AU126" s="17" t="s">
        <v>80</v>
      </c>
    </row>
    <row r="127" spans="1:65" s="2" customFormat="1" ht="24.2" customHeight="1">
      <c r="A127" s="32"/>
      <c r="B127" s="144"/>
      <c r="C127" s="188" t="s">
        <v>319</v>
      </c>
      <c r="D127" s="188" t="s">
        <v>266</v>
      </c>
      <c r="E127" s="189" t="s">
        <v>1699</v>
      </c>
      <c r="F127" s="190" t="s">
        <v>1700</v>
      </c>
      <c r="G127" s="191" t="s">
        <v>881</v>
      </c>
      <c r="H127" s="192">
        <v>1.7</v>
      </c>
      <c r="I127" s="193"/>
      <c r="J127" s="194">
        <f>ROUND(I127*H127,2)</f>
        <v>0</v>
      </c>
      <c r="K127" s="195"/>
      <c r="L127" s="33"/>
      <c r="M127" s="196" t="s">
        <v>1</v>
      </c>
      <c r="N127" s="197" t="s">
        <v>37</v>
      </c>
      <c r="O127" s="58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188</v>
      </c>
      <c r="AT127" s="158" t="s">
        <v>266</v>
      </c>
      <c r="AU127" s="158" t="s">
        <v>80</v>
      </c>
      <c r="AY127" s="17" t="s">
        <v>181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7" t="s">
        <v>80</v>
      </c>
      <c r="BK127" s="159">
        <f>ROUND(I127*H127,2)</f>
        <v>0</v>
      </c>
      <c r="BL127" s="17" t="s">
        <v>188</v>
      </c>
      <c r="BM127" s="158" t="s">
        <v>2600</v>
      </c>
    </row>
    <row r="128" spans="1:65" s="2" customFormat="1" ht="11.25">
      <c r="A128" s="32"/>
      <c r="B128" s="33"/>
      <c r="C128" s="32"/>
      <c r="D128" s="160" t="s">
        <v>190</v>
      </c>
      <c r="E128" s="32"/>
      <c r="F128" s="161" t="s">
        <v>1700</v>
      </c>
      <c r="G128" s="32"/>
      <c r="H128" s="32"/>
      <c r="I128" s="162"/>
      <c r="J128" s="32"/>
      <c r="K128" s="32"/>
      <c r="L128" s="33"/>
      <c r="M128" s="163"/>
      <c r="N128" s="16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190</v>
      </c>
      <c r="AU128" s="17" t="s">
        <v>80</v>
      </c>
    </row>
    <row r="129" spans="1:65" s="13" customFormat="1" ht="11.25">
      <c r="B129" s="165"/>
      <c r="D129" s="160" t="s">
        <v>191</v>
      </c>
      <c r="E129" s="166" t="s">
        <v>1</v>
      </c>
      <c r="F129" s="167" t="s">
        <v>2601</v>
      </c>
      <c r="H129" s="168">
        <v>1.7</v>
      </c>
      <c r="I129" s="169"/>
      <c r="L129" s="165"/>
      <c r="M129" s="170"/>
      <c r="N129" s="171"/>
      <c r="O129" s="171"/>
      <c r="P129" s="171"/>
      <c r="Q129" s="171"/>
      <c r="R129" s="171"/>
      <c r="S129" s="171"/>
      <c r="T129" s="172"/>
      <c r="AT129" s="166" t="s">
        <v>191</v>
      </c>
      <c r="AU129" s="166" t="s">
        <v>80</v>
      </c>
      <c r="AV129" s="13" t="s">
        <v>82</v>
      </c>
      <c r="AW129" s="13" t="s">
        <v>29</v>
      </c>
      <c r="AX129" s="13" t="s">
        <v>72</v>
      </c>
      <c r="AY129" s="166" t="s">
        <v>181</v>
      </c>
    </row>
    <row r="130" spans="1:65" s="15" customFormat="1" ht="11.25">
      <c r="B130" s="180"/>
      <c r="D130" s="160" t="s">
        <v>191</v>
      </c>
      <c r="E130" s="181" t="s">
        <v>1</v>
      </c>
      <c r="F130" s="182" t="s">
        <v>223</v>
      </c>
      <c r="H130" s="183">
        <v>1.7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191</v>
      </c>
      <c r="AU130" s="181" t="s">
        <v>80</v>
      </c>
      <c r="AV130" s="15" t="s">
        <v>188</v>
      </c>
      <c r="AW130" s="15" t="s">
        <v>29</v>
      </c>
      <c r="AX130" s="15" t="s">
        <v>80</v>
      </c>
      <c r="AY130" s="181" t="s">
        <v>181</v>
      </c>
    </row>
    <row r="131" spans="1:65" s="2" customFormat="1" ht="37.9" customHeight="1">
      <c r="A131" s="32"/>
      <c r="B131" s="144"/>
      <c r="C131" s="188" t="s">
        <v>325</v>
      </c>
      <c r="D131" s="188" t="s">
        <v>266</v>
      </c>
      <c r="E131" s="189" t="s">
        <v>2602</v>
      </c>
      <c r="F131" s="190" t="s">
        <v>2603</v>
      </c>
      <c r="G131" s="191" t="s">
        <v>881</v>
      </c>
      <c r="H131" s="192">
        <v>11.1</v>
      </c>
      <c r="I131" s="193"/>
      <c r="J131" s="194">
        <f>ROUND(I131*H131,2)</f>
        <v>0</v>
      </c>
      <c r="K131" s="195"/>
      <c r="L131" s="33"/>
      <c r="M131" s="196" t="s">
        <v>1</v>
      </c>
      <c r="N131" s="197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188</v>
      </c>
      <c r="AT131" s="158" t="s">
        <v>266</v>
      </c>
      <c r="AU131" s="158" t="s">
        <v>80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2604</v>
      </c>
    </row>
    <row r="132" spans="1:65" s="2" customFormat="1" ht="19.5">
      <c r="A132" s="32"/>
      <c r="B132" s="33"/>
      <c r="C132" s="32"/>
      <c r="D132" s="160" t="s">
        <v>190</v>
      </c>
      <c r="E132" s="32"/>
      <c r="F132" s="161" t="s">
        <v>2603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80</v>
      </c>
    </row>
    <row r="133" spans="1:65" s="13" customFormat="1" ht="11.25">
      <c r="B133" s="165"/>
      <c r="D133" s="160" t="s">
        <v>191</v>
      </c>
      <c r="E133" s="166" t="s">
        <v>1</v>
      </c>
      <c r="F133" s="167" t="s">
        <v>2605</v>
      </c>
      <c r="H133" s="168">
        <v>7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6" t="s">
        <v>191</v>
      </c>
      <c r="AU133" s="166" t="s">
        <v>80</v>
      </c>
      <c r="AV133" s="13" t="s">
        <v>82</v>
      </c>
      <c r="AW133" s="13" t="s">
        <v>29</v>
      </c>
      <c r="AX133" s="13" t="s">
        <v>72</v>
      </c>
      <c r="AY133" s="166" t="s">
        <v>181</v>
      </c>
    </row>
    <row r="134" spans="1:65" s="13" customFormat="1" ht="11.25">
      <c r="B134" s="165"/>
      <c r="D134" s="160" t="s">
        <v>191</v>
      </c>
      <c r="E134" s="166" t="s">
        <v>1</v>
      </c>
      <c r="F134" s="167" t="s">
        <v>2606</v>
      </c>
      <c r="H134" s="168">
        <v>2.4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80</v>
      </c>
      <c r="AV134" s="13" t="s">
        <v>82</v>
      </c>
      <c r="AW134" s="13" t="s">
        <v>29</v>
      </c>
      <c r="AX134" s="13" t="s">
        <v>72</v>
      </c>
      <c r="AY134" s="166" t="s">
        <v>181</v>
      </c>
    </row>
    <row r="135" spans="1:65" s="13" customFormat="1" ht="11.25">
      <c r="B135" s="165"/>
      <c r="D135" s="160" t="s">
        <v>191</v>
      </c>
      <c r="E135" s="166" t="s">
        <v>1</v>
      </c>
      <c r="F135" s="167" t="s">
        <v>2601</v>
      </c>
      <c r="H135" s="168">
        <v>1.7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6" t="s">
        <v>191</v>
      </c>
      <c r="AU135" s="166" t="s">
        <v>80</v>
      </c>
      <c r="AV135" s="13" t="s">
        <v>82</v>
      </c>
      <c r="AW135" s="13" t="s">
        <v>29</v>
      </c>
      <c r="AX135" s="13" t="s">
        <v>72</v>
      </c>
      <c r="AY135" s="166" t="s">
        <v>181</v>
      </c>
    </row>
    <row r="136" spans="1:65" s="15" customFormat="1" ht="11.25">
      <c r="B136" s="180"/>
      <c r="D136" s="160" t="s">
        <v>191</v>
      </c>
      <c r="E136" s="181" t="s">
        <v>1</v>
      </c>
      <c r="F136" s="182" t="s">
        <v>223</v>
      </c>
      <c r="H136" s="183">
        <v>11.1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191</v>
      </c>
      <c r="AU136" s="181" t="s">
        <v>80</v>
      </c>
      <c r="AV136" s="15" t="s">
        <v>188</v>
      </c>
      <c r="AW136" s="15" t="s">
        <v>29</v>
      </c>
      <c r="AX136" s="15" t="s">
        <v>80</v>
      </c>
      <c r="AY136" s="181" t="s">
        <v>181</v>
      </c>
    </row>
    <row r="137" spans="1:65" s="2" customFormat="1" ht="24.2" customHeight="1">
      <c r="A137" s="32"/>
      <c r="B137" s="144"/>
      <c r="C137" s="188" t="s">
        <v>329</v>
      </c>
      <c r="D137" s="188" t="s">
        <v>266</v>
      </c>
      <c r="E137" s="189" t="s">
        <v>2211</v>
      </c>
      <c r="F137" s="190" t="s">
        <v>2212</v>
      </c>
      <c r="G137" s="191" t="s">
        <v>690</v>
      </c>
      <c r="H137" s="192">
        <v>0.36799999999999999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80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2607</v>
      </c>
    </row>
    <row r="138" spans="1:65" s="2" customFormat="1" ht="11.25">
      <c r="A138" s="32"/>
      <c r="B138" s="33"/>
      <c r="C138" s="32"/>
      <c r="D138" s="160" t="s">
        <v>190</v>
      </c>
      <c r="E138" s="32"/>
      <c r="F138" s="161" t="s">
        <v>2212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80</v>
      </c>
    </row>
    <row r="139" spans="1:65" s="13" customFormat="1" ht="11.25">
      <c r="B139" s="165"/>
      <c r="D139" s="160" t="s">
        <v>191</v>
      </c>
      <c r="E139" s="166" t="s">
        <v>1</v>
      </c>
      <c r="F139" s="167" t="s">
        <v>2608</v>
      </c>
      <c r="H139" s="168">
        <v>0.36799999999999999</v>
      </c>
      <c r="I139" s="169"/>
      <c r="L139" s="165"/>
      <c r="M139" s="170"/>
      <c r="N139" s="171"/>
      <c r="O139" s="171"/>
      <c r="P139" s="171"/>
      <c r="Q139" s="171"/>
      <c r="R139" s="171"/>
      <c r="S139" s="171"/>
      <c r="T139" s="172"/>
      <c r="AT139" s="166" t="s">
        <v>191</v>
      </c>
      <c r="AU139" s="166" t="s">
        <v>80</v>
      </c>
      <c r="AV139" s="13" t="s">
        <v>82</v>
      </c>
      <c r="AW139" s="13" t="s">
        <v>29</v>
      </c>
      <c r="AX139" s="13" t="s">
        <v>72</v>
      </c>
      <c r="AY139" s="166" t="s">
        <v>181</v>
      </c>
    </row>
    <row r="140" spans="1:65" s="15" customFormat="1" ht="11.25">
      <c r="B140" s="180"/>
      <c r="D140" s="160" t="s">
        <v>191</v>
      </c>
      <c r="E140" s="181" t="s">
        <v>1</v>
      </c>
      <c r="F140" s="182" t="s">
        <v>223</v>
      </c>
      <c r="H140" s="183">
        <v>0.36799999999999999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191</v>
      </c>
      <c r="AU140" s="181" t="s">
        <v>80</v>
      </c>
      <c r="AV140" s="15" t="s">
        <v>188</v>
      </c>
      <c r="AW140" s="15" t="s">
        <v>29</v>
      </c>
      <c r="AX140" s="15" t="s">
        <v>80</v>
      </c>
      <c r="AY140" s="181" t="s">
        <v>181</v>
      </c>
    </row>
    <row r="141" spans="1:65" s="2" customFormat="1" ht="16.5" customHeight="1">
      <c r="A141" s="32"/>
      <c r="B141" s="144"/>
      <c r="C141" s="145" t="s">
        <v>333</v>
      </c>
      <c r="D141" s="145" t="s">
        <v>183</v>
      </c>
      <c r="E141" s="146" t="s">
        <v>1711</v>
      </c>
      <c r="F141" s="147" t="s">
        <v>1712</v>
      </c>
      <c r="G141" s="148" t="s">
        <v>643</v>
      </c>
      <c r="H141" s="149">
        <v>2.2090000000000001</v>
      </c>
      <c r="I141" s="150"/>
      <c r="J141" s="151">
        <f>ROUND(I141*H141,2)</f>
        <v>0</v>
      </c>
      <c r="K141" s="152"/>
      <c r="L141" s="153"/>
      <c r="M141" s="154" t="s">
        <v>1</v>
      </c>
      <c r="N141" s="155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187</v>
      </c>
      <c r="AT141" s="158" t="s">
        <v>183</v>
      </c>
      <c r="AU141" s="158" t="s">
        <v>80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2609</v>
      </c>
    </row>
    <row r="142" spans="1:65" s="2" customFormat="1" ht="11.25">
      <c r="A142" s="32"/>
      <c r="B142" s="33"/>
      <c r="C142" s="32"/>
      <c r="D142" s="160" t="s">
        <v>190</v>
      </c>
      <c r="E142" s="32"/>
      <c r="F142" s="161" t="s">
        <v>1712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80</v>
      </c>
    </row>
    <row r="143" spans="1:65" s="2" customFormat="1" ht="24.2" customHeight="1">
      <c r="A143" s="32"/>
      <c r="B143" s="144"/>
      <c r="C143" s="188" t="s">
        <v>338</v>
      </c>
      <c r="D143" s="188" t="s">
        <v>266</v>
      </c>
      <c r="E143" s="189" t="s">
        <v>1707</v>
      </c>
      <c r="F143" s="190" t="s">
        <v>1708</v>
      </c>
      <c r="G143" s="191" t="s">
        <v>690</v>
      </c>
      <c r="H143" s="192">
        <v>2.64</v>
      </c>
      <c r="I143" s="193"/>
      <c r="J143" s="194">
        <f>ROUND(I143*H143,2)</f>
        <v>0</v>
      </c>
      <c r="K143" s="195"/>
      <c r="L143" s="33"/>
      <c r="M143" s="196" t="s">
        <v>1</v>
      </c>
      <c r="N143" s="197" t="s">
        <v>37</v>
      </c>
      <c r="O143" s="58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188</v>
      </c>
      <c r="AT143" s="158" t="s">
        <v>266</v>
      </c>
      <c r="AU143" s="158" t="s">
        <v>80</v>
      </c>
      <c r="AY143" s="17" t="s">
        <v>181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80</v>
      </c>
      <c r="BK143" s="159">
        <f>ROUND(I143*H143,2)</f>
        <v>0</v>
      </c>
      <c r="BL143" s="17" t="s">
        <v>188</v>
      </c>
      <c r="BM143" s="158" t="s">
        <v>2610</v>
      </c>
    </row>
    <row r="144" spans="1:65" s="2" customFormat="1" ht="19.5">
      <c r="A144" s="32"/>
      <c r="B144" s="33"/>
      <c r="C144" s="32"/>
      <c r="D144" s="160" t="s">
        <v>190</v>
      </c>
      <c r="E144" s="32"/>
      <c r="F144" s="161" t="s">
        <v>1708</v>
      </c>
      <c r="G144" s="32"/>
      <c r="H144" s="32"/>
      <c r="I144" s="162"/>
      <c r="J144" s="32"/>
      <c r="K144" s="32"/>
      <c r="L144" s="33"/>
      <c r="M144" s="163"/>
      <c r="N144" s="164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190</v>
      </c>
      <c r="AU144" s="17" t="s">
        <v>80</v>
      </c>
    </row>
    <row r="145" spans="1:65" s="13" customFormat="1" ht="11.25">
      <c r="B145" s="165"/>
      <c r="D145" s="160" t="s">
        <v>191</v>
      </c>
      <c r="E145" s="166" t="s">
        <v>1</v>
      </c>
      <c r="F145" s="167" t="s">
        <v>2611</v>
      </c>
      <c r="H145" s="168">
        <v>2.64</v>
      </c>
      <c r="I145" s="169"/>
      <c r="L145" s="165"/>
      <c r="M145" s="170"/>
      <c r="N145" s="171"/>
      <c r="O145" s="171"/>
      <c r="P145" s="171"/>
      <c r="Q145" s="171"/>
      <c r="R145" s="171"/>
      <c r="S145" s="171"/>
      <c r="T145" s="172"/>
      <c r="AT145" s="166" t="s">
        <v>191</v>
      </c>
      <c r="AU145" s="166" t="s">
        <v>80</v>
      </c>
      <c r="AV145" s="13" t="s">
        <v>82</v>
      </c>
      <c r="AW145" s="13" t="s">
        <v>29</v>
      </c>
      <c r="AX145" s="13" t="s">
        <v>72</v>
      </c>
      <c r="AY145" s="166" t="s">
        <v>181</v>
      </c>
    </row>
    <row r="146" spans="1:65" s="15" customFormat="1" ht="11.25">
      <c r="B146" s="180"/>
      <c r="D146" s="160" t="s">
        <v>191</v>
      </c>
      <c r="E146" s="181" t="s">
        <v>1</v>
      </c>
      <c r="F146" s="182" t="s">
        <v>223</v>
      </c>
      <c r="H146" s="183">
        <v>2.64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191</v>
      </c>
      <c r="AU146" s="181" t="s">
        <v>80</v>
      </c>
      <c r="AV146" s="15" t="s">
        <v>188</v>
      </c>
      <c r="AW146" s="15" t="s">
        <v>29</v>
      </c>
      <c r="AX146" s="15" t="s">
        <v>80</v>
      </c>
      <c r="AY146" s="181" t="s">
        <v>181</v>
      </c>
    </row>
    <row r="147" spans="1:65" s="2" customFormat="1" ht="24.2" customHeight="1">
      <c r="A147" s="32"/>
      <c r="B147" s="144"/>
      <c r="C147" s="188" t="s">
        <v>7</v>
      </c>
      <c r="D147" s="188" t="s">
        <v>266</v>
      </c>
      <c r="E147" s="189" t="s">
        <v>2612</v>
      </c>
      <c r="F147" s="190" t="s">
        <v>2613</v>
      </c>
      <c r="G147" s="191" t="s">
        <v>690</v>
      </c>
      <c r="H147" s="192">
        <v>7</v>
      </c>
      <c r="I147" s="193"/>
      <c r="J147" s="194">
        <f>ROUND(I147*H147,2)</f>
        <v>0</v>
      </c>
      <c r="K147" s="195"/>
      <c r="L147" s="33"/>
      <c r="M147" s="196" t="s">
        <v>1</v>
      </c>
      <c r="N147" s="197" t="s">
        <v>37</v>
      </c>
      <c r="O147" s="58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188</v>
      </c>
      <c r="AT147" s="158" t="s">
        <v>266</v>
      </c>
      <c r="AU147" s="158" t="s">
        <v>80</v>
      </c>
      <c r="AY147" s="17" t="s">
        <v>181</v>
      </c>
      <c r="BE147" s="159">
        <f>IF(N147="základní",J147,0)</f>
        <v>0</v>
      </c>
      <c r="BF147" s="159">
        <f>IF(N147="snížená",J147,0)</f>
        <v>0</v>
      </c>
      <c r="BG147" s="159">
        <f>IF(N147="zákl. přenesená",J147,0)</f>
        <v>0</v>
      </c>
      <c r="BH147" s="159">
        <f>IF(N147="sníž. přenesená",J147,0)</f>
        <v>0</v>
      </c>
      <c r="BI147" s="159">
        <f>IF(N147="nulová",J147,0)</f>
        <v>0</v>
      </c>
      <c r="BJ147" s="17" t="s">
        <v>80</v>
      </c>
      <c r="BK147" s="159">
        <f>ROUND(I147*H147,2)</f>
        <v>0</v>
      </c>
      <c r="BL147" s="17" t="s">
        <v>188</v>
      </c>
      <c r="BM147" s="158" t="s">
        <v>2614</v>
      </c>
    </row>
    <row r="148" spans="1:65" s="2" customFormat="1" ht="19.5">
      <c r="A148" s="32"/>
      <c r="B148" s="33"/>
      <c r="C148" s="32"/>
      <c r="D148" s="160" t="s">
        <v>190</v>
      </c>
      <c r="E148" s="32"/>
      <c r="F148" s="161" t="s">
        <v>2613</v>
      </c>
      <c r="G148" s="32"/>
      <c r="H148" s="32"/>
      <c r="I148" s="162"/>
      <c r="J148" s="32"/>
      <c r="K148" s="32"/>
      <c r="L148" s="33"/>
      <c r="M148" s="163"/>
      <c r="N148" s="164"/>
      <c r="O148" s="58"/>
      <c r="P148" s="58"/>
      <c r="Q148" s="58"/>
      <c r="R148" s="58"/>
      <c r="S148" s="58"/>
      <c r="T148" s="59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7" t="s">
        <v>190</v>
      </c>
      <c r="AU148" s="17" t="s">
        <v>80</v>
      </c>
    </row>
    <row r="149" spans="1:65" s="13" customFormat="1" ht="11.25">
      <c r="B149" s="165"/>
      <c r="D149" s="160" t="s">
        <v>191</v>
      </c>
      <c r="E149" s="166" t="s">
        <v>1</v>
      </c>
      <c r="F149" s="167" t="s">
        <v>2615</v>
      </c>
      <c r="H149" s="168">
        <v>7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6" t="s">
        <v>191</v>
      </c>
      <c r="AU149" s="166" t="s">
        <v>80</v>
      </c>
      <c r="AV149" s="13" t="s">
        <v>82</v>
      </c>
      <c r="AW149" s="13" t="s">
        <v>29</v>
      </c>
      <c r="AX149" s="13" t="s">
        <v>72</v>
      </c>
      <c r="AY149" s="166" t="s">
        <v>181</v>
      </c>
    </row>
    <row r="150" spans="1:65" s="15" customFormat="1" ht="11.25">
      <c r="B150" s="180"/>
      <c r="D150" s="160" t="s">
        <v>191</v>
      </c>
      <c r="E150" s="181" t="s">
        <v>1</v>
      </c>
      <c r="F150" s="182" t="s">
        <v>223</v>
      </c>
      <c r="H150" s="183">
        <v>7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191</v>
      </c>
      <c r="AU150" s="181" t="s">
        <v>80</v>
      </c>
      <c r="AV150" s="15" t="s">
        <v>188</v>
      </c>
      <c r="AW150" s="15" t="s">
        <v>29</v>
      </c>
      <c r="AX150" s="15" t="s">
        <v>80</v>
      </c>
      <c r="AY150" s="181" t="s">
        <v>181</v>
      </c>
    </row>
    <row r="151" spans="1:65" s="2" customFormat="1" ht="33" customHeight="1">
      <c r="A151" s="32"/>
      <c r="B151" s="144"/>
      <c r="C151" s="188" t="s">
        <v>388</v>
      </c>
      <c r="D151" s="188" t="s">
        <v>266</v>
      </c>
      <c r="E151" s="189" t="s">
        <v>1715</v>
      </c>
      <c r="F151" s="190" t="s">
        <v>1716</v>
      </c>
      <c r="G151" s="191" t="s">
        <v>881</v>
      </c>
      <c r="H151" s="192">
        <v>11.1</v>
      </c>
      <c r="I151" s="193"/>
      <c r="J151" s="194">
        <f>ROUND(I151*H151,2)</f>
        <v>0</v>
      </c>
      <c r="K151" s="195"/>
      <c r="L151" s="33"/>
      <c r="M151" s="196" t="s">
        <v>1</v>
      </c>
      <c r="N151" s="197" t="s">
        <v>37</v>
      </c>
      <c r="O151" s="58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188</v>
      </c>
      <c r="AT151" s="158" t="s">
        <v>266</v>
      </c>
      <c r="AU151" s="158" t="s">
        <v>80</v>
      </c>
      <c r="AY151" s="17" t="s">
        <v>181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80</v>
      </c>
      <c r="BK151" s="159">
        <f>ROUND(I151*H151,2)</f>
        <v>0</v>
      </c>
      <c r="BL151" s="17" t="s">
        <v>188</v>
      </c>
      <c r="BM151" s="158" t="s">
        <v>2616</v>
      </c>
    </row>
    <row r="152" spans="1:65" s="2" customFormat="1" ht="19.5">
      <c r="A152" s="32"/>
      <c r="B152" s="33"/>
      <c r="C152" s="32"/>
      <c r="D152" s="160" t="s">
        <v>190</v>
      </c>
      <c r="E152" s="32"/>
      <c r="F152" s="161" t="s">
        <v>1716</v>
      </c>
      <c r="G152" s="32"/>
      <c r="H152" s="32"/>
      <c r="I152" s="162"/>
      <c r="J152" s="32"/>
      <c r="K152" s="32"/>
      <c r="L152" s="33"/>
      <c r="M152" s="163"/>
      <c r="N152" s="16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190</v>
      </c>
      <c r="AU152" s="17" t="s">
        <v>80</v>
      </c>
    </row>
    <row r="153" spans="1:65" s="13" customFormat="1" ht="11.25">
      <c r="B153" s="165"/>
      <c r="D153" s="160" t="s">
        <v>191</v>
      </c>
      <c r="E153" s="166" t="s">
        <v>1</v>
      </c>
      <c r="F153" s="167" t="s">
        <v>2605</v>
      </c>
      <c r="H153" s="168">
        <v>7</v>
      </c>
      <c r="I153" s="169"/>
      <c r="L153" s="165"/>
      <c r="M153" s="170"/>
      <c r="N153" s="171"/>
      <c r="O153" s="171"/>
      <c r="P153" s="171"/>
      <c r="Q153" s="171"/>
      <c r="R153" s="171"/>
      <c r="S153" s="171"/>
      <c r="T153" s="172"/>
      <c r="AT153" s="166" t="s">
        <v>191</v>
      </c>
      <c r="AU153" s="166" t="s">
        <v>80</v>
      </c>
      <c r="AV153" s="13" t="s">
        <v>82</v>
      </c>
      <c r="AW153" s="13" t="s">
        <v>29</v>
      </c>
      <c r="AX153" s="13" t="s">
        <v>72</v>
      </c>
      <c r="AY153" s="166" t="s">
        <v>181</v>
      </c>
    </row>
    <row r="154" spans="1:65" s="13" customFormat="1" ht="11.25">
      <c r="B154" s="165"/>
      <c r="D154" s="160" t="s">
        <v>191</v>
      </c>
      <c r="E154" s="166" t="s">
        <v>1</v>
      </c>
      <c r="F154" s="167" t="s">
        <v>2606</v>
      </c>
      <c r="H154" s="168">
        <v>2.4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6" t="s">
        <v>191</v>
      </c>
      <c r="AU154" s="166" t="s">
        <v>80</v>
      </c>
      <c r="AV154" s="13" t="s">
        <v>82</v>
      </c>
      <c r="AW154" s="13" t="s">
        <v>29</v>
      </c>
      <c r="AX154" s="13" t="s">
        <v>72</v>
      </c>
      <c r="AY154" s="166" t="s">
        <v>181</v>
      </c>
    </row>
    <row r="155" spans="1:65" s="13" customFormat="1" ht="11.25">
      <c r="B155" s="165"/>
      <c r="D155" s="160" t="s">
        <v>191</v>
      </c>
      <c r="E155" s="166" t="s">
        <v>1</v>
      </c>
      <c r="F155" s="167" t="s">
        <v>2601</v>
      </c>
      <c r="H155" s="168">
        <v>1.7</v>
      </c>
      <c r="I155" s="169"/>
      <c r="L155" s="165"/>
      <c r="M155" s="170"/>
      <c r="N155" s="171"/>
      <c r="O155" s="171"/>
      <c r="P155" s="171"/>
      <c r="Q155" s="171"/>
      <c r="R155" s="171"/>
      <c r="S155" s="171"/>
      <c r="T155" s="172"/>
      <c r="AT155" s="166" t="s">
        <v>191</v>
      </c>
      <c r="AU155" s="166" t="s">
        <v>80</v>
      </c>
      <c r="AV155" s="13" t="s">
        <v>82</v>
      </c>
      <c r="AW155" s="13" t="s">
        <v>29</v>
      </c>
      <c r="AX155" s="13" t="s">
        <v>72</v>
      </c>
      <c r="AY155" s="166" t="s">
        <v>181</v>
      </c>
    </row>
    <row r="156" spans="1:65" s="15" customFormat="1" ht="11.25">
      <c r="B156" s="180"/>
      <c r="D156" s="160" t="s">
        <v>191</v>
      </c>
      <c r="E156" s="181" t="s">
        <v>1</v>
      </c>
      <c r="F156" s="182" t="s">
        <v>223</v>
      </c>
      <c r="H156" s="183">
        <v>11.1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191</v>
      </c>
      <c r="AU156" s="181" t="s">
        <v>80</v>
      </c>
      <c r="AV156" s="15" t="s">
        <v>188</v>
      </c>
      <c r="AW156" s="15" t="s">
        <v>29</v>
      </c>
      <c r="AX156" s="15" t="s">
        <v>80</v>
      </c>
      <c r="AY156" s="181" t="s">
        <v>181</v>
      </c>
    </row>
    <row r="157" spans="1:65" s="12" customFormat="1" ht="22.9" customHeight="1">
      <c r="B157" s="131"/>
      <c r="D157" s="132" t="s">
        <v>71</v>
      </c>
      <c r="E157" s="142" t="s">
        <v>1734</v>
      </c>
      <c r="F157" s="142" t="s">
        <v>1992</v>
      </c>
      <c r="I157" s="134"/>
      <c r="J157" s="143">
        <f>BK157</f>
        <v>0</v>
      </c>
      <c r="L157" s="131"/>
      <c r="M157" s="136"/>
      <c r="N157" s="137"/>
      <c r="O157" s="137"/>
      <c r="P157" s="138">
        <f>SUM(P158:P165)</f>
        <v>0</v>
      </c>
      <c r="Q157" s="137"/>
      <c r="R157" s="138">
        <f>SUM(R158:R165)</f>
        <v>0</v>
      </c>
      <c r="S157" s="137"/>
      <c r="T157" s="139">
        <f>SUM(T158:T165)</f>
        <v>0</v>
      </c>
      <c r="AR157" s="132" t="s">
        <v>80</v>
      </c>
      <c r="AT157" s="140" t="s">
        <v>71</v>
      </c>
      <c r="AU157" s="140" t="s">
        <v>80</v>
      </c>
      <c r="AY157" s="132" t="s">
        <v>181</v>
      </c>
      <c r="BK157" s="141">
        <f>SUM(BK158:BK165)</f>
        <v>0</v>
      </c>
    </row>
    <row r="158" spans="1:65" s="2" customFormat="1" ht="44.25" customHeight="1">
      <c r="A158" s="32"/>
      <c r="B158" s="144"/>
      <c r="C158" s="188" t="s">
        <v>394</v>
      </c>
      <c r="D158" s="188" t="s">
        <v>266</v>
      </c>
      <c r="E158" s="189" t="s">
        <v>2617</v>
      </c>
      <c r="F158" s="190" t="s">
        <v>2618</v>
      </c>
      <c r="G158" s="191" t="s">
        <v>643</v>
      </c>
      <c r="H158" s="192">
        <v>25.021000000000001</v>
      </c>
      <c r="I158" s="193"/>
      <c r="J158" s="194">
        <f>ROUND(I158*H158,2)</f>
        <v>0</v>
      </c>
      <c r="K158" s="195"/>
      <c r="L158" s="33"/>
      <c r="M158" s="196" t="s">
        <v>1</v>
      </c>
      <c r="N158" s="197" t="s">
        <v>37</v>
      </c>
      <c r="O158" s="58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8" t="s">
        <v>188</v>
      </c>
      <c r="AT158" s="158" t="s">
        <v>266</v>
      </c>
      <c r="AU158" s="158" t="s">
        <v>82</v>
      </c>
      <c r="AY158" s="17" t="s">
        <v>181</v>
      </c>
      <c r="BE158" s="159">
        <f>IF(N158="základní",J158,0)</f>
        <v>0</v>
      </c>
      <c r="BF158" s="159">
        <f>IF(N158="snížená",J158,0)</f>
        <v>0</v>
      </c>
      <c r="BG158" s="159">
        <f>IF(N158="zákl. přenesená",J158,0)</f>
        <v>0</v>
      </c>
      <c r="BH158" s="159">
        <f>IF(N158="sníž. přenesená",J158,0)</f>
        <v>0</v>
      </c>
      <c r="BI158" s="159">
        <f>IF(N158="nulová",J158,0)</f>
        <v>0</v>
      </c>
      <c r="BJ158" s="17" t="s">
        <v>80</v>
      </c>
      <c r="BK158" s="159">
        <f>ROUND(I158*H158,2)</f>
        <v>0</v>
      </c>
      <c r="BL158" s="17" t="s">
        <v>188</v>
      </c>
      <c r="BM158" s="158" t="s">
        <v>2619</v>
      </c>
    </row>
    <row r="159" spans="1:65" s="2" customFormat="1" ht="29.25">
      <c r="A159" s="32"/>
      <c r="B159" s="33"/>
      <c r="C159" s="32"/>
      <c r="D159" s="160" t="s">
        <v>190</v>
      </c>
      <c r="E159" s="32"/>
      <c r="F159" s="161" t="s">
        <v>2618</v>
      </c>
      <c r="G159" s="32"/>
      <c r="H159" s="32"/>
      <c r="I159" s="162"/>
      <c r="J159" s="32"/>
      <c r="K159" s="32"/>
      <c r="L159" s="33"/>
      <c r="M159" s="163"/>
      <c r="N159" s="164"/>
      <c r="O159" s="58"/>
      <c r="P159" s="58"/>
      <c r="Q159" s="58"/>
      <c r="R159" s="58"/>
      <c r="S159" s="58"/>
      <c r="T159" s="59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7" t="s">
        <v>190</v>
      </c>
      <c r="AU159" s="17" t="s">
        <v>82</v>
      </c>
    </row>
    <row r="160" spans="1:65" s="2" customFormat="1" ht="33" customHeight="1">
      <c r="A160" s="32"/>
      <c r="B160" s="144"/>
      <c r="C160" s="188" t="s">
        <v>400</v>
      </c>
      <c r="D160" s="188" t="s">
        <v>266</v>
      </c>
      <c r="E160" s="189" t="s">
        <v>1748</v>
      </c>
      <c r="F160" s="190" t="s">
        <v>1749</v>
      </c>
      <c r="G160" s="191" t="s">
        <v>643</v>
      </c>
      <c r="H160" s="192">
        <v>25.021000000000001</v>
      </c>
      <c r="I160" s="193"/>
      <c r="J160" s="194">
        <f>ROUND(I160*H160,2)</f>
        <v>0</v>
      </c>
      <c r="K160" s="195"/>
      <c r="L160" s="33"/>
      <c r="M160" s="196" t="s">
        <v>1</v>
      </c>
      <c r="N160" s="197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188</v>
      </c>
      <c r="AT160" s="158" t="s">
        <v>266</v>
      </c>
      <c r="AU160" s="158" t="s">
        <v>82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2620</v>
      </c>
    </row>
    <row r="161" spans="1:65" s="2" customFormat="1" ht="19.5">
      <c r="A161" s="32"/>
      <c r="B161" s="33"/>
      <c r="C161" s="32"/>
      <c r="D161" s="160" t="s">
        <v>190</v>
      </c>
      <c r="E161" s="32"/>
      <c r="F161" s="161" t="s">
        <v>1749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82</v>
      </c>
    </row>
    <row r="162" spans="1:65" s="2" customFormat="1" ht="44.25" customHeight="1">
      <c r="A162" s="32"/>
      <c r="B162" s="144"/>
      <c r="C162" s="188" t="s">
        <v>404</v>
      </c>
      <c r="D162" s="188" t="s">
        <v>266</v>
      </c>
      <c r="E162" s="189" t="s">
        <v>1751</v>
      </c>
      <c r="F162" s="190" t="s">
        <v>1752</v>
      </c>
      <c r="G162" s="191" t="s">
        <v>643</v>
      </c>
      <c r="H162" s="192">
        <v>475.399</v>
      </c>
      <c r="I162" s="193"/>
      <c r="J162" s="194">
        <f>ROUND(I162*H162,2)</f>
        <v>0</v>
      </c>
      <c r="K162" s="195"/>
      <c r="L162" s="33"/>
      <c r="M162" s="196" t="s">
        <v>1</v>
      </c>
      <c r="N162" s="197" t="s">
        <v>37</v>
      </c>
      <c r="O162" s="58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188</v>
      </c>
      <c r="AT162" s="158" t="s">
        <v>266</v>
      </c>
      <c r="AU162" s="158" t="s">
        <v>82</v>
      </c>
      <c r="AY162" s="17" t="s">
        <v>181</v>
      </c>
      <c r="BE162" s="159">
        <f>IF(N162="základní",J162,0)</f>
        <v>0</v>
      </c>
      <c r="BF162" s="159">
        <f>IF(N162="snížená",J162,0)</f>
        <v>0</v>
      </c>
      <c r="BG162" s="159">
        <f>IF(N162="zákl. přenesená",J162,0)</f>
        <v>0</v>
      </c>
      <c r="BH162" s="159">
        <f>IF(N162="sníž. přenesená",J162,0)</f>
        <v>0</v>
      </c>
      <c r="BI162" s="159">
        <f>IF(N162="nulová",J162,0)</f>
        <v>0</v>
      </c>
      <c r="BJ162" s="17" t="s">
        <v>80</v>
      </c>
      <c r="BK162" s="159">
        <f>ROUND(I162*H162,2)</f>
        <v>0</v>
      </c>
      <c r="BL162" s="17" t="s">
        <v>188</v>
      </c>
      <c r="BM162" s="158" t="s">
        <v>2621</v>
      </c>
    </row>
    <row r="163" spans="1:65" s="2" customFormat="1" ht="29.25">
      <c r="A163" s="32"/>
      <c r="B163" s="33"/>
      <c r="C163" s="32"/>
      <c r="D163" s="160" t="s">
        <v>190</v>
      </c>
      <c r="E163" s="32"/>
      <c r="F163" s="161" t="s">
        <v>1752</v>
      </c>
      <c r="G163" s="32"/>
      <c r="H163" s="32"/>
      <c r="I163" s="162"/>
      <c r="J163" s="32"/>
      <c r="K163" s="32"/>
      <c r="L163" s="33"/>
      <c r="M163" s="163"/>
      <c r="N163" s="164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190</v>
      </c>
      <c r="AU163" s="17" t="s">
        <v>82</v>
      </c>
    </row>
    <row r="164" spans="1:65" s="13" customFormat="1" ht="11.25">
      <c r="B164" s="165"/>
      <c r="D164" s="160" t="s">
        <v>191</v>
      </c>
      <c r="E164" s="166" t="s">
        <v>1</v>
      </c>
      <c r="F164" s="167" t="s">
        <v>2622</v>
      </c>
      <c r="H164" s="168">
        <v>475.399</v>
      </c>
      <c r="I164" s="169"/>
      <c r="L164" s="165"/>
      <c r="M164" s="170"/>
      <c r="N164" s="171"/>
      <c r="O164" s="171"/>
      <c r="P164" s="171"/>
      <c r="Q164" s="171"/>
      <c r="R164" s="171"/>
      <c r="S164" s="171"/>
      <c r="T164" s="172"/>
      <c r="AT164" s="166" t="s">
        <v>191</v>
      </c>
      <c r="AU164" s="166" t="s">
        <v>82</v>
      </c>
      <c r="AV164" s="13" t="s">
        <v>82</v>
      </c>
      <c r="AW164" s="13" t="s">
        <v>29</v>
      </c>
      <c r="AX164" s="13" t="s">
        <v>72</v>
      </c>
      <c r="AY164" s="166" t="s">
        <v>181</v>
      </c>
    </row>
    <row r="165" spans="1:65" s="15" customFormat="1" ht="11.25">
      <c r="B165" s="180"/>
      <c r="D165" s="160" t="s">
        <v>191</v>
      </c>
      <c r="E165" s="181" t="s">
        <v>1</v>
      </c>
      <c r="F165" s="182" t="s">
        <v>223</v>
      </c>
      <c r="H165" s="183">
        <v>475.399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191</v>
      </c>
      <c r="AU165" s="181" t="s">
        <v>82</v>
      </c>
      <c r="AV165" s="15" t="s">
        <v>188</v>
      </c>
      <c r="AW165" s="15" t="s">
        <v>29</v>
      </c>
      <c r="AX165" s="15" t="s">
        <v>80</v>
      </c>
      <c r="AY165" s="181" t="s">
        <v>181</v>
      </c>
    </row>
    <row r="166" spans="1:65" s="12" customFormat="1" ht="25.9" customHeight="1">
      <c r="B166" s="131"/>
      <c r="D166" s="132" t="s">
        <v>71</v>
      </c>
      <c r="E166" s="133" t="s">
        <v>1755</v>
      </c>
      <c r="F166" s="133" t="s">
        <v>1756</v>
      </c>
      <c r="I166" s="134"/>
      <c r="J166" s="135">
        <f>BK166</f>
        <v>0</v>
      </c>
      <c r="L166" s="131"/>
      <c r="M166" s="136"/>
      <c r="N166" s="137"/>
      <c r="O166" s="137"/>
      <c r="P166" s="138">
        <f>SUM(P167:P168)</f>
        <v>0</v>
      </c>
      <c r="Q166" s="137"/>
      <c r="R166" s="138">
        <f>SUM(R167:R168)</f>
        <v>0</v>
      </c>
      <c r="S166" s="137"/>
      <c r="T166" s="139">
        <f>SUM(T167:T168)</f>
        <v>0</v>
      </c>
      <c r="AR166" s="132" t="s">
        <v>80</v>
      </c>
      <c r="AT166" s="140" t="s">
        <v>71</v>
      </c>
      <c r="AU166" s="140" t="s">
        <v>72</v>
      </c>
      <c r="AY166" s="132" t="s">
        <v>181</v>
      </c>
      <c r="BK166" s="141">
        <f>SUM(BK167:BK168)</f>
        <v>0</v>
      </c>
    </row>
    <row r="167" spans="1:65" s="2" customFormat="1" ht="44.25" customHeight="1">
      <c r="A167" s="32"/>
      <c r="B167" s="144"/>
      <c r="C167" s="188" t="s">
        <v>408</v>
      </c>
      <c r="D167" s="188" t="s">
        <v>266</v>
      </c>
      <c r="E167" s="189" t="s">
        <v>1757</v>
      </c>
      <c r="F167" s="190" t="s">
        <v>1758</v>
      </c>
      <c r="G167" s="191" t="s">
        <v>643</v>
      </c>
      <c r="H167" s="192">
        <v>162.55099999999999</v>
      </c>
      <c r="I167" s="193"/>
      <c r="J167" s="194">
        <f>ROUND(I167*H167,2)</f>
        <v>0</v>
      </c>
      <c r="K167" s="195"/>
      <c r="L167" s="33"/>
      <c r="M167" s="196" t="s">
        <v>1</v>
      </c>
      <c r="N167" s="197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188</v>
      </c>
      <c r="AT167" s="158" t="s">
        <v>266</v>
      </c>
      <c r="AU167" s="158" t="s">
        <v>80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188</v>
      </c>
      <c r="BM167" s="158" t="s">
        <v>2623</v>
      </c>
    </row>
    <row r="168" spans="1:65" s="2" customFormat="1" ht="29.25">
      <c r="A168" s="32"/>
      <c r="B168" s="33"/>
      <c r="C168" s="32"/>
      <c r="D168" s="160" t="s">
        <v>190</v>
      </c>
      <c r="E168" s="32"/>
      <c r="F168" s="161" t="s">
        <v>1758</v>
      </c>
      <c r="G168" s="32"/>
      <c r="H168" s="32"/>
      <c r="I168" s="162"/>
      <c r="J168" s="32"/>
      <c r="K168" s="32"/>
      <c r="L168" s="33"/>
      <c r="M168" s="163"/>
      <c r="N168" s="164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80</v>
      </c>
    </row>
    <row r="169" spans="1:65" s="12" customFormat="1" ht="25.9" customHeight="1">
      <c r="B169" s="131"/>
      <c r="D169" s="132" t="s">
        <v>71</v>
      </c>
      <c r="E169" s="133" t="s">
        <v>179</v>
      </c>
      <c r="F169" s="133" t="s">
        <v>180</v>
      </c>
      <c r="I169" s="134"/>
      <c r="J169" s="135">
        <f>BK169</f>
        <v>0</v>
      </c>
      <c r="L169" s="131"/>
      <c r="M169" s="136"/>
      <c r="N169" s="137"/>
      <c r="O169" s="137"/>
      <c r="P169" s="138">
        <f>P170+P201+P214</f>
        <v>0</v>
      </c>
      <c r="Q169" s="137"/>
      <c r="R169" s="138">
        <f>R170+R201+R214</f>
        <v>0</v>
      </c>
      <c r="S169" s="137"/>
      <c r="T169" s="139">
        <f>T170+T201+T214</f>
        <v>0</v>
      </c>
      <c r="AR169" s="132" t="s">
        <v>80</v>
      </c>
      <c r="AT169" s="140" t="s">
        <v>71</v>
      </c>
      <c r="AU169" s="140" t="s">
        <v>72</v>
      </c>
      <c r="AY169" s="132" t="s">
        <v>181</v>
      </c>
      <c r="BK169" s="141">
        <f>BK170+BK201+BK214</f>
        <v>0</v>
      </c>
    </row>
    <row r="170" spans="1:65" s="12" customFormat="1" ht="22.9" customHeight="1">
      <c r="B170" s="131"/>
      <c r="D170" s="132" t="s">
        <v>71</v>
      </c>
      <c r="E170" s="142" t="s">
        <v>80</v>
      </c>
      <c r="F170" s="142" t="s">
        <v>1567</v>
      </c>
      <c r="I170" s="134"/>
      <c r="J170" s="143">
        <f>BK170</f>
        <v>0</v>
      </c>
      <c r="L170" s="131"/>
      <c r="M170" s="136"/>
      <c r="N170" s="137"/>
      <c r="O170" s="137"/>
      <c r="P170" s="138">
        <f>SUM(P171:P200)</f>
        <v>0</v>
      </c>
      <c r="Q170" s="137"/>
      <c r="R170" s="138">
        <f>SUM(R171:R200)</f>
        <v>0</v>
      </c>
      <c r="S170" s="137"/>
      <c r="T170" s="139">
        <f>SUM(T171:T200)</f>
        <v>0</v>
      </c>
      <c r="AR170" s="132" t="s">
        <v>80</v>
      </c>
      <c r="AT170" s="140" t="s">
        <v>71</v>
      </c>
      <c r="AU170" s="140" t="s">
        <v>80</v>
      </c>
      <c r="AY170" s="132" t="s">
        <v>181</v>
      </c>
      <c r="BK170" s="141">
        <f>SUM(BK171:BK200)</f>
        <v>0</v>
      </c>
    </row>
    <row r="171" spans="1:65" s="2" customFormat="1" ht="33" customHeight="1">
      <c r="A171" s="32"/>
      <c r="B171" s="144"/>
      <c r="C171" s="188" t="s">
        <v>80</v>
      </c>
      <c r="D171" s="188" t="s">
        <v>266</v>
      </c>
      <c r="E171" s="189" t="s">
        <v>2624</v>
      </c>
      <c r="F171" s="190" t="s">
        <v>2625</v>
      </c>
      <c r="G171" s="191" t="s">
        <v>690</v>
      </c>
      <c r="H171" s="192">
        <v>70.31</v>
      </c>
      <c r="I171" s="193"/>
      <c r="J171" s="194">
        <f>ROUND(I171*H171,2)</f>
        <v>0</v>
      </c>
      <c r="K171" s="195"/>
      <c r="L171" s="33"/>
      <c r="M171" s="196" t="s">
        <v>1</v>
      </c>
      <c r="N171" s="197" t="s">
        <v>37</v>
      </c>
      <c r="O171" s="58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8" t="s">
        <v>188</v>
      </c>
      <c r="AT171" s="158" t="s">
        <v>266</v>
      </c>
      <c r="AU171" s="158" t="s">
        <v>82</v>
      </c>
      <c r="AY171" s="17" t="s">
        <v>181</v>
      </c>
      <c r="BE171" s="159">
        <f>IF(N171="základní",J171,0)</f>
        <v>0</v>
      </c>
      <c r="BF171" s="159">
        <f>IF(N171="snížená",J171,0)</f>
        <v>0</v>
      </c>
      <c r="BG171" s="159">
        <f>IF(N171="zákl. přenesená",J171,0)</f>
        <v>0</v>
      </c>
      <c r="BH171" s="159">
        <f>IF(N171="sníž. přenesená",J171,0)</f>
        <v>0</v>
      </c>
      <c r="BI171" s="159">
        <f>IF(N171="nulová",J171,0)</f>
        <v>0</v>
      </c>
      <c r="BJ171" s="17" t="s">
        <v>80</v>
      </c>
      <c r="BK171" s="159">
        <f>ROUND(I171*H171,2)</f>
        <v>0</v>
      </c>
      <c r="BL171" s="17" t="s">
        <v>188</v>
      </c>
      <c r="BM171" s="158" t="s">
        <v>2626</v>
      </c>
    </row>
    <row r="172" spans="1:65" s="2" customFormat="1" ht="19.5">
      <c r="A172" s="32"/>
      <c r="B172" s="33"/>
      <c r="C172" s="32"/>
      <c r="D172" s="160" t="s">
        <v>190</v>
      </c>
      <c r="E172" s="32"/>
      <c r="F172" s="161" t="s">
        <v>2625</v>
      </c>
      <c r="G172" s="32"/>
      <c r="H172" s="32"/>
      <c r="I172" s="162"/>
      <c r="J172" s="32"/>
      <c r="K172" s="32"/>
      <c r="L172" s="33"/>
      <c r="M172" s="163"/>
      <c r="N172" s="164"/>
      <c r="O172" s="58"/>
      <c r="P172" s="58"/>
      <c r="Q172" s="58"/>
      <c r="R172" s="58"/>
      <c r="S172" s="58"/>
      <c r="T172" s="59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T172" s="17" t="s">
        <v>190</v>
      </c>
      <c r="AU172" s="17" t="s">
        <v>82</v>
      </c>
    </row>
    <row r="173" spans="1:65" s="13" customFormat="1" ht="11.25">
      <c r="B173" s="165"/>
      <c r="D173" s="160" t="s">
        <v>191</v>
      </c>
      <c r="E173" s="166" t="s">
        <v>1</v>
      </c>
      <c r="F173" s="167" t="s">
        <v>2627</v>
      </c>
      <c r="H173" s="168">
        <v>70.31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6" t="s">
        <v>191</v>
      </c>
      <c r="AU173" s="166" t="s">
        <v>82</v>
      </c>
      <c r="AV173" s="13" t="s">
        <v>82</v>
      </c>
      <c r="AW173" s="13" t="s">
        <v>29</v>
      </c>
      <c r="AX173" s="13" t="s">
        <v>72</v>
      </c>
      <c r="AY173" s="166" t="s">
        <v>181</v>
      </c>
    </row>
    <row r="174" spans="1:65" s="15" customFormat="1" ht="11.25">
      <c r="B174" s="180"/>
      <c r="D174" s="160" t="s">
        <v>191</v>
      </c>
      <c r="E174" s="181" t="s">
        <v>1</v>
      </c>
      <c r="F174" s="182" t="s">
        <v>223</v>
      </c>
      <c r="H174" s="183">
        <v>70.31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191</v>
      </c>
      <c r="AU174" s="181" t="s">
        <v>82</v>
      </c>
      <c r="AV174" s="15" t="s">
        <v>188</v>
      </c>
      <c r="AW174" s="15" t="s">
        <v>29</v>
      </c>
      <c r="AX174" s="15" t="s">
        <v>80</v>
      </c>
      <c r="AY174" s="181" t="s">
        <v>181</v>
      </c>
    </row>
    <row r="175" spans="1:65" s="2" customFormat="1" ht="33" customHeight="1">
      <c r="A175" s="32"/>
      <c r="B175" s="144"/>
      <c r="C175" s="188" t="s">
        <v>82</v>
      </c>
      <c r="D175" s="188" t="s">
        <v>266</v>
      </c>
      <c r="E175" s="189" t="s">
        <v>2628</v>
      </c>
      <c r="F175" s="190" t="s">
        <v>2629</v>
      </c>
      <c r="G175" s="191" t="s">
        <v>577</v>
      </c>
      <c r="H175" s="192">
        <v>32</v>
      </c>
      <c r="I175" s="193"/>
      <c r="J175" s="194">
        <f>ROUND(I175*H175,2)</f>
        <v>0</v>
      </c>
      <c r="K175" s="195"/>
      <c r="L175" s="33"/>
      <c r="M175" s="196" t="s">
        <v>1</v>
      </c>
      <c r="N175" s="197" t="s">
        <v>37</v>
      </c>
      <c r="O175" s="58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8" t="s">
        <v>188</v>
      </c>
      <c r="AT175" s="158" t="s">
        <v>266</v>
      </c>
      <c r="AU175" s="158" t="s">
        <v>82</v>
      </c>
      <c r="AY175" s="17" t="s">
        <v>181</v>
      </c>
      <c r="BE175" s="159">
        <f>IF(N175="základní",J175,0)</f>
        <v>0</v>
      </c>
      <c r="BF175" s="159">
        <f>IF(N175="snížená",J175,0)</f>
        <v>0</v>
      </c>
      <c r="BG175" s="159">
        <f>IF(N175="zákl. přenesená",J175,0)</f>
        <v>0</v>
      </c>
      <c r="BH175" s="159">
        <f>IF(N175="sníž. přenesená",J175,0)</f>
        <v>0</v>
      </c>
      <c r="BI175" s="159">
        <f>IF(N175="nulová",J175,0)</f>
        <v>0</v>
      </c>
      <c r="BJ175" s="17" t="s">
        <v>80</v>
      </c>
      <c r="BK175" s="159">
        <f>ROUND(I175*H175,2)</f>
        <v>0</v>
      </c>
      <c r="BL175" s="17" t="s">
        <v>188</v>
      </c>
      <c r="BM175" s="158" t="s">
        <v>2630</v>
      </c>
    </row>
    <row r="176" spans="1:65" s="2" customFormat="1" ht="19.5">
      <c r="A176" s="32"/>
      <c r="B176" s="33"/>
      <c r="C176" s="32"/>
      <c r="D176" s="160" t="s">
        <v>190</v>
      </c>
      <c r="E176" s="32"/>
      <c r="F176" s="161" t="s">
        <v>2629</v>
      </c>
      <c r="G176" s="32"/>
      <c r="H176" s="32"/>
      <c r="I176" s="162"/>
      <c r="J176" s="32"/>
      <c r="K176" s="32"/>
      <c r="L176" s="33"/>
      <c r="M176" s="163"/>
      <c r="N176" s="164"/>
      <c r="O176" s="58"/>
      <c r="P176" s="58"/>
      <c r="Q176" s="58"/>
      <c r="R176" s="58"/>
      <c r="S176" s="58"/>
      <c r="T176" s="59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T176" s="17" t="s">
        <v>190</v>
      </c>
      <c r="AU176" s="17" t="s">
        <v>82</v>
      </c>
    </row>
    <row r="177" spans="1:65" s="2" customFormat="1" ht="62.65" customHeight="1">
      <c r="A177" s="32"/>
      <c r="B177" s="144"/>
      <c r="C177" s="188" t="s">
        <v>212</v>
      </c>
      <c r="D177" s="188" t="s">
        <v>266</v>
      </c>
      <c r="E177" s="189" t="s">
        <v>1575</v>
      </c>
      <c r="F177" s="190" t="s">
        <v>1576</v>
      </c>
      <c r="G177" s="191" t="s">
        <v>690</v>
      </c>
      <c r="H177" s="192">
        <v>70.31</v>
      </c>
      <c r="I177" s="193"/>
      <c r="J177" s="194">
        <f>ROUND(I177*H177,2)</f>
        <v>0</v>
      </c>
      <c r="K177" s="195"/>
      <c r="L177" s="33"/>
      <c r="M177" s="196" t="s">
        <v>1</v>
      </c>
      <c r="N177" s="197" t="s">
        <v>37</v>
      </c>
      <c r="O177" s="58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188</v>
      </c>
      <c r="AT177" s="158" t="s">
        <v>266</v>
      </c>
      <c r="AU177" s="158" t="s">
        <v>82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2631</v>
      </c>
    </row>
    <row r="178" spans="1:65" s="2" customFormat="1" ht="39">
      <c r="A178" s="32"/>
      <c r="B178" s="33"/>
      <c r="C178" s="32"/>
      <c r="D178" s="160" t="s">
        <v>190</v>
      </c>
      <c r="E178" s="32"/>
      <c r="F178" s="161" t="s">
        <v>1576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82</v>
      </c>
    </row>
    <row r="179" spans="1:65" s="13" customFormat="1" ht="11.25">
      <c r="B179" s="165"/>
      <c r="D179" s="160" t="s">
        <v>191</v>
      </c>
      <c r="E179" s="166" t="s">
        <v>1</v>
      </c>
      <c r="F179" s="167" t="s">
        <v>2627</v>
      </c>
      <c r="H179" s="168">
        <v>70.31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6" t="s">
        <v>191</v>
      </c>
      <c r="AU179" s="166" t="s">
        <v>82</v>
      </c>
      <c r="AV179" s="13" t="s">
        <v>82</v>
      </c>
      <c r="AW179" s="13" t="s">
        <v>29</v>
      </c>
      <c r="AX179" s="13" t="s">
        <v>72</v>
      </c>
      <c r="AY179" s="166" t="s">
        <v>181</v>
      </c>
    </row>
    <row r="180" spans="1:65" s="15" customFormat="1" ht="11.25">
      <c r="B180" s="180"/>
      <c r="D180" s="160" t="s">
        <v>191</v>
      </c>
      <c r="E180" s="181" t="s">
        <v>1</v>
      </c>
      <c r="F180" s="182" t="s">
        <v>223</v>
      </c>
      <c r="H180" s="183">
        <v>70.31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191</v>
      </c>
      <c r="AU180" s="181" t="s">
        <v>82</v>
      </c>
      <c r="AV180" s="15" t="s">
        <v>188</v>
      </c>
      <c r="AW180" s="15" t="s">
        <v>29</v>
      </c>
      <c r="AX180" s="15" t="s">
        <v>80</v>
      </c>
      <c r="AY180" s="181" t="s">
        <v>181</v>
      </c>
    </row>
    <row r="181" spans="1:65" s="2" customFormat="1" ht="66.75" customHeight="1">
      <c r="A181" s="32"/>
      <c r="B181" s="144"/>
      <c r="C181" s="188" t="s">
        <v>188</v>
      </c>
      <c r="D181" s="188" t="s">
        <v>266</v>
      </c>
      <c r="E181" s="189" t="s">
        <v>1578</v>
      </c>
      <c r="F181" s="190" t="s">
        <v>1579</v>
      </c>
      <c r="G181" s="191" t="s">
        <v>690</v>
      </c>
      <c r="H181" s="192">
        <v>351.55</v>
      </c>
      <c r="I181" s="193"/>
      <c r="J181" s="194">
        <f>ROUND(I181*H181,2)</f>
        <v>0</v>
      </c>
      <c r="K181" s="195"/>
      <c r="L181" s="33"/>
      <c r="M181" s="196" t="s">
        <v>1</v>
      </c>
      <c r="N181" s="197" t="s">
        <v>37</v>
      </c>
      <c r="O181" s="58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8" t="s">
        <v>188</v>
      </c>
      <c r="AT181" s="158" t="s">
        <v>266</v>
      </c>
      <c r="AU181" s="158" t="s">
        <v>82</v>
      </c>
      <c r="AY181" s="17" t="s">
        <v>181</v>
      </c>
      <c r="BE181" s="159">
        <f>IF(N181="základní",J181,0)</f>
        <v>0</v>
      </c>
      <c r="BF181" s="159">
        <f>IF(N181="snížená",J181,0)</f>
        <v>0</v>
      </c>
      <c r="BG181" s="159">
        <f>IF(N181="zákl. přenesená",J181,0)</f>
        <v>0</v>
      </c>
      <c r="BH181" s="159">
        <f>IF(N181="sníž. přenesená",J181,0)</f>
        <v>0</v>
      </c>
      <c r="BI181" s="159">
        <f>IF(N181="nulová",J181,0)</f>
        <v>0</v>
      </c>
      <c r="BJ181" s="17" t="s">
        <v>80</v>
      </c>
      <c r="BK181" s="159">
        <f>ROUND(I181*H181,2)</f>
        <v>0</v>
      </c>
      <c r="BL181" s="17" t="s">
        <v>188</v>
      </c>
      <c r="BM181" s="158" t="s">
        <v>2632</v>
      </c>
    </row>
    <row r="182" spans="1:65" s="2" customFormat="1" ht="48.75">
      <c r="A182" s="32"/>
      <c r="B182" s="33"/>
      <c r="C182" s="32"/>
      <c r="D182" s="160" t="s">
        <v>190</v>
      </c>
      <c r="E182" s="32"/>
      <c r="F182" s="161" t="s">
        <v>1581</v>
      </c>
      <c r="G182" s="32"/>
      <c r="H182" s="32"/>
      <c r="I182" s="162"/>
      <c r="J182" s="32"/>
      <c r="K182" s="32"/>
      <c r="L182" s="33"/>
      <c r="M182" s="163"/>
      <c r="N182" s="164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190</v>
      </c>
      <c r="AU182" s="17" t="s">
        <v>82</v>
      </c>
    </row>
    <row r="183" spans="1:65" s="13" customFormat="1" ht="11.25">
      <c r="B183" s="165"/>
      <c r="D183" s="160" t="s">
        <v>191</v>
      </c>
      <c r="E183" s="166" t="s">
        <v>1</v>
      </c>
      <c r="F183" s="167" t="s">
        <v>2633</v>
      </c>
      <c r="H183" s="168">
        <v>351.55</v>
      </c>
      <c r="I183" s="169"/>
      <c r="L183" s="165"/>
      <c r="M183" s="170"/>
      <c r="N183" s="171"/>
      <c r="O183" s="171"/>
      <c r="P183" s="171"/>
      <c r="Q183" s="171"/>
      <c r="R183" s="171"/>
      <c r="S183" s="171"/>
      <c r="T183" s="172"/>
      <c r="AT183" s="166" t="s">
        <v>191</v>
      </c>
      <c r="AU183" s="166" t="s">
        <v>82</v>
      </c>
      <c r="AV183" s="13" t="s">
        <v>82</v>
      </c>
      <c r="AW183" s="13" t="s">
        <v>29</v>
      </c>
      <c r="AX183" s="13" t="s">
        <v>72</v>
      </c>
      <c r="AY183" s="166" t="s">
        <v>181</v>
      </c>
    </row>
    <row r="184" spans="1:65" s="15" customFormat="1" ht="11.25">
      <c r="B184" s="180"/>
      <c r="D184" s="160" t="s">
        <v>191</v>
      </c>
      <c r="E184" s="181" t="s">
        <v>1</v>
      </c>
      <c r="F184" s="182" t="s">
        <v>223</v>
      </c>
      <c r="H184" s="183">
        <v>351.55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191</v>
      </c>
      <c r="AU184" s="181" t="s">
        <v>82</v>
      </c>
      <c r="AV184" s="15" t="s">
        <v>188</v>
      </c>
      <c r="AW184" s="15" t="s">
        <v>29</v>
      </c>
      <c r="AX184" s="15" t="s">
        <v>80</v>
      </c>
      <c r="AY184" s="181" t="s">
        <v>181</v>
      </c>
    </row>
    <row r="185" spans="1:65" s="2" customFormat="1" ht="44.25" customHeight="1">
      <c r="A185" s="32"/>
      <c r="B185" s="144"/>
      <c r="C185" s="188" t="s">
        <v>231</v>
      </c>
      <c r="D185" s="188" t="s">
        <v>266</v>
      </c>
      <c r="E185" s="189" t="s">
        <v>1902</v>
      </c>
      <c r="F185" s="190" t="s">
        <v>1745</v>
      </c>
      <c r="G185" s="191" t="s">
        <v>643</v>
      </c>
      <c r="H185" s="192">
        <v>133.589</v>
      </c>
      <c r="I185" s="193"/>
      <c r="J185" s="194">
        <f>ROUND(I185*H185,2)</f>
        <v>0</v>
      </c>
      <c r="K185" s="195"/>
      <c r="L185" s="33"/>
      <c r="M185" s="196" t="s">
        <v>1</v>
      </c>
      <c r="N185" s="197" t="s">
        <v>37</v>
      </c>
      <c r="O185" s="58"/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188</v>
      </c>
      <c r="AT185" s="158" t="s">
        <v>266</v>
      </c>
      <c r="AU185" s="158" t="s">
        <v>82</v>
      </c>
      <c r="AY185" s="17" t="s">
        <v>181</v>
      </c>
      <c r="BE185" s="159">
        <f>IF(N185="základní",J185,0)</f>
        <v>0</v>
      </c>
      <c r="BF185" s="159">
        <f>IF(N185="snížená",J185,0)</f>
        <v>0</v>
      </c>
      <c r="BG185" s="159">
        <f>IF(N185="zákl. přenesená",J185,0)</f>
        <v>0</v>
      </c>
      <c r="BH185" s="159">
        <f>IF(N185="sníž. přenesená",J185,0)</f>
        <v>0</v>
      </c>
      <c r="BI185" s="159">
        <f>IF(N185="nulová",J185,0)</f>
        <v>0</v>
      </c>
      <c r="BJ185" s="17" t="s">
        <v>80</v>
      </c>
      <c r="BK185" s="159">
        <f>ROUND(I185*H185,2)</f>
        <v>0</v>
      </c>
      <c r="BL185" s="17" t="s">
        <v>188</v>
      </c>
      <c r="BM185" s="158" t="s">
        <v>2634</v>
      </c>
    </row>
    <row r="186" spans="1:65" s="2" customFormat="1" ht="29.25">
      <c r="A186" s="32"/>
      <c r="B186" s="33"/>
      <c r="C186" s="32"/>
      <c r="D186" s="160" t="s">
        <v>190</v>
      </c>
      <c r="E186" s="32"/>
      <c r="F186" s="161" t="s">
        <v>1745</v>
      </c>
      <c r="G186" s="32"/>
      <c r="H186" s="32"/>
      <c r="I186" s="162"/>
      <c r="J186" s="32"/>
      <c r="K186" s="32"/>
      <c r="L186" s="33"/>
      <c r="M186" s="163"/>
      <c r="N186" s="164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190</v>
      </c>
      <c r="AU186" s="17" t="s">
        <v>82</v>
      </c>
    </row>
    <row r="187" spans="1:65" s="13" customFormat="1" ht="11.25">
      <c r="B187" s="165"/>
      <c r="D187" s="160" t="s">
        <v>191</v>
      </c>
      <c r="E187" s="166" t="s">
        <v>1</v>
      </c>
      <c r="F187" s="167" t="s">
        <v>2635</v>
      </c>
      <c r="H187" s="168">
        <v>133.589</v>
      </c>
      <c r="I187" s="169"/>
      <c r="L187" s="165"/>
      <c r="M187" s="170"/>
      <c r="N187" s="171"/>
      <c r="O187" s="171"/>
      <c r="P187" s="171"/>
      <c r="Q187" s="171"/>
      <c r="R187" s="171"/>
      <c r="S187" s="171"/>
      <c r="T187" s="172"/>
      <c r="AT187" s="166" t="s">
        <v>191</v>
      </c>
      <c r="AU187" s="166" t="s">
        <v>82</v>
      </c>
      <c r="AV187" s="13" t="s">
        <v>82</v>
      </c>
      <c r="AW187" s="13" t="s">
        <v>29</v>
      </c>
      <c r="AX187" s="13" t="s">
        <v>72</v>
      </c>
      <c r="AY187" s="166" t="s">
        <v>181</v>
      </c>
    </row>
    <row r="188" spans="1:65" s="15" customFormat="1" ht="11.25">
      <c r="B188" s="180"/>
      <c r="D188" s="160" t="s">
        <v>191</v>
      </c>
      <c r="E188" s="181" t="s">
        <v>1</v>
      </c>
      <c r="F188" s="182" t="s">
        <v>223</v>
      </c>
      <c r="H188" s="183">
        <v>133.589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191</v>
      </c>
      <c r="AU188" s="181" t="s">
        <v>82</v>
      </c>
      <c r="AV188" s="15" t="s">
        <v>188</v>
      </c>
      <c r="AW188" s="15" t="s">
        <v>29</v>
      </c>
      <c r="AX188" s="15" t="s">
        <v>80</v>
      </c>
      <c r="AY188" s="181" t="s">
        <v>181</v>
      </c>
    </row>
    <row r="189" spans="1:65" s="2" customFormat="1" ht="37.9" customHeight="1">
      <c r="A189" s="32"/>
      <c r="B189" s="144"/>
      <c r="C189" s="188" t="s">
        <v>237</v>
      </c>
      <c r="D189" s="188" t="s">
        <v>266</v>
      </c>
      <c r="E189" s="189" t="s">
        <v>1587</v>
      </c>
      <c r="F189" s="190" t="s">
        <v>1588</v>
      </c>
      <c r="G189" s="191" t="s">
        <v>690</v>
      </c>
      <c r="H189" s="192">
        <v>70.31</v>
      </c>
      <c r="I189" s="193"/>
      <c r="J189" s="194">
        <f>ROUND(I189*H189,2)</f>
        <v>0</v>
      </c>
      <c r="K189" s="195"/>
      <c r="L189" s="33"/>
      <c r="M189" s="196" t="s">
        <v>1</v>
      </c>
      <c r="N189" s="197" t="s">
        <v>37</v>
      </c>
      <c r="O189" s="58"/>
      <c r="P189" s="156">
        <f>O189*H189</f>
        <v>0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8" t="s">
        <v>188</v>
      </c>
      <c r="AT189" s="158" t="s">
        <v>266</v>
      </c>
      <c r="AU189" s="158" t="s">
        <v>82</v>
      </c>
      <c r="AY189" s="17" t="s">
        <v>181</v>
      </c>
      <c r="BE189" s="159">
        <f>IF(N189="základní",J189,0)</f>
        <v>0</v>
      </c>
      <c r="BF189" s="159">
        <f>IF(N189="snížená",J189,0)</f>
        <v>0</v>
      </c>
      <c r="BG189" s="159">
        <f>IF(N189="zákl. přenesená",J189,0)</f>
        <v>0</v>
      </c>
      <c r="BH189" s="159">
        <f>IF(N189="sníž. přenesená",J189,0)</f>
        <v>0</v>
      </c>
      <c r="BI189" s="159">
        <f>IF(N189="nulová",J189,0)</f>
        <v>0</v>
      </c>
      <c r="BJ189" s="17" t="s">
        <v>80</v>
      </c>
      <c r="BK189" s="159">
        <f>ROUND(I189*H189,2)</f>
        <v>0</v>
      </c>
      <c r="BL189" s="17" t="s">
        <v>188</v>
      </c>
      <c r="BM189" s="158" t="s">
        <v>2636</v>
      </c>
    </row>
    <row r="190" spans="1:65" s="2" customFormat="1" ht="19.5">
      <c r="A190" s="32"/>
      <c r="B190" s="33"/>
      <c r="C190" s="32"/>
      <c r="D190" s="160" t="s">
        <v>190</v>
      </c>
      <c r="E190" s="32"/>
      <c r="F190" s="161" t="s">
        <v>1588</v>
      </c>
      <c r="G190" s="32"/>
      <c r="H190" s="32"/>
      <c r="I190" s="162"/>
      <c r="J190" s="32"/>
      <c r="K190" s="32"/>
      <c r="L190" s="33"/>
      <c r="M190" s="163"/>
      <c r="N190" s="164"/>
      <c r="O190" s="58"/>
      <c r="P190" s="58"/>
      <c r="Q190" s="58"/>
      <c r="R190" s="58"/>
      <c r="S190" s="58"/>
      <c r="T190" s="59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T190" s="17" t="s">
        <v>190</v>
      </c>
      <c r="AU190" s="17" t="s">
        <v>82</v>
      </c>
    </row>
    <row r="191" spans="1:65" s="13" customFormat="1" ht="11.25">
      <c r="B191" s="165"/>
      <c r="D191" s="160" t="s">
        <v>191</v>
      </c>
      <c r="E191" s="166" t="s">
        <v>1</v>
      </c>
      <c r="F191" s="167" t="s">
        <v>2637</v>
      </c>
      <c r="H191" s="168">
        <v>70.31</v>
      </c>
      <c r="I191" s="169"/>
      <c r="L191" s="165"/>
      <c r="M191" s="170"/>
      <c r="N191" s="171"/>
      <c r="O191" s="171"/>
      <c r="P191" s="171"/>
      <c r="Q191" s="171"/>
      <c r="R191" s="171"/>
      <c r="S191" s="171"/>
      <c r="T191" s="172"/>
      <c r="AT191" s="166" t="s">
        <v>191</v>
      </c>
      <c r="AU191" s="166" t="s">
        <v>82</v>
      </c>
      <c r="AV191" s="13" t="s">
        <v>82</v>
      </c>
      <c r="AW191" s="13" t="s">
        <v>29</v>
      </c>
      <c r="AX191" s="13" t="s">
        <v>72</v>
      </c>
      <c r="AY191" s="166" t="s">
        <v>181</v>
      </c>
    </row>
    <row r="192" spans="1:65" s="15" customFormat="1" ht="11.25">
      <c r="B192" s="180"/>
      <c r="D192" s="160" t="s">
        <v>191</v>
      </c>
      <c r="E192" s="181" t="s">
        <v>1</v>
      </c>
      <c r="F192" s="182" t="s">
        <v>223</v>
      </c>
      <c r="H192" s="183">
        <v>70.31</v>
      </c>
      <c r="I192" s="184"/>
      <c r="L192" s="180"/>
      <c r="M192" s="185"/>
      <c r="N192" s="186"/>
      <c r="O192" s="186"/>
      <c r="P192" s="186"/>
      <c r="Q192" s="186"/>
      <c r="R192" s="186"/>
      <c r="S192" s="186"/>
      <c r="T192" s="187"/>
      <c r="AT192" s="181" t="s">
        <v>191</v>
      </c>
      <c r="AU192" s="181" t="s">
        <v>82</v>
      </c>
      <c r="AV192" s="15" t="s">
        <v>188</v>
      </c>
      <c r="AW192" s="15" t="s">
        <v>29</v>
      </c>
      <c r="AX192" s="15" t="s">
        <v>80</v>
      </c>
      <c r="AY192" s="181" t="s">
        <v>181</v>
      </c>
    </row>
    <row r="193" spans="1:65" s="2" customFormat="1" ht="66.75" customHeight="1">
      <c r="A193" s="32"/>
      <c r="B193" s="144"/>
      <c r="C193" s="188" t="s">
        <v>250</v>
      </c>
      <c r="D193" s="188" t="s">
        <v>266</v>
      </c>
      <c r="E193" s="189" t="s">
        <v>1591</v>
      </c>
      <c r="F193" s="190" t="s">
        <v>1592</v>
      </c>
      <c r="G193" s="191" t="s">
        <v>690</v>
      </c>
      <c r="H193" s="192">
        <v>70.31</v>
      </c>
      <c r="I193" s="193"/>
      <c r="J193" s="194">
        <f>ROUND(I193*H193,2)</f>
        <v>0</v>
      </c>
      <c r="K193" s="195"/>
      <c r="L193" s="33"/>
      <c r="M193" s="196" t="s">
        <v>1</v>
      </c>
      <c r="N193" s="197" t="s">
        <v>37</v>
      </c>
      <c r="O193" s="58"/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188</v>
      </c>
      <c r="AT193" s="158" t="s">
        <v>266</v>
      </c>
      <c r="AU193" s="158" t="s">
        <v>82</v>
      </c>
      <c r="AY193" s="17" t="s">
        <v>181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80</v>
      </c>
      <c r="BK193" s="159">
        <f>ROUND(I193*H193,2)</f>
        <v>0</v>
      </c>
      <c r="BL193" s="17" t="s">
        <v>188</v>
      </c>
      <c r="BM193" s="158" t="s">
        <v>2638</v>
      </c>
    </row>
    <row r="194" spans="1:65" s="2" customFormat="1" ht="39">
      <c r="A194" s="32"/>
      <c r="B194" s="33"/>
      <c r="C194" s="32"/>
      <c r="D194" s="160" t="s">
        <v>190</v>
      </c>
      <c r="E194" s="32"/>
      <c r="F194" s="161" t="s">
        <v>1592</v>
      </c>
      <c r="G194" s="32"/>
      <c r="H194" s="32"/>
      <c r="I194" s="162"/>
      <c r="J194" s="32"/>
      <c r="K194" s="32"/>
      <c r="L194" s="33"/>
      <c r="M194" s="163"/>
      <c r="N194" s="164"/>
      <c r="O194" s="58"/>
      <c r="P194" s="58"/>
      <c r="Q194" s="58"/>
      <c r="R194" s="58"/>
      <c r="S194" s="58"/>
      <c r="T194" s="59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7" t="s">
        <v>190</v>
      </c>
      <c r="AU194" s="17" t="s">
        <v>82</v>
      </c>
    </row>
    <row r="195" spans="1:65" s="13" customFormat="1" ht="11.25">
      <c r="B195" s="165"/>
      <c r="D195" s="160" t="s">
        <v>191</v>
      </c>
      <c r="E195" s="166" t="s">
        <v>1</v>
      </c>
      <c r="F195" s="167" t="s">
        <v>2639</v>
      </c>
      <c r="H195" s="168">
        <v>70.31</v>
      </c>
      <c r="I195" s="169"/>
      <c r="L195" s="165"/>
      <c r="M195" s="170"/>
      <c r="N195" s="171"/>
      <c r="O195" s="171"/>
      <c r="P195" s="171"/>
      <c r="Q195" s="171"/>
      <c r="R195" s="171"/>
      <c r="S195" s="171"/>
      <c r="T195" s="172"/>
      <c r="AT195" s="166" t="s">
        <v>191</v>
      </c>
      <c r="AU195" s="166" t="s">
        <v>82</v>
      </c>
      <c r="AV195" s="13" t="s">
        <v>82</v>
      </c>
      <c r="AW195" s="13" t="s">
        <v>29</v>
      </c>
      <c r="AX195" s="13" t="s">
        <v>72</v>
      </c>
      <c r="AY195" s="166" t="s">
        <v>181</v>
      </c>
    </row>
    <row r="196" spans="1:65" s="15" customFormat="1" ht="11.25">
      <c r="B196" s="180"/>
      <c r="D196" s="160" t="s">
        <v>191</v>
      </c>
      <c r="E196" s="181" t="s">
        <v>1</v>
      </c>
      <c r="F196" s="182" t="s">
        <v>223</v>
      </c>
      <c r="H196" s="183">
        <v>70.31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191</v>
      </c>
      <c r="AU196" s="181" t="s">
        <v>82</v>
      </c>
      <c r="AV196" s="15" t="s">
        <v>188</v>
      </c>
      <c r="AW196" s="15" t="s">
        <v>29</v>
      </c>
      <c r="AX196" s="15" t="s">
        <v>80</v>
      </c>
      <c r="AY196" s="181" t="s">
        <v>181</v>
      </c>
    </row>
    <row r="197" spans="1:65" s="2" customFormat="1" ht="16.5" customHeight="1">
      <c r="A197" s="32"/>
      <c r="B197" s="144"/>
      <c r="C197" s="145" t="s">
        <v>187</v>
      </c>
      <c r="D197" s="145" t="s">
        <v>183</v>
      </c>
      <c r="E197" s="146" t="s">
        <v>1596</v>
      </c>
      <c r="F197" s="147" t="s">
        <v>1597</v>
      </c>
      <c r="G197" s="148" t="s">
        <v>643</v>
      </c>
      <c r="H197" s="149">
        <v>147.65100000000001</v>
      </c>
      <c r="I197" s="150"/>
      <c r="J197" s="151">
        <f>ROUND(I197*H197,2)</f>
        <v>0</v>
      </c>
      <c r="K197" s="152"/>
      <c r="L197" s="153"/>
      <c r="M197" s="154" t="s">
        <v>1</v>
      </c>
      <c r="N197" s="155" t="s">
        <v>37</v>
      </c>
      <c r="O197" s="58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8" t="s">
        <v>187</v>
      </c>
      <c r="AT197" s="158" t="s">
        <v>183</v>
      </c>
      <c r="AU197" s="158" t="s">
        <v>82</v>
      </c>
      <c r="AY197" s="17" t="s">
        <v>181</v>
      </c>
      <c r="BE197" s="159">
        <f>IF(N197="základní",J197,0)</f>
        <v>0</v>
      </c>
      <c r="BF197" s="159">
        <f>IF(N197="snížená",J197,0)</f>
        <v>0</v>
      </c>
      <c r="BG197" s="159">
        <f>IF(N197="zákl. přenesená",J197,0)</f>
        <v>0</v>
      </c>
      <c r="BH197" s="159">
        <f>IF(N197="sníž. přenesená",J197,0)</f>
        <v>0</v>
      </c>
      <c r="BI197" s="159">
        <f>IF(N197="nulová",J197,0)</f>
        <v>0</v>
      </c>
      <c r="BJ197" s="17" t="s">
        <v>80</v>
      </c>
      <c r="BK197" s="159">
        <f>ROUND(I197*H197,2)</f>
        <v>0</v>
      </c>
      <c r="BL197" s="17" t="s">
        <v>188</v>
      </c>
      <c r="BM197" s="158" t="s">
        <v>2640</v>
      </c>
    </row>
    <row r="198" spans="1:65" s="2" customFormat="1" ht="11.25">
      <c r="A198" s="32"/>
      <c r="B198" s="33"/>
      <c r="C198" s="32"/>
      <c r="D198" s="160" t="s">
        <v>190</v>
      </c>
      <c r="E198" s="32"/>
      <c r="F198" s="161" t="s">
        <v>1597</v>
      </c>
      <c r="G198" s="32"/>
      <c r="H198" s="32"/>
      <c r="I198" s="162"/>
      <c r="J198" s="32"/>
      <c r="K198" s="32"/>
      <c r="L198" s="33"/>
      <c r="M198" s="163"/>
      <c r="N198" s="164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190</v>
      </c>
      <c r="AU198" s="17" t="s">
        <v>82</v>
      </c>
    </row>
    <row r="199" spans="1:65" s="13" customFormat="1" ht="11.25">
      <c r="B199" s="165"/>
      <c r="D199" s="160" t="s">
        <v>191</v>
      </c>
      <c r="E199" s="166" t="s">
        <v>1</v>
      </c>
      <c r="F199" s="167" t="s">
        <v>2641</v>
      </c>
      <c r="H199" s="168">
        <v>147.65100000000001</v>
      </c>
      <c r="I199" s="169"/>
      <c r="L199" s="165"/>
      <c r="M199" s="170"/>
      <c r="N199" s="171"/>
      <c r="O199" s="171"/>
      <c r="P199" s="171"/>
      <c r="Q199" s="171"/>
      <c r="R199" s="171"/>
      <c r="S199" s="171"/>
      <c r="T199" s="172"/>
      <c r="AT199" s="166" t="s">
        <v>191</v>
      </c>
      <c r="AU199" s="166" t="s">
        <v>82</v>
      </c>
      <c r="AV199" s="13" t="s">
        <v>82</v>
      </c>
      <c r="AW199" s="13" t="s">
        <v>29</v>
      </c>
      <c r="AX199" s="13" t="s">
        <v>72</v>
      </c>
      <c r="AY199" s="166" t="s">
        <v>181</v>
      </c>
    </row>
    <row r="200" spans="1:65" s="15" customFormat="1" ht="11.25">
      <c r="B200" s="180"/>
      <c r="D200" s="160" t="s">
        <v>191</v>
      </c>
      <c r="E200" s="181" t="s">
        <v>1</v>
      </c>
      <c r="F200" s="182" t="s">
        <v>223</v>
      </c>
      <c r="H200" s="183">
        <v>147.65100000000001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191</v>
      </c>
      <c r="AU200" s="181" t="s">
        <v>82</v>
      </c>
      <c r="AV200" s="15" t="s">
        <v>188</v>
      </c>
      <c r="AW200" s="15" t="s">
        <v>29</v>
      </c>
      <c r="AX200" s="15" t="s">
        <v>80</v>
      </c>
      <c r="AY200" s="181" t="s">
        <v>181</v>
      </c>
    </row>
    <row r="201" spans="1:65" s="12" customFormat="1" ht="22.9" customHeight="1">
      <c r="B201" s="131"/>
      <c r="D201" s="132" t="s">
        <v>71</v>
      </c>
      <c r="E201" s="142" t="s">
        <v>82</v>
      </c>
      <c r="F201" s="142" t="s">
        <v>1618</v>
      </c>
      <c r="I201" s="134"/>
      <c r="J201" s="143">
        <f>BK201</f>
        <v>0</v>
      </c>
      <c r="L201" s="131"/>
      <c r="M201" s="136"/>
      <c r="N201" s="137"/>
      <c r="O201" s="137"/>
      <c r="P201" s="138">
        <f>SUM(P202:P213)</f>
        <v>0</v>
      </c>
      <c r="Q201" s="137"/>
      <c r="R201" s="138">
        <f>SUM(R202:R213)</f>
        <v>0</v>
      </c>
      <c r="S201" s="137"/>
      <c r="T201" s="139">
        <f>SUM(T202:T213)</f>
        <v>0</v>
      </c>
      <c r="AR201" s="132" t="s">
        <v>80</v>
      </c>
      <c r="AT201" s="140" t="s">
        <v>71</v>
      </c>
      <c r="AU201" s="140" t="s">
        <v>80</v>
      </c>
      <c r="AY201" s="132" t="s">
        <v>181</v>
      </c>
      <c r="BK201" s="141">
        <f>SUM(BK202:BK213)</f>
        <v>0</v>
      </c>
    </row>
    <row r="202" spans="1:65" s="2" customFormat="1" ht="24.2" customHeight="1">
      <c r="A202" s="32"/>
      <c r="B202" s="144"/>
      <c r="C202" s="188" t="s">
        <v>265</v>
      </c>
      <c r="D202" s="188" t="s">
        <v>266</v>
      </c>
      <c r="E202" s="189" t="s">
        <v>2642</v>
      </c>
      <c r="F202" s="190" t="s">
        <v>2643</v>
      </c>
      <c r="G202" s="191" t="s">
        <v>881</v>
      </c>
      <c r="H202" s="192">
        <v>35.299999999999997</v>
      </c>
      <c r="I202" s="193"/>
      <c r="J202" s="194">
        <f>ROUND(I202*H202,2)</f>
        <v>0</v>
      </c>
      <c r="K202" s="195"/>
      <c r="L202" s="33"/>
      <c r="M202" s="196" t="s">
        <v>1</v>
      </c>
      <c r="N202" s="197" t="s">
        <v>37</v>
      </c>
      <c r="O202" s="58"/>
      <c r="P202" s="156">
        <f>O202*H202</f>
        <v>0</v>
      </c>
      <c r="Q202" s="156">
        <v>0</v>
      </c>
      <c r="R202" s="156">
        <f>Q202*H202</f>
        <v>0</v>
      </c>
      <c r="S202" s="156">
        <v>0</v>
      </c>
      <c r="T202" s="157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8" t="s">
        <v>188</v>
      </c>
      <c r="AT202" s="158" t="s">
        <v>266</v>
      </c>
      <c r="AU202" s="158" t="s">
        <v>82</v>
      </c>
      <c r="AY202" s="17" t="s">
        <v>181</v>
      </c>
      <c r="BE202" s="159">
        <f>IF(N202="základní",J202,0)</f>
        <v>0</v>
      </c>
      <c r="BF202" s="159">
        <f>IF(N202="snížená",J202,0)</f>
        <v>0</v>
      </c>
      <c r="BG202" s="159">
        <f>IF(N202="zákl. přenesená",J202,0)</f>
        <v>0</v>
      </c>
      <c r="BH202" s="159">
        <f>IF(N202="sníž. přenesená",J202,0)</f>
        <v>0</v>
      </c>
      <c r="BI202" s="159">
        <f>IF(N202="nulová",J202,0)</f>
        <v>0</v>
      </c>
      <c r="BJ202" s="17" t="s">
        <v>80</v>
      </c>
      <c r="BK202" s="159">
        <f>ROUND(I202*H202,2)</f>
        <v>0</v>
      </c>
      <c r="BL202" s="17" t="s">
        <v>188</v>
      </c>
      <c r="BM202" s="158" t="s">
        <v>2644</v>
      </c>
    </row>
    <row r="203" spans="1:65" s="2" customFormat="1" ht="19.5">
      <c r="A203" s="32"/>
      <c r="B203" s="33"/>
      <c r="C203" s="32"/>
      <c r="D203" s="160" t="s">
        <v>190</v>
      </c>
      <c r="E203" s="32"/>
      <c r="F203" s="161" t="s">
        <v>2643</v>
      </c>
      <c r="G203" s="32"/>
      <c r="H203" s="32"/>
      <c r="I203" s="162"/>
      <c r="J203" s="32"/>
      <c r="K203" s="32"/>
      <c r="L203" s="33"/>
      <c r="M203" s="163"/>
      <c r="N203" s="164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190</v>
      </c>
      <c r="AU203" s="17" t="s">
        <v>82</v>
      </c>
    </row>
    <row r="204" spans="1:65" s="2" customFormat="1" ht="16.5" customHeight="1">
      <c r="A204" s="32"/>
      <c r="B204" s="144"/>
      <c r="C204" s="145" t="s">
        <v>277</v>
      </c>
      <c r="D204" s="145" t="s">
        <v>183</v>
      </c>
      <c r="E204" s="146" t="s">
        <v>2645</v>
      </c>
      <c r="F204" s="147" t="s">
        <v>2646</v>
      </c>
      <c r="G204" s="148" t="s">
        <v>690</v>
      </c>
      <c r="H204" s="149">
        <v>2.0299999999999998</v>
      </c>
      <c r="I204" s="150"/>
      <c r="J204" s="151">
        <f>ROUND(I204*H204,2)</f>
        <v>0</v>
      </c>
      <c r="K204" s="152"/>
      <c r="L204" s="153"/>
      <c r="M204" s="154" t="s">
        <v>1</v>
      </c>
      <c r="N204" s="155" t="s">
        <v>37</v>
      </c>
      <c r="O204" s="58"/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8" t="s">
        <v>187</v>
      </c>
      <c r="AT204" s="158" t="s">
        <v>183</v>
      </c>
      <c r="AU204" s="158" t="s">
        <v>82</v>
      </c>
      <c r="AY204" s="17" t="s">
        <v>181</v>
      </c>
      <c r="BE204" s="159">
        <f>IF(N204="základní",J204,0)</f>
        <v>0</v>
      </c>
      <c r="BF204" s="159">
        <f>IF(N204="snížená",J204,0)</f>
        <v>0</v>
      </c>
      <c r="BG204" s="159">
        <f>IF(N204="zákl. přenesená",J204,0)</f>
        <v>0</v>
      </c>
      <c r="BH204" s="159">
        <f>IF(N204="sníž. přenesená",J204,0)</f>
        <v>0</v>
      </c>
      <c r="BI204" s="159">
        <f>IF(N204="nulová",J204,0)</f>
        <v>0</v>
      </c>
      <c r="BJ204" s="17" t="s">
        <v>80</v>
      </c>
      <c r="BK204" s="159">
        <f>ROUND(I204*H204,2)</f>
        <v>0</v>
      </c>
      <c r="BL204" s="17" t="s">
        <v>188</v>
      </c>
      <c r="BM204" s="158" t="s">
        <v>2647</v>
      </c>
    </row>
    <row r="205" spans="1:65" s="2" customFormat="1" ht="11.25">
      <c r="A205" s="32"/>
      <c r="B205" s="33"/>
      <c r="C205" s="32"/>
      <c r="D205" s="160" t="s">
        <v>190</v>
      </c>
      <c r="E205" s="32"/>
      <c r="F205" s="161" t="s">
        <v>2646</v>
      </c>
      <c r="G205" s="32"/>
      <c r="H205" s="32"/>
      <c r="I205" s="162"/>
      <c r="J205" s="32"/>
      <c r="K205" s="32"/>
      <c r="L205" s="33"/>
      <c r="M205" s="163"/>
      <c r="N205" s="164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190</v>
      </c>
      <c r="AU205" s="17" t="s">
        <v>82</v>
      </c>
    </row>
    <row r="206" spans="1:65" s="13" customFormat="1" ht="11.25">
      <c r="B206" s="165"/>
      <c r="D206" s="160" t="s">
        <v>191</v>
      </c>
      <c r="E206" s="166" t="s">
        <v>1</v>
      </c>
      <c r="F206" s="167" t="s">
        <v>2648</v>
      </c>
      <c r="H206" s="168">
        <v>2.0299999999999998</v>
      </c>
      <c r="I206" s="169"/>
      <c r="L206" s="165"/>
      <c r="M206" s="170"/>
      <c r="N206" s="171"/>
      <c r="O206" s="171"/>
      <c r="P206" s="171"/>
      <c r="Q206" s="171"/>
      <c r="R206" s="171"/>
      <c r="S206" s="171"/>
      <c r="T206" s="172"/>
      <c r="AT206" s="166" t="s">
        <v>191</v>
      </c>
      <c r="AU206" s="166" t="s">
        <v>82</v>
      </c>
      <c r="AV206" s="13" t="s">
        <v>82</v>
      </c>
      <c r="AW206" s="13" t="s">
        <v>29</v>
      </c>
      <c r="AX206" s="13" t="s">
        <v>72</v>
      </c>
      <c r="AY206" s="166" t="s">
        <v>181</v>
      </c>
    </row>
    <row r="207" spans="1:65" s="15" customFormat="1" ht="11.25">
      <c r="B207" s="180"/>
      <c r="D207" s="160" t="s">
        <v>191</v>
      </c>
      <c r="E207" s="181" t="s">
        <v>1</v>
      </c>
      <c r="F207" s="182" t="s">
        <v>223</v>
      </c>
      <c r="H207" s="183">
        <v>2.0299999999999998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191</v>
      </c>
      <c r="AU207" s="181" t="s">
        <v>82</v>
      </c>
      <c r="AV207" s="15" t="s">
        <v>188</v>
      </c>
      <c r="AW207" s="15" t="s">
        <v>29</v>
      </c>
      <c r="AX207" s="15" t="s">
        <v>80</v>
      </c>
      <c r="AY207" s="181" t="s">
        <v>181</v>
      </c>
    </row>
    <row r="208" spans="1:65" s="2" customFormat="1" ht="37.9" customHeight="1">
      <c r="A208" s="32"/>
      <c r="B208" s="144"/>
      <c r="C208" s="188" t="s">
        <v>289</v>
      </c>
      <c r="D208" s="188" t="s">
        <v>266</v>
      </c>
      <c r="E208" s="189" t="s">
        <v>2649</v>
      </c>
      <c r="F208" s="190" t="s">
        <v>2650</v>
      </c>
      <c r="G208" s="191" t="s">
        <v>881</v>
      </c>
      <c r="H208" s="192">
        <v>35.299999999999997</v>
      </c>
      <c r="I208" s="193"/>
      <c r="J208" s="194">
        <f>ROUND(I208*H208,2)</f>
        <v>0</v>
      </c>
      <c r="K208" s="195"/>
      <c r="L208" s="33"/>
      <c r="M208" s="196" t="s">
        <v>1</v>
      </c>
      <c r="N208" s="197" t="s">
        <v>37</v>
      </c>
      <c r="O208" s="58"/>
      <c r="P208" s="156">
        <f>O208*H208</f>
        <v>0</v>
      </c>
      <c r="Q208" s="156">
        <v>0</v>
      </c>
      <c r="R208" s="156">
        <f>Q208*H208</f>
        <v>0</v>
      </c>
      <c r="S208" s="156">
        <v>0</v>
      </c>
      <c r="T208" s="15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8" t="s">
        <v>188</v>
      </c>
      <c r="AT208" s="158" t="s">
        <v>266</v>
      </c>
      <c r="AU208" s="158" t="s">
        <v>82</v>
      </c>
      <c r="AY208" s="17" t="s">
        <v>181</v>
      </c>
      <c r="BE208" s="159">
        <f>IF(N208="základní",J208,0)</f>
        <v>0</v>
      </c>
      <c r="BF208" s="159">
        <f>IF(N208="snížená",J208,0)</f>
        <v>0</v>
      </c>
      <c r="BG208" s="159">
        <f>IF(N208="zákl. přenesená",J208,0)</f>
        <v>0</v>
      </c>
      <c r="BH208" s="159">
        <f>IF(N208="sníž. přenesená",J208,0)</f>
        <v>0</v>
      </c>
      <c r="BI208" s="159">
        <f>IF(N208="nulová",J208,0)</f>
        <v>0</v>
      </c>
      <c r="BJ208" s="17" t="s">
        <v>80</v>
      </c>
      <c r="BK208" s="159">
        <f>ROUND(I208*H208,2)</f>
        <v>0</v>
      </c>
      <c r="BL208" s="17" t="s">
        <v>188</v>
      </c>
      <c r="BM208" s="158" t="s">
        <v>2651</v>
      </c>
    </row>
    <row r="209" spans="1:65" s="2" customFormat="1" ht="19.5">
      <c r="A209" s="32"/>
      <c r="B209" s="33"/>
      <c r="C209" s="32"/>
      <c r="D209" s="160" t="s">
        <v>190</v>
      </c>
      <c r="E209" s="32"/>
      <c r="F209" s="161" t="s">
        <v>2650</v>
      </c>
      <c r="G209" s="32"/>
      <c r="H209" s="32"/>
      <c r="I209" s="162"/>
      <c r="J209" s="32"/>
      <c r="K209" s="32"/>
      <c r="L209" s="33"/>
      <c r="M209" s="163"/>
      <c r="N209" s="164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190</v>
      </c>
      <c r="AU209" s="17" t="s">
        <v>82</v>
      </c>
    </row>
    <row r="210" spans="1:65" s="2" customFormat="1" ht="37.9" customHeight="1">
      <c r="A210" s="32"/>
      <c r="B210" s="144"/>
      <c r="C210" s="188" t="s">
        <v>8</v>
      </c>
      <c r="D210" s="188" t="s">
        <v>266</v>
      </c>
      <c r="E210" s="189" t="s">
        <v>2652</v>
      </c>
      <c r="F210" s="190" t="s">
        <v>2653</v>
      </c>
      <c r="G210" s="191" t="s">
        <v>622</v>
      </c>
      <c r="H210" s="192">
        <v>64</v>
      </c>
      <c r="I210" s="193"/>
      <c r="J210" s="194">
        <f>ROUND(I210*H210,2)</f>
        <v>0</v>
      </c>
      <c r="K210" s="195"/>
      <c r="L210" s="33"/>
      <c r="M210" s="196" t="s">
        <v>1</v>
      </c>
      <c r="N210" s="197" t="s">
        <v>37</v>
      </c>
      <c r="O210" s="58"/>
      <c r="P210" s="156">
        <f>O210*H210</f>
        <v>0</v>
      </c>
      <c r="Q210" s="156">
        <v>0</v>
      </c>
      <c r="R210" s="156">
        <f>Q210*H210</f>
        <v>0</v>
      </c>
      <c r="S210" s="156">
        <v>0</v>
      </c>
      <c r="T210" s="15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8" t="s">
        <v>188</v>
      </c>
      <c r="AT210" s="158" t="s">
        <v>266</v>
      </c>
      <c r="AU210" s="158" t="s">
        <v>82</v>
      </c>
      <c r="AY210" s="17" t="s">
        <v>181</v>
      </c>
      <c r="BE210" s="159">
        <f>IF(N210="základní",J210,0)</f>
        <v>0</v>
      </c>
      <c r="BF210" s="159">
        <f>IF(N210="snížená",J210,0)</f>
        <v>0</v>
      </c>
      <c r="BG210" s="159">
        <f>IF(N210="zákl. přenesená",J210,0)</f>
        <v>0</v>
      </c>
      <c r="BH210" s="159">
        <f>IF(N210="sníž. přenesená",J210,0)</f>
        <v>0</v>
      </c>
      <c r="BI210" s="159">
        <f>IF(N210="nulová",J210,0)</f>
        <v>0</v>
      </c>
      <c r="BJ210" s="17" t="s">
        <v>80</v>
      </c>
      <c r="BK210" s="159">
        <f>ROUND(I210*H210,2)</f>
        <v>0</v>
      </c>
      <c r="BL210" s="17" t="s">
        <v>188</v>
      </c>
      <c r="BM210" s="158" t="s">
        <v>2654</v>
      </c>
    </row>
    <row r="211" spans="1:65" s="2" customFormat="1" ht="29.25">
      <c r="A211" s="32"/>
      <c r="B211" s="33"/>
      <c r="C211" s="32"/>
      <c r="D211" s="160" t="s">
        <v>190</v>
      </c>
      <c r="E211" s="32"/>
      <c r="F211" s="161" t="s">
        <v>2653</v>
      </c>
      <c r="G211" s="32"/>
      <c r="H211" s="32"/>
      <c r="I211" s="162"/>
      <c r="J211" s="32"/>
      <c r="K211" s="32"/>
      <c r="L211" s="33"/>
      <c r="M211" s="163"/>
      <c r="N211" s="164"/>
      <c r="O211" s="58"/>
      <c r="P211" s="58"/>
      <c r="Q211" s="58"/>
      <c r="R211" s="58"/>
      <c r="S211" s="58"/>
      <c r="T211" s="59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7" t="s">
        <v>190</v>
      </c>
      <c r="AU211" s="17" t="s">
        <v>82</v>
      </c>
    </row>
    <row r="212" spans="1:65" s="13" customFormat="1" ht="11.25">
      <c r="B212" s="165"/>
      <c r="D212" s="160" t="s">
        <v>191</v>
      </c>
      <c r="E212" s="166" t="s">
        <v>1</v>
      </c>
      <c r="F212" s="167" t="s">
        <v>2655</v>
      </c>
      <c r="H212" s="168">
        <v>64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6" t="s">
        <v>191</v>
      </c>
      <c r="AU212" s="166" t="s">
        <v>82</v>
      </c>
      <c r="AV212" s="13" t="s">
        <v>82</v>
      </c>
      <c r="AW212" s="13" t="s">
        <v>29</v>
      </c>
      <c r="AX212" s="13" t="s">
        <v>72</v>
      </c>
      <c r="AY212" s="166" t="s">
        <v>181</v>
      </c>
    </row>
    <row r="213" spans="1:65" s="15" customFormat="1" ht="11.25">
      <c r="B213" s="180"/>
      <c r="D213" s="160" t="s">
        <v>191</v>
      </c>
      <c r="E213" s="181" t="s">
        <v>1</v>
      </c>
      <c r="F213" s="182" t="s">
        <v>223</v>
      </c>
      <c r="H213" s="183">
        <v>64</v>
      </c>
      <c r="I213" s="184"/>
      <c r="L213" s="180"/>
      <c r="M213" s="185"/>
      <c r="N213" s="186"/>
      <c r="O213" s="186"/>
      <c r="P213" s="186"/>
      <c r="Q213" s="186"/>
      <c r="R213" s="186"/>
      <c r="S213" s="186"/>
      <c r="T213" s="187"/>
      <c r="AT213" s="181" t="s">
        <v>191</v>
      </c>
      <c r="AU213" s="181" t="s">
        <v>82</v>
      </c>
      <c r="AV213" s="15" t="s">
        <v>188</v>
      </c>
      <c r="AW213" s="15" t="s">
        <v>29</v>
      </c>
      <c r="AX213" s="15" t="s">
        <v>80</v>
      </c>
      <c r="AY213" s="181" t="s">
        <v>181</v>
      </c>
    </row>
    <row r="214" spans="1:65" s="12" customFormat="1" ht="22.9" customHeight="1">
      <c r="B214" s="131"/>
      <c r="D214" s="132" t="s">
        <v>71</v>
      </c>
      <c r="E214" s="142" t="s">
        <v>212</v>
      </c>
      <c r="F214" s="142" t="s">
        <v>1626</v>
      </c>
      <c r="I214" s="134"/>
      <c r="J214" s="143">
        <f>BK214</f>
        <v>0</v>
      </c>
      <c r="L214" s="131"/>
      <c r="M214" s="136"/>
      <c r="N214" s="137"/>
      <c r="O214" s="137"/>
      <c r="P214" s="138">
        <f>SUM(P215:P222)</f>
        <v>0</v>
      </c>
      <c r="Q214" s="137"/>
      <c r="R214" s="138">
        <f>SUM(R215:R222)</f>
        <v>0</v>
      </c>
      <c r="S214" s="137"/>
      <c r="T214" s="139">
        <f>SUM(T215:T222)</f>
        <v>0</v>
      </c>
      <c r="AR214" s="132" t="s">
        <v>80</v>
      </c>
      <c r="AT214" s="140" t="s">
        <v>71</v>
      </c>
      <c r="AU214" s="140" t="s">
        <v>80</v>
      </c>
      <c r="AY214" s="132" t="s">
        <v>181</v>
      </c>
      <c r="BK214" s="141">
        <f>SUM(BK215:BK222)</f>
        <v>0</v>
      </c>
    </row>
    <row r="215" spans="1:65" s="2" customFormat="1" ht="24.2" customHeight="1">
      <c r="A215" s="32"/>
      <c r="B215" s="144"/>
      <c r="C215" s="188" t="s">
        <v>304</v>
      </c>
      <c r="D215" s="188" t="s">
        <v>266</v>
      </c>
      <c r="E215" s="189" t="s">
        <v>2656</v>
      </c>
      <c r="F215" s="190" t="s">
        <v>2657</v>
      </c>
      <c r="G215" s="191" t="s">
        <v>690</v>
      </c>
      <c r="H215" s="192">
        <v>0.72</v>
      </c>
      <c r="I215" s="193"/>
      <c r="J215" s="194">
        <f>ROUND(I215*H215,2)</f>
        <v>0</v>
      </c>
      <c r="K215" s="195"/>
      <c r="L215" s="33"/>
      <c r="M215" s="196" t="s">
        <v>1</v>
      </c>
      <c r="N215" s="197" t="s">
        <v>37</v>
      </c>
      <c r="O215" s="58"/>
      <c r="P215" s="156">
        <f>O215*H215</f>
        <v>0</v>
      </c>
      <c r="Q215" s="156">
        <v>0</v>
      </c>
      <c r="R215" s="156">
        <f>Q215*H215</f>
        <v>0</v>
      </c>
      <c r="S215" s="156">
        <v>0</v>
      </c>
      <c r="T215" s="15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8" t="s">
        <v>188</v>
      </c>
      <c r="AT215" s="158" t="s">
        <v>266</v>
      </c>
      <c r="AU215" s="158" t="s">
        <v>82</v>
      </c>
      <c r="AY215" s="17" t="s">
        <v>181</v>
      </c>
      <c r="BE215" s="159">
        <f>IF(N215="základní",J215,0)</f>
        <v>0</v>
      </c>
      <c r="BF215" s="159">
        <f>IF(N215="snížená",J215,0)</f>
        <v>0</v>
      </c>
      <c r="BG215" s="159">
        <f>IF(N215="zákl. přenesená",J215,0)</f>
        <v>0</v>
      </c>
      <c r="BH215" s="159">
        <f>IF(N215="sníž. přenesená",J215,0)</f>
        <v>0</v>
      </c>
      <c r="BI215" s="159">
        <f>IF(N215="nulová",J215,0)</f>
        <v>0</v>
      </c>
      <c r="BJ215" s="17" t="s">
        <v>80</v>
      </c>
      <c r="BK215" s="159">
        <f>ROUND(I215*H215,2)</f>
        <v>0</v>
      </c>
      <c r="BL215" s="17" t="s">
        <v>188</v>
      </c>
      <c r="BM215" s="158" t="s">
        <v>2658</v>
      </c>
    </row>
    <row r="216" spans="1:65" s="2" customFormat="1" ht="11.25">
      <c r="A216" s="32"/>
      <c r="B216" s="33"/>
      <c r="C216" s="32"/>
      <c r="D216" s="160" t="s">
        <v>190</v>
      </c>
      <c r="E216" s="32"/>
      <c r="F216" s="161" t="s">
        <v>2657</v>
      </c>
      <c r="G216" s="32"/>
      <c r="H216" s="32"/>
      <c r="I216" s="162"/>
      <c r="J216" s="32"/>
      <c r="K216" s="32"/>
      <c r="L216" s="33"/>
      <c r="M216" s="163"/>
      <c r="N216" s="164"/>
      <c r="O216" s="58"/>
      <c r="P216" s="58"/>
      <c r="Q216" s="58"/>
      <c r="R216" s="58"/>
      <c r="S216" s="58"/>
      <c r="T216" s="59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190</v>
      </c>
      <c r="AU216" s="17" t="s">
        <v>82</v>
      </c>
    </row>
    <row r="217" spans="1:65" s="13" customFormat="1" ht="11.25">
      <c r="B217" s="165"/>
      <c r="D217" s="160" t="s">
        <v>191</v>
      </c>
      <c r="E217" s="166" t="s">
        <v>1</v>
      </c>
      <c r="F217" s="167" t="s">
        <v>2659</v>
      </c>
      <c r="H217" s="168">
        <v>0.72</v>
      </c>
      <c r="I217" s="169"/>
      <c r="L217" s="165"/>
      <c r="M217" s="170"/>
      <c r="N217" s="171"/>
      <c r="O217" s="171"/>
      <c r="P217" s="171"/>
      <c r="Q217" s="171"/>
      <c r="R217" s="171"/>
      <c r="S217" s="171"/>
      <c r="T217" s="172"/>
      <c r="AT217" s="166" t="s">
        <v>191</v>
      </c>
      <c r="AU217" s="166" t="s">
        <v>82</v>
      </c>
      <c r="AV217" s="13" t="s">
        <v>82</v>
      </c>
      <c r="AW217" s="13" t="s">
        <v>29</v>
      </c>
      <c r="AX217" s="13" t="s">
        <v>72</v>
      </c>
      <c r="AY217" s="166" t="s">
        <v>181</v>
      </c>
    </row>
    <row r="218" spans="1:65" s="15" customFormat="1" ht="11.25">
      <c r="B218" s="180"/>
      <c r="D218" s="160" t="s">
        <v>191</v>
      </c>
      <c r="E218" s="181" t="s">
        <v>1</v>
      </c>
      <c r="F218" s="182" t="s">
        <v>223</v>
      </c>
      <c r="H218" s="183">
        <v>0.72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191</v>
      </c>
      <c r="AU218" s="181" t="s">
        <v>82</v>
      </c>
      <c r="AV218" s="15" t="s">
        <v>188</v>
      </c>
      <c r="AW218" s="15" t="s">
        <v>29</v>
      </c>
      <c r="AX218" s="15" t="s">
        <v>80</v>
      </c>
      <c r="AY218" s="181" t="s">
        <v>181</v>
      </c>
    </row>
    <row r="219" spans="1:65" s="2" customFormat="1" ht="16.5" customHeight="1">
      <c r="A219" s="32"/>
      <c r="B219" s="144"/>
      <c r="C219" s="145" t="s">
        <v>312</v>
      </c>
      <c r="D219" s="145" t="s">
        <v>183</v>
      </c>
      <c r="E219" s="146" t="s">
        <v>1711</v>
      </c>
      <c r="F219" s="147" t="s">
        <v>1712</v>
      </c>
      <c r="G219" s="148" t="s">
        <v>643</v>
      </c>
      <c r="H219" s="149">
        <v>1.512</v>
      </c>
      <c r="I219" s="150"/>
      <c r="J219" s="151">
        <f>ROUND(I219*H219,2)</f>
        <v>0</v>
      </c>
      <c r="K219" s="152"/>
      <c r="L219" s="153"/>
      <c r="M219" s="154" t="s">
        <v>1</v>
      </c>
      <c r="N219" s="155" t="s">
        <v>37</v>
      </c>
      <c r="O219" s="58"/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8" t="s">
        <v>187</v>
      </c>
      <c r="AT219" s="158" t="s">
        <v>183</v>
      </c>
      <c r="AU219" s="158" t="s">
        <v>82</v>
      </c>
      <c r="AY219" s="17" t="s">
        <v>181</v>
      </c>
      <c r="BE219" s="159">
        <f>IF(N219="základní",J219,0)</f>
        <v>0</v>
      </c>
      <c r="BF219" s="159">
        <f>IF(N219="snížená",J219,0)</f>
        <v>0</v>
      </c>
      <c r="BG219" s="159">
        <f>IF(N219="zákl. přenesená",J219,0)</f>
        <v>0</v>
      </c>
      <c r="BH219" s="159">
        <f>IF(N219="sníž. přenesená",J219,0)</f>
        <v>0</v>
      </c>
      <c r="BI219" s="159">
        <f>IF(N219="nulová",J219,0)</f>
        <v>0</v>
      </c>
      <c r="BJ219" s="17" t="s">
        <v>80</v>
      </c>
      <c r="BK219" s="159">
        <f>ROUND(I219*H219,2)</f>
        <v>0</v>
      </c>
      <c r="BL219" s="17" t="s">
        <v>188</v>
      </c>
      <c r="BM219" s="158" t="s">
        <v>2660</v>
      </c>
    </row>
    <row r="220" spans="1:65" s="2" customFormat="1" ht="11.25">
      <c r="A220" s="32"/>
      <c r="B220" s="33"/>
      <c r="C220" s="32"/>
      <c r="D220" s="160" t="s">
        <v>190</v>
      </c>
      <c r="E220" s="32"/>
      <c r="F220" s="161" t="s">
        <v>1712</v>
      </c>
      <c r="G220" s="32"/>
      <c r="H220" s="32"/>
      <c r="I220" s="162"/>
      <c r="J220" s="32"/>
      <c r="K220" s="32"/>
      <c r="L220" s="33"/>
      <c r="M220" s="163"/>
      <c r="N220" s="164"/>
      <c r="O220" s="58"/>
      <c r="P220" s="58"/>
      <c r="Q220" s="58"/>
      <c r="R220" s="58"/>
      <c r="S220" s="58"/>
      <c r="T220" s="59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T220" s="17" t="s">
        <v>190</v>
      </c>
      <c r="AU220" s="17" t="s">
        <v>82</v>
      </c>
    </row>
    <row r="221" spans="1:65" s="13" customFormat="1" ht="11.25">
      <c r="B221" s="165"/>
      <c r="D221" s="160" t="s">
        <v>191</v>
      </c>
      <c r="E221" s="166" t="s">
        <v>1</v>
      </c>
      <c r="F221" s="167" t="s">
        <v>2661</v>
      </c>
      <c r="H221" s="168">
        <v>1.512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6" t="s">
        <v>191</v>
      </c>
      <c r="AU221" s="166" t="s">
        <v>82</v>
      </c>
      <c r="AV221" s="13" t="s">
        <v>82</v>
      </c>
      <c r="AW221" s="13" t="s">
        <v>29</v>
      </c>
      <c r="AX221" s="13" t="s">
        <v>72</v>
      </c>
      <c r="AY221" s="166" t="s">
        <v>181</v>
      </c>
    </row>
    <row r="222" spans="1:65" s="15" customFormat="1" ht="11.25">
      <c r="B222" s="180"/>
      <c r="D222" s="160" t="s">
        <v>191</v>
      </c>
      <c r="E222" s="181" t="s">
        <v>1</v>
      </c>
      <c r="F222" s="182" t="s">
        <v>223</v>
      </c>
      <c r="H222" s="183">
        <v>1.512</v>
      </c>
      <c r="I222" s="184"/>
      <c r="L222" s="180"/>
      <c r="M222" s="206"/>
      <c r="N222" s="207"/>
      <c r="O222" s="207"/>
      <c r="P222" s="207"/>
      <c r="Q222" s="207"/>
      <c r="R222" s="207"/>
      <c r="S222" s="207"/>
      <c r="T222" s="208"/>
      <c r="AT222" s="181" t="s">
        <v>191</v>
      </c>
      <c r="AU222" s="181" t="s">
        <v>82</v>
      </c>
      <c r="AV222" s="15" t="s">
        <v>188</v>
      </c>
      <c r="AW222" s="15" t="s">
        <v>29</v>
      </c>
      <c r="AX222" s="15" t="s">
        <v>80</v>
      </c>
      <c r="AY222" s="181" t="s">
        <v>181</v>
      </c>
    </row>
    <row r="223" spans="1:65" s="2" customFormat="1" ht="6.95" customHeight="1">
      <c r="A223" s="32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3"/>
      <c r="M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</row>
  </sheetData>
  <autoFilter ref="C122:K222" xr:uid="{00000000-0009-0000-0000-00001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435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85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412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ROUND((SUM(BE119:BE434)),  2)</f>
        <v>0</v>
      </c>
      <c r="G33" s="32"/>
      <c r="H33" s="32"/>
      <c r="I33" s="100">
        <v>0.21</v>
      </c>
      <c r="J33" s="99">
        <f>ROUND(((SUM(BE119:BE434))*I33),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ROUND((SUM(BF119:BF434)),  2)</f>
        <v>0</v>
      </c>
      <c r="G34" s="32"/>
      <c r="H34" s="32"/>
      <c r="I34" s="100">
        <v>0.12</v>
      </c>
      <c r="J34" s="99">
        <f>ROUND(((SUM(BF119:BF434))*I34),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ROUND((SUM(BG119:BG434)),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ROUND((SUM(BH119:BH434)),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ROUND((SUM(BI119:BI434)),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PS 31-02-54 - Přeložka inženýrských sítí ČD Telematika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10" customFormat="1" ht="19.899999999999999" customHeight="1">
      <c r="B98" s="116"/>
      <c r="D98" s="117" t="s">
        <v>164</v>
      </c>
      <c r="E98" s="118"/>
      <c r="F98" s="118"/>
      <c r="G98" s="118"/>
      <c r="H98" s="118"/>
      <c r="I98" s="118"/>
      <c r="J98" s="119">
        <f>J121</f>
        <v>0</v>
      </c>
      <c r="L98" s="116"/>
    </row>
    <row r="99" spans="1:31" s="10" customFormat="1" ht="14.85" customHeight="1">
      <c r="B99" s="116"/>
      <c r="D99" s="117" t="s">
        <v>413</v>
      </c>
      <c r="E99" s="118"/>
      <c r="F99" s="118"/>
      <c r="G99" s="118"/>
      <c r="H99" s="118"/>
      <c r="I99" s="118"/>
      <c r="J99" s="119">
        <f>J240</f>
        <v>0</v>
      </c>
      <c r="L99" s="116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166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48" t="str">
        <f>E7</f>
        <v>Oprava trati v úseku Luka nad Jihlavou-Jihlava-III. a IV. etapa BM</v>
      </c>
      <c r="F109" s="249"/>
      <c r="G109" s="249"/>
      <c r="H109" s="249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156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45" t="str">
        <f>E9</f>
        <v>PS 31-02-54 - Přeložka inženýrských sítí ČD Telematika</v>
      </c>
      <c r="F111" s="250"/>
      <c r="G111" s="250"/>
      <c r="H111" s="250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Vyplň údaj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23</v>
      </c>
      <c r="D115" s="32"/>
      <c r="E115" s="32"/>
      <c r="F115" s="25" t="str">
        <f>E15</f>
        <v xml:space="preserve"> </v>
      </c>
      <c r="G115" s="32"/>
      <c r="H115" s="32"/>
      <c r="I115" s="27" t="s">
        <v>28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26</v>
      </c>
      <c r="D116" s="32"/>
      <c r="E116" s="32"/>
      <c r="F116" s="25" t="str">
        <f>IF(E18="","",E18)</f>
        <v>Vyplň údaj</v>
      </c>
      <c r="G116" s="32"/>
      <c r="H116" s="32"/>
      <c r="I116" s="27" t="s">
        <v>30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0"/>
      <c r="B118" s="121"/>
      <c r="C118" s="122" t="s">
        <v>167</v>
      </c>
      <c r="D118" s="123" t="s">
        <v>57</v>
      </c>
      <c r="E118" s="123" t="s">
        <v>53</v>
      </c>
      <c r="F118" s="123" t="s">
        <v>54</v>
      </c>
      <c r="G118" s="123" t="s">
        <v>168</v>
      </c>
      <c r="H118" s="123" t="s">
        <v>169</v>
      </c>
      <c r="I118" s="123" t="s">
        <v>170</v>
      </c>
      <c r="J118" s="124" t="s">
        <v>160</v>
      </c>
      <c r="K118" s="125" t="s">
        <v>171</v>
      </c>
      <c r="L118" s="126"/>
      <c r="M118" s="62" t="s">
        <v>1</v>
      </c>
      <c r="N118" s="63" t="s">
        <v>36</v>
      </c>
      <c r="O118" s="63" t="s">
        <v>172</v>
      </c>
      <c r="P118" s="63" t="s">
        <v>173</v>
      </c>
      <c r="Q118" s="63" t="s">
        <v>174</v>
      </c>
      <c r="R118" s="63" t="s">
        <v>175</v>
      </c>
      <c r="S118" s="63" t="s">
        <v>176</v>
      </c>
      <c r="T118" s="64" t="s">
        <v>177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32"/>
      <c r="B119" s="33"/>
      <c r="C119" s="69" t="s">
        <v>178</v>
      </c>
      <c r="D119" s="32"/>
      <c r="E119" s="32"/>
      <c r="F119" s="32"/>
      <c r="G119" s="32"/>
      <c r="H119" s="32"/>
      <c r="I119" s="32"/>
      <c r="J119" s="127">
        <f>BK119</f>
        <v>0</v>
      </c>
      <c r="K119" s="32"/>
      <c r="L119" s="33"/>
      <c r="M119" s="65"/>
      <c r="N119" s="56"/>
      <c r="O119" s="66"/>
      <c r="P119" s="128">
        <f>P120</f>
        <v>0</v>
      </c>
      <c r="Q119" s="66"/>
      <c r="R119" s="128">
        <f>R120</f>
        <v>0</v>
      </c>
      <c r="S119" s="66"/>
      <c r="T119" s="129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71</v>
      </c>
      <c r="AU119" s="17" t="s">
        <v>162</v>
      </c>
      <c r="BK119" s="130">
        <f>BK120</f>
        <v>0</v>
      </c>
    </row>
    <row r="120" spans="1:65" s="12" customFormat="1" ht="25.9" customHeight="1">
      <c r="B120" s="131"/>
      <c r="D120" s="132" t="s">
        <v>71</v>
      </c>
      <c r="E120" s="133" t="s">
        <v>179</v>
      </c>
      <c r="F120" s="133" t="s">
        <v>180</v>
      </c>
      <c r="I120" s="134"/>
      <c r="J120" s="135">
        <f>BK120</f>
        <v>0</v>
      </c>
      <c r="L120" s="131"/>
      <c r="M120" s="136"/>
      <c r="N120" s="137"/>
      <c r="O120" s="137"/>
      <c r="P120" s="138">
        <f>P121</f>
        <v>0</v>
      </c>
      <c r="Q120" s="137"/>
      <c r="R120" s="138">
        <f>R121</f>
        <v>0</v>
      </c>
      <c r="S120" s="137"/>
      <c r="T120" s="139">
        <f>T121</f>
        <v>0</v>
      </c>
      <c r="AR120" s="132" t="s">
        <v>212</v>
      </c>
      <c r="AT120" s="140" t="s">
        <v>71</v>
      </c>
      <c r="AU120" s="140" t="s">
        <v>72</v>
      </c>
      <c r="AY120" s="132" t="s">
        <v>181</v>
      </c>
      <c r="BK120" s="141">
        <f>BK121</f>
        <v>0</v>
      </c>
    </row>
    <row r="121" spans="1:65" s="12" customFormat="1" ht="22.9" customHeight="1">
      <c r="B121" s="131"/>
      <c r="D121" s="132" t="s">
        <v>71</v>
      </c>
      <c r="E121" s="142" t="s">
        <v>80</v>
      </c>
      <c r="F121" s="142" t="s">
        <v>182</v>
      </c>
      <c r="I121" s="134"/>
      <c r="J121" s="143">
        <f>BK121</f>
        <v>0</v>
      </c>
      <c r="L121" s="131"/>
      <c r="M121" s="136"/>
      <c r="N121" s="137"/>
      <c r="O121" s="137"/>
      <c r="P121" s="138">
        <f>P122+SUM(P123:P240)</f>
        <v>0</v>
      </c>
      <c r="Q121" s="137"/>
      <c r="R121" s="138">
        <f>R122+SUM(R123:R240)</f>
        <v>0</v>
      </c>
      <c r="S121" s="137"/>
      <c r="T121" s="139">
        <f>T122+SUM(T123:T240)</f>
        <v>0</v>
      </c>
      <c r="AR121" s="132" t="s">
        <v>212</v>
      </c>
      <c r="AT121" s="140" t="s">
        <v>71</v>
      </c>
      <c r="AU121" s="140" t="s">
        <v>80</v>
      </c>
      <c r="AY121" s="132" t="s">
        <v>181</v>
      </c>
      <c r="BK121" s="141">
        <f>BK122+SUM(BK123:BK240)</f>
        <v>0</v>
      </c>
    </row>
    <row r="122" spans="1:65" s="2" customFormat="1" ht="24.2" customHeight="1">
      <c r="A122" s="32"/>
      <c r="B122" s="144"/>
      <c r="C122" s="145" t="s">
        <v>80</v>
      </c>
      <c r="D122" s="145" t="s">
        <v>183</v>
      </c>
      <c r="E122" s="146" t="s">
        <v>199</v>
      </c>
      <c r="F122" s="147" t="s">
        <v>200</v>
      </c>
      <c r="G122" s="148" t="s">
        <v>414</v>
      </c>
      <c r="H122" s="149">
        <v>11.929</v>
      </c>
      <c r="I122" s="150"/>
      <c r="J122" s="151">
        <f>ROUND(I122*H122,2)</f>
        <v>0</v>
      </c>
      <c r="K122" s="152"/>
      <c r="L122" s="153"/>
      <c r="M122" s="154" t="s">
        <v>1</v>
      </c>
      <c r="N122" s="155" t="s">
        <v>37</v>
      </c>
      <c r="O122" s="58"/>
      <c r="P122" s="156">
        <f>O122*H122</f>
        <v>0</v>
      </c>
      <c r="Q122" s="156">
        <v>0</v>
      </c>
      <c r="R122" s="156">
        <f>Q122*H122</f>
        <v>0</v>
      </c>
      <c r="S122" s="156">
        <v>0</v>
      </c>
      <c r="T122" s="157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8" t="s">
        <v>415</v>
      </c>
      <c r="AT122" s="158" t="s">
        <v>183</v>
      </c>
      <c r="AU122" s="158" t="s">
        <v>82</v>
      </c>
      <c r="AY122" s="17" t="s">
        <v>181</v>
      </c>
      <c r="BE122" s="159">
        <f>IF(N122="základní",J122,0)</f>
        <v>0</v>
      </c>
      <c r="BF122" s="159">
        <f>IF(N122="snížená",J122,0)</f>
        <v>0</v>
      </c>
      <c r="BG122" s="159">
        <f>IF(N122="zákl. přenesená",J122,0)</f>
        <v>0</v>
      </c>
      <c r="BH122" s="159">
        <f>IF(N122="sníž. přenesená",J122,0)</f>
        <v>0</v>
      </c>
      <c r="BI122" s="159">
        <f>IF(N122="nulová",J122,0)</f>
        <v>0</v>
      </c>
      <c r="BJ122" s="17" t="s">
        <v>80</v>
      </c>
      <c r="BK122" s="159">
        <f>ROUND(I122*H122,2)</f>
        <v>0</v>
      </c>
      <c r="BL122" s="17" t="s">
        <v>416</v>
      </c>
      <c r="BM122" s="158" t="s">
        <v>417</v>
      </c>
    </row>
    <row r="123" spans="1:65" s="2" customFormat="1" ht="19.5">
      <c r="A123" s="32"/>
      <c r="B123" s="33"/>
      <c r="C123" s="32"/>
      <c r="D123" s="160" t="s">
        <v>190</v>
      </c>
      <c r="E123" s="32"/>
      <c r="F123" s="161" t="s">
        <v>200</v>
      </c>
      <c r="G123" s="32"/>
      <c r="H123" s="32"/>
      <c r="I123" s="162"/>
      <c r="J123" s="32"/>
      <c r="K123" s="32"/>
      <c r="L123" s="33"/>
      <c r="M123" s="163"/>
      <c r="N123" s="164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190</v>
      </c>
      <c r="AU123" s="17" t="s">
        <v>82</v>
      </c>
    </row>
    <row r="124" spans="1:65" s="14" customFormat="1" ht="11.25">
      <c r="B124" s="173"/>
      <c r="D124" s="160" t="s">
        <v>191</v>
      </c>
      <c r="E124" s="174" t="s">
        <v>1</v>
      </c>
      <c r="F124" s="175" t="s">
        <v>193</v>
      </c>
      <c r="H124" s="174" t="s">
        <v>1</v>
      </c>
      <c r="I124" s="176"/>
      <c r="L124" s="173"/>
      <c r="M124" s="177"/>
      <c r="N124" s="178"/>
      <c r="O124" s="178"/>
      <c r="P124" s="178"/>
      <c r="Q124" s="178"/>
      <c r="R124" s="178"/>
      <c r="S124" s="178"/>
      <c r="T124" s="179"/>
      <c r="AT124" s="174" t="s">
        <v>191</v>
      </c>
      <c r="AU124" s="174" t="s">
        <v>82</v>
      </c>
      <c r="AV124" s="14" t="s">
        <v>80</v>
      </c>
      <c r="AW124" s="14" t="s">
        <v>29</v>
      </c>
      <c r="AX124" s="14" t="s">
        <v>72</v>
      </c>
      <c r="AY124" s="174" t="s">
        <v>181</v>
      </c>
    </row>
    <row r="125" spans="1:65" s="14" customFormat="1" ht="22.5">
      <c r="B125" s="173"/>
      <c r="D125" s="160" t="s">
        <v>191</v>
      </c>
      <c r="E125" s="174" t="s">
        <v>1</v>
      </c>
      <c r="F125" s="175" t="s">
        <v>204</v>
      </c>
      <c r="H125" s="174" t="s">
        <v>1</v>
      </c>
      <c r="I125" s="176"/>
      <c r="L125" s="173"/>
      <c r="M125" s="177"/>
      <c r="N125" s="178"/>
      <c r="O125" s="178"/>
      <c r="P125" s="178"/>
      <c r="Q125" s="178"/>
      <c r="R125" s="178"/>
      <c r="S125" s="178"/>
      <c r="T125" s="179"/>
      <c r="AT125" s="174" t="s">
        <v>191</v>
      </c>
      <c r="AU125" s="174" t="s">
        <v>82</v>
      </c>
      <c r="AV125" s="14" t="s">
        <v>80</v>
      </c>
      <c r="AW125" s="14" t="s">
        <v>29</v>
      </c>
      <c r="AX125" s="14" t="s">
        <v>72</v>
      </c>
      <c r="AY125" s="174" t="s">
        <v>181</v>
      </c>
    </row>
    <row r="126" spans="1:65" s="14" customFormat="1" ht="22.5">
      <c r="B126" s="173"/>
      <c r="D126" s="160" t="s">
        <v>191</v>
      </c>
      <c r="E126" s="174" t="s">
        <v>1</v>
      </c>
      <c r="F126" s="175" t="s">
        <v>418</v>
      </c>
      <c r="H126" s="174" t="s">
        <v>1</v>
      </c>
      <c r="I126" s="176"/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191</v>
      </c>
      <c r="AU126" s="174" t="s">
        <v>82</v>
      </c>
      <c r="AV126" s="14" t="s">
        <v>80</v>
      </c>
      <c r="AW126" s="14" t="s">
        <v>29</v>
      </c>
      <c r="AX126" s="14" t="s">
        <v>72</v>
      </c>
      <c r="AY126" s="174" t="s">
        <v>181</v>
      </c>
    </row>
    <row r="127" spans="1:65" s="14" customFormat="1" ht="11.25">
      <c r="B127" s="173"/>
      <c r="D127" s="160" t="s">
        <v>191</v>
      </c>
      <c r="E127" s="174" t="s">
        <v>1</v>
      </c>
      <c r="F127" s="175" t="s">
        <v>220</v>
      </c>
      <c r="H127" s="174" t="s">
        <v>1</v>
      </c>
      <c r="I127" s="176"/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191</v>
      </c>
      <c r="AU127" s="174" t="s">
        <v>82</v>
      </c>
      <c r="AV127" s="14" t="s">
        <v>80</v>
      </c>
      <c r="AW127" s="14" t="s">
        <v>29</v>
      </c>
      <c r="AX127" s="14" t="s">
        <v>72</v>
      </c>
      <c r="AY127" s="174" t="s">
        <v>181</v>
      </c>
    </row>
    <row r="128" spans="1:65" s="14" customFormat="1" ht="22.5">
      <c r="B128" s="173"/>
      <c r="D128" s="160" t="s">
        <v>191</v>
      </c>
      <c r="E128" s="174" t="s">
        <v>1</v>
      </c>
      <c r="F128" s="175" t="s">
        <v>207</v>
      </c>
      <c r="H128" s="174" t="s">
        <v>1</v>
      </c>
      <c r="I128" s="176"/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191</v>
      </c>
      <c r="AU128" s="174" t="s">
        <v>82</v>
      </c>
      <c r="AV128" s="14" t="s">
        <v>80</v>
      </c>
      <c r="AW128" s="14" t="s">
        <v>29</v>
      </c>
      <c r="AX128" s="14" t="s">
        <v>72</v>
      </c>
      <c r="AY128" s="174" t="s">
        <v>181</v>
      </c>
    </row>
    <row r="129" spans="1:65" s="14" customFormat="1" ht="33.75">
      <c r="B129" s="173"/>
      <c r="D129" s="160" t="s">
        <v>191</v>
      </c>
      <c r="E129" s="174" t="s">
        <v>1</v>
      </c>
      <c r="F129" s="175" t="s">
        <v>295</v>
      </c>
      <c r="H129" s="174" t="s">
        <v>1</v>
      </c>
      <c r="I129" s="176"/>
      <c r="L129" s="173"/>
      <c r="M129" s="177"/>
      <c r="N129" s="178"/>
      <c r="O129" s="178"/>
      <c r="P129" s="178"/>
      <c r="Q129" s="178"/>
      <c r="R129" s="178"/>
      <c r="S129" s="178"/>
      <c r="T129" s="179"/>
      <c r="AT129" s="174" t="s">
        <v>191</v>
      </c>
      <c r="AU129" s="174" t="s">
        <v>82</v>
      </c>
      <c r="AV129" s="14" t="s">
        <v>80</v>
      </c>
      <c r="AW129" s="14" t="s">
        <v>29</v>
      </c>
      <c r="AX129" s="14" t="s">
        <v>72</v>
      </c>
      <c r="AY129" s="174" t="s">
        <v>181</v>
      </c>
    </row>
    <row r="130" spans="1:65" s="14" customFormat="1" ht="11.25">
      <c r="B130" s="173"/>
      <c r="D130" s="160" t="s">
        <v>191</v>
      </c>
      <c r="E130" s="174" t="s">
        <v>1</v>
      </c>
      <c r="F130" s="175" t="s">
        <v>222</v>
      </c>
      <c r="H130" s="174" t="s">
        <v>1</v>
      </c>
      <c r="I130" s="176"/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191</v>
      </c>
      <c r="AU130" s="174" t="s">
        <v>82</v>
      </c>
      <c r="AV130" s="14" t="s">
        <v>80</v>
      </c>
      <c r="AW130" s="14" t="s">
        <v>29</v>
      </c>
      <c r="AX130" s="14" t="s">
        <v>72</v>
      </c>
      <c r="AY130" s="174" t="s">
        <v>181</v>
      </c>
    </row>
    <row r="131" spans="1:65" s="14" customFormat="1" ht="11.25">
      <c r="B131" s="173"/>
      <c r="D131" s="160" t="s">
        <v>191</v>
      </c>
      <c r="E131" s="174" t="s">
        <v>1</v>
      </c>
      <c r="F131" s="175" t="s">
        <v>195</v>
      </c>
      <c r="H131" s="174" t="s">
        <v>1</v>
      </c>
      <c r="I131" s="176"/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191</v>
      </c>
      <c r="AU131" s="174" t="s">
        <v>82</v>
      </c>
      <c r="AV131" s="14" t="s">
        <v>80</v>
      </c>
      <c r="AW131" s="14" t="s">
        <v>29</v>
      </c>
      <c r="AX131" s="14" t="s">
        <v>72</v>
      </c>
      <c r="AY131" s="174" t="s">
        <v>181</v>
      </c>
    </row>
    <row r="132" spans="1:65" s="14" customFormat="1" ht="11.25">
      <c r="B132" s="173"/>
      <c r="D132" s="160" t="s">
        <v>191</v>
      </c>
      <c r="E132" s="174" t="s">
        <v>1</v>
      </c>
      <c r="F132" s="175" t="s">
        <v>210</v>
      </c>
      <c r="H132" s="174" t="s">
        <v>1</v>
      </c>
      <c r="I132" s="176"/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191</v>
      </c>
      <c r="AU132" s="174" t="s">
        <v>82</v>
      </c>
      <c r="AV132" s="14" t="s">
        <v>80</v>
      </c>
      <c r="AW132" s="14" t="s">
        <v>29</v>
      </c>
      <c r="AX132" s="14" t="s">
        <v>72</v>
      </c>
      <c r="AY132" s="174" t="s">
        <v>181</v>
      </c>
    </row>
    <row r="133" spans="1:65" s="14" customFormat="1" ht="11.25">
      <c r="B133" s="173"/>
      <c r="D133" s="160" t="s">
        <v>191</v>
      </c>
      <c r="E133" s="174" t="s">
        <v>1</v>
      </c>
      <c r="F133" s="175" t="s">
        <v>196</v>
      </c>
      <c r="H133" s="174" t="s">
        <v>1</v>
      </c>
      <c r="I133" s="176"/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191</v>
      </c>
      <c r="AU133" s="174" t="s">
        <v>82</v>
      </c>
      <c r="AV133" s="14" t="s">
        <v>80</v>
      </c>
      <c r="AW133" s="14" t="s">
        <v>29</v>
      </c>
      <c r="AX133" s="14" t="s">
        <v>72</v>
      </c>
      <c r="AY133" s="174" t="s">
        <v>181</v>
      </c>
    </row>
    <row r="134" spans="1:65" s="13" customFormat="1" ht="22.5">
      <c r="B134" s="165"/>
      <c r="D134" s="160" t="s">
        <v>191</v>
      </c>
      <c r="E134" s="166" t="s">
        <v>1</v>
      </c>
      <c r="F134" s="167" t="s">
        <v>419</v>
      </c>
      <c r="H134" s="168">
        <v>11.929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82</v>
      </c>
      <c r="AV134" s="13" t="s">
        <v>82</v>
      </c>
      <c r="AW134" s="13" t="s">
        <v>29</v>
      </c>
      <c r="AX134" s="13" t="s">
        <v>80</v>
      </c>
      <c r="AY134" s="166" t="s">
        <v>181</v>
      </c>
    </row>
    <row r="135" spans="1:65" s="2" customFormat="1" ht="24.2" customHeight="1">
      <c r="A135" s="32"/>
      <c r="B135" s="144"/>
      <c r="C135" s="145" t="s">
        <v>82</v>
      </c>
      <c r="D135" s="145" t="s">
        <v>183</v>
      </c>
      <c r="E135" s="146" t="s">
        <v>420</v>
      </c>
      <c r="F135" s="147" t="s">
        <v>421</v>
      </c>
      <c r="G135" s="148" t="s">
        <v>414</v>
      </c>
      <c r="H135" s="149">
        <v>37.850999999999999</v>
      </c>
      <c r="I135" s="150"/>
      <c r="J135" s="151">
        <f>ROUND(I135*H135,2)</f>
        <v>0</v>
      </c>
      <c r="K135" s="152"/>
      <c r="L135" s="153"/>
      <c r="M135" s="154" t="s">
        <v>1</v>
      </c>
      <c r="N135" s="155" t="s">
        <v>37</v>
      </c>
      <c r="O135" s="58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415</v>
      </c>
      <c r="AT135" s="158" t="s">
        <v>183</v>
      </c>
      <c r="AU135" s="158" t="s">
        <v>82</v>
      </c>
      <c r="AY135" s="17" t="s">
        <v>181</v>
      </c>
      <c r="BE135" s="159">
        <f>IF(N135="základní",J135,0)</f>
        <v>0</v>
      </c>
      <c r="BF135" s="159">
        <f>IF(N135="snížená",J135,0)</f>
        <v>0</v>
      </c>
      <c r="BG135" s="159">
        <f>IF(N135="zákl. přenesená",J135,0)</f>
        <v>0</v>
      </c>
      <c r="BH135" s="159">
        <f>IF(N135="sníž. přenesená",J135,0)</f>
        <v>0</v>
      </c>
      <c r="BI135" s="159">
        <f>IF(N135="nulová",J135,0)</f>
        <v>0</v>
      </c>
      <c r="BJ135" s="17" t="s">
        <v>80</v>
      </c>
      <c r="BK135" s="159">
        <f>ROUND(I135*H135,2)</f>
        <v>0</v>
      </c>
      <c r="BL135" s="17" t="s">
        <v>416</v>
      </c>
      <c r="BM135" s="158" t="s">
        <v>422</v>
      </c>
    </row>
    <row r="136" spans="1:65" s="2" customFormat="1" ht="19.5">
      <c r="A136" s="32"/>
      <c r="B136" s="33"/>
      <c r="C136" s="32"/>
      <c r="D136" s="160" t="s">
        <v>190</v>
      </c>
      <c r="E136" s="32"/>
      <c r="F136" s="161" t="s">
        <v>421</v>
      </c>
      <c r="G136" s="32"/>
      <c r="H136" s="32"/>
      <c r="I136" s="162"/>
      <c r="J136" s="32"/>
      <c r="K136" s="32"/>
      <c r="L136" s="33"/>
      <c r="M136" s="163"/>
      <c r="N136" s="16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190</v>
      </c>
      <c r="AU136" s="17" t="s">
        <v>82</v>
      </c>
    </row>
    <row r="137" spans="1:65" s="14" customFormat="1" ht="11.25">
      <c r="B137" s="173"/>
      <c r="D137" s="160" t="s">
        <v>191</v>
      </c>
      <c r="E137" s="174" t="s">
        <v>1</v>
      </c>
      <c r="F137" s="175" t="s">
        <v>193</v>
      </c>
      <c r="H137" s="174" t="s">
        <v>1</v>
      </c>
      <c r="I137" s="176"/>
      <c r="L137" s="173"/>
      <c r="M137" s="177"/>
      <c r="N137" s="178"/>
      <c r="O137" s="178"/>
      <c r="P137" s="178"/>
      <c r="Q137" s="178"/>
      <c r="R137" s="178"/>
      <c r="S137" s="178"/>
      <c r="T137" s="179"/>
      <c r="AT137" s="174" t="s">
        <v>191</v>
      </c>
      <c r="AU137" s="174" t="s">
        <v>82</v>
      </c>
      <c r="AV137" s="14" t="s">
        <v>80</v>
      </c>
      <c r="AW137" s="14" t="s">
        <v>29</v>
      </c>
      <c r="AX137" s="14" t="s">
        <v>72</v>
      </c>
      <c r="AY137" s="174" t="s">
        <v>181</v>
      </c>
    </row>
    <row r="138" spans="1:65" s="14" customFormat="1" ht="22.5">
      <c r="B138" s="173"/>
      <c r="D138" s="160" t="s">
        <v>191</v>
      </c>
      <c r="E138" s="174" t="s">
        <v>1</v>
      </c>
      <c r="F138" s="175" t="s">
        <v>204</v>
      </c>
      <c r="H138" s="174" t="s">
        <v>1</v>
      </c>
      <c r="I138" s="176"/>
      <c r="L138" s="173"/>
      <c r="M138" s="177"/>
      <c r="N138" s="178"/>
      <c r="O138" s="178"/>
      <c r="P138" s="178"/>
      <c r="Q138" s="178"/>
      <c r="R138" s="178"/>
      <c r="S138" s="178"/>
      <c r="T138" s="179"/>
      <c r="AT138" s="174" t="s">
        <v>191</v>
      </c>
      <c r="AU138" s="174" t="s">
        <v>82</v>
      </c>
      <c r="AV138" s="14" t="s">
        <v>80</v>
      </c>
      <c r="AW138" s="14" t="s">
        <v>29</v>
      </c>
      <c r="AX138" s="14" t="s">
        <v>72</v>
      </c>
      <c r="AY138" s="174" t="s">
        <v>181</v>
      </c>
    </row>
    <row r="139" spans="1:65" s="14" customFormat="1" ht="22.5">
      <c r="B139" s="173"/>
      <c r="D139" s="160" t="s">
        <v>191</v>
      </c>
      <c r="E139" s="174" t="s">
        <v>1</v>
      </c>
      <c r="F139" s="175" t="s">
        <v>205</v>
      </c>
      <c r="H139" s="174" t="s">
        <v>1</v>
      </c>
      <c r="I139" s="176"/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191</v>
      </c>
      <c r="AU139" s="174" t="s">
        <v>82</v>
      </c>
      <c r="AV139" s="14" t="s">
        <v>80</v>
      </c>
      <c r="AW139" s="14" t="s">
        <v>29</v>
      </c>
      <c r="AX139" s="14" t="s">
        <v>72</v>
      </c>
      <c r="AY139" s="174" t="s">
        <v>181</v>
      </c>
    </row>
    <row r="140" spans="1:65" s="14" customFormat="1" ht="11.25">
      <c r="B140" s="173"/>
      <c r="D140" s="160" t="s">
        <v>191</v>
      </c>
      <c r="E140" s="174" t="s">
        <v>1</v>
      </c>
      <c r="F140" s="175" t="s">
        <v>254</v>
      </c>
      <c r="H140" s="174" t="s">
        <v>1</v>
      </c>
      <c r="I140" s="176"/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191</v>
      </c>
      <c r="AU140" s="174" t="s">
        <v>82</v>
      </c>
      <c r="AV140" s="14" t="s">
        <v>80</v>
      </c>
      <c r="AW140" s="14" t="s">
        <v>29</v>
      </c>
      <c r="AX140" s="14" t="s">
        <v>72</v>
      </c>
      <c r="AY140" s="174" t="s">
        <v>181</v>
      </c>
    </row>
    <row r="141" spans="1:65" s="14" customFormat="1" ht="22.5">
      <c r="B141" s="173"/>
      <c r="D141" s="160" t="s">
        <v>191</v>
      </c>
      <c r="E141" s="174" t="s">
        <v>1</v>
      </c>
      <c r="F141" s="175" t="s">
        <v>423</v>
      </c>
      <c r="H141" s="174" t="s">
        <v>1</v>
      </c>
      <c r="I141" s="176"/>
      <c r="L141" s="173"/>
      <c r="M141" s="177"/>
      <c r="N141" s="178"/>
      <c r="O141" s="178"/>
      <c r="P141" s="178"/>
      <c r="Q141" s="178"/>
      <c r="R141" s="178"/>
      <c r="S141" s="178"/>
      <c r="T141" s="179"/>
      <c r="AT141" s="174" t="s">
        <v>191</v>
      </c>
      <c r="AU141" s="174" t="s">
        <v>82</v>
      </c>
      <c r="AV141" s="14" t="s">
        <v>80</v>
      </c>
      <c r="AW141" s="14" t="s">
        <v>29</v>
      </c>
      <c r="AX141" s="14" t="s">
        <v>72</v>
      </c>
      <c r="AY141" s="174" t="s">
        <v>181</v>
      </c>
    </row>
    <row r="142" spans="1:65" s="14" customFormat="1" ht="33.75">
      <c r="B142" s="173"/>
      <c r="D142" s="160" t="s">
        <v>191</v>
      </c>
      <c r="E142" s="174" t="s">
        <v>1</v>
      </c>
      <c r="F142" s="175" t="s">
        <v>295</v>
      </c>
      <c r="H142" s="174" t="s">
        <v>1</v>
      </c>
      <c r="I142" s="176"/>
      <c r="L142" s="173"/>
      <c r="M142" s="177"/>
      <c r="N142" s="178"/>
      <c r="O142" s="178"/>
      <c r="P142" s="178"/>
      <c r="Q142" s="178"/>
      <c r="R142" s="178"/>
      <c r="S142" s="178"/>
      <c r="T142" s="179"/>
      <c r="AT142" s="174" t="s">
        <v>191</v>
      </c>
      <c r="AU142" s="174" t="s">
        <v>82</v>
      </c>
      <c r="AV142" s="14" t="s">
        <v>80</v>
      </c>
      <c r="AW142" s="14" t="s">
        <v>29</v>
      </c>
      <c r="AX142" s="14" t="s">
        <v>72</v>
      </c>
      <c r="AY142" s="174" t="s">
        <v>181</v>
      </c>
    </row>
    <row r="143" spans="1:65" s="14" customFormat="1" ht="11.25">
      <c r="B143" s="173"/>
      <c r="D143" s="160" t="s">
        <v>191</v>
      </c>
      <c r="E143" s="174" t="s">
        <v>1</v>
      </c>
      <c r="F143" s="175" t="s">
        <v>296</v>
      </c>
      <c r="H143" s="174" t="s">
        <v>1</v>
      </c>
      <c r="I143" s="176"/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191</v>
      </c>
      <c r="AU143" s="174" t="s">
        <v>82</v>
      </c>
      <c r="AV143" s="14" t="s">
        <v>80</v>
      </c>
      <c r="AW143" s="14" t="s">
        <v>29</v>
      </c>
      <c r="AX143" s="14" t="s">
        <v>72</v>
      </c>
      <c r="AY143" s="174" t="s">
        <v>181</v>
      </c>
    </row>
    <row r="144" spans="1:65" s="14" customFormat="1" ht="11.25">
      <c r="B144" s="173"/>
      <c r="D144" s="160" t="s">
        <v>191</v>
      </c>
      <c r="E144" s="174" t="s">
        <v>1</v>
      </c>
      <c r="F144" s="175" t="s">
        <v>195</v>
      </c>
      <c r="H144" s="174" t="s">
        <v>1</v>
      </c>
      <c r="I144" s="176"/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191</v>
      </c>
      <c r="AU144" s="174" t="s">
        <v>82</v>
      </c>
      <c r="AV144" s="14" t="s">
        <v>80</v>
      </c>
      <c r="AW144" s="14" t="s">
        <v>29</v>
      </c>
      <c r="AX144" s="14" t="s">
        <v>72</v>
      </c>
      <c r="AY144" s="174" t="s">
        <v>181</v>
      </c>
    </row>
    <row r="145" spans="1:65" s="14" customFormat="1" ht="11.25">
      <c r="B145" s="173"/>
      <c r="D145" s="160" t="s">
        <v>191</v>
      </c>
      <c r="E145" s="174" t="s">
        <v>1</v>
      </c>
      <c r="F145" s="175" t="s">
        <v>210</v>
      </c>
      <c r="H145" s="174" t="s">
        <v>1</v>
      </c>
      <c r="I145" s="176"/>
      <c r="L145" s="173"/>
      <c r="M145" s="177"/>
      <c r="N145" s="178"/>
      <c r="O145" s="178"/>
      <c r="P145" s="178"/>
      <c r="Q145" s="178"/>
      <c r="R145" s="178"/>
      <c r="S145" s="178"/>
      <c r="T145" s="179"/>
      <c r="AT145" s="174" t="s">
        <v>191</v>
      </c>
      <c r="AU145" s="174" t="s">
        <v>82</v>
      </c>
      <c r="AV145" s="14" t="s">
        <v>80</v>
      </c>
      <c r="AW145" s="14" t="s">
        <v>29</v>
      </c>
      <c r="AX145" s="14" t="s">
        <v>72</v>
      </c>
      <c r="AY145" s="174" t="s">
        <v>181</v>
      </c>
    </row>
    <row r="146" spans="1:65" s="14" customFormat="1" ht="11.25">
      <c r="B146" s="173"/>
      <c r="D146" s="160" t="s">
        <v>191</v>
      </c>
      <c r="E146" s="174" t="s">
        <v>1</v>
      </c>
      <c r="F146" s="175" t="s">
        <v>196</v>
      </c>
      <c r="H146" s="174" t="s">
        <v>1</v>
      </c>
      <c r="I146" s="176"/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191</v>
      </c>
      <c r="AU146" s="174" t="s">
        <v>82</v>
      </c>
      <c r="AV146" s="14" t="s">
        <v>80</v>
      </c>
      <c r="AW146" s="14" t="s">
        <v>29</v>
      </c>
      <c r="AX146" s="14" t="s">
        <v>72</v>
      </c>
      <c r="AY146" s="174" t="s">
        <v>181</v>
      </c>
    </row>
    <row r="147" spans="1:65" s="13" customFormat="1" ht="22.5">
      <c r="B147" s="165"/>
      <c r="D147" s="160" t="s">
        <v>191</v>
      </c>
      <c r="E147" s="166" t="s">
        <v>1</v>
      </c>
      <c r="F147" s="167" t="s">
        <v>424</v>
      </c>
      <c r="H147" s="168">
        <v>37.850999999999999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80</v>
      </c>
      <c r="AY147" s="166" t="s">
        <v>181</v>
      </c>
    </row>
    <row r="148" spans="1:65" s="2" customFormat="1" ht="24.2" customHeight="1">
      <c r="A148" s="32"/>
      <c r="B148" s="144"/>
      <c r="C148" s="145" t="s">
        <v>212</v>
      </c>
      <c r="D148" s="145" t="s">
        <v>183</v>
      </c>
      <c r="E148" s="146" t="s">
        <v>213</v>
      </c>
      <c r="F148" s="147" t="s">
        <v>214</v>
      </c>
      <c r="G148" s="148" t="s">
        <v>215</v>
      </c>
      <c r="H148" s="149">
        <v>10</v>
      </c>
      <c r="I148" s="150"/>
      <c r="J148" s="151">
        <f>ROUND(I148*H148,2)</f>
        <v>0</v>
      </c>
      <c r="K148" s="152"/>
      <c r="L148" s="153"/>
      <c r="M148" s="154" t="s">
        <v>1</v>
      </c>
      <c r="N148" s="155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415</v>
      </c>
      <c r="AT148" s="158" t="s">
        <v>183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416</v>
      </c>
      <c r="BM148" s="158" t="s">
        <v>425</v>
      </c>
    </row>
    <row r="149" spans="1:65" s="2" customFormat="1" ht="11.25">
      <c r="A149" s="32"/>
      <c r="B149" s="33"/>
      <c r="C149" s="32"/>
      <c r="D149" s="160" t="s">
        <v>190</v>
      </c>
      <c r="E149" s="32"/>
      <c r="F149" s="161" t="s">
        <v>214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4" customFormat="1" ht="11.25">
      <c r="B150" s="173"/>
      <c r="D150" s="160" t="s">
        <v>191</v>
      </c>
      <c r="E150" s="174" t="s">
        <v>1</v>
      </c>
      <c r="F150" s="175" t="s">
        <v>193</v>
      </c>
      <c r="H150" s="174" t="s">
        <v>1</v>
      </c>
      <c r="I150" s="176"/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191</v>
      </c>
      <c r="AU150" s="174" t="s">
        <v>82</v>
      </c>
      <c r="AV150" s="14" t="s">
        <v>80</v>
      </c>
      <c r="AW150" s="14" t="s">
        <v>29</v>
      </c>
      <c r="AX150" s="14" t="s">
        <v>72</v>
      </c>
      <c r="AY150" s="174" t="s">
        <v>181</v>
      </c>
    </row>
    <row r="151" spans="1:65" s="14" customFormat="1" ht="22.5">
      <c r="B151" s="173"/>
      <c r="D151" s="160" t="s">
        <v>191</v>
      </c>
      <c r="E151" s="174" t="s">
        <v>1</v>
      </c>
      <c r="F151" s="175" t="s">
        <v>218</v>
      </c>
      <c r="H151" s="174" t="s">
        <v>1</v>
      </c>
      <c r="I151" s="176"/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191</v>
      </c>
      <c r="AU151" s="174" t="s">
        <v>82</v>
      </c>
      <c r="AV151" s="14" t="s">
        <v>80</v>
      </c>
      <c r="AW151" s="14" t="s">
        <v>29</v>
      </c>
      <c r="AX151" s="14" t="s">
        <v>72</v>
      </c>
      <c r="AY151" s="174" t="s">
        <v>181</v>
      </c>
    </row>
    <row r="152" spans="1:65" s="14" customFormat="1" ht="22.5">
      <c r="B152" s="173"/>
      <c r="D152" s="160" t="s">
        <v>191</v>
      </c>
      <c r="E152" s="174" t="s">
        <v>1</v>
      </c>
      <c r="F152" s="175" t="s">
        <v>426</v>
      </c>
      <c r="H152" s="174" t="s">
        <v>1</v>
      </c>
      <c r="I152" s="176"/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191</v>
      </c>
      <c r="AU152" s="174" t="s">
        <v>82</v>
      </c>
      <c r="AV152" s="14" t="s">
        <v>80</v>
      </c>
      <c r="AW152" s="14" t="s">
        <v>29</v>
      </c>
      <c r="AX152" s="14" t="s">
        <v>72</v>
      </c>
      <c r="AY152" s="174" t="s">
        <v>181</v>
      </c>
    </row>
    <row r="153" spans="1:65" s="14" customFormat="1" ht="11.25">
      <c r="B153" s="173"/>
      <c r="D153" s="160" t="s">
        <v>191</v>
      </c>
      <c r="E153" s="174" t="s">
        <v>1</v>
      </c>
      <c r="F153" s="175" t="s">
        <v>254</v>
      </c>
      <c r="H153" s="174" t="s">
        <v>1</v>
      </c>
      <c r="I153" s="176"/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191</v>
      </c>
      <c r="AU153" s="174" t="s">
        <v>82</v>
      </c>
      <c r="AV153" s="14" t="s">
        <v>80</v>
      </c>
      <c r="AW153" s="14" t="s">
        <v>29</v>
      </c>
      <c r="AX153" s="14" t="s">
        <v>72</v>
      </c>
      <c r="AY153" s="174" t="s">
        <v>181</v>
      </c>
    </row>
    <row r="154" spans="1:65" s="14" customFormat="1" ht="33.75">
      <c r="B154" s="173"/>
      <c r="D154" s="160" t="s">
        <v>191</v>
      </c>
      <c r="E154" s="174" t="s">
        <v>1</v>
      </c>
      <c r="F154" s="175" t="s">
        <v>255</v>
      </c>
      <c r="H154" s="174" t="s">
        <v>1</v>
      </c>
      <c r="I154" s="176"/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191</v>
      </c>
      <c r="AU154" s="174" t="s">
        <v>82</v>
      </c>
      <c r="AV154" s="14" t="s">
        <v>80</v>
      </c>
      <c r="AW154" s="14" t="s">
        <v>29</v>
      </c>
      <c r="AX154" s="14" t="s">
        <v>72</v>
      </c>
      <c r="AY154" s="174" t="s">
        <v>181</v>
      </c>
    </row>
    <row r="155" spans="1:65" s="14" customFormat="1" ht="11.25">
      <c r="B155" s="173"/>
      <c r="D155" s="160" t="s">
        <v>191</v>
      </c>
      <c r="E155" s="174" t="s">
        <v>1</v>
      </c>
      <c r="F155" s="175" t="s">
        <v>427</v>
      </c>
      <c r="H155" s="174" t="s">
        <v>1</v>
      </c>
      <c r="I155" s="176"/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191</v>
      </c>
      <c r="AU155" s="174" t="s">
        <v>82</v>
      </c>
      <c r="AV155" s="14" t="s">
        <v>80</v>
      </c>
      <c r="AW155" s="14" t="s">
        <v>29</v>
      </c>
      <c r="AX155" s="14" t="s">
        <v>72</v>
      </c>
      <c r="AY155" s="174" t="s">
        <v>181</v>
      </c>
    </row>
    <row r="156" spans="1:65" s="14" customFormat="1" ht="11.25">
      <c r="B156" s="173"/>
      <c r="D156" s="160" t="s">
        <v>191</v>
      </c>
      <c r="E156" s="174" t="s">
        <v>1</v>
      </c>
      <c r="F156" s="175" t="s">
        <v>195</v>
      </c>
      <c r="H156" s="174" t="s">
        <v>1</v>
      </c>
      <c r="I156" s="176"/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191</v>
      </c>
      <c r="AU156" s="174" t="s">
        <v>82</v>
      </c>
      <c r="AV156" s="14" t="s">
        <v>80</v>
      </c>
      <c r="AW156" s="14" t="s">
        <v>29</v>
      </c>
      <c r="AX156" s="14" t="s">
        <v>72</v>
      </c>
      <c r="AY156" s="174" t="s">
        <v>181</v>
      </c>
    </row>
    <row r="157" spans="1:65" s="14" customFormat="1" ht="11.25">
      <c r="B157" s="173"/>
      <c r="D157" s="160" t="s">
        <v>191</v>
      </c>
      <c r="E157" s="174" t="s">
        <v>1</v>
      </c>
      <c r="F157" s="175" t="s">
        <v>210</v>
      </c>
      <c r="H157" s="174" t="s">
        <v>1</v>
      </c>
      <c r="I157" s="176"/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191</v>
      </c>
      <c r="AU157" s="174" t="s">
        <v>82</v>
      </c>
      <c r="AV157" s="14" t="s">
        <v>80</v>
      </c>
      <c r="AW157" s="14" t="s">
        <v>29</v>
      </c>
      <c r="AX157" s="14" t="s">
        <v>72</v>
      </c>
      <c r="AY157" s="174" t="s">
        <v>181</v>
      </c>
    </row>
    <row r="158" spans="1:65" s="14" customFormat="1" ht="11.25">
      <c r="B158" s="173"/>
      <c r="D158" s="160" t="s">
        <v>191</v>
      </c>
      <c r="E158" s="174" t="s">
        <v>1</v>
      </c>
      <c r="F158" s="175" t="s">
        <v>196</v>
      </c>
      <c r="H158" s="174" t="s">
        <v>1</v>
      </c>
      <c r="I158" s="176"/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191</v>
      </c>
      <c r="AU158" s="174" t="s">
        <v>82</v>
      </c>
      <c r="AV158" s="14" t="s">
        <v>80</v>
      </c>
      <c r="AW158" s="14" t="s">
        <v>29</v>
      </c>
      <c r="AX158" s="14" t="s">
        <v>72</v>
      </c>
      <c r="AY158" s="174" t="s">
        <v>181</v>
      </c>
    </row>
    <row r="159" spans="1:65" s="13" customFormat="1" ht="11.25">
      <c r="B159" s="165"/>
      <c r="D159" s="160" t="s">
        <v>191</v>
      </c>
      <c r="E159" s="166" t="s">
        <v>1</v>
      </c>
      <c r="F159" s="167" t="s">
        <v>428</v>
      </c>
      <c r="H159" s="168">
        <v>10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6" t="s">
        <v>191</v>
      </c>
      <c r="AU159" s="166" t="s">
        <v>82</v>
      </c>
      <c r="AV159" s="13" t="s">
        <v>82</v>
      </c>
      <c r="AW159" s="13" t="s">
        <v>29</v>
      </c>
      <c r="AX159" s="13" t="s">
        <v>72</v>
      </c>
      <c r="AY159" s="166" t="s">
        <v>181</v>
      </c>
    </row>
    <row r="160" spans="1:65" s="15" customFormat="1" ht="11.25">
      <c r="B160" s="180"/>
      <c r="D160" s="160" t="s">
        <v>191</v>
      </c>
      <c r="E160" s="181" t="s">
        <v>1</v>
      </c>
      <c r="F160" s="182" t="s">
        <v>223</v>
      </c>
      <c r="H160" s="183">
        <v>10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191</v>
      </c>
      <c r="AU160" s="181" t="s">
        <v>82</v>
      </c>
      <c r="AV160" s="15" t="s">
        <v>188</v>
      </c>
      <c r="AW160" s="15" t="s">
        <v>29</v>
      </c>
      <c r="AX160" s="15" t="s">
        <v>80</v>
      </c>
      <c r="AY160" s="181" t="s">
        <v>181</v>
      </c>
    </row>
    <row r="161" spans="1:65" s="2" customFormat="1" ht="16.5" customHeight="1">
      <c r="A161" s="32"/>
      <c r="B161" s="144"/>
      <c r="C161" s="145" t="s">
        <v>188</v>
      </c>
      <c r="D161" s="145" t="s">
        <v>183</v>
      </c>
      <c r="E161" s="146" t="s">
        <v>429</v>
      </c>
      <c r="F161" s="147" t="s">
        <v>430</v>
      </c>
      <c r="G161" s="148" t="s">
        <v>431</v>
      </c>
      <c r="H161" s="149">
        <v>28.63</v>
      </c>
      <c r="I161" s="150"/>
      <c r="J161" s="151">
        <f>ROUND(I161*H161,2)</f>
        <v>0</v>
      </c>
      <c r="K161" s="152"/>
      <c r="L161" s="153"/>
      <c r="M161" s="154" t="s">
        <v>1</v>
      </c>
      <c r="N161" s="155" t="s">
        <v>37</v>
      </c>
      <c r="O161" s="58"/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8" t="s">
        <v>415</v>
      </c>
      <c r="AT161" s="158" t="s">
        <v>183</v>
      </c>
      <c r="AU161" s="158" t="s">
        <v>82</v>
      </c>
      <c r="AY161" s="17" t="s">
        <v>181</v>
      </c>
      <c r="BE161" s="159">
        <f>IF(N161="základní",J161,0)</f>
        <v>0</v>
      </c>
      <c r="BF161" s="159">
        <f>IF(N161="snížená",J161,0)</f>
        <v>0</v>
      </c>
      <c r="BG161" s="159">
        <f>IF(N161="zákl. přenesená",J161,0)</f>
        <v>0</v>
      </c>
      <c r="BH161" s="159">
        <f>IF(N161="sníž. přenesená",J161,0)</f>
        <v>0</v>
      </c>
      <c r="BI161" s="159">
        <f>IF(N161="nulová",J161,0)</f>
        <v>0</v>
      </c>
      <c r="BJ161" s="17" t="s">
        <v>80</v>
      </c>
      <c r="BK161" s="159">
        <f>ROUND(I161*H161,2)</f>
        <v>0</v>
      </c>
      <c r="BL161" s="17" t="s">
        <v>416</v>
      </c>
      <c r="BM161" s="158" t="s">
        <v>432</v>
      </c>
    </row>
    <row r="162" spans="1:65" s="2" customFormat="1" ht="11.25">
      <c r="A162" s="32"/>
      <c r="B162" s="33"/>
      <c r="C162" s="32"/>
      <c r="D162" s="160" t="s">
        <v>190</v>
      </c>
      <c r="E162" s="32"/>
      <c r="F162" s="161" t="s">
        <v>430</v>
      </c>
      <c r="G162" s="32"/>
      <c r="H162" s="32"/>
      <c r="I162" s="162"/>
      <c r="J162" s="32"/>
      <c r="K162" s="32"/>
      <c r="L162" s="33"/>
      <c r="M162" s="163"/>
      <c r="N162" s="164"/>
      <c r="O162" s="58"/>
      <c r="P162" s="58"/>
      <c r="Q162" s="58"/>
      <c r="R162" s="58"/>
      <c r="S162" s="58"/>
      <c r="T162" s="59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T162" s="17" t="s">
        <v>190</v>
      </c>
      <c r="AU162" s="17" t="s">
        <v>82</v>
      </c>
    </row>
    <row r="163" spans="1:65" s="14" customFormat="1" ht="11.25">
      <c r="B163" s="173"/>
      <c r="D163" s="160" t="s">
        <v>191</v>
      </c>
      <c r="E163" s="174" t="s">
        <v>1</v>
      </c>
      <c r="F163" s="175" t="s">
        <v>193</v>
      </c>
      <c r="H163" s="174" t="s">
        <v>1</v>
      </c>
      <c r="I163" s="176"/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191</v>
      </c>
      <c r="AU163" s="174" t="s">
        <v>82</v>
      </c>
      <c r="AV163" s="14" t="s">
        <v>80</v>
      </c>
      <c r="AW163" s="14" t="s">
        <v>29</v>
      </c>
      <c r="AX163" s="14" t="s">
        <v>72</v>
      </c>
      <c r="AY163" s="174" t="s">
        <v>181</v>
      </c>
    </row>
    <row r="164" spans="1:65" s="14" customFormat="1" ht="22.5">
      <c r="B164" s="173"/>
      <c r="D164" s="160" t="s">
        <v>191</v>
      </c>
      <c r="E164" s="174" t="s">
        <v>1</v>
      </c>
      <c r="F164" s="175" t="s">
        <v>204</v>
      </c>
      <c r="H164" s="174" t="s">
        <v>1</v>
      </c>
      <c r="I164" s="176"/>
      <c r="L164" s="173"/>
      <c r="M164" s="177"/>
      <c r="N164" s="178"/>
      <c r="O164" s="178"/>
      <c r="P164" s="178"/>
      <c r="Q164" s="178"/>
      <c r="R164" s="178"/>
      <c r="S164" s="178"/>
      <c r="T164" s="179"/>
      <c r="AT164" s="174" t="s">
        <v>191</v>
      </c>
      <c r="AU164" s="174" t="s">
        <v>82</v>
      </c>
      <c r="AV164" s="14" t="s">
        <v>80</v>
      </c>
      <c r="AW164" s="14" t="s">
        <v>29</v>
      </c>
      <c r="AX164" s="14" t="s">
        <v>72</v>
      </c>
      <c r="AY164" s="174" t="s">
        <v>181</v>
      </c>
    </row>
    <row r="165" spans="1:65" s="14" customFormat="1" ht="22.5">
      <c r="B165" s="173"/>
      <c r="D165" s="160" t="s">
        <v>191</v>
      </c>
      <c r="E165" s="174" t="s">
        <v>1</v>
      </c>
      <c r="F165" s="175" t="s">
        <v>205</v>
      </c>
      <c r="H165" s="174" t="s">
        <v>1</v>
      </c>
      <c r="I165" s="176"/>
      <c r="L165" s="173"/>
      <c r="M165" s="177"/>
      <c r="N165" s="178"/>
      <c r="O165" s="178"/>
      <c r="P165" s="178"/>
      <c r="Q165" s="178"/>
      <c r="R165" s="178"/>
      <c r="S165" s="178"/>
      <c r="T165" s="179"/>
      <c r="AT165" s="174" t="s">
        <v>191</v>
      </c>
      <c r="AU165" s="174" t="s">
        <v>82</v>
      </c>
      <c r="AV165" s="14" t="s">
        <v>80</v>
      </c>
      <c r="AW165" s="14" t="s">
        <v>29</v>
      </c>
      <c r="AX165" s="14" t="s">
        <v>72</v>
      </c>
      <c r="AY165" s="174" t="s">
        <v>181</v>
      </c>
    </row>
    <row r="166" spans="1:65" s="14" customFormat="1" ht="11.25">
      <c r="B166" s="173"/>
      <c r="D166" s="160" t="s">
        <v>191</v>
      </c>
      <c r="E166" s="174" t="s">
        <v>1</v>
      </c>
      <c r="F166" s="175" t="s">
        <v>220</v>
      </c>
      <c r="H166" s="174" t="s">
        <v>1</v>
      </c>
      <c r="I166" s="176"/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191</v>
      </c>
      <c r="AU166" s="174" t="s">
        <v>82</v>
      </c>
      <c r="AV166" s="14" t="s">
        <v>80</v>
      </c>
      <c r="AW166" s="14" t="s">
        <v>29</v>
      </c>
      <c r="AX166" s="14" t="s">
        <v>72</v>
      </c>
      <c r="AY166" s="174" t="s">
        <v>181</v>
      </c>
    </row>
    <row r="167" spans="1:65" s="14" customFormat="1" ht="22.5">
      <c r="B167" s="173"/>
      <c r="D167" s="160" t="s">
        <v>191</v>
      </c>
      <c r="E167" s="174" t="s">
        <v>1</v>
      </c>
      <c r="F167" s="175" t="s">
        <v>207</v>
      </c>
      <c r="H167" s="174" t="s">
        <v>1</v>
      </c>
      <c r="I167" s="176"/>
      <c r="L167" s="173"/>
      <c r="M167" s="177"/>
      <c r="N167" s="178"/>
      <c r="O167" s="178"/>
      <c r="P167" s="178"/>
      <c r="Q167" s="178"/>
      <c r="R167" s="178"/>
      <c r="S167" s="178"/>
      <c r="T167" s="179"/>
      <c r="AT167" s="174" t="s">
        <v>191</v>
      </c>
      <c r="AU167" s="174" t="s">
        <v>82</v>
      </c>
      <c r="AV167" s="14" t="s">
        <v>80</v>
      </c>
      <c r="AW167" s="14" t="s">
        <v>29</v>
      </c>
      <c r="AX167" s="14" t="s">
        <v>72</v>
      </c>
      <c r="AY167" s="174" t="s">
        <v>181</v>
      </c>
    </row>
    <row r="168" spans="1:65" s="14" customFormat="1" ht="33.75">
      <c r="B168" s="173"/>
      <c r="D168" s="160" t="s">
        <v>191</v>
      </c>
      <c r="E168" s="174" t="s">
        <v>1</v>
      </c>
      <c r="F168" s="175" t="s">
        <v>255</v>
      </c>
      <c r="H168" s="174" t="s">
        <v>1</v>
      </c>
      <c r="I168" s="176"/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191</v>
      </c>
      <c r="AU168" s="174" t="s">
        <v>82</v>
      </c>
      <c r="AV168" s="14" t="s">
        <v>80</v>
      </c>
      <c r="AW168" s="14" t="s">
        <v>29</v>
      </c>
      <c r="AX168" s="14" t="s">
        <v>72</v>
      </c>
      <c r="AY168" s="174" t="s">
        <v>181</v>
      </c>
    </row>
    <row r="169" spans="1:65" s="14" customFormat="1" ht="11.25">
      <c r="B169" s="173"/>
      <c r="D169" s="160" t="s">
        <v>191</v>
      </c>
      <c r="E169" s="174" t="s">
        <v>1</v>
      </c>
      <c r="F169" s="175" t="s">
        <v>433</v>
      </c>
      <c r="H169" s="174" t="s">
        <v>1</v>
      </c>
      <c r="I169" s="176"/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191</v>
      </c>
      <c r="AU169" s="174" t="s">
        <v>82</v>
      </c>
      <c r="AV169" s="14" t="s">
        <v>80</v>
      </c>
      <c r="AW169" s="14" t="s">
        <v>29</v>
      </c>
      <c r="AX169" s="14" t="s">
        <v>72</v>
      </c>
      <c r="AY169" s="174" t="s">
        <v>181</v>
      </c>
    </row>
    <row r="170" spans="1:65" s="14" customFormat="1" ht="11.25">
      <c r="B170" s="173"/>
      <c r="D170" s="160" t="s">
        <v>191</v>
      </c>
      <c r="E170" s="174" t="s">
        <v>1</v>
      </c>
      <c r="F170" s="175" t="s">
        <v>195</v>
      </c>
      <c r="H170" s="174" t="s">
        <v>1</v>
      </c>
      <c r="I170" s="176"/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191</v>
      </c>
      <c r="AU170" s="174" t="s">
        <v>82</v>
      </c>
      <c r="AV170" s="14" t="s">
        <v>80</v>
      </c>
      <c r="AW170" s="14" t="s">
        <v>29</v>
      </c>
      <c r="AX170" s="14" t="s">
        <v>72</v>
      </c>
      <c r="AY170" s="174" t="s">
        <v>181</v>
      </c>
    </row>
    <row r="171" spans="1:65" s="14" customFormat="1" ht="11.25">
      <c r="B171" s="173"/>
      <c r="D171" s="160" t="s">
        <v>191</v>
      </c>
      <c r="E171" s="174" t="s">
        <v>1</v>
      </c>
      <c r="F171" s="175" t="s">
        <v>210</v>
      </c>
      <c r="H171" s="174" t="s">
        <v>1</v>
      </c>
      <c r="I171" s="176"/>
      <c r="L171" s="173"/>
      <c r="M171" s="177"/>
      <c r="N171" s="178"/>
      <c r="O171" s="178"/>
      <c r="P171" s="178"/>
      <c r="Q171" s="178"/>
      <c r="R171" s="178"/>
      <c r="S171" s="178"/>
      <c r="T171" s="179"/>
      <c r="AT171" s="174" t="s">
        <v>191</v>
      </c>
      <c r="AU171" s="174" t="s">
        <v>82</v>
      </c>
      <c r="AV171" s="14" t="s">
        <v>80</v>
      </c>
      <c r="AW171" s="14" t="s">
        <v>29</v>
      </c>
      <c r="AX171" s="14" t="s">
        <v>72</v>
      </c>
      <c r="AY171" s="174" t="s">
        <v>181</v>
      </c>
    </row>
    <row r="172" spans="1:65" s="14" customFormat="1" ht="11.25">
      <c r="B172" s="173"/>
      <c r="D172" s="160" t="s">
        <v>191</v>
      </c>
      <c r="E172" s="174" t="s">
        <v>1</v>
      </c>
      <c r="F172" s="175" t="s">
        <v>196</v>
      </c>
      <c r="H172" s="174" t="s">
        <v>1</v>
      </c>
      <c r="I172" s="176"/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191</v>
      </c>
      <c r="AU172" s="174" t="s">
        <v>82</v>
      </c>
      <c r="AV172" s="14" t="s">
        <v>80</v>
      </c>
      <c r="AW172" s="14" t="s">
        <v>29</v>
      </c>
      <c r="AX172" s="14" t="s">
        <v>72</v>
      </c>
      <c r="AY172" s="174" t="s">
        <v>181</v>
      </c>
    </row>
    <row r="173" spans="1:65" s="13" customFormat="1" ht="22.5">
      <c r="B173" s="165"/>
      <c r="D173" s="160" t="s">
        <v>191</v>
      </c>
      <c r="E173" s="166" t="s">
        <v>1</v>
      </c>
      <c r="F173" s="167" t="s">
        <v>434</v>
      </c>
      <c r="H173" s="168">
        <v>28.63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6" t="s">
        <v>191</v>
      </c>
      <c r="AU173" s="166" t="s">
        <v>82</v>
      </c>
      <c r="AV173" s="13" t="s">
        <v>82</v>
      </c>
      <c r="AW173" s="13" t="s">
        <v>29</v>
      </c>
      <c r="AX173" s="13" t="s">
        <v>80</v>
      </c>
      <c r="AY173" s="166" t="s">
        <v>181</v>
      </c>
    </row>
    <row r="174" spans="1:65" s="2" customFormat="1" ht="16.5" customHeight="1">
      <c r="A174" s="32"/>
      <c r="B174" s="144"/>
      <c r="C174" s="145" t="s">
        <v>231</v>
      </c>
      <c r="D174" s="145" t="s">
        <v>183</v>
      </c>
      <c r="E174" s="146" t="s">
        <v>435</v>
      </c>
      <c r="F174" s="147" t="s">
        <v>436</v>
      </c>
      <c r="G174" s="148" t="s">
        <v>431</v>
      </c>
      <c r="H174" s="149">
        <v>350.58699999999999</v>
      </c>
      <c r="I174" s="150"/>
      <c r="J174" s="151">
        <f>ROUND(I174*H174,2)</f>
        <v>0</v>
      </c>
      <c r="K174" s="152"/>
      <c r="L174" s="153"/>
      <c r="M174" s="154" t="s">
        <v>1</v>
      </c>
      <c r="N174" s="155" t="s">
        <v>37</v>
      </c>
      <c r="O174" s="58"/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8" t="s">
        <v>415</v>
      </c>
      <c r="AT174" s="158" t="s">
        <v>183</v>
      </c>
      <c r="AU174" s="158" t="s">
        <v>82</v>
      </c>
      <c r="AY174" s="17" t="s">
        <v>181</v>
      </c>
      <c r="BE174" s="159">
        <f>IF(N174="základní",J174,0)</f>
        <v>0</v>
      </c>
      <c r="BF174" s="159">
        <f>IF(N174="snížená",J174,0)</f>
        <v>0</v>
      </c>
      <c r="BG174" s="159">
        <f>IF(N174="zákl. přenesená",J174,0)</f>
        <v>0</v>
      </c>
      <c r="BH174" s="159">
        <f>IF(N174="sníž. přenesená",J174,0)</f>
        <v>0</v>
      </c>
      <c r="BI174" s="159">
        <f>IF(N174="nulová",J174,0)</f>
        <v>0</v>
      </c>
      <c r="BJ174" s="17" t="s">
        <v>80</v>
      </c>
      <c r="BK174" s="159">
        <f>ROUND(I174*H174,2)</f>
        <v>0</v>
      </c>
      <c r="BL174" s="17" t="s">
        <v>416</v>
      </c>
      <c r="BM174" s="158" t="s">
        <v>437</v>
      </c>
    </row>
    <row r="175" spans="1:65" s="2" customFormat="1" ht="11.25">
      <c r="A175" s="32"/>
      <c r="B175" s="33"/>
      <c r="C175" s="32"/>
      <c r="D175" s="160" t="s">
        <v>190</v>
      </c>
      <c r="E175" s="32"/>
      <c r="F175" s="161" t="s">
        <v>436</v>
      </c>
      <c r="G175" s="32"/>
      <c r="H175" s="32"/>
      <c r="I175" s="162"/>
      <c r="J175" s="32"/>
      <c r="K175" s="32"/>
      <c r="L175" s="33"/>
      <c r="M175" s="163"/>
      <c r="N175" s="164"/>
      <c r="O175" s="58"/>
      <c r="P175" s="58"/>
      <c r="Q175" s="58"/>
      <c r="R175" s="58"/>
      <c r="S175" s="58"/>
      <c r="T175" s="59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T175" s="17" t="s">
        <v>190</v>
      </c>
      <c r="AU175" s="17" t="s">
        <v>82</v>
      </c>
    </row>
    <row r="176" spans="1:65" s="14" customFormat="1" ht="11.25">
      <c r="B176" s="173"/>
      <c r="D176" s="160" t="s">
        <v>191</v>
      </c>
      <c r="E176" s="174" t="s">
        <v>1</v>
      </c>
      <c r="F176" s="175" t="s">
        <v>193</v>
      </c>
      <c r="H176" s="174" t="s">
        <v>1</v>
      </c>
      <c r="I176" s="176"/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191</v>
      </c>
      <c r="AU176" s="174" t="s">
        <v>82</v>
      </c>
      <c r="AV176" s="14" t="s">
        <v>80</v>
      </c>
      <c r="AW176" s="14" t="s">
        <v>29</v>
      </c>
      <c r="AX176" s="14" t="s">
        <v>72</v>
      </c>
      <c r="AY176" s="174" t="s">
        <v>181</v>
      </c>
    </row>
    <row r="177" spans="1:65" s="14" customFormat="1" ht="22.5">
      <c r="B177" s="173"/>
      <c r="D177" s="160" t="s">
        <v>191</v>
      </c>
      <c r="E177" s="174" t="s">
        <v>1</v>
      </c>
      <c r="F177" s="175" t="s">
        <v>204</v>
      </c>
      <c r="H177" s="174" t="s">
        <v>1</v>
      </c>
      <c r="I177" s="176"/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191</v>
      </c>
      <c r="AU177" s="174" t="s">
        <v>82</v>
      </c>
      <c r="AV177" s="14" t="s">
        <v>80</v>
      </c>
      <c r="AW177" s="14" t="s">
        <v>29</v>
      </c>
      <c r="AX177" s="14" t="s">
        <v>72</v>
      </c>
      <c r="AY177" s="174" t="s">
        <v>181</v>
      </c>
    </row>
    <row r="178" spans="1:65" s="14" customFormat="1" ht="22.5">
      <c r="B178" s="173"/>
      <c r="D178" s="160" t="s">
        <v>191</v>
      </c>
      <c r="E178" s="174" t="s">
        <v>1</v>
      </c>
      <c r="F178" s="175" t="s">
        <v>418</v>
      </c>
      <c r="H178" s="174" t="s">
        <v>1</v>
      </c>
      <c r="I178" s="176"/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191</v>
      </c>
      <c r="AU178" s="174" t="s">
        <v>82</v>
      </c>
      <c r="AV178" s="14" t="s">
        <v>80</v>
      </c>
      <c r="AW178" s="14" t="s">
        <v>29</v>
      </c>
      <c r="AX178" s="14" t="s">
        <v>72</v>
      </c>
      <c r="AY178" s="174" t="s">
        <v>181</v>
      </c>
    </row>
    <row r="179" spans="1:65" s="14" customFormat="1" ht="11.25">
      <c r="B179" s="173"/>
      <c r="D179" s="160" t="s">
        <v>191</v>
      </c>
      <c r="E179" s="174" t="s">
        <v>1</v>
      </c>
      <c r="F179" s="175" t="s">
        <v>220</v>
      </c>
      <c r="H179" s="174" t="s">
        <v>1</v>
      </c>
      <c r="I179" s="176"/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191</v>
      </c>
      <c r="AU179" s="174" t="s">
        <v>82</v>
      </c>
      <c r="AV179" s="14" t="s">
        <v>80</v>
      </c>
      <c r="AW179" s="14" t="s">
        <v>29</v>
      </c>
      <c r="AX179" s="14" t="s">
        <v>72</v>
      </c>
      <c r="AY179" s="174" t="s">
        <v>181</v>
      </c>
    </row>
    <row r="180" spans="1:65" s="14" customFormat="1" ht="22.5">
      <c r="B180" s="173"/>
      <c r="D180" s="160" t="s">
        <v>191</v>
      </c>
      <c r="E180" s="174" t="s">
        <v>1</v>
      </c>
      <c r="F180" s="175" t="s">
        <v>207</v>
      </c>
      <c r="H180" s="174" t="s">
        <v>1</v>
      </c>
      <c r="I180" s="176"/>
      <c r="L180" s="173"/>
      <c r="M180" s="177"/>
      <c r="N180" s="178"/>
      <c r="O180" s="178"/>
      <c r="P180" s="178"/>
      <c r="Q180" s="178"/>
      <c r="R180" s="178"/>
      <c r="S180" s="178"/>
      <c r="T180" s="179"/>
      <c r="AT180" s="174" t="s">
        <v>191</v>
      </c>
      <c r="AU180" s="174" t="s">
        <v>82</v>
      </c>
      <c r="AV180" s="14" t="s">
        <v>80</v>
      </c>
      <c r="AW180" s="14" t="s">
        <v>29</v>
      </c>
      <c r="AX180" s="14" t="s">
        <v>72</v>
      </c>
      <c r="AY180" s="174" t="s">
        <v>181</v>
      </c>
    </row>
    <row r="181" spans="1:65" s="14" customFormat="1" ht="33.75">
      <c r="B181" s="173"/>
      <c r="D181" s="160" t="s">
        <v>191</v>
      </c>
      <c r="E181" s="174" t="s">
        <v>1</v>
      </c>
      <c r="F181" s="175" t="s">
        <v>255</v>
      </c>
      <c r="H181" s="174" t="s">
        <v>1</v>
      </c>
      <c r="I181" s="176"/>
      <c r="L181" s="173"/>
      <c r="M181" s="177"/>
      <c r="N181" s="178"/>
      <c r="O181" s="178"/>
      <c r="P181" s="178"/>
      <c r="Q181" s="178"/>
      <c r="R181" s="178"/>
      <c r="S181" s="178"/>
      <c r="T181" s="179"/>
      <c r="AT181" s="174" t="s">
        <v>191</v>
      </c>
      <c r="AU181" s="174" t="s">
        <v>82</v>
      </c>
      <c r="AV181" s="14" t="s">
        <v>80</v>
      </c>
      <c r="AW181" s="14" t="s">
        <v>29</v>
      </c>
      <c r="AX181" s="14" t="s">
        <v>72</v>
      </c>
      <c r="AY181" s="174" t="s">
        <v>181</v>
      </c>
    </row>
    <row r="182" spans="1:65" s="14" customFormat="1" ht="11.25">
      <c r="B182" s="173"/>
      <c r="D182" s="160" t="s">
        <v>191</v>
      </c>
      <c r="E182" s="174" t="s">
        <v>1</v>
      </c>
      <c r="F182" s="175" t="s">
        <v>222</v>
      </c>
      <c r="H182" s="174" t="s">
        <v>1</v>
      </c>
      <c r="I182" s="176"/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191</v>
      </c>
      <c r="AU182" s="174" t="s">
        <v>82</v>
      </c>
      <c r="AV182" s="14" t="s">
        <v>80</v>
      </c>
      <c r="AW182" s="14" t="s">
        <v>29</v>
      </c>
      <c r="AX182" s="14" t="s">
        <v>72</v>
      </c>
      <c r="AY182" s="174" t="s">
        <v>181</v>
      </c>
    </row>
    <row r="183" spans="1:65" s="14" customFormat="1" ht="11.25">
      <c r="B183" s="173"/>
      <c r="D183" s="160" t="s">
        <v>191</v>
      </c>
      <c r="E183" s="174" t="s">
        <v>1</v>
      </c>
      <c r="F183" s="175" t="s">
        <v>195</v>
      </c>
      <c r="H183" s="174" t="s">
        <v>1</v>
      </c>
      <c r="I183" s="176"/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191</v>
      </c>
      <c r="AU183" s="174" t="s">
        <v>82</v>
      </c>
      <c r="AV183" s="14" t="s">
        <v>80</v>
      </c>
      <c r="AW183" s="14" t="s">
        <v>29</v>
      </c>
      <c r="AX183" s="14" t="s">
        <v>72</v>
      </c>
      <c r="AY183" s="174" t="s">
        <v>181</v>
      </c>
    </row>
    <row r="184" spans="1:65" s="14" customFormat="1" ht="11.25">
      <c r="B184" s="173"/>
      <c r="D184" s="160" t="s">
        <v>191</v>
      </c>
      <c r="E184" s="174" t="s">
        <v>1</v>
      </c>
      <c r="F184" s="175" t="s">
        <v>210</v>
      </c>
      <c r="H184" s="174" t="s">
        <v>1</v>
      </c>
      <c r="I184" s="176"/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191</v>
      </c>
      <c r="AU184" s="174" t="s">
        <v>82</v>
      </c>
      <c r="AV184" s="14" t="s">
        <v>80</v>
      </c>
      <c r="AW184" s="14" t="s">
        <v>29</v>
      </c>
      <c r="AX184" s="14" t="s">
        <v>72</v>
      </c>
      <c r="AY184" s="174" t="s">
        <v>181</v>
      </c>
    </row>
    <row r="185" spans="1:65" s="14" customFormat="1" ht="11.25">
      <c r="B185" s="173"/>
      <c r="D185" s="160" t="s">
        <v>191</v>
      </c>
      <c r="E185" s="174" t="s">
        <v>1</v>
      </c>
      <c r="F185" s="175" t="s">
        <v>196</v>
      </c>
      <c r="H185" s="174" t="s">
        <v>1</v>
      </c>
      <c r="I185" s="176"/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191</v>
      </c>
      <c r="AU185" s="174" t="s">
        <v>82</v>
      </c>
      <c r="AV185" s="14" t="s">
        <v>80</v>
      </c>
      <c r="AW185" s="14" t="s">
        <v>29</v>
      </c>
      <c r="AX185" s="14" t="s">
        <v>72</v>
      </c>
      <c r="AY185" s="174" t="s">
        <v>181</v>
      </c>
    </row>
    <row r="186" spans="1:65" s="13" customFormat="1" ht="22.5">
      <c r="B186" s="165"/>
      <c r="D186" s="160" t="s">
        <v>191</v>
      </c>
      <c r="E186" s="166" t="s">
        <v>1</v>
      </c>
      <c r="F186" s="167" t="s">
        <v>438</v>
      </c>
      <c r="H186" s="168">
        <v>350.58699999999999</v>
      </c>
      <c r="I186" s="169"/>
      <c r="L186" s="165"/>
      <c r="M186" s="170"/>
      <c r="N186" s="171"/>
      <c r="O186" s="171"/>
      <c r="P186" s="171"/>
      <c r="Q186" s="171"/>
      <c r="R186" s="171"/>
      <c r="S186" s="171"/>
      <c r="T186" s="172"/>
      <c r="AT186" s="166" t="s">
        <v>191</v>
      </c>
      <c r="AU186" s="166" t="s">
        <v>82</v>
      </c>
      <c r="AV186" s="13" t="s">
        <v>82</v>
      </c>
      <c r="AW186" s="13" t="s">
        <v>29</v>
      </c>
      <c r="AX186" s="13" t="s">
        <v>72</v>
      </c>
      <c r="AY186" s="166" t="s">
        <v>181</v>
      </c>
    </row>
    <row r="187" spans="1:65" s="15" customFormat="1" ht="11.25">
      <c r="B187" s="180"/>
      <c r="D187" s="160" t="s">
        <v>191</v>
      </c>
      <c r="E187" s="181" t="s">
        <v>1</v>
      </c>
      <c r="F187" s="182" t="s">
        <v>223</v>
      </c>
      <c r="H187" s="183">
        <v>350.58699999999999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191</v>
      </c>
      <c r="AU187" s="181" t="s">
        <v>82</v>
      </c>
      <c r="AV187" s="15" t="s">
        <v>188</v>
      </c>
      <c r="AW187" s="15" t="s">
        <v>29</v>
      </c>
      <c r="AX187" s="15" t="s">
        <v>80</v>
      </c>
      <c r="AY187" s="181" t="s">
        <v>181</v>
      </c>
    </row>
    <row r="188" spans="1:65" s="2" customFormat="1" ht="16.5" customHeight="1">
      <c r="A188" s="32"/>
      <c r="B188" s="144"/>
      <c r="C188" s="145" t="s">
        <v>237</v>
      </c>
      <c r="D188" s="145" t="s">
        <v>183</v>
      </c>
      <c r="E188" s="146" t="s">
        <v>439</v>
      </c>
      <c r="F188" s="147" t="s">
        <v>440</v>
      </c>
      <c r="G188" s="148" t="s">
        <v>215</v>
      </c>
      <c r="H188" s="149">
        <v>1</v>
      </c>
      <c r="I188" s="150"/>
      <c r="J188" s="151">
        <f>ROUND(I188*H188,2)</f>
        <v>0</v>
      </c>
      <c r="K188" s="152"/>
      <c r="L188" s="153"/>
      <c r="M188" s="154" t="s">
        <v>1</v>
      </c>
      <c r="N188" s="155" t="s">
        <v>37</v>
      </c>
      <c r="O188" s="58"/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8" t="s">
        <v>415</v>
      </c>
      <c r="AT188" s="158" t="s">
        <v>183</v>
      </c>
      <c r="AU188" s="158" t="s">
        <v>82</v>
      </c>
      <c r="AY188" s="17" t="s">
        <v>181</v>
      </c>
      <c r="BE188" s="159">
        <f>IF(N188="základní",J188,0)</f>
        <v>0</v>
      </c>
      <c r="BF188" s="159">
        <f>IF(N188="snížená",J188,0)</f>
        <v>0</v>
      </c>
      <c r="BG188" s="159">
        <f>IF(N188="zákl. přenesená",J188,0)</f>
        <v>0</v>
      </c>
      <c r="BH188" s="159">
        <f>IF(N188="sníž. přenesená",J188,0)</f>
        <v>0</v>
      </c>
      <c r="BI188" s="159">
        <f>IF(N188="nulová",J188,0)</f>
        <v>0</v>
      </c>
      <c r="BJ188" s="17" t="s">
        <v>80</v>
      </c>
      <c r="BK188" s="159">
        <f>ROUND(I188*H188,2)</f>
        <v>0</v>
      </c>
      <c r="BL188" s="17" t="s">
        <v>416</v>
      </c>
      <c r="BM188" s="158" t="s">
        <v>441</v>
      </c>
    </row>
    <row r="189" spans="1:65" s="2" customFormat="1" ht="11.25">
      <c r="A189" s="32"/>
      <c r="B189" s="33"/>
      <c r="C189" s="32"/>
      <c r="D189" s="160" t="s">
        <v>190</v>
      </c>
      <c r="E189" s="32"/>
      <c r="F189" s="161" t="s">
        <v>440</v>
      </c>
      <c r="G189" s="32"/>
      <c r="H189" s="32"/>
      <c r="I189" s="162"/>
      <c r="J189" s="32"/>
      <c r="K189" s="32"/>
      <c r="L189" s="33"/>
      <c r="M189" s="163"/>
      <c r="N189" s="164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190</v>
      </c>
      <c r="AU189" s="17" t="s">
        <v>82</v>
      </c>
    </row>
    <row r="190" spans="1:65" s="14" customFormat="1" ht="11.25">
      <c r="B190" s="173"/>
      <c r="D190" s="160" t="s">
        <v>191</v>
      </c>
      <c r="E190" s="174" t="s">
        <v>1</v>
      </c>
      <c r="F190" s="175" t="s">
        <v>193</v>
      </c>
      <c r="H190" s="174" t="s">
        <v>1</v>
      </c>
      <c r="I190" s="176"/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191</v>
      </c>
      <c r="AU190" s="174" t="s">
        <v>82</v>
      </c>
      <c r="AV190" s="14" t="s">
        <v>80</v>
      </c>
      <c r="AW190" s="14" t="s">
        <v>29</v>
      </c>
      <c r="AX190" s="14" t="s">
        <v>72</v>
      </c>
      <c r="AY190" s="174" t="s">
        <v>181</v>
      </c>
    </row>
    <row r="191" spans="1:65" s="14" customFormat="1" ht="22.5">
      <c r="B191" s="173"/>
      <c r="D191" s="160" t="s">
        <v>191</v>
      </c>
      <c r="E191" s="174" t="s">
        <v>1</v>
      </c>
      <c r="F191" s="175" t="s">
        <v>442</v>
      </c>
      <c r="H191" s="174" t="s">
        <v>1</v>
      </c>
      <c r="I191" s="176"/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191</v>
      </c>
      <c r="AU191" s="174" t="s">
        <v>82</v>
      </c>
      <c r="AV191" s="14" t="s">
        <v>80</v>
      </c>
      <c r="AW191" s="14" t="s">
        <v>29</v>
      </c>
      <c r="AX191" s="14" t="s">
        <v>72</v>
      </c>
      <c r="AY191" s="174" t="s">
        <v>181</v>
      </c>
    </row>
    <row r="192" spans="1:65" s="14" customFormat="1" ht="22.5">
      <c r="B192" s="173"/>
      <c r="D192" s="160" t="s">
        <v>191</v>
      </c>
      <c r="E192" s="174" t="s">
        <v>1</v>
      </c>
      <c r="F192" s="175" t="s">
        <v>219</v>
      </c>
      <c r="H192" s="174" t="s">
        <v>1</v>
      </c>
      <c r="I192" s="176"/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191</v>
      </c>
      <c r="AU192" s="174" t="s">
        <v>82</v>
      </c>
      <c r="AV192" s="14" t="s">
        <v>80</v>
      </c>
      <c r="AW192" s="14" t="s">
        <v>29</v>
      </c>
      <c r="AX192" s="14" t="s">
        <v>72</v>
      </c>
      <c r="AY192" s="174" t="s">
        <v>181</v>
      </c>
    </row>
    <row r="193" spans="1:65" s="14" customFormat="1" ht="11.25">
      <c r="B193" s="173"/>
      <c r="D193" s="160" t="s">
        <v>191</v>
      </c>
      <c r="E193" s="174" t="s">
        <v>1</v>
      </c>
      <c r="F193" s="175" t="s">
        <v>220</v>
      </c>
      <c r="H193" s="174" t="s">
        <v>1</v>
      </c>
      <c r="I193" s="176"/>
      <c r="L193" s="173"/>
      <c r="M193" s="177"/>
      <c r="N193" s="178"/>
      <c r="O193" s="178"/>
      <c r="P193" s="178"/>
      <c r="Q193" s="178"/>
      <c r="R193" s="178"/>
      <c r="S193" s="178"/>
      <c r="T193" s="179"/>
      <c r="AT193" s="174" t="s">
        <v>191</v>
      </c>
      <c r="AU193" s="174" t="s">
        <v>82</v>
      </c>
      <c r="AV193" s="14" t="s">
        <v>80</v>
      </c>
      <c r="AW193" s="14" t="s">
        <v>29</v>
      </c>
      <c r="AX193" s="14" t="s">
        <v>72</v>
      </c>
      <c r="AY193" s="174" t="s">
        <v>181</v>
      </c>
    </row>
    <row r="194" spans="1:65" s="14" customFormat="1" ht="33.75">
      <c r="B194" s="173"/>
      <c r="D194" s="160" t="s">
        <v>191</v>
      </c>
      <c r="E194" s="174" t="s">
        <v>1</v>
      </c>
      <c r="F194" s="175" t="s">
        <v>255</v>
      </c>
      <c r="H194" s="174" t="s">
        <v>1</v>
      </c>
      <c r="I194" s="176"/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191</v>
      </c>
      <c r="AU194" s="174" t="s">
        <v>82</v>
      </c>
      <c r="AV194" s="14" t="s">
        <v>80</v>
      </c>
      <c r="AW194" s="14" t="s">
        <v>29</v>
      </c>
      <c r="AX194" s="14" t="s">
        <v>72</v>
      </c>
      <c r="AY194" s="174" t="s">
        <v>181</v>
      </c>
    </row>
    <row r="195" spans="1:65" s="14" customFormat="1" ht="11.25">
      <c r="B195" s="173"/>
      <c r="D195" s="160" t="s">
        <v>191</v>
      </c>
      <c r="E195" s="174" t="s">
        <v>1</v>
      </c>
      <c r="F195" s="175" t="s">
        <v>222</v>
      </c>
      <c r="H195" s="174" t="s">
        <v>1</v>
      </c>
      <c r="I195" s="176"/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191</v>
      </c>
      <c r="AU195" s="174" t="s">
        <v>82</v>
      </c>
      <c r="AV195" s="14" t="s">
        <v>80</v>
      </c>
      <c r="AW195" s="14" t="s">
        <v>29</v>
      </c>
      <c r="AX195" s="14" t="s">
        <v>72</v>
      </c>
      <c r="AY195" s="174" t="s">
        <v>181</v>
      </c>
    </row>
    <row r="196" spans="1:65" s="14" customFormat="1" ht="11.25">
      <c r="B196" s="173"/>
      <c r="D196" s="160" t="s">
        <v>191</v>
      </c>
      <c r="E196" s="174" t="s">
        <v>1</v>
      </c>
      <c r="F196" s="175" t="s">
        <v>195</v>
      </c>
      <c r="H196" s="174" t="s">
        <v>1</v>
      </c>
      <c r="I196" s="176"/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191</v>
      </c>
      <c r="AU196" s="174" t="s">
        <v>82</v>
      </c>
      <c r="AV196" s="14" t="s">
        <v>80</v>
      </c>
      <c r="AW196" s="14" t="s">
        <v>29</v>
      </c>
      <c r="AX196" s="14" t="s">
        <v>72</v>
      </c>
      <c r="AY196" s="174" t="s">
        <v>181</v>
      </c>
    </row>
    <row r="197" spans="1:65" s="14" customFormat="1" ht="11.25">
      <c r="B197" s="173"/>
      <c r="D197" s="160" t="s">
        <v>191</v>
      </c>
      <c r="E197" s="174" t="s">
        <v>1</v>
      </c>
      <c r="F197" s="175" t="s">
        <v>210</v>
      </c>
      <c r="H197" s="174" t="s">
        <v>1</v>
      </c>
      <c r="I197" s="176"/>
      <c r="L197" s="173"/>
      <c r="M197" s="177"/>
      <c r="N197" s="178"/>
      <c r="O197" s="178"/>
      <c r="P197" s="178"/>
      <c r="Q197" s="178"/>
      <c r="R197" s="178"/>
      <c r="S197" s="178"/>
      <c r="T197" s="179"/>
      <c r="AT197" s="174" t="s">
        <v>191</v>
      </c>
      <c r="AU197" s="174" t="s">
        <v>82</v>
      </c>
      <c r="AV197" s="14" t="s">
        <v>80</v>
      </c>
      <c r="AW197" s="14" t="s">
        <v>29</v>
      </c>
      <c r="AX197" s="14" t="s">
        <v>72</v>
      </c>
      <c r="AY197" s="174" t="s">
        <v>181</v>
      </c>
    </row>
    <row r="198" spans="1:65" s="14" customFormat="1" ht="11.25">
      <c r="B198" s="173"/>
      <c r="D198" s="160" t="s">
        <v>191</v>
      </c>
      <c r="E198" s="174" t="s">
        <v>1</v>
      </c>
      <c r="F198" s="175" t="s">
        <v>196</v>
      </c>
      <c r="H198" s="174" t="s">
        <v>1</v>
      </c>
      <c r="I198" s="176"/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191</v>
      </c>
      <c r="AU198" s="174" t="s">
        <v>82</v>
      </c>
      <c r="AV198" s="14" t="s">
        <v>80</v>
      </c>
      <c r="AW198" s="14" t="s">
        <v>29</v>
      </c>
      <c r="AX198" s="14" t="s">
        <v>72</v>
      </c>
      <c r="AY198" s="174" t="s">
        <v>181</v>
      </c>
    </row>
    <row r="199" spans="1:65" s="13" customFormat="1" ht="11.25">
      <c r="B199" s="165"/>
      <c r="D199" s="160" t="s">
        <v>191</v>
      </c>
      <c r="E199" s="166" t="s">
        <v>1</v>
      </c>
      <c r="F199" s="167" t="s">
        <v>443</v>
      </c>
      <c r="H199" s="168">
        <v>1</v>
      </c>
      <c r="I199" s="169"/>
      <c r="L199" s="165"/>
      <c r="M199" s="170"/>
      <c r="N199" s="171"/>
      <c r="O199" s="171"/>
      <c r="P199" s="171"/>
      <c r="Q199" s="171"/>
      <c r="R199" s="171"/>
      <c r="S199" s="171"/>
      <c r="T199" s="172"/>
      <c r="AT199" s="166" t="s">
        <v>191</v>
      </c>
      <c r="AU199" s="166" t="s">
        <v>82</v>
      </c>
      <c r="AV199" s="13" t="s">
        <v>82</v>
      </c>
      <c r="AW199" s="13" t="s">
        <v>29</v>
      </c>
      <c r="AX199" s="13" t="s">
        <v>72</v>
      </c>
      <c r="AY199" s="166" t="s">
        <v>181</v>
      </c>
    </row>
    <row r="200" spans="1:65" s="15" customFormat="1" ht="11.25">
      <c r="B200" s="180"/>
      <c r="D200" s="160" t="s">
        <v>191</v>
      </c>
      <c r="E200" s="181" t="s">
        <v>1</v>
      </c>
      <c r="F200" s="182" t="s">
        <v>223</v>
      </c>
      <c r="H200" s="183">
        <v>1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191</v>
      </c>
      <c r="AU200" s="181" t="s">
        <v>82</v>
      </c>
      <c r="AV200" s="15" t="s">
        <v>188</v>
      </c>
      <c r="AW200" s="15" t="s">
        <v>29</v>
      </c>
      <c r="AX200" s="15" t="s">
        <v>80</v>
      </c>
      <c r="AY200" s="181" t="s">
        <v>181</v>
      </c>
    </row>
    <row r="201" spans="1:65" s="2" customFormat="1" ht="16.5" customHeight="1">
      <c r="A201" s="32"/>
      <c r="B201" s="144"/>
      <c r="C201" s="145" t="s">
        <v>250</v>
      </c>
      <c r="D201" s="145" t="s">
        <v>183</v>
      </c>
      <c r="E201" s="146" t="s">
        <v>444</v>
      </c>
      <c r="F201" s="147" t="s">
        <v>445</v>
      </c>
      <c r="G201" s="148" t="s">
        <v>183</v>
      </c>
      <c r="H201" s="149">
        <v>9542</v>
      </c>
      <c r="I201" s="150"/>
      <c r="J201" s="151">
        <f>ROUND(I201*H201,2)</f>
        <v>0</v>
      </c>
      <c r="K201" s="152"/>
      <c r="L201" s="153"/>
      <c r="M201" s="154" t="s">
        <v>1</v>
      </c>
      <c r="N201" s="155" t="s">
        <v>37</v>
      </c>
      <c r="O201" s="58"/>
      <c r="P201" s="156">
        <f>O201*H201</f>
        <v>0</v>
      </c>
      <c r="Q201" s="156">
        <v>0</v>
      </c>
      <c r="R201" s="156">
        <f>Q201*H201</f>
        <v>0</v>
      </c>
      <c r="S201" s="156">
        <v>0</v>
      </c>
      <c r="T201" s="15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8" t="s">
        <v>415</v>
      </c>
      <c r="AT201" s="158" t="s">
        <v>183</v>
      </c>
      <c r="AU201" s="158" t="s">
        <v>82</v>
      </c>
      <c r="AY201" s="17" t="s">
        <v>181</v>
      </c>
      <c r="BE201" s="159">
        <f>IF(N201="základní",J201,0)</f>
        <v>0</v>
      </c>
      <c r="BF201" s="159">
        <f>IF(N201="snížená",J201,0)</f>
        <v>0</v>
      </c>
      <c r="BG201" s="159">
        <f>IF(N201="zákl. přenesená",J201,0)</f>
        <v>0</v>
      </c>
      <c r="BH201" s="159">
        <f>IF(N201="sníž. přenesená",J201,0)</f>
        <v>0</v>
      </c>
      <c r="BI201" s="159">
        <f>IF(N201="nulová",J201,0)</f>
        <v>0</v>
      </c>
      <c r="BJ201" s="17" t="s">
        <v>80</v>
      </c>
      <c r="BK201" s="159">
        <f>ROUND(I201*H201,2)</f>
        <v>0</v>
      </c>
      <c r="BL201" s="17" t="s">
        <v>416</v>
      </c>
      <c r="BM201" s="158" t="s">
        <v>446</v>
      </c>
    </row>
    <row r="202" spans="1:65" s="2" customFormat="1" ht="11.25">
      <c r="A202" s="32"/>
      <c r="B202" s="33"/>
      <c r="C202" s="32"/>
      <c r="D202" s="160" t="s">
        <v>190</v>
      </c>
      <c r="E202" s="32"/>
      <c r="F202" s="161" t="s">
        <v>445</v>
      </c>
      <c r="G202" s="32"/>
      <c r="H202" s="32"/>
      <c r="I202" s="162"/>
      <c r="J202" s="32"/>
      <c r="K202" s="32"/>
      <c r="L202" s="33"/>
      <c r="M202" s="163"/>
      <c r="N202" s="164"/>
      <c r="O202" s="58"/>
      <c r="P202" s="58"/>
      <c r="Q202" s="58"/>
      <c r="R202" s="58"/>
      <c r="S202" s="58"/>
      <c r="T202" s="59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T202" s="17" t="s">
        <v>190</v>
      </c>
      <c r="AU202" s="17" t="s">
        <v>82</v>
      </c>
    </row>
    <row r="203" spans="1:65" s="14" customFormat="1" ht="11.25">
      <c r="B203" s="173"/>
      <c r="D203" s="160" t="s">
        <v>191</v>
      </c>
      <c r="E203" s="174" t="s">
        <v>1</v>
      </c>
      <c r="F203" s="175" t="s">
        <v>193</v>
      </c>
      <c r="H203" s="174" t="s">
        <v>1</v>
      </c>
      <c r="I203" s="176"/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191</v>
      </c>
      <c r="AU203" s="174" t="s">
        <v>82</v>
      </c>
      <c r="AV203" s="14" t="s">
        <v>80</v>
      </c>
      <c r="AW203" s="14" t="s">
        <v>29</v>
      </c>
      <c r="AX203" s="14" t="s">
        <v>72</v>
      </c>
      <c r="AY203" s="174" t="s">
        <v>181</v>
      </c>
    </row>
    <row r="204" spans="1:65" s="14" customFormat="1" ht="22.5">
      <c r="B204" s="173"/>
      <c r="D204" s="160" t="s">
        <v>191</v>
      </c>
      <c r="E204" s="174" t="s">
        <v>1</v>
      </c>
      <c r="F204" s="175" t="s">
        <v>204</v>
      </c>
      <c r="H204" s="174" t="s">
        <v>1</v>
      </c>
      <c r="I204" s="176"/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191</v>
      </c>
      <c r="AU204" s="174" t="s">
        <v>82</v>
      </c>
      <c r="AV204" s="14" t="s">
        <v>80</v>
      </c>
      <c r="AW204" s="14" t="s">
        <v>29</v>
      </c>
      <c r="AX204" s="14" t="s">
        <v>72</v>
      </c>
      <c r="AY204" s="174" t="s">
        <v>181</v>
      </c>
    </row>
    <row r="205" spans="1:65" s="14" customFormat="1" ht="22.5">
      <c r="B205" s="173"/>
      <c r="D205" s="160" t="s">
        <v>191</v>
      </c>
      <c r="E205" s="174" t="s">
        <v>1</v>
      </c>
      <c r="F205" s="175" t="s">
        <v>205</v>
      </c>
      <c r="H205" s="174" t="s">
        <v>1</v>
      </c>
      <c r="I205" s="176"/>
      <c r="L205" s="173"/>
      <c r="M205" s="177"/>
      <c r="N205" s="178"/>
      <c r="O205" s="178"/>
      <c r="P205" s="178"/>
      <c r="Q205" s="178"/>
      <c r="R205" s="178"/>
      <c r="S205" s="178"/>
      <c r="T205" s="179"/>
      <c r="AT205" s="174" t="s">
        <v>191</v>
      </c>
      <c r="AU205" s="174" t="s">
        <v>82</v>
      </c>
      <c r="AV205" s="14" t="s">
        <v>80</v>
      </c>
      <c r="AW205" s="14" t="s">
        <v>29</v>
      </c>
      <c r="AX205" s="14" t="s">
        <v>72</v>
      </c>
      <c r="AY205" s="174" t="s">
        <v>181</v>
      </c>
    </row>
    <row r="206" spans="1:65" s="14" customFormat="1" ht="11.25">
      <c r="B206" s="173"/>
      <c r="D206" s="160" t="s">
        <v>191</v>
      </c>
      <c r="E206" s="174" t="s">
        <v>1</v>
      </c>
      <c r="F206" s="175" t="s">
        <v>220</v>
      </c>
      <c r="H206" s="174" t="s">
        <v>1</v>
      </c>
      <c r="I206" s="176"/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191</v>
      </c>
      <c r="AU206" s="174" t="s">
        <v>82</v>
      </c>
      <c r="AV206" s="14" t="s">
        <v>80</v>
      </c>
      <c r="AW206" s="14" t="s">
        <v>29</v>
      </c>
      <c r="AX206" s="14" t="s">
        <v>72</v>
      </c>
      <c r="AY206" s="174" t="s">
        <v>181</v>
      </c>
    </row>
    <row r="207" spans="1:65" s="14" customFormat="1" ht="22.5">
      <c r="B207" s="173"/>
      <c r="D207" s="160" t="s">
        <v>191</v>
      </c>
      <c r="E207" s="174" t="s">
        <v>1</v>
      </c>
      <c r="F207" s="175" t="s">
        <v>207</v>
      </c>
      <c r="H207" s="174" t="s">
        <v>1</v>
      </c>
      <c r="I207" s="176"/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191</v>
      </c>
      <c r="AU207" s="174" t="s">
        <v>82</v>
      </c>
      <c r="AV207" s="14" t="s">
        <v>80</v>
      </c>
      <c r="AW207" s="14" t="s">
        <v>29</v>
      </c>
      <c r="AX207" s="14" t="s">
        <v>72</v>
      </c>
      <c r="AY207" s="174" t="s">
        <v>181</v>
      </c>
    </row>
    <row r="208" spans="1:65" s="14" customFormat="1" ht="33.75">
      <c r="B208" s="173"/>
      <c r="D208" s="160" t="s">
        <v>191</v>
      </c>
      <c r="E208" s="174" t="s">
        <v>1</v>
      </c>
      <c r="F208" s="175" t="s">
        <v>255</v>
      </c>
      <c r="H208" s="174" t="s">
        <v>1</v>
      </c>
      <c r="I208" s="176"/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191</v>
      </c>
      <c r="AU208" s="174" t="s">
        <v>82</v>
      </c>
      <c r="AV208" s="14" t="s">
        <v>80</v>
      </c>
      <c r="AW208" s="14" t="s">
        <v>29</v>
      </c>
      <c r="AX208" s="14" t="s">
        <v>72</v>
      </c>
      <c r="AY208" s="174" t="s">
        <v>181</v>
      </c>
    </row>
    <row r="209" spans="1:65" s="14" customFormat="1" ht="11.25">
      <c r="B209" s="173"/>
      <c r="D209" s="160" t="s">
        <v>191</v>
      </c>
      <c r="E209" s="174" t="s">
        <v>1</v>
      </c>
      <c r="F209" s="175" t="s">
        <v>296</v>
      </c>
      <c r="H209" s="174" t="s">
        <v>1</v>
      </c>
      <c r="I209" s="176"/>
      <c r="L209" s="173"/>
      <c r="M209" s="177"/>
      <c r="N209" s="178"/>
      <c r="O209" s="178"/>
      <c r="P209" s="178"/>
      <c r="Q209" s="178"/>
      <c r="R209" s="178"/>
      <c r="S209" s="178"/>
      <c r="T209" s="179"/>
      <c r="AT209" s="174" t="s">
        <v>191</v>
      </c>
      <c r="AU209" s="174" t="s">
        <v>82</v>
      </c>
      <c r="AV209" s="14" t="s">
        <v>80</v>
      </c>
      <c r="AW209" s="14" t="s">
        <v>29</v>
      </c>
      <c r="AX209" s="14" t="s">
        <v>72</v>
      </c>
      <c r="AY209" s="174" t="s">
        <v>181</v>
      </c>
    </row>
    <row r="210" spans="1:65" s="14" customFormat="1" ht="11.25">
      <c r="B210" s="173"/>
      <c r="D210" s="160" t="s">
        <v>191</v>
      </c>
      <c r="E210" s="174" t="s">
        <v>1</v>
      </c>
      <c r="F210" s="175" t="s">
        <v>195</v>
      </c>
      <c r="H210" s="174" t="s">
        <v>1</v>
      </c>
      <c r="I210" s="176"/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191</v>
      </c>
      <c r="AU210" s="174" t="s">
        <v>82</v>
      </c>
      <c r="AV210" s="14" t="s">
        <v>80</v>
      </c>
      <c r="AW210" s="14" t="s">
        <v>29</v>
      </c>
      <c r="AX210" s="14" t="s">
        <v>72</v>
      </c>
      <c r="AY210" s="174" t="s">
        <v>181</v>
      </c>
    </row>
    <row r="211" spans="1:65" s="14" customFormat="1" ht="11.25">
      <c r="B211" s="173"/>
      <c r="D211" s="160" t="s">
        <v>191</v>
      </c>
      <c r="E211" s="174" t="s">
        <v>1</v>
      </c>
      <c r="F211" s="175" t="s">
        <v>210</v>
      </c>
      <c r="H211" s="174" t="s">
        <v>1</v>
      </c>
      <c r="I211" s="176"/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191</v>
      </c>
      <c r="AU211" s="174" t="s">
        <v>82</v>
      </c>
      <c r="AV211" s="14" t="s">
        <v>80</v>
      </c>
      <c r="AW211" s="14" t="s">
        <v>29</v>
      </c>
      <c r="AX211" s="14" t="s">
        <v>72</v>
      </c>
      <c r="AY211" s="174" t="s">
        <v>181</v>
      </c>
    </row>
    <row r="212" spans="1:65" s="14" customFormat="1" ht="11.25">
      <c r="B212" s="173"/>
      <c r="D212" s="160" t="s">
        <v>191</v>
      </c>
      <c r="E212" s="174" t="s">
        <v>1</v>
      </c>
      <c r="F212" s="175" t="s">
        <v>196</v>
      </c>
      <c r="H212" s="174" t="s">
        <v>1</v>
      </c>
      <c r="I212" s="176"/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191</v>
      </c>
      <c r="AU212" s="174" t="s">
        <v>82</v>
      </c>
      <c r="AV212" s="14" t="s">
        <v>80</v>
      </c>
      <c r="AW212" s="14" t="s">
        <v>29</v>
      </c>
      <c r="AX212" s="14" t="s">
        <v>72</v>
      </c>
      <c r="AY212" s="174" t="s">
        <v>181</v>
      </c>
    </row>
    <row r="213" spans="1:65" s="13" customFormat="1" ht="22.5">
      <c r="B213" s="165"/>
      <c r="D213" s="160" t="s">
        <v>191</v>
      </c>
      <c r="E213" s="166" t="s">
        <v>1</v>
      </c>
      <c r="F213" s="167" t="s">
        <v>447</v>
      </c>
      <c r="H213" s="168">
        <v>9542</v>
      </c>
      <c r="I213" s="169"/>
      <c r="L213" s="165"/>
      <c r="M213" s="170"/>
      <c r="N213" s="171"/>
      <c r="O213" s="171"/>
      <c r="P213" s="171"/>
      <c r="Q213" s="171"/>
      <c r="R213" s="171"/>
      <c r="S213" s="171"/>
      <c r="T213" s="172"/>
      <c r="AT213" s="166" t="s">
        <v>191</v>
      </c>
      <c r="AU213" s="166" t="s">
        <v>82</v>
      </c>
      <c r="AV213" s="13" t="s">
        <v>82</v>
      </c>
      <c r="AW213" s="13" t="s">
        <v>29</v>
      </c>
      <c r="AX213" s="13" t="s">
        <v>72</v>
      </c>
      <c r="AY213" s="166" t="s">
        <v>181</v>
      </c>
    </row>
    <row r="214" spans="1:65" s="15" customFormat="1" ht="11.25">
      <c r="B214" s="180"/>
      <c r="D214" s="160" t="s">
        <v>191</v>
      </c>
      <c r="E214" s="181" t="s">
        <v>1</v>
      </c>
      <c r="F214" s="182" t="s">
        <v>223</v>
      </c>
      <c r="H214" s="183">
        <v>9542</v>
      </c>
      <c r="I214" s="184"/>
      <c r="L214" s="180"/>
      <c r="M214" s="185"/>
      <c r="N214" s="186"/>
      <c r="O214" s="186"/>
      <c r="P214" s="186"/>
      <c r="Q214" s="186"/>
      <c r="R214" s="186"/>
      <c r="S214" s="186"/>
      <c r="T214" s="187"/>
      <c r="AT214" s="181" t="s">
        <v>191</v>
      </c>
      <c r="AU214" s="181" t="s">
        <v>82</v>
      </c>
      <c r="AV214" s="15" t="s">
        <v>188</v>
      </c>
      <c r="AW214" s="15" t="s">
        <v>29</v>
      </c>
      <c r="AX214" s="15" t="s">
        <v>80</v>
      </c>
      <c r="AY214" s="181" t="s">
        <v>181</v>
      </c>
    </row>
    <row r="215" spans="1:65" s="2" customFormat="1" ht="21.75" customHeight="1">
      <c r="A215" s="32"/>
      <c r="B215" s="144"/>
      <c r="C215" s="145" t="s">
        <v>187</v>
      </c>
      <c r="D215" s="145" t="s">
        <v>183</v>
      </c>
      <c r="E215" s="146" t="s">
        <v>448</v>
      </c>
      <c r="F215" s="147" t="s">
        <v>449</v>
      </c>
      <c r="G215" s="148" t="s">
        <v>215</v>
      </c>
      <c r="H215" s="149">
        <v>30</v>
      </c>
      <c r="I215" s="150"/>
      <c r="J215" s="151">
        <f>ROUND(I215*H215,2)</f>
        <v>0</v>
      </c>
      <c r="K215" s="152"/>
      <c r="L215" s="153"/>
      <c r="M215" s="154" t="s">
        <v>1</v>
      </c>
      <c r="N215" s="155" t="s">
        <v>37</v>
      </c>
      <c r="O215" s="58"/>
      <c r="P215" s="156">
        <f>O215*H215</f>
        <v>0</v>
      </c>
      <c r="Q215" s="156">
        <v>0</v>
      </c>
      <c r="R215" s="156">
        <f>Q215*H215</f>
        <v>0</v>
      </c>
      <c r="S215" s="156">
        <v>0</v>
      </c>
      <c r="T215" s="157">
        <f>S215*H215</f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8" t="s">
        <v>415</v>
      </c>
      <c r="AT215" s="158" t="s">
        <v>183</v>
      </c>
      <c r="AU215" s="158" t="s">
        <v>82</v>
      </c>
      <c r="AY215" s="17" t="s">
        <v>181</v>
      </c>
      <c r="BE215" s="159">
        <f>IF(N215="základní",J215,0)</f>
        <v>0</v>
      </c>
      <c r="BF215" s="159">
        <f>IF(N215="snížená",J215,0)</f>
        <v>0</v>
      </c>
      <c r="BG215" s="159">
        <f>IF(N215="zákl. přenesená",J215,0)</f>
        <v>0</v>
      </c>
      <c r="BH215" s="159">
        <f>IF(N215="sníž. přenesená",J215,0)</f>
        <v>0</v>
      </c>
      <c r="BI215" s="159">
        <f>IF(N215="nulová",J215,0)</f>
        <v>0</v>
      </c>
      <c r="BJ215" s="17" t="s">
        <v>80</v>
      </c>
      <c r="BK215" s="159">
        <f>ROUND(I215*H215,2)</f>
        <v>0</v>
      </c>
      <c r="BL215" s="17" t="s">
        <v>416</v>
      </c>
      <c r="BM215" s="158" t="s">
        <v>450</v>
      </c>
    </row>
    <row r="216" spans="1:65" s="2" customFormat="1" ht="11.25">
      <c r="A216" s="32"/>
      <c r="B216" s="33"/>
      <c r="C216" s="32"/>
      <c r="D216" s="160" t="s">
        <v>190</v>
      </c>
      <c r="E216" s="32"/>
      <c r="F216" s="161" t="s">
        <v>449</v>
      </c>
      <c r="G216" s="32"/>
      <c r="H216" s="32"/>
      <c r="I216" s="162"/>
      <c r="J216" s="32"/>
      <c r="K216" s="32"/>
      <c r="L216" s="33"/>
      <c r="M216" s="163"/>
      <c r="N216" s="164"/>
      <c r="O216" s="58"/>
      <c r="P216" s="58"/>
      <c r="Q216" s="58"/>
      <c r="R216" s="58"/>
      <c r="S216" s="58"/>
      <c r="T216" s="59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T216" s="17" t="s">
        <v>190</v>
      </c>
      <c r="AU216" s="17" t="s">
        <v>82</v>
      </c>
    </row>
    <row r="217" spans="1:65" s="14" customFormat="1" ht="11.25">
      <c r="B217" s="173"/>
      <c r="D217" s="160" t="s">
        <v>191</v>
      </c>
      <c r="E217" s="174" t="s">
        <v>1</v>
      </c>
      <c r="F217" s="175" t="s">
        <v>193</v>
      </c>
      <c r="H217" s="174" t="s">
        <v>1</v>
      </c>
      <c r="I217" s="176"/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191</v>
      </c>
      <c r="AU217" s="174" t="s">
        <v>82</v>
      </c>
      <c r="AV217" s="14" t="s">
        <v>80</v>
      </c>
      <c r="AW217" s="14" t="s">
        <v>29</v>
      </c>
      <c r="AX217" s="14" t="s">
        <v>72</v>
      </c>
      <c r="AY217" s="174" t="s">
        <v>181</v>
      </c>
    </row>
    <row r="218" spans="1:65" s="14" customFormat="1" ht="22.5">
      <c r="B218" s="173"/>
      <c r="D218" s="160" t="s">
        <v>191</v>
      </c>
      <c r="E218" s="174" t="s">
        <v>1</v>
      </c>
      <c r="F218" s="175" t="s">
        <v>218</v>
      </c>
      <c r="H218" s="174" t="s">
        <v>1</v>
      </c>
      <c r="I218" s="176"/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191</v>
      </c>
      <c r="AU218" s="174" t="s">
        <v>82</v>
      </c>
      <c r="AV218" s="14" t="s">
        <v>80</v>
      </c>
      <c r="AW218" s="14" t="s">
        <v>29</v>
      </c>
      <c r="AX218" s="14" t="s">
        <v>72</v>
      </c>
      <c r="AY218" s="174" t="s">
        <v>181</v>
      </c>
    </row>
    <row r="219" spans="1:65" s="14" customFormat="1" ht="22.5">
      <c r="B219" s="173"/>
      <c r="D219" s="160" t="s">
        <v>191</v>
      </c>
      <c r="E219" s="174" t="s">
        <v>1</v>
      </c>
      <c r="F219" s="175" t="s">
        <v>426</v>
      </c>
      <c r="H219" s="174" t="s">
        <v>1</v>
      </c>
      <c r="I219" s="176"/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191</v>
      </c>
      <c r="AU219" s="174" t="s">
        <v>82</v>
      </c>
      <c r="AV219" s="14" t="s">
        <v>80</v>
      </c>
      <c r="AW219" s="14" t="s">
        <v>29</v>
      </c>
      <c r="AX219" s="14" t="s">
        <v>72</v>
      </c>
      <c r="AY219" s="174" t="s">
        <v>181</v>
      </c>
    </row>
    <row r="220" spans="1:65" s="14" customFormat="1" ht="11.25">
      <c r="B220" s="173"/>
      <c r="D220" s="160" t="s">
        <v>191</v>
      </c>
      <c r="E220" s="174" t="s">
        <v>1</v>
      </c>
      <c r="F220" s="175" t="s">
        <v>254</v>
      </c>
      <c r="H220" s="174" t="s">
        <v>1</v>
      </c>
      <c r="I220" s="176"/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191</v>
      </c>
      <c r="AU220" s="174" t="s">
        <v>82</v>
      </c>
      <c r="AV220" s="14" t="s">
        <v>80</v>
      </c>
      <c r="AW220" s="14" t="s">
        <v>29</v>
      </c>
      <c r="AX220" s="14" t="s">
        <v>72</v>
      </c>
      <c r="AY220" s="174" t="s">
        <v>181</v>
      </c>
    </row>
    <row r="221" spans="1:65" s="14" customFormat="1" ht="33.75">
      <c r="B221" s="173"/>
      <c r="D221" s="160" t="s">
        <v>191</v>
      </c>
      <c r="E221" s="174" t="s">
        <v>1</v>
      </c>
      <c r="F221" s="175" t="s">
        <v>255</v>
      </c>
      <c r="H221" s="174" t="s">
        <v>1</v>
      </c>
      <c r="I221" s="176"/>
      <c r="L221" s="173"/>
      <c r="M221" s="177"/>
      <c r="N221" s="178"/>
      <c r="O221" s="178"/>
      <c r="P221" s="178"/>
      <c r="Q221" s="178"/>
      <c r="R221" s="178"/>
      <c r="S221" s="178"/>
      <c r="T221" s="179"/>
      <c r="AT221" s="174" t="s">
        <v>191</v>
      </c>
      <c r="AU221" s="174" t="s">
        <v>82</v>
      </c>
      <c r="AV221" s="14" t="s">
        <v>80</v>
      </c>
      <c r="AW221" s="14" t="s">
        <v>29</v>
      </c>
      <c r="AX221" s="14" t="s">
        <v>72</v>
      </c>
      <c r="AY221" s="174" t="s">
        <v>181</v>
      </c>
    </row>
    <row r="222" spans="1:65" s="14" customFormat="1" ht="11.25">
      <c r="B222" s="173"/>
      <c r="D222" s="160" t="s">
        <v>191</v>
      </c>
      <c r="E222" s="174" t="s">
        <v>1</v>
      </c>
      <c r="F222" s="175" t="s">
        <v>222</v>
      </c>
      <c r="H222" s="174" t="s">
        <v>1</v>
      </c>
      <c r="I222" s="176"/>
      <c r="L222" s="173"/>
      <c r="M222" s="177"/>
      <c r="N222" s="178"/>
      <c r="O222" s="178"/>
      <c r="P222" s="178"/>
      <c r="Q222" s="178"/>
      <c r="R222" s="178"/>
      <c r="S222" s="178"/>
      <c r="T222" s="179"/>
      <c r="AT222" s="174" t="s">
        <v>191</v>
      </c>
      <c r="AU222" s="174" t="s">
        <v>82</v>
      </c>
      <c r="AV222" s="14" t="s">
        <v>80</v>
      </c>
      <c r="AW222" s="14" t="s">
        <v>29</v>
      </c>
      <c r="AX222" s="14" t="s">
        <v>72</v>
      </c>
      <c r="AY222" s="174" t="s">
        <v>181</v>
      </c>
    </row>
    <row r="223" spans="1:65" s="14" customFormat="1" ht="11.25">
      <c r="B223" s="173"/>
      <c r="D223" s="160" t="s">
        <v>191</v>
      </c>
      <c r="E223" s="174" t="s">
        <v>1</v>
      </c>
      <c r="F223" s="175" t="s">
        <v>195</v>
      </c>
      <c r="H223" s="174" t="s">
        <v>1</v>
      </c>
      <c r="I223" s="176"/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191</v>
      </c>
      <c r="AU223" s="174" t="s">
        <v>82</v>
      </c>
      <c r="AV223" s="14" t="s">
        <v>80</v>
      </c>
      <c r="AW223" s="14" t="s">
        <v>29</v>
      </c>
      <c r="AX223" s="14" t="s">
        <v>72</v>
      </c>
      <c r="AY223" s="174" t="s">
        <v>181</v>
      </c>
    </row>
    <row r="224" spans="1:65" s="14" customFormat="1" ht="11.25">
      <c r="B224" s="173"/>
      <c r="D224" s="160" t="s">
        <v>191</v>
      </c>
      <c r="E224" s="174" t="s">
        <v>1</v>
      </c>
      <c r="F224" s="175" t="s">
        <v>210</v>
      </c>
      <c r="H224" s="174" t="s">
        <v>1</v>
      </c>
      <c r="I224" s="176"/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191</v>
      </c>
      <c r="AU224" s="174" t="s">
        <v>82</v>
      </c>
      <c r="AV224" s="14" t="s">
        <v>80</v>
      </c>
      <c r="AW224" s="14" t="s">
        <v>29</v>
      </c>
      <c r="AX224" s="14" t="s">
        <v>72</v>
      </c>
      <c r="AY224" s="174" t="s">
        <v>181</v>
      </c>
    </row>
    <row r="225" spans="1:65" s="14" customFormat="1" ht="11.25">
      <c r="B225" s="173"/>
      <c r="D225" s="160" t="s">
        <v>191</v>
      </c>
      <c r="E225" s="174" t="s">
        <v>1</v>
      </c>
      <c r="F225" s="175" t="s">
        <v>196</v>
      </c>
      <c r="H225" s="174" t="s">
        <v>1</v>
      </c>
      <c r="I225" s="176"/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191</v>
      </c>
      <c r="AU225" s="174" t="s">
        <v>82</v>
      </c>
      <c r="AV225" s="14" t="s">
        <v>80</v>
      </c>
      <c r="AW225" s="14" t="s">
        <v>29</v>
      </c>
      <c r="AX225" s="14" t="s">
        <v>72</v>
      </c>
      <c r="AY225" s="174" t="s">
        <v>181</v>
      </c>
    </row>
    <row r="226" spans="1:65" s="13" customFormat="1" ht="11.25">
      <c r="B226" s="165"/>
      <c r="D226" s="160" t="s">
        <v>191</v>
      </c>
      <c r="E226" s="166" t="s">
        <v>1</v>
      </c>
      <c r="F226" s="167" t="s">
        <v>451</v>
      </c>
      <c r="H226" s="168">
        <v>30</v>
      </c>
      <c r="I226" s="169"/>
      <c r="L226" s="165"/>
      <c r="M226" s="170"/>
      <c r="N226" s="171"/>
      <c r="O226" s="171"/>
      <c r="P226" s="171"/>
      <c r="Q226" s="171"/>
      <c r="R226" s="171"/>
      <c r="S226" s="171"/>
      <c r="T226" s="172"/>
      <c r="AT226" s="166" t="s">
        <v>191</v>
      </c>
      <c r="AU226" s="166" t="s">
        <v>82</v>
      </c>
      <c r="AV226" s="13" t="s">
        <v>82</v>
      </c>
      <c r="AW226" s="13" t="s">
        <v>29</v>
      </c>
      <c r="AX226" s="13" t="s">
        <v>72</v>
      </c>
      <c r="AY226" s="166" t="s">
        <v>181</v>
      </c>
    </row>
    <row r="227" spans="1:65" s="15" customFormat="1" ht="11.25">
      <c r="B227" s="180"/>
      <c r="D227" s="160" t="s">
        <v>191</v>
      </c>
      <c r="E227" s="181" t="s">
        <v>1</v>
      </c>
      <c r="F227" s="182" t="s">
        <v>223</v>
      </c>
      <c r="H227" s="183">
        <v>30</v>
      </c>
      <c r="I227" s="184"/>
      <c r="L227" s="180"/>
      <c r="M227" s="185"/>
      <c r="N227" s="186"/>
      <c r="O227" s="186"/>
      <c r="P227" s="186"/>
      <c r="Q227" s="186"/>
      <c r="R227" s="186"/>
      <c r="S227" s="186"/>
      <c r="T227" s="187"/>
      <c r="AT227" s="181" t="s">
        <v>191</v>
      </c>
      <c r="AU227" s="181" t="s">
        <v>82</v>
      </c>
      <c r="AV227" s="15" t="s">
        <v>188</v>
      </c>
      <c r="AW227" s="15" t="s">
        <v>29</v>
      </c>
      <c r="AX227" s="15" t="s">
        <v>80</v>
      </c>
      <c r="AY227" s="181" t="s">
        <v>181</v>
      </c>
    </row>
    <row r="228" spans="1:65" s="2" customFormat="1" ht="21.75" customHeight="1">
      <c r="A228" s="32"/>
      <c r="B228" s="144"/>
      <c r="C228" s="145" t="s">
        <v>265</v>
      </c>
      <c r="D228" s="145" t="s">
        <v>183</v>
      </c>
      <c r="E228" s="146" t="s">
        <v>251</v>
      </c>
      <c r="F228" s="147" t="s">
        <v>252</v>
      </c>
      <c r="G228" s="148" t="s">
        <v>215</v>
      </c>
      <c r="H228" s="149">
        <v>6</v>
      </c>
      <c r="I228" s="150"/>
      <c r="J228" s="151">
        <f>ROUND(I228*H228,2)</f>
        <v>0</v>
      </c>
      <c r="K228" s="152"/>
      <c r="L228" s="153"/>
      <c r="M228" s="154" t="s">
        <v>1</v>
      </c>
      <c r="N228" s="155" t="s">
        <v>37</v>
      </c>
      <c r="O228" s="58"/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8" t="s">
        <v>415</v>
      </c>
      <c r="AT228" s="158" t="s">
        <v>183</v>
      </c>
      <c r="AU228" s="158" t="s">
        <v>82</v>
      </c>
      <c r="AY228" s="17" t="s">
        <v>181</v>
      </c>
      <c r="BE228" s="159">
        <f>IF(N228="základní",J228,0)</f>
        <v>0</v>
      </c>
      <c r="BF228" s="159">
        <f>IF(N228="snížená",J228,0)</f>
        <v>0</v>
      </c>
      <c r="BG228" s="159">
        <f>IF(N228="zákl. přenesená",J228,0)</f>
        <v>0</v>
      </c>
      <c r="BH228" s="159">
        <f>IF(N228="sníž. přenesená",J228,0)</f>
        <v>0</v>
      </c>
      <c r="BI228" s="159">
        <f>IF(N228="nulová",J228,0)</f>
        <v>0</v>
      </c>
      <c r="BJ228" s="17" t="s">
        <v>80</v>
      </c>
      <c r="BK228" s="159">
        <f>ROUND(I228*H228,2)</f>
        <v>0</v>
      </c>
      <c r="BL228" s="17" t="s">
        <v>416</v>
      </c>
      <c r="BM228" s="158" t="s">
        <v>452</v>
      </c>
    </row>
    <row r="229" spans="1:65" s="2" customFormat="1" ht="11.25">
      <c r="A229" s="32"/>
      <c r="B229" s="33"/>
      <c r="C229" s="32"/>
      <c r="D229" s="160" t="s">
        <v>190</v>
      </c>
      <c r="E229" s="32"/>
      <c r="F229" s="161" t="s">
        <v>252</v>
      </c>
      <c r="G229" s="32"/>
      <c r="H229" s="32"/>
      <c r="I229" s="162"/>
      <c r="J229" s="32"/>
      <c r="K229" s="32"/>
      <c r="L229" s="33"/>
      <c r="M229" s="163"/>
      <c r="N229" s="164"/>
      <c r="O229" s="58"/>
      <c r="P229" s="58"/>
      <c r="Q229" s="58"/>
      <c r="R229" s="58"/>
      <c r="S229" s="58"/>
      <c r="T229" s="59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T229" s="17" t="s">
        <v>190</v>
      </c>
      <c r="AU229" s="17" t="s">
        <v>82</v>
      </c>
    </row>
    <row r="230" spans="1:65" s="14" customFormat="1" ht="11.25">
      <c r="B230" s="173"/>
      <c r="D230" s="160" t="s">
        <v>191</v>
      </c>
      <c r="E230" s="174" t="s">
        <v>1</v>
      </c>
      <c r="F230" s="175" t="s">
        <v>193</v>
      </c>
      <c r="H230" s="174" t="s">
        <v>1</v>
      </c>
      <c r="I230" s="176"/>
      <c r="L230" s="173"/>
      <c r="M230" s="177"/>
      <c r="N230" s="178"/>
      <c r="O230" s="178"/>
      <c r="P230" s="178"/>
      <c r="Q230" s="178"/>
      <c r="R230" s="178"/>
      <c r="S230" s="178"/>
      <c r="T230" s="179"/>
      <c r="AT230" s="174" t="s">
        <v>191</v>
      </c>
      <c r="AU230" s="174" t="s">
        <v>82</v>
      </c>
      <c r="AV230" s="14" t="s">
        <v>80</v>
      </c>
      <c r="AW230" s="14" t="s">
        <v>29</v>
      </c>
      <c r="AX230" s="14" t="s">
        <v>72</v>
      </c>
      <c r="AY230" s="174" t="s">
        <v>181</v>
      </c>
    </row>
    <row r="231" spans="1:65" s="14" customFormat="1" ht="22.5">
      <c r="B231" s="173"/>
      <c r="D231" s="160" t="s">
        <v>191</v>
      </c>
      <c r="E231" s="174" t="s">
        <v>1</v>
      </c>
      <c r="F231" s="175" t="s">
        <v>442</v>
      </c>
      <c r="H231" s="174" t="s">
        <v>1</v>
      </c>
      <c r="I231" s="176"/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191</v>
      </c>
      <c r="AU231" s="174" t="s">
        <v>82</v>
      </c>
      <c r="AV231" s="14" t="s">
        <v>80</v>
      </c>
      <c r="AW231" s="14" t="s">
        <v>29</v>
      </c>
      <c r="AX231" s="14" t="s">
        <v>72</v>
      </c>
      <c r="AY231" s="174" t="s">
        <v>181</v>
      </c>
    </row>
    <row r="232" spans="1:65" s="14" customFormat="1" ht="22.5">
      <c r="B232" s="173"/>
      <c r="D232" s="160" t="s">
        <v>191</v>
      </c>
      <c r="E232" s="174" t="s">
        <v>1</v>
      </c>
      <c r="F232" s="175" t="s">
        <v>426</v>
      </c>
      <c r="H232" s="174" t="s">
        <v>1</v>
      </c>
      <c r="I232" s="176"/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191</v>
      </c>
      <c r="AU232" s="174" t="s">
        <v>82</v>
      </c>
      <c r="AV232" s="14" t="s">
        <v>80</v>
      </c>
      <c r="AW232" s="14" t="s">
        <v>29</v>
      </c>
      <c r="AX232" s="14" t="s">
        <v>72</v>
      </c>
      <c r="AY232" s="174" t="s">
        <v>181</v>
      </c>
    </row>
    <row r="233" spans="1:65" s="14" customFormat="1" ht="11.25">
      <c r="B233" s="173"/>
      <c r="D233" s="160" t="s">
        <v>191</v>
      </c>
      <c r="E233" s="174" t="s">
        <v>1</v>
      </c>
      <c r="F233" s="175" t="s">
        <v>220</v>
      </c>
      <c r="H233" s="174" t="s">
        <v>1</v>
      </c>
      <c r="I233" s="176"/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191</v>
      </c>
      <c r="AU233" s="174" t="s">
        <v>82</v>
      </c>
      <c r="AV233" s="14" t="s">
        <v>80</v>
      </c>
      <c r="AW233" s="14" t="s">
        <v>29</v>
      </c>
      <c r="AX233" s="14" t="s">
        <v>72</v>
      </c>
      <c r="AY233" s="174" t="s">
        <v>181</v>
      </c>
    </row>
    <row r="234" spans="1:65" s="14" customFormat="1" ht="33.75">
      <c r="B234" s="173"/>
      <c r="D234" s="160" t="s">
        <v>191</v>
      </c>
      <c r="E234" s="174" t="s">
        <v>1</v>
      </c>
      <c r="F234" s="175" t="s">
        <v>255</v>
      </c>
      <c r="H234" s="174" t="s">
        <v>1</v>
      </c>
      <c r="I234" s="176"/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191</v>
      </c>
      <c r="AU234" s="174" t="s">
        <v>82</v>
      </c>
      <c r="AV234" s="14" t="s">
        <v>80</v>
      </c>
      <c r="AW234" s="14" t="s">
        <v>29</v>
      </c>
      <c r="AX234" s="14" t="s">
        <v>72</v>
      </c>
      <c r="AY234" s="174" t="s">
        <v>181</v>
      </c>
    </row>
    <row r="235" spans="1:65" s="14" customFormat="1" ht="11.25">
      <c r="B235" s="173"/>
      <c r="D235" s="160" t="s">
        <v>191</v>
      </c>
      <c r="E235" s="174" t="s">
        <v>1</v>
      </c>
      <c r="F235" s="175" t="s">
        <v>453</v>
      </c>
      <c r="H235" s="174" t="s">
        <v>1</v>
      </c>
      <c r="I235" s="176"/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191</v>
      </c>
      <c r="AU235" s="174" t="s">
        <v>82</v>
      </c>
      <c r="AV235" s="14" t="s">
        <v>80</v>
      </c>
      <c r="AW235" s="14" t="s">
        <v>29</v>
      </c>
      <c r="AX235" s="14" t="s">
        <v>72</v>
      </c>
      <c r="AY235" s="174" t="s">
        <v>181</v>
      </c>
    </row>
    <row r="236" spans="1:65" s="14" customFormat="1" ht="11.25">
      <c r="B236" s="173"/>
      <c r="D236" s="160" t="s">
        <v>191</v>
      </c>
      <c r="E236" s="174" t="s">
        <v>1</v>
      </c>
      <c r="F236" s="175" t="s">
        <v>195</v>
      </c>
      <c r="H236" s="174" t="s">
        <v>1</v>
      </c>
      <c r="I236" s="176"/>
      <c r="L236" s="173"/>
      <c r="M236" s="177"/>
      <c r="N236" s="178"/>
      <c r="O236" s="178"/>
      <c r="P236" s="178"/>
      <c r="Q236" s="178"/>
      <c r="R236" s="178"/>
      <c r="S236" s="178"/>
      <c r="T236" s="179"/>
      <c r="AT236" s="174" t="s">
        <v>191</v>
      </c>
      <c r="AU236" s="174" t="s">
        <v>82</v>
      </c>
      <c r="AV236" s="14" t="s">
        <v>80</v>
      </c>
      <c r="AW236" s="14" t="s">
        <v>29</v>
      </c>
      <c r="AX236" s="14" t="s">
        <v>72</v>
      </c>
      <c r="AY236" s="174" t="s">
        <v>181</v>
      </c>
    </row>
    <row r="237" spans="1:65" s="14" customFormat="1" ht="11.25">
      <c r="B237" s="173"/>
      <c r="D237" s="160" t="s">
        <v>191</v>
      </c>
      <c r="E237" s="174" t="s">
        <v>1</v>
      </c>
      <c r="F237" s="175" t="s">
        <v>210</v>
      </c>
      <c r="H237" s="174" t="s">
        <v>1</v>
      </c>
      <c r="I237" s="176"/>
      <c r="L237" s="173"/>
      <c r="M237" s="177"/>
      <c r="N237" s="178"/>
      <c r="O237" s="178"/>
      <c r="P237" s="178"/>
      <c r="Q237" s="178"/>
      <c r="R237" s="178"/>
      <c r="S237" s="178"/>
      <c r="T237" s="179"/>
      <c r="AT237" s="174" t="s">
        <v>191</v>
      </c>
      <c r="AU237" s="174" t="s">
        <v>82</v>
      </c>
      <c r="AV237" s="14" t="s">
        <v>80</v>
      </c>
      <c r="AW237" s="14" t="s">
        <v>29</v>
      </c>
      <c r="AX237" s="14" t="s">
        <v>72</v>
      </c>
      <c r="AY237" s="174" t="s">
        <v>181</v>
      </c>
    </row>
    <row r="238" spans="1:65" s="14" customFormat="1" ht="11.25">
      <c r="B238" s="173"/>
      <c r="D238" s="160" t="s">
        <v>191</v>
      </c>
      <c r="E238" s="174" t="s">
        <v>1</v>
      </c>
      <c r="F238" s="175" t="s">
        <v>196</v>
      </c>
      <c r="H238" s="174" t="s">
        <v>1</v>
      </c>
      <c r="I238" s="176"/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191</v>
      </c>
      <c r="AU238" s="174" t="s">
        <v>82</v>
      </c>
      <c r="AV238" s="14" t="s">
        <v>80</v>
      </c>
      <c r="AW238" s="14" t="s">
        <v>29</v>
      </c>
      <c r="AX238" s="14" t="s">
        <v>72</v>
      </c>
      <c r="AY238" s="174" t="s">
        <v>181</v>
      </c>
    </row>
    <row r="239" spans="1:65" s="13" customFormat="1" ht="22.5">
      <c r="B239" s="165"/>
      <c r="D239" s="160" t="s">
        <v>191</v>
      </c>
      <c r="E239" s="166" t="s">
        <v>1</v>
      </c>
      <c r="F239" s="167" t="s">
        <v>454</v>
      </c>
      <c r="H239" s="168">
        <v>6</v>
      </c>
      <c r="I239" s="169"/>
      <c r="L239" s="165"/>
      <c r="M239" s="170"/>
      <c r="N239" s="171"/>
      <c r="O239" s="171"/>
      <c r="P239" s="171"/>
      <c r="Q239" s="171"/>
      <c r="R239" s="171"/>
      <c r="S239" s="171"/>
      <c r="T239" s="172"/>
      <c r="AT239" s="166" t="s">
        <v>191</v>
      </c>
      <c r="AU239" s="166" t="s">
        <v>82</v>
      </c>
      <c r="AV239" s="13" t="s">
        <v>82</v>
      </c>
      <c r="AW239" s="13" t="s">
        <v>29</v>
      </c>
      <c r="AX239" s="13" t="s">
        <v>80</v>
      </c>
      <c r="AY239" s="166" t="s">
        <v>181</v>
      </c>
    </row>
    <row r="240" spans="1:65" s="12" customFormat="1" ht="20.85" customHeight="1">
      <c r="B240" s="131"/>
      <c r="D240" s="132" t="s">
        <v>71</v>
      </c>
      <c r="E240" s="142" t="s">
        <v>82</v>
      </c>
      <c r="F240" s="142" t="s">
        <v>264</v>
      </c>
      <c r="I240" s="134"/>
      <c r="J240" s="143">
        <f>BK240</f>
        <v>0</v>
      </c>
      <c r="L240" s="131"/>
      <c r="M240" s="136"/>
      <c r="N240" s="137"/>
      <c r="O240" s="137"/>
      <c r="P240" s="138">
        <f>SUM(P241:P434)</f>
        <v>0</v>
      </c>
      <c r="Q240" s="137"/>
      <c r="R240" s="138">
        <f>SUM(R241:R434)</f>
        <v>0</v>
      </c>
      <c r="S240" s="137"/>
      <c r="T240" s="139">
        <f>SUM(T241:T434)</f>
        <v>0</v>
      </c>
      <c r="AR240" s="132" t="s">
        <v>80</v>
      </c>
      <c r="AT240" s="140" t="s">
        <v>71</v>
      </c>
      <c r="AU240" s="140" t="s">
        <v>82</v>
      </c>
      <c r="AY240" s="132" t="s">
        <v>181</v>
      </c>
      <c r="BK240" s="141">
        <f>SUM(BK241:BK434)</f>
        <v>0</v>
      </c>
    </row>
    <row r="241" spans="1:65" s="2" customFormat="1" ht="24.2" customHeight="1">
      <c r="A241" s="32"/>
      <c r="B241" s="144"/>
      <c r="C241" s="188" t="s">
        <v>277</v>
      </c>
      <c r="D241" s="188" t="s">
        <v>266</v>
      </c>
      <c r="E241" s="189" t="s">
        <v>290</v>
      </c>
      <c r="F241" s="190" t="s">
        <v>291</v>
      </c>
      <c r="G241" s="191" t="s">
        <v>183</v>
      </c>
      <c r="H241" s="192">
        <v>4772</v>
      </c>
      <c r="I241" s="193"/>
      <c r="J241" s="194">
        <f>ROUND(I241*H241,2)</f>
        <v>0</v>
      </c>
      <c r="K241" s="195"/>
      <c r="L241" s="33"/>
      <c r="M241" s="196" t="s">
        <v>1</v>
      </c>
      <c r="N241" s="197" t="s">
        <v>37</v>
      </c>
      <c r="O241" s="58"/>
      <c r="P241" s="156">
        <f>O241*H241</f>
        <v>0</v>
      </c>
      <c r="Q241" s="156">
        <v>0</v>
      </c>
      <c r="R241" s="156">
        <f>Q241*H241</f>
        <v>0</v>
      </c>
      <c r="S241" s="156">
        <v>0</v>
      </c>
      <c r="T241" s="157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8" t="s">
        <v>188</v>
      </c>
      <c r="AT241" s="158" t="s">
        <v>266</v>
      </c>
      <c r="AU241" s="158" t="s">
        <v>212</v>
      </c>
      <c r="AY241" s="17" t="s">
        <v>181</v>
      </c>
      <c r="BE241" s="159">
        <f>IF(N241="základní",J241,0)</f>
        <v>0</v>
      </c>
      <c r="BF241" s="159">
        <f>IF(N241="snížená",J241,0)</f>
        <v>0</v>
      </c>
      <c r="BG241" s="159">
        <f>IF(N241="zákl. přenesená",J241,0)</f>
        <v>0</v>
      </c>
      <c r="BH241" s="159">
        <f>IF(N241="sníž. přenesená",J241,0)</f>
        <v>0</v>
      </c>
      <c r="BI241" s="159">
        <f>IF(N241="nulová",J241,0)</f>
        <v>0</v>
      </c>
      <c r="BJ241" s="17" t="s">
        <v>80</v>
      </c>
      <c r="BK241" s="159">
        <f>ROUND(I241*H241,2)</f>
        <v>0</v>
      </c>
      <c r="BL241" s="17" t="s">
        <v>188</v>
      </c>
      <c r="BM241" s="158" t="s">
        <v>455</v>
      </c>
    </row>
    <row r="242" spans="1:65" s="2" customFormat="1" ht="19.5">
      <c r="A242" s="32"/>
      <c r="B242" s="33"/>
      <c r="C242" s="32"/>
      <c r="D242" s="160" t="s">
        <v>190</v>
      </c>
      <c r="E242" s="32"/>
      <c r="F242" s="161" t="s">
        <v>291</v>
      </c>
      <c r="G242" s="32"/>
      <c r="H242" s="32"/>
      <c r="I242" s="162"/>
      <c r="J242" s="32"/>
      <c r="K242" s="32"/>
      <c r="L242" s="33"/>
      <c r="M242" s="163"/>
      <c r="N242" s="164"/>
      <c r="O242" s="58"/>
      <c r="P242" s="58"/>
      <c r="Q242" s="58"/>
      <c r="R242" s="58"/>
      <c r="S242" s="58"/>
      <c r="T242" s="59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T242" s="17" t="s">
        <v>190</v>
      </c>
      <c r="AU242" s="17" t="s">
        <v>212</v>
      </c>
    </row>
    <row r="243" spans="1:65" s="14" customFormat="1" ht="11.25">
      <c r="B243" s="173"/>
      <c r="D243" s="160" t="s">
        <v>191</v>
      </c>
      <c r="E243" s="174" t="s">
        <v>1</v>
      </c>
      <c r="F243" s="175" t="s">
        <v>193</v>
      </c>
      <c r="H243" s="174" t="s">
        <v>1</v>
      </c>
      <c r="I243" s="176"/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191</v>
      </c>
      <c r="AU243" s="174" t="s">
        <v>212</v>
      </c>
      <c r="AV243" s="14" t="s">
        <v>80</v>
      </c>
      <c r="AW243" s="14" t="s">
        <v>29</v>
      </c>
      <c r="AX243" s="14" t="s">
        <v>72</v>
      </c>
      <c r="AY243" s="174" t="s">
        <v>181</v>
      </c>
    </row>
    <row r="244" spans="1:65" s="14" customFormat="1" ht="33.75">
      <c r="B244" s="173"/>
      <c r="D244" s="160" t="s">
        <v>191</v>
      </c>
      <c r="E244" s="174" t="s">
        <v>1</v>
      </c>
      <c r="F244" s="175" t="s">
        <v>456</v>
      </c>
      <c r="H244" s="174" t="s">
        <v>1</v>
      </c>
      <c r="I244" s="176"/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191</v>
      </c>
      <c r="AU244" s="174" t="s">
        <v>212</v>
      </c>
      <c r="AV244" s="14" t="s">
        <v>80</v>
      </c>
      <c r="AW244" s="14" t="s">
        <v>29</v>
      </c>
      <c r="AX244" s="14" t="s">
        <v>72</v>
      </c>
      <c r="AY244" s="174" t="s">
        <v>181</v>
      </c>
    </row>
    <row r="245" spans="1:65" s="14" customFormat="1" ht="33.75">
      <c r="B245" s="173"/>
      <c r="D245" s="160" t="s">
        <v>191</v>
      </c>
      <c r="E245" s="174" t="s">
        <v>1</v>
      </c>
      <c r="F245" s="175" t="s">
        <v>255</v>
      </c>
      <c r="H245" s="174" t="s">
        <v>1</v>
      </c>
      <c r="I245" s="176"/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191</v>
      </c>
      <c r="AU245" s="174" t="s">
        <v>212</v>
      </c>
      <c r="AV245" s="14" t="s">
        <v>80</v>
      </c>
      <c r="AW245" s="14" t="s">
        <v>29</v>
      </c>
      <c r="AX245" s="14" t="s">
        <v>72</v>
      </c>
      <c r="AY245" s="174" t="s">
        <v>181</v>
      </c>
    </row>
    <row r="246" spans="1:65" s="14" customFormat="1" ht="11.25">
      <c r="B246" s="173"/>
      <c r="D246" s="160" t="s">
        <v>191</v>
      </c>
      <c r="E246" s="174" t="s">
        <v>1</v>
      </c>
      <c r="F246" s="175" t="s">
        <v>296</v>
      </c>
      <c r="H246" s="174" t="s">
        <v>1</v>
      </c>
      <c r="I246" s="176"/>
      <c r="L246" s="173"/>
      <c r="M246" s="177"/>
      <c r="N246" s="178"/>
      <c r="O246" s="178"/>
      <c r="P246" s="178"/>
      <c r="Q246" s="178"/>
      <c r="R246" s="178"/>
      <c r="S246" s="178"/>
      <c r="T246" s="179"/>
      <c r="AT246" s="174" t="s">
        <v>191</v>
      </c>
      <c r="AU246" s="174" t="s">
        <v>212</v>
      </c>
      <c r="AV246" s="14" t="s">
        <v>80</v>
      </c>
      <c r="AW246" s="14" t="s">
        <v>29</v>
      </c>
      <c r="AX246" s="14" t="s">
        <v>72</v>
      </c>
      <c r="AY246" s="174" t="s">
        <v>181</v>
      </c>
    </row>
    <row r="247" spans="1:65" s="14" customFormat="1" ht="22.5">
      <c r="B247" s="173"/>
      <c r="D247" s="160" t="s">
        <v>191</v>
      </c>
      <c r="E247" s="174" t="s">
        <v>1</v>
      </c>
      <c r="F247" s="175" t="s">
        <v>297</v>
      </c>
      <c r="H247" s="174" t="s">
        <v>1</v>
      </c>
      <c r="I247" s="176"/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191</v>
      </c>
      <c r="AU247" s="174" t="s">
        <v>212</v>
      </c>
      <c r="AV247" s="14" t="s">
        <v>80</v>
      </c>
      <c r="AW247" s="14" t="s">
        <v>29</v>
      </c>
      <c r="AX247" s="14" t="s">
        <v>72</v>
      </c>
      <c r="AY247" s="174" t="s">
        <v>181</v>
      </c>
    </row>
    <row r="248" spans="1:65" s="14" customFormat="1" ht="11.25">
      <c r="B248" s="173"/>
      <c r="D248" s="160" t="s">
        <v>191</v>
      </c>
      <c r="E248" s="174" t="s">
        <v>1</v>
      </c>
      <c r="F248" s="175" t="s">
        <v>195</v>
      </c>
      <c r="H248" s="174" t="s">
        <v>1</v>
      </c>
      <c r="I248" s="176"/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191</v>
      </c>
      <c r="AU248" s="174" t="s">
        <v>212</v>
      </c>
      <c r="AV248" s="14" t="s">
        <v>80</v>
      </c>
      <c r="AW248" s="14" t="s">
        <v>29</v>
      </c>
      <c r="AX248" s="14" t="s">
        <v>72</v>
      </c>
      <c r="AY248" s="174" t="s">
        <v>181</v>
      </c>
    </row>
    <row r="249" spans="1:65" s="14" customFormat="1" ht="11.25">
      <c r="B249" s="173"/>
      <c r="D249" s="160" t="s">
        <v>191</v>
      </c>
      <c r="E249" s="174" t="s">
        <v>1</v>
      </c>
      <c r="F249" s="175" t="s">
        <v>262</v>
      </c>
      <c r="H249" s="174" t="s">
        <v>1</v>
      </c>
      <c r="I249" s="176"/>
      <c r="L249" s="173"/>
      <c r="M249" s="177"/>
      <c r="N249" s="178"/>
      <c r="O249" s="178"/>
      <c r="P249" s="178"/>
      <c r="Q249" s="178"/>
      <c r="R249" s="178"/>
      <c r="S249" s="178"/>
      <c r="T249" s="179"/>
      <c r="AT249" s="174" t="s">
        <v>191</v>
      </c>
      <c r="AU249" s="174" t="s">
        <v>212</v>
      </c>
      <c r="AV249" s="14" t="s">
        <v>80</v>
      </c>
      <c r="AW249" s="14" t="s">
        <v>29</v>
      </c>
      <c r="AX249" s="14" t="s">
        <v>72</v>
      </c>
      <c r="AY249" s="174" t="s">
        <v>181</v>
      </c>
    </row>
    <row r="250" spans="1:65" s="14" customFormat="1" ht="11.25">
      <c r="B250" s="173"/>
      <c r="D250" s="160" t="s">
        <v>191</v>
      </c>
      <c r="E250" s="174" t="s">
        <v>1</v>
      </c>
      <c r="F250" s="175" t="s">
        <v>196</v>
      </c>
      <c r="H250" s="174" t="s">
        <v>1</v>
      </c>
      <c r="I250" s="176"/>
      <c r="L250" s="173"/>
      <c r="M250" s="177"/>
      <c r="N250" s="178"/>
      <c r="O250" s="178"/>
      <c r="P250" s="178"/>
      <c r="Q250" s="178"/>
      <c r="R250" s="178"/>
      <c r="S250" s="178"/>
      <c r="T250" s="179"/>
      <c r="AT250" s="174" t="s">
        <v>191</v>
      </c>
      <c r="AU250" s="174" t="s">
        <v>212</v>
      </c>
      <c r="AV250" s="14" t="s">
        <v>80</v>
      </c>
      <c r="AW250" s="14" t="s">
        <v>29</v>
      </c>
      <c r="AX250" s="14" t="s">
        <v>72</v>
      </c>
      <c r="AY250" s="174" t="s">
        <v>181</v>
      </c>
    </row>
    <row r="251" spans="1:65" s="13" customFormat="1" ht="22.5">
      <c r="B251" s="165"/>
      <c r="D251" s="160" t="s">
        <v>191</v>
      </c>
      <c r="E251" s="166" t="s">
        <v>1</v>
      </c>
      <c r="F251" s="167" t="s">
        <v>457</v>
      </c>
      <c r="H251" s="168">
        <v>4772</v>
      </c>
      <c r="I251" s="169"/>
      <c r="L251" s="165"/>
      <c r="M251" s="170"/>
      <c r="N251" s="171"/>
      <c r="O251" s="171"/>
      <c r="P251" s="171"/>
      <c r="Q251" s="171"/>
      <c r="R251" s="171"/>
      <c r="S251" s="171"/>
      <c r="T251" s="172"/>
      <c r="AT251" s="166" t="s">
        <v>191</v>
      </c>
      <c r="AU251" s="166" t="s">
        <v>212</v>
      </c>
      <c r="AV251" s="13" t="s">
        <v>82</v>
      </c>
      <c r="AW251" s="13" t="s">
        <v>29</v>
      </c>
      <c r="AX251" s="13" t="s">
        <v>72</v>
      </c>
      <c r="AY251" s="166" t="s">
        <v>181</v>
      </c>
    </row>
    <row r="252" spans="1:65" s="15" customFormat="1" ht="11.25">
      <c r="B252" s="180"/>
      <c r="D252" s="160" t="s">
        <v>191</v>
      </c>
      <c r="E252" s="181" t="s">
        <v>1</v>
      </c>
      <c r="F252" s="182" t="s">
        <v>223</v>
      </c>
      <c r="H252" s="183">
        <v>4772</v>
      </c>
      <c r="I252" s="184"/>
      <c r="L252" s="180"/>
      <c r="M252" s="185"/>
      <c r="N252" s="186"/>
      <c r="O252" s="186"/>
      <c r="P252" s="186"/>
      <c r="Q252" s="186"/>
      <c r="R252" s="186"/>
      <c r="S252" s="186"/>
      <c r="T252" s="187"/>
      <c r="AT252" s="181" t="s">
        <v>191</v>
      </c>
      <c r="AU252" s="181" t="s">
        <v>212</v>
      </c>
      <c r="AV252" s="15" t="s">
        <v>188</v>
      </c>
      <c r="AW252" s="15" t="s">
        <v>29</v>
      </c>
      <c r="AX252" s="15" t="s">
        <v>80</v>
      </c>
      <c r="AY252" s="181" t="s">
        <v>181</v>
      </c>
    </row>
    <row r="253" spans="1:65" s="2" customFormat="1" ht="16.5" customHeight="1">
      <c r="A253" s="32"/>
      <c r="B253" s="144"/>
      <c r="C253" s="188" t="s">
        <v>289</v>
      </c>
      <c r="D253" s="188" t="s">
        <v>266</v>
      </c>
      <c r="E253" s="189" t="s">
        <v>458</v>
      </c>
      <c r="F253" s="190" t="s">
        <v>459</v>
      </c>
      <c r="G253" s="191" t="s">
        <v>183</v>
      </c>
      <c r="H253" s="192">
        <v>9689</v>
      </c>
      <c r="I253" s="193"/>
      <c r="J253" s="194">
        <f>ROUND(I253*H253,2)</f>
        <v>0</v>
      </c>
      <c r="K253" s="195"/>
      <c r="L253" s="33"/>
      <c r="M253" s="196" t="s">
        <v>1</v>
      </c>
      <c r="N253" s="197" t="s">
        <v>37</v>
      </c>
      <c r="O253" s="58"/>
      <c r="P253" s="156">
        <f>O253*H253</f>
        <v>0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8" t="s">
        <v>188</v>
      </c>
      <c r="AT253" s="158" t="s">
        <v>266</v>
      </c>
      <c r="AU253" s="158" t="s">
        <v>212</v>
      </c>
      <c r="AY253" s="17" t="s">
        <v>181</v>
      </c>
      <c r="BE253" s="159">
        <f>IF(N253="základní",J253,0)</f>
        <v>0</v>
      </c>
      <c r="BF253" s="159">
        <f>IF(N253="snížená",J253,0)</f>
        <v>0</v>
      </c>
      <c r="BG253" s="159">
        <f>IF(N253="zákl. přenesená",J253,0)</f>
        <v>0</v>
      </c>
      <c r="BH253" s="159">
        <f>IF(N253="sníž. přenesená",J253,0)</f>
        <v>0</v>
      </c>
      <c r="BI253" s="159">
        <f>IF(N253="nulová",J253,0)</f>
        <v>0</v>
      </c>
      <c r="BJ253" s="17" t="s">
        <v>80</v>
      </c>
      <c r="BK253" s="159">
        <f>ROUND(I253*H253,2)</f>
        <v>0</v>
      </c>
      <c r="BL253" s="17" t="s">
        <v>188</v>
      </c>
      <c r="BM253" s="158" t="s">
        <v>460</v>
      </c>
    </row>
    <row r="254" spans="1:65" s="2" customFormat="1" ht="11.25">
      <c r="A254" s="32"/>
      <c r="B254" s="33"/>
      <c r="C254" s="32"/>
      <c r="D254" s="160" t="s">
        <v>190</v>
      </c>
      <c r="E254" s="32"/>
      <c r="F254" s="161" t="s">
        <v>459</v>
      </c>
      <c r="G254" s="32"/>
      <c r="H254" s="32"/>
      <c r="I254" s="162"/>
      <c r="J254" s="32"/>
      <c r="K254" s="32"/>
      <c r="L254" s="33"/>
      <c r="M254" s="163"/>
      <c r="N254" s="164"/>
      <c r="O254" s="58"/>
      <c r="P254" s="58"/>
      <c r="Q254" s="58"/>
      <c r="R254" s="58"/>
      <c r="S254" s="58"/>
      <c r="T254" s="59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T254" s="17" t="s">
        <v>190</v>
      </c>
      <c r="AU254" s="17" t="s">
        <v>212</v>
      </c>
    </row>
    <row r="255" spans="1:65" s="14" customFormat="1" ht="11.25">
      <c r="B255" s="173"/>
      <c r="D255" s="160" t="s">
        <v>191</v>
      </c>
      <c r="E255" s="174" t="s">
        <v>1</v>
      </c>
      <c r="F255" s="175" t="s">
        <v>193</v>
      </c>
      <c r="H255" s="174" t="s">
        <v>1</v>
      </c>
      <c r="I255" s="176"/>
      <c r="L255" s="173"/>
      <c r="M255" s="177"/>
      <c r="N255" s="178"/>
      <c r="O255" s="178"/>
      <c r="P255" s="178"/>
      <c r="Q255" s="178"/>
      <c r="R255" s="178"/>
      <c r="S255" s="178"/>
      <c r="T255" s="179"/>
      <c r="AT255" s="174" t="s">
        <v>191</v>
      </c>
      <c r="AU255" s="174" t="s">
        <v>212</v>
      </c>
      <c r="AV255" s="14" t="s">
        <v>80</v>
      </c>
      <c r="AW255" s="14" t="s">
        <v>29</v>
      </c>
      <c r="AX255" s="14" t="s">
        <v>72</v>
      </c>
      <c r="AY255" s="174" t="s">
        <v>181</v>
      </c>
    </row>
    <row r="256" spans="1:65" s="14" customFormat="1" ht="33.75">
      <c r="B256" s="173"/>
      <c r="D256" s="160" t="s">
        <v>191</v>
      </c>
      <c r="E256" s="174" t="s">
        <v>1</v>
      </c>
      <c r="F256" s="175" t="s">
        <v>456</v>
      </c>
      <c r="H256" s="174" t="s">
        <v>1</v>
      </c>
      <c r="I256" s="176"/>
      <c r="L256" s="173"/>
      <c r="M256" s="177"/>
      <c r="N256" s="178"/>
      <c r="O256" s="178"/>
      <c r="P256" s="178"/>
      <c r="Q256" s="178"/>
      <c r="R256" s="178"/>
      <c r="S256" s="178"/>
      <c r="T256" s="179"/>
      <c r="AT256" s="174" t="s">
        <v>191</v>
      </c>
      <c r="AU256" s="174" t="s">
        <v>212</v>
      </c>
      <c r="AV256" s="14" t="s">
        <v>80</v>
      </c>
      <c r="AW256" s="14" t="s">
        <v>29</v>
      </c>
      <c r="AX256" s="14" t="s">
        <v>72</v>
      </c>
      <c r="AY256" s="174" t="s">
        <v>181</v>
      </c>
    </row>
    <row r="257" spans="1:65" s="14" customFormat="1" ht="33.75">
      <c r="B257" s="173"/>
      <c r="D257" s="160" t="s">
        <v>191</v>
      </c>
      <c r="E257" s="174" t="s">
        <v>1</v>
      </c>
      <c r="F257" s="175" t="s">
        <v>255</v>
      </c>
      <c r="H257" s="174" t="s">
        <v>1</v>
      </c>
      <c r="I257" s="176"/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191</v>
      </c>
      <c r="AU257" s="174" t="s">
        <v>212</v>
      </c>
      <c r="AV257" s="14" t="s">
        <v>80</v>
      </c>
      <c r="AW257" s="14" t="s">
        <v>29</v>
      </c>
      <c r="AX257" s="14" t="s">
        <v>72</v>
      </c>
      <c r="AY257" s="174" t="s">
        <v>181</v>
      </c>
    </row>
    <row r="258" spans="1:65" s="14" customFormat="1" ht="11.25">
      <c r="B258" s="173"/>
      <c r="D258" s="160" t="s">
        <v>191</v>
      </c>
      <c r="E258" s="174" t="s">
        <v>1</v>
      </c>
      <c r="F258" s="175" t="s">
        <v>296</v>
      </c>
      <c r="H258" s="174" t="s">
        <v>1</v>
      </c>
      <c r="I258" s="176"/>
      <c r="L258" s="173"/>
      <c r="M258" s="177"/>
      <c r="N258" s="178"/>
      <c r="O258" s="178"/>
      <c r="P258" s="178"/>
      <c r="Q258" s="178"/>
      <c r="R258" s="178"/>
      <c r="S258" s="178"/>
      <c r="T258" s="179"/>
      <c r="AT258" s="174" t="s">
        <v>191</v>
      </c>
      <c r="AU258" s="174" t="s">
        <v>212</v>
      </c>
      <c r="AV258" s="14" t="s">
        <v>80</v>
      </c>
      <c r="AW258" s="14" t="s">
        <v>29</v>
      </c>
      <c r="AX258" s="14" t="s">
        <v>72</v>
      </c>
      <c r="AY258" s="174" t="s">
        <v>181</v>
      </c>
    </row>
    <row r="259" spans="1:65" s="14" customFormat="1" ht="22.5">
      <c r="B259" s="173"/>
      <c r="D259" s="160" t="s">
        <v>191</v>
      </c>
      <c r="E259" s="174" t="s">
        <v>1</v>
      </c>
      <c r="F259" s="175" t="s">
        <v>297</v>
      </c>
      <c r="H259" s="174" t="s">
        <v>1</v>
      </c>
      <c r="I259" s="176"/>
      <c r="L259" s="173"/>
      <c r="M259" s="177"/>
      <c r="N259" s="178"/>
      <c r="O259" s="178"/>
      <c r="P259" s="178"/>
      <c r="Q259" s="178"/>
      <c r="R259" s="178"/>
      <c r="S259" s="178"/>
      <c r="T259" s="179"/>
      <c r="AT259" s="174" t="s">
        <v>191</v>
      </c>
      <c r="AU259" s="174" t="s">
        <v>212</v>
      </c>
      <c r="AV259" s="14" t="s">
        <v>80</v>
      </c>
      <c r="AW259" s="14" t="s">
        <v>29</v>
      </c>
      <c r="AX259" s="14" t="s">
        <v>72</v>
      </c>
      <c r="AY259" s="174" t="s">
        <v>181</v>
      </c>
    </row>
    <row r="260" spans="1:65" s="14" customFormat="1" ht="11.25">
      <c r="B260" s="173"/>
      <c r="D260" s="160" t="s">
        <v>191</v>
      </c>
      <c r="E260" s="174" t="s">
        <v>1</v>
      </c>
      <c r="F260" s="175" t="s">
        <v>195</v>
      </c>
      <c r="H260" s="174" t="s">
        <v>1</v>
      </c>
      <c r="I260" s="176"/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191</v>
      </c>
      <c r="AU260" s="174" t="s">
        <v>212</v>
      </c>
      <c r="AV260" s="14" t="s">
        <v>80</v>
      </c>
      <c r="AW260" s="14" t="s">
        <v>29</v>
      </c>
      <c r="AX260" s="14" t="s">
        <v>72</v>
      </c>
      <c r="AY260" s="174" t="s">
        <v>181</v>
      </c>
    </row>
    <row r="261" spans="1:65" s="14" customFormat="1" ht="11.25">
      <c r="B261" s="173"/>
      <c r="D261" s="160" t="s">
        <v>191</v>
      </c>
      <c r="E261" s="174" t="s">
        <v>1</v>
      </c>
      <c r="F261" s="175" t="s">
        <v>210</v>
      </c>
      <c r="H261" s="174" t="s">
        <v>1</v>
      </c>
      <c r="I261" s="176"/>
      <c r="L261" s="173"/>
      <c r="M261" s="177"/>
      <c r="N261" s="178"/>
      <c r="O261" s="178"/>
      <c r="P261" s="178"/>
      <c r="Q261" s="178"/>
      <c r="R261" s="178"/>
      <c r="S261" s="178"/>
      <c r="T261" s="179"/>
      <c r="AT261" s="174" t="s">
        <v>191</v>
      </c>
      <c r="AU261" s="174" t="s">
        <v>212</v>
      </c>
      <c r="AV261" s="14" t="s">
        <v>80</v>
      </c>
      <c r="AW261" s="14" t="s">
        <v>29</v>
      </c>
      <c r="AX261" s="14" t="s">
        <v>72</v>
      </c>
      <c r="AY261" s="174" t="s">
        <v>181</v>
      </c>
    </row>
    <row r="262" spans="1:65" s="14" customFormat="1" ht="11.25">
      <c r="B262" s="173"/>
      <c r="D262" s="160" t="s">
        <v>191</v>
      </c>
      <c r="E262" s="174" t="s">
        <v>1</v>
      </c>
      <c r="F262" s="175" t="s">
        <v>196</v>
      </c>
      <c r="H262" s="174" t="s">
        <v>1</v>
      </c>
      <c r="I262" s="176"/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191</v>
      </c>
      <c r="AU262" s="174" t="s">
        <v>212</v>
      </c>
      <c r="AV262" s="14" t="s">
        <v>80</v>
      </c>
      <c r="AW262" s="14" t="s">
        <v>29</v>
      </c>
      <c r="AX262" s="14" t="s">
        <v>72</v>
      </c>
      <c r="AY262" s="174" t="s">
        <v>181</v>
      </c>
    </row>
    <row r="263" spans="1:65" s="13" customFormat="1" ht="22.5">
      <c r="B263" s="165"/>
      <c r="D263" s="160" t="s">
        <v>191</v>
      </c>
      <c r="E263" s="166" t="s">
        <v>1</v>
      </c>
      <c r="F263" s="167" t="s">
        <v>461</v>
      </c>
      <c r="H263" s="168">
        <v>9689</v>
      </c>
      <c r="I263" s="169"/>
      <c r="L263" s="165"/>
      <c r="M263" s="170"/>
      <c r="N263" s="171"/>
      <c r="O263" s="171"/>
      <c r="P263" s="171"/>
      <c r="Q263" s="171"/>
      <c r="R263" s="171"/>
      <c r="S263" s="171"/>
      <c r="T263" s="172"/>
      <c r="AT263" s="166" t="s">
        <v>191</v>
      </c>
      <c r="AU263" s="166" t="s">
        <v>212</v>
      </c>
      <c r="AV263" s="13" t="s">
        <v>82</v>
      </c>
      <c r="AW263" s="13" t="s">
        <v>29</v>
      </c>
      <c r="AX263" s="13" t="s">
        <v>72</v>
      </c>
      <c r="AY263" s="166" t="s">
        <v>181</v>
      </c>
    </row>
    <row r="264" spans="1:65" s="15" customFormat="1" ht="11.25">
      <c r="B264" s="180"/>
      <c r="D264" s="160" t="s">
        <v>191</v>
      </c>
      <c r="E264" s="181" t="s">
        <v>1</v>
      </c>
      <c r="F264" s="182" t="s">
        <v>223</v>
      </c>
      <c r="H264" s="183">
        <v>9689</v>
      </c>
      <c r="I264" s="184"/>
      <c r="L264" s="180"/>
      <c r="M264" s="185"/>
      <c r="N264" s="186"/>
      <c r="O264" s="186"/>
      <c r="P264" s="186"/>
      <c r="Q264" s="186"/>
      <c r="R264" s="186"/>
      <c r="S264" s="186"/>
      <c r="T264" s="187"/>
      <c r="AT264" s="181" t="s">
        <v>191</v>
      </c>
      <c r="AU264" s="181" t="s">
        <v>212</v>
      </c>
      <c r="AV264" s="15" t="s">
        <v>188</v>
      </c>
      <c r="AW264" s="15" t="s">
        <v>29</v>
      </c>
      <c r="AX264" s="15" t="s">
        <v>80</v>
      </c>
      <c r="AY264" s="181" t="s">
        <v>181</v>
      </c>
    </row>
    <row r="265" spans="1:65" s="2" customFormat="1" ht="16.5" customHeight="1">
      <c r="A265" s="32"/>
      <c r="B265" s="144"/>
      <c r="C265" s="188" t="s">
        <v>8</v>
      </c>
      <c r="D265" s="188" t="s">
        <v>266</v>
      </c>
      <c r="E265" s="189" t="s">
        <v>462</v>
      </c>
      <c r="F265" s="190" t="s">
        <v>463</v>
      </c>
      <c r="G265" s="191" t="s">
        <v>183</v>
      </c>
      <c r="H265" s="192">
        <v>7157</v>
      </c>
      <c r="I265" s="193"/>
      <c r="J265" s="194">
        <f>ROUND(I265*H265,2)</f>
        <v>0</v>
      </c>
      <c r="K265" s="195"/>
      <c r="L265" s="33"/>
      <c r="M265" s="196" t="s">
        <v>1</v>
      </c>
      <c r="N265" s="197" t="s">
        <v>37</v>
      </c>
      <c r="O265" s="58"/>
      <c r="P265" s="156">
        <f>O265*H265</f>
        <v>0</v>
      </c>
      <c r="Q265" s="156">
        <v>0</v>
      </c>
      <c r="R265" s="156">
        <f>Q265*H265</f>
        <v>0</v>
      </c>
      <c r="S265" s="156">
        <v>0</v>
      </c>
      <c r="T265" s="157">
        <f>S265*H265</f>
        <v>0</v>
      </c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R265" s="158" t="s">
        <v>188</v>
      </c>
      <c r="AT265" s="158" t="s">
        <v>266</v>
      </c>
      <c r="AU265" s="158" t="s">
        <v>212</v>
      </c>
      <c r="AY265" s="17" t="s">
        <v>181</v>
      </c>
      <c r="BE265" s="159">
        <f>IF(N265="základní",J265,0)</f>
        <v>0</v>
      </c>
      <c r="BF265" s="159">
        <f>IF(N265="snížená",J265,0)</f>
        <v>0</v>
      </c>
      <c r="BG265" s="159">
        <f>IF(N265="zákl. přenesená",J265,0)</f>
        <v>0</v>
      </c>
      <c r="BH265" s="159">
        <f>IF(N265="sníž. přenesená",J265,0)</f>
        <v>0</v>
      </c>
      <c r="BI265" s="159">
        <f>IF(N265="nulová",J265,0)</f>
        <v>0</v>
      </c>
      <c r="BJ265" s="17" t="s">
        <v>80</v>
      </c>
      <c r="BK265" s="159">
        <f>ROUND(I265*H265,2)</f>
        <v>0</v>
      </c>
      <c r="BL265" s="17" t="s">
        <v>188</v>
      </c>
      <c r="BM265" s="158" t="s">
        <v>464</v>
      </c>
    </row>
    <row r="266" spans="1:65" s="2" customFormat="1" ht="11.25">
      <c r="A266" s="32"/>
      <c r="B266" s="33"/>
      <c r="C266" s="32"/>
      <c r="D266" s="160" t="s">
        <v>190</v>
      </c>
      <c r="E266" s="32"/>
      <c r="F266" s="161" t="s">
        <v>463</v>
      </c>
      <c r="G266" s="32"/>
      <c r="H266" s="32"/>
      <c r="I266" s="162"/>
      <c r="J266" s="32"/>
      <c r="K266" s="32"/>
      <c r="L266" s="33"/>
      <c r="M266" s="163"/>
      <c r="N266" s="164"/>
      <c r="O266" s="58"/>
      <c r="P266" s="58"/>
      <c r="Q266" s="58"/>
      <c r="R266" s="58"/>
      <c r="S266" s="58"/>
      <c r="T266" s="59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T266" s="17" t="s">
        <v>190</v>
      </c>
      <c r="AU266" s="17" t="s">
        <v>212</v>
      </c>
    </row>
    <row r="267" spans="1:65" s="14" customFormat="1" ht="11.25">
      <c r="B267" s="173"/>
      <c r="D267" s="160" t="s">
        <v>191</v>
      </c>
      <c r="E267" s="174" t="s">
        <v>1</v>
      </c>
      <c r="F267" s="175" t="s">
        <v>193</v>
      </c>
      <c r="H267" s="174" t="s">
        <v>1</v>
      </c>
      <c r="I267" s="176"/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191</v>
      </c>
      <c r="AU267" s="174" t="s">
        <v>212</v>
      </c>
      <c r="AV267" s="14" t="s">
        <v>80</v>
      </c>
      <c r="AW267" s="14" t="s">
        <v>29</v>
      </c>
      <c r="AX267" s="14" t="s">
        <v>72</v>
      </c>
      <c r="AY267" s="174" t="s">
        <v>181</v>
      </c>
    </row>
    <row r="268" spans="1:65" s="14" customFormat="1" ht="33.75">
      <c r="B268" s="173"/>
      <c r="D268" s="160" t="s">
        <v>191</v>
      </c>
      <c r="E268" s="174" t="s">
        <v>1</v>
      </c>
      <c r="F268" s="175" t="s">
        <v>465</v>
      </c>
      <c r="H268" s="174" t="s">
        <v>1</v>
      </c>
      <c r="I268" s="176"/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191</v>
      </c>
      <c r="AU268" s="174" t="s">
        <v>212</v>
      </c>
      <c r="AV268" s="14" t="s">
        <v>80</v>
      </c>
      <c r="AW268" s="14" t="s">
        <v>29</v>
      </c>
      <c r="AX268" s="14" t="s">
        <v>72</v>
      </c>
      <c r="AY268" s="174" t="s">
        <v>181</v>
      </c>
    </row>
    <row r="269" spans="1:65" s="14" customFormat="1" ht="33.75">
      <c r="B269" s="173"/>
      <c r="D269" s="160" t="s">
        <v>191</v>
      </c>
      <c r="E269" s="174" t="s">
        <v>1</v>
      </c>
      <c r="F269" s="175" t="s">
        <v>255</v>
      </c>
      <c r="H269" s="174" t="s">
        <v>1</v>
      </c>
      <c r="I269" s="176"/>
      <c r="L269" s="173"/>
      <c r="M269" s="177"/>
      <c r="N269" s="178"/>
      <c r="O269" s="178"/>
      <c r="P269" s="178"/>
      <c r="Q269" s="178"/>
      <c r="R269" s="178"/>
      <c r="S269" s="178"/>
      <c r="T269" s="179"/>
      <c r="AT269" s="174" t="s">
        <v>191</v>
      </c>
      <c r="AU269" s="174" t="s">
        <v>212</v>
      </c>
      <c r="AV269" s="14" t="s">
        <v>80</v>
      </c>
      <c r="AW269" s="14" t="s">
        <v>29</v>
      </c>
      <c r="AX269" s="14" t="s">
        <v>72</v>
      </c>
      <c r="AY269" s="174" t="s">
        <v>181</v>
      </c>
    </row>
    <row r="270" spans="1:65" s="14" customFormat="1" ht="11.25">
      <c r="B270" s="173"/>
      <c r="D270" s="160" t="s">
        <v>191</v>
      </c>
      <c r="E270" s="174" t="s">
        <v>1</v>
      </c>
      <c r="F270" s="175" t="s">
        <v>296</v>
      </c>
      <c r="H270" s="174" t="s">
        <v>1</v>
      </c>
      <c r="I270" s="176"/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191</v>
      </c>
      <c r="AU270" s="174" t="s">
        <v>212</v>
      </c>
      <c r="AV270" s="14" t="s">
        <v>80</v>
      </c>
      <c r="AW270" s="14" t="s">
        <v>29</v>
      </c>
      <c r="AX270" s="14" t="s">
        <v>72</v>
      </c>
      <c r="AY270" s="174" t="s">
        <v>181</v>
      </c>
    </row>
    <row r="271" spans="1:65" s="14" customFormat="1" ht="22.5">
      <c r="B271" s="173"/>
      <c r="D271" s="160" t="s">
        <v>191</v>
      </c>
      <c r="E271" s="174" t="s">
        <v>1</v>
      </c>
      <c r="F271" s="175" t="s">
        <v>297</v>
      </c>
      <c r="H271" s="174" t="s">
        <v>1</v>
      </c>
      <c r="I271" s="176"/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191</v>
      </c>
      <c r="AU271" s="174" t="s">
        <v>212</v>
      </c>
      <c r="AV271" s="14" t="s">
        <v>80</v>
      </c>
      <c r="AW271" s="14" t="s">
        <v>29</v>
      </c>
      <c r="AX271" s="14" t="s">
        <v>72</v>
      </c>
      <c r="AY271" s="174" t="s">
        <v>181</v>
      </c>
    </row>
    <row r="272" spans="1:65" s="14" customFormat="1" ht="11.25">
      <c r="B272" s="173"/>
      <c r="D272" s="160" t="s">
        <v>191</v>
      </c>
      <c r="E272" s="174" t="s">
        <v>1</v>
      </c>
      <c r="F272" s="175" t="s">
        <v>195</v>
      </c>
      <c r="H272" s="174" t="s">
        <v>1</v>
      </c>
      <c r="I272" s="176"/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191</v>
      </c>
      <c r="AU272" s="174" t="s">
        <v>212</v>
      </c>
      <c r="AV272" s="14" t="s">
        <v>80</v>
      </c>
      <c r="AW272" s="14" t="s">
        <v>29</v>
      </c>
      <c r="AX272" s="14" t="s">
        <v>72</v>
      </c>
      <c r="AY272" s="174" t="s">
        <v>181</v>
      </c>
    </row>
    <row r="273" spans="1:65" s="14" customFormat="1" ht="11.25">
      <c r="B273" s="173"/>
      <c r="D273" s="160" t="s">
        <v>191</v>
      </c>
      <c r="E273" s="174" t="s">
        <v>1</v>
      </c>
      <c r="F273" s="175" t="s">
        <v>210</v>
      </c>
      <c r="H273" s="174" t="s">
        <v>1</v>
      </c>
      <c r="I273" s="176"/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191</v>
      </c>
      <c r="AU273" s="174" t="s">
        <v>212</v>
      </c>
      <c r="AV273" s="14" t="s">
        <v>80</v>
      </c>
      <c r="AW273" s="14" t="s">
        <v>29</v>
      </c>
      <c r="AX273" s="14" t="s">
        <v>72</v>
      </c>
      <c r="AY273" s="174" t="s">
        <v>181</v>
      </c>
    </row>
    <row r="274" spans="1:65" s="14" customFormat="1" ht="11.25">
      <c r="B274" s="173"/>
      <c r="D274" s="160" t="s">
        <v>191</v>
      </c>
      <c r="E274" s="174" t="s">
        <v>1</v>
      </c>
      <c r="F274" s="175" t="s">
        <v>196</v>
      </c>
      <c r="H274" s="174" t="s">
        <v>1</v>
      </c>
      <c r="I274" s="176"/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191</v>
      </c>
      <c r="AU274" s="174" t="s">
        <v>212</v>
      </c>
      <c r="AV274" s="14" t="s">
        <v>80</v>
      </c>
      <c r="AW274" s="14" t="s">
        <v>29</v>
      </c>
      <c r="AX274" s="14" t="s">
        <v>72</v>
      </c>
      <c r="AY274" s="174" t="s">
        <v>181</v>
      </c>
    </row>
    <row r="275" spans="1:65" s="13" customFormat="1" ht="22.5">
      <c r="B275" s="165"/>
      <c r="D275" s="160" t="s">
        <v>191</v>
      </c>
      <c r="E275" s="166" t="s">
        <v>1</v>
      </c>
      <c r="F275" s="167" t="s">
        <v>466</v>
      </c>
      <c r="H275" s="168">
        <v>7157</v>
      </c>
      <c r="I275" s="169"/>
      <c r="L275" s="165"/>
      <c r="M275" s="170"/>
      <c r="N275" s="171"/>
      <c r="O275" s="171"/>
      <c r="P275" s="171"/>
      <c r="Q275" s="171"/>
      <c r="R275" s="171"/>
      <c r="S275" s="171"/>
      <c r="T275" s="172"/>
      <c r="AT275" s="166" t="s">
        <v>191</v>
      </c>
      <c r="AU275" s="166" t="s">
        <v>212</v>
      </c>
      <c r="AV275" s="13" t="s">
        <v>82</v>
      </c>
      <c r="AW275" s="13" t="s">
        <v>29</v>
      </c>
      <c r="AX275" s="13" t="s">
        <v>72</v>
      </c>
      <c r="AY275" s="166" t="s">
        <v>181</v>
      </c>
    </row>
    <row r="276" spans="1:65" s="15" customFormat="1" ht="11.25">
      <c r="B276" s="180"/>
      <c r="D276" s="160" t="s">
        <v>191</v>
      </c>
      <c r="E276" s="181" t="s">
        <v>1</v>
      </c>
      <c r="F276" s="182" t="s">
        <v>223</v>
      </c>
      <c r="H276" s="183">
        <v>7157</v>
      </c>
      <c r="I276" s="184"/>
      <c r="L276" s="180"/>
      <c r="M276" s="185"/>
      <c r="N276" s="186"/>
      <c r="O276" s="186"/>
      <c r="P276" s="186"/>
      <c r="Q276" s="186"/>
      <c r="R276" s="186"/>
      <c r="S276" s="186"/>
      <c r="T276" s="187"/>
      <c r="AT276" s="181" t="s">
        <v>191</v>
      </c>
      <c r="AU276" s="181" t="s">
        <v>212</v>
      </c>
      <c r="AV276" s="15" t="s">
        <v>188</v>
      </c>
      <c r="AW276" s="15" t="s">
        <v>29</v>
      </c>
      <c r="AX276" s="15" t="s">
        <v>80</v>
      </c>
      <c r="AY276" s="181" t="s">
        <v>181</v>
      </c>
    </row>
    <row r="277" spans="1:65" s="2" customFormat="1" ht="21.75" customHeight="1">
      <c r="A277" s="32"/>
      <c r="B277" s="144"/>
      <c r="C277" s="188" t="s">
        <v>304</v>
      </c>
      <c r="D277" s="188" t="s">
        <v>266</v>
      </c>
      <c r="E277" s="189" t="s">
        <v>467</v>
      </c>
      <c r="F277" s="190" t="s">
        <v>468</v>
      </c>
      <c r="G277" s="191" t="s">
        <v>215</v>
      </c>
      <c r="H277" s="192">
        <v>80</v>
      </c>
      <c r="I277" s="193"/>
      <c r="J277" s="194">
        <f>ROUND(I277*H277,2)</f>
        <v>0</v>
      </c>
      <c r="K277" s="195"/>
      <c r="L277" s="33"/>
      <c r="M277" s="196" t="s">
        <v>1</v>
      </c>
      <c r="N277" s="197" t="s">
        <v>37</v>
      </c>
      <c r="O277" s="58"/>
      <c r="P277" s="156">
        <f>O277*H277</f>
        <v>0</v>
      </c>
      <c r="Q277" s="156">
        <v>0</v>
      </c>
      <c r="R277" s="156">
        <f>Q277*H277</f>
        <v>0</v>
      </c>
      <c r="S277" s="156">
        <v>0</v>
      </c>
      <c r="T277" s="157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58" t="s">
        <v>188</v>
      </c>
      <c r="AT277" s="158" t="s">
        <v>266</v>
      </c>
      <c r="AU277" s="158" t="s">
        <v>212</v>
      </c>
      <c r="AY277" s="17" t="s">
        <v>181</v>
      </c>
      <c r="BE277" s="159">
        <f>IF(N277="základní",J277,0)</f>
        <v>0</v>
      </c>
      <c r="BF277" s="159">
        <f>IF(N277="snížená",J277,0)</f>
        <v>0</v>
      </c>
      <c r="BG277" s="159">
        <f>IF(N277="zákl. přenesená",J277,0)</f>
        <v>0</v>
      </c>
      <c r="BH277" s="159">
        <f>IF(N277="sníž. přenesená",J277,0)</f>
        <v>0</v>
      </c>
      <c r="BI277" s="159">
        <f>IF(N277="nulová",J277,0)</f>
        <v>0</v>
      </c>
      <c r="BJ277" s="17" t="s">
        <v>80</v>
      </c>
      <c r="BK277" s="159">
        <f>ROUND(I277*H277,2)</f>
        <v>0</v>
      </c>
      <c r="BL277" s="17" t="s">
        <v>188</v>
      </c>
      <c r="BM277" s="158" t="s">
        <v>469</v>
      </c>
    </row>
    <row r="278" spans="1:65" s="2" customFormat="1" ht="11.25">
      <c r="A278" s="32"/>
      <c r="B278" s="33"/>
      <c r="C278" s="32"/>
      <c r="D278" s="160" t="s">
        <v>190</v>
      </c>
      <c r="E278" s="32"/>
      <c r="F278" s="161" t="s">
        <v>468</v>
      </c>
      <c r="G278" s="32"/>
      <c r="H278" s="32"/>
      <c r="I278" s="162"/>
      <c r="J278" s="32"/>
      <c r="K278" s="32"/>
      <c r="L278" s="33"/>
      <c r="M278" s="163"/>
      <c r="N278" s="164"/>
      <c r="O278" s="58"/>
      <c r="P278" s="58"/>
      <c r="Q278" s="58"/>
      <c r="R278" s="58"/>
      <c r="S278" s="58"/>
      <c r="T278" s="59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T278" s="17" t="s">
        <v>190</v>
      </c>
      <c r="AU278" s="17" t="s">
        <v>212</v>
      </c>
    </row>
    <row r="279" spans="1:65" s="14" customFormat="1" ht="11.25">
      <c r="B279" s="173"/>
      <c r="D279" s="160" t="s">
        <v>191</v>
      </c>
      <c r="E279" s="174" t="s">
        <v>1</v>
      </c>
      <c r="F279" s="175" t="s">
        <v>193</v>
      </c>
      <c r="H279" s="174" t="s">
        <v>1</v>
      </c>
      <c r="I279" s="176"/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191</v>
      </c>
      <c r="AU279" s="174" t="s">
        <v>212</v>
      </c>
      <c r="AV279" s="14" t="s">
        <v>80</v>
      </c>
      <c r="AW279" s="14" t="s">
        <v>29</v>
      </c>
      <c r="AX279" s="14" t="s">
        <v>72</v>
      </c>
      <c r="AY279" s="174" t="s">
        <v>181</v>
      </c>
    </row>
    <row r="280" spans="1:65" s="14" customFormat="1" ht="22.5">
      <c r="B280" s="173"/>
      <c r="D280" s="160" t="s">
        <v>191</v>
      </c>
      <c r="E280" s="174" t="s">
        <v>1</v>
      </c>
      <c r="F280" s="175" t="s">
        <v>470</v>
      </c>
      <c r="H280" s="174" t="s">
        <v>1</v>
      </c>
      <c r="I280" s="176"/>
      <c r="L280" s="173"/>
      <c r="M280" s="177"/>
      <c r="N280" s="178"/>
      <c r="O280" s="178"/>
      <c r="P280" s="178"/>
      <c r="Q280" s="178"/>
      <c r="R280" s="178"/>
      <c r="S280" s="178"/>
      <c r="T280" s="179"/>
      <c r="AT280" s="174" t="s">
        <v>191</v>
      </c>
      <c r="AU280" s="174" t="s">
        <v>212</v>
      </c>
      <c r="AV280" s="14" t="s">
        <v>80</v>
      </c>
      <c r="AW280" s="14" t="s">
        <v>29</v>
      </c>
      <c r="AX280" s="14" t="s">
        <v>72</v>
      </c>
      <c r="AY280" s="174" t="s">
        <v>181</v>
      </c>
    </row>
    <row r="281" spans="1:65" s="14" customFormat="1" ht="33.75">
      <c r="B281" s="173"/>
      <c r="D281" s="160" t="s">
        <v>191</v>
      </c>
      <c r="E281" s="174" t="s">
        <v>1</v>
      </c>
      <c r="F281" s="175" t="s">
        <v>255</v>
      </c>
      <c r="H281" s="174" t="s">
        <v>1</v>
      </c>
      <c r="I281" s="176"/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191</v>
      </c>
      <c r="AU281" s="174" t="s">
        <v>212</v>
      </c>
      <c r="AV281" s="14" t="s">
        <v>80</v>
      </c>
      <c r="AW281" s="14" t="s">
        <v>29</v>
      </c>
      <c r="AX281" s="14" t="s">
        <v>72</v>
      </c>
      <c r="AY281" s="174" t="s">
        <v>181</v>
      </c>
    </row>
    <row r="282" spans="1:65" s="14" customFormat="1" ht="11.25">
      <c r="B282" s="173"/>
      <c r="D282" s="160" t="s">
        <v>191</v>
      </c>
      <c r="E282" s="174" t="s">
        <v>1</v>
      </c>
      <c r="F282" s="175" t="s">
        <v>296</v>
      </c>
      <c r="H282" s="174" t="s">
        <v>1</v>
      </c>
      <c r="I282" s="176"/>
      <c r="L282" s="173"/>
      <c r="M282" s="177"/>
      <c r="N282" s="178"/>
      <c r="O282" s="178"/>
      <c r="P282" s="178"/>
      <c r="Q282" s="178"/>
      <c r="R282" s="178"/>
      <c r="S282" s="178"/>
      <c r="T282" s="179"/>
      <c r="AT282" s="174" t="s">
        <v>191</v>
      </c>
      <c r="AU282" s="174" t="s">
        <v>212</v>
      </c>
      <c r="AV282" s="14" t="s">
        <v>80</v>
      </c>
      <c r="AW282" s="14" t="s">
        <v>29</v>
      </c>
      <c r="AX282" s="14" t="s">
        <v>72</v>
      </c>
      <c r="AY282" s="174" t="s">
        <v>181</v>
      </c>
    </row>
    <row r="283" spans="1:65" s="14" customFormat="1" ht="11.25">
      <c r="B283" s="173"/>
      <c r="D283" s="160" t="s">
        <v>191</v>
      </c>
      <c r="E283" s="174" t="s">
        <v>1</v>
      </c>
      <c r="F283" s="175" t="s">
        <v>195</v>
      </c>
      <c r="H283" s="174" t="s">
        <v>1</v>
      </c>
      <c r="I283" s="176"/>
      <c r="L283" s="173"/>
      <c r="M283" s="177"/>
      <c r="N283" s="178"/>
      <c r="O283" s="178"/>
      <c r="P283" s="178"/>
      <c r="Q283" s="178"/>
      <c r="R283" s="178"/>
      <c r="S283" s="178"/>
      <c r="T283" s="179"/>
      <c r="AT283" s="174" t="s">
        <v>191</v>
      </c>
      <c r="AU283" s="174" t="s">
        <v>212</v>
      </c>
      <c r="AV283" s="14" t="s">
        <v>80</v>
      </c>
      <c r="AW283" s="14" t="s">
        <v>29</v>
      </c>
      <c r="AX283" s="14" t="s">
        <v>72</v>
      </c>
      <c r="AY283" s="174" t="s">
        <v>181</v>
      </c>
    </row>
    <row r="284" spans="1:65" s="14" customFormat="1" ht="11.25">
      <c r="B284" s="173"/>
      <c r="D284" s="160" t="s">
        <v>191</v>
      </c>
      <c r="E284" s="174" t="s">
        <v>1</v>
      </c>
      <c r="F284" s="175" t="s">
        <v>262</v>
      </c>
      <c r="H284" s="174" t="s">
        <v>1</v>
      </c>
      <c r="I284" s="176"/>
      <c r="L284" s="173"/>
      <c r="M284" s="177"/>
      <c r="N284" s="178"/>
      <c r="O284" s="178"/>
      <c r="P284" s="178"/>
      <c r="Q284" s="178"/>
      <c r="R284" s="178"/>
      <c r="S284" s="178"/>
      <c r="T284" s="179"/>
      <c r="AT284" s="174" t="s">
        <v>191</v>
      </c>
      <c r="AU284" s="174" t="s">
        <v>212</v>
      </c>
      <c r="AV284" s="14" t="s">
        <v>80</v>
      </c>
      <c r="AW284" s="14" t="s">
        <v>29</v>
      </c>
      <c r="AX284" s="14" t="s">
        <v>72</v>
      </c>
      <c r="AY284" s="174" t="s">
        <v>181</v>
      </c>
    </row>
    <row r="285" spans="1:65" s="14" customFormat="1" ht="11.25">
      <c r="B285" s="173"/>
      <c r="D285" s="160" t="s">
        <v>191</v>
      </c>
      <c r="E285" s="174" t="s">
        <v>1</v>
      </c>
      <c r="F285" s="175" t="s">
        <v>196</v>
      </c>
      <c r="H285" s="174" t="s">
        <v>1</v>
      </c>
      <c r="I285" s="176"/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191</v>
      </c>
      <c r="AU285" s="174" t="s">
        <v>212</v>
      </c>
      <c r="AV285" s="14" t="s">
        <v>80</v>
      </c>
      <c r="AW285" s="14" t="s">
        <v>29</v>
      </c>
      <c r="AX285" s="14" t="s">
        <v>72</v>
      </c>
      <c r="AY285" s="174" t="s">
        <v>181</v>
      </c>
    </row>
    <row r="286" spans="1:65" s="13" customFormat="1" ht="22.5">
      <c r="B286" s="165"/>
      <c r="D286" s="160" t="s">
        <v>191</v>
      </c>
      <c r="E286" s="166" t="s">
        <v>1</v>
      </c>
      <c r="F286" s="167" t="s">
        <v>471</v>
      </c>
      <c r="H286" s="168">
        <v>80</v>
      </c>
      <c r="I286" s="169"/>
      <c r="L286" s="165"/>
      <c r="M286" s="170"/>
      <c r="N286" s="171"/>
      <c r="O286" s="171"/>
      <c r="P286" s="171"/>
      <c r="Q286" s="171"/>
      <c r="R286" s="171"/>
      <c r="S286" s="171"/>
      <c r="T286" s="172"/>
      <c r="AT286" s="166" t="s">
        <v>191</v>
      </c>
      <c r="AU286" s="166" t="s">
        <v>212</v>
      </c>
      <c r="AV286" s="13" t="s">
        <v>82</v>
      </c>
      <c r="AW286" s="13" t="s">
        <v>29</v>
      </c>
      <c r="AX286" s="13" t="s">
        <v>72</v>
      </c>
      <c r="AY286" s="166" t="s">
        <v>181</v>
      </c>
    </row>
    <row r="287" spans="1:65" s="15" customFormat="1" ht="11.25">
      <c r="B287" s="180"/>
      <c r="D287" s="160" t="s">
        <v>191</v>
      </c>
      <c r="E287" s="181" t="s">
        <v>1</v>
      </c>
      <c r="F287" s="182" t="s">
        <v>223</v>
      </c>
      <c r="H287" s="183">
        <v>80</v>
      </c>
      <c r="I287" s="184"/>
      <c r="L287" s="180"/>
      <c r="M287" s="185"/>
      <c r="N287" s="186"/>
      <c r="O287" s="186"/>
      <c r="P287" s="186"/>
      <c r="Q287" s="186"/>
      <c r="R287" s="186"/>
      <c r="S287" s="186"/>
      <c r="T287" s="187"/>
      <c r="AT287" s="181" t="s">
        <v>191</v>
      </c>
      <c r="AU287" s="181" t="s">
        <v>212</v>
      </c>
      <c r="AV287" s="15" t="s">
        <v>188</v>
      </c>
      <c r="AW287" s="15" t="s">
        <v>29</v>
      </c>
      <c r="AX287" s="15" t="s">
        <v>80</v>
      </c>
      <c r="AY287" s="181" t="s">
        <v>181</v>
      </c>
    </row>
    <row r="288" spans="1:65" s="2" customFormat="1" ht="37.9" customHeight="1">
      <c r="A288" s="32"/>
      <c r="B288" s="144"/>
      <c r="C288" s="188" t="s">
        <v>312</v>
      </c>
      <c r="D288" s="188" t="s">
        <v>266</v>
      </c>
      <c r="E288" s="189" t="s">
        <v>472</v>
      </c>
      <c r="F288" s="190" t="s">
        <v>473</v>
      </c>
      <c r="G288" s="191" t="s">
        <v>215</v>
      </c>
      <c r="H288" s="192">
        <v>35</v>
      </c>
      <c r="I288" s="193"/>
      <c r="J288" s="194">
        <f>ROUND(I288*H288,2)</f>
        <v>0</v>
      </c>
      <c r="K288" s="195"/>
      <c r="L288" s="33"/>
      <c r="M288" s="196" t="s">
        <v>1</v>
      </c>
      <c r="N288" s="197" t="s">
        <v>37</v>
      </c>
      <c r="O288" s="58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58" t="s">
        <v>188</v>
      </c>
      <c r="AT288" s="158" t="s">
        <v>266</v>
      </c>
      <c r="AU288" s="158" t="s">
        <v>212</v>
      </c>
      <c r="AY288" s="17" t="s">
        <v>181</v>
      </c>
      <c r="BE288" s="159">
        <f>IF(N288="základní",J288,0)</f>
        <v>0</v>
      </c>
      <c r="BF288" s="159">
        <f>IF(N288="snížená",J288,0)</f>
        <v>0</v>
      </c>
      <c r="BG288" s="159">
        <f>IF(N288="zákl. přenesená",J288,0)</f>
        <v>0</v>
      </c>
      <c r="BH288" s="159">
        <f>IF(N288="sníž. přenesená",J288,0)</f>
        <v>0</v>
      </c>
      <c r="BI288" s="159">
        <f>IF(N288="nulová",J288,0)</f>
        <v>0</v>
      </c>
      <c r="BJ288" s="17" t="s">
        <v>80</v>
      </c>
      <c r="BK288" s="159">
        <f>ROUND(I288*H288,2)</f>
        <v>0</v>
      </c>
      <c r="BL288" s="17" t="s">
        <v>188</v>
      </c>
      <c r="BM288" s="158" t="s">
        <v>474</v>
      </c>
    </row>
    <row r="289" spans="1:65" s="2" customFormat="1" ht="19.5">
      <c r="A289" s="32"/>
      <c r="B289" s="33"/>
      <c r="C289" s="32"/>
      <c r="D289" s="160" t="s">
        <v>190</v>
      </c>
      <c r="E289" s="32"/>
      <c r="F289" s="161" t="s">
        <v>473</v>
      </c>
      <c r="G289" s="32"/>
      <c r="H289" s="32"/>
      <c r="I289" s="162"/>
      <c r="J289" s="32"/>
      <c r="K289" s="32"/>
      <c r="L289" s="33"/>
      <c r="M289" s="163"/>
      <c r="N289" s="164"/>
      <c r="O289" s="58"/>
      <c r="P289" s="58"/>
      <c r="Q289" s="58"/>
      <c r="R289" s="58"/>
      <c r="S289" s="58"/>
      <c r="T289" s="59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T289" s="17" t="s">
        <v>190</v>
      </c>
      <c r="AU289" s="17" t="s">
        <v>212</v>
      </c>
    </row>
    <row r="290" spans="1:65" s="14" customFormat="1" ht="11.25">
      <c r="B290" s="173"/>
      <c r="D290" s="160" t="s">
        <v>191</v>
      </c>
      <c r="E290" s="174" t="s">
        <v>1</v>
      </c>
      <c r="F290" s="175" t="s">
        <v>193</v>
      </c>
      <c r="H290" s="174" t="s">
        <v>1</v>
      </c>
      <c r="I290" s="176"/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191</v>
      </c>
      <c r="AU290" s="174" t="s">
        <v>212</v>
      </c>
      <c r="AV290" s="14" t="s">
        <v>80</v>
      </c>
      <c r="AW290" s="14" t="s">
        <v>29</v>
      </c>
      <c r="AX290" s="14" t="s">
        <v>72</v>
      </c>
      <c r="AY290" s="174" t="s">
        <v>181</v>
      </c>
    </row>
    <row r="291" spans="1:65" s="14" customFormat="1" ht="33.75">
      <c r="B291" s="173"/>
      <c r="D291" s="160" t="s">
        <v>191</v>
      </c>
      <c r="E291" s="174" t="s">
        <v>1</v>
      </c>
      <c r="F291" s="175" t="s">
        <v>475</v>
      </c>
      <c r="H291" s="174" t="s">
        <v>1</v>
      </c>
      <c r="I291" s="176"/>
      <c r="L291" s="173"/>
      <c r="M291" s="177"/>
      <c r="N291" s="178"/>
      <c r="O291" s="178"/>
      <c r="P291" s="178"/>
      <c r="Q291" s="178"/>
      <c r="R291" s="178"/>
      <c r="S291" s="178"/>
      <c r="T291" s="179"/>
      <c r="AT291" s="174" t="s">
        <v>191</v>
      </c>
      <c r="AU291" s="174" t="s">
        <v>212</v>
      </c>
      <c r="AV291" s="14" t="s">
        <v>80</v>
      </c>
      <c r="AW291" s="14" t="s">
        <v>29</v>
      </c>
      <c r="AX291" s="14" t="s">
        <v>72</v>
      </c>
      <c r="AY291" s="174" t="s">
        <v>181</v>
      </c>
    </row>
    <row r="292" spans="1:65" s="14" customFormat="1" ht="22.5">
      <c r="B292" s="173"/>
      <c r="D292" s="160" t="s">
        <v>191</v>
      </c>
      <c r="E292" s="174" t="s">
        <v>1</v>
      </c>
      <c r="F292" s="175" t="s">
        <v>476</v>
      </c>
      <c r="H292" s="174" t="s">
        <v>1</v>
      </c>
      <c r="I292" s="176"/>
      <c r="L292" s="173"/>
      <c r="M292" s="177"/>
      <c r="N292" s="178"/>
      <c r="O292" s="178"/>
      <c r="P292" s="178"/>
      <c r="Q292" s="178"/>
      <c r="R292" s="178"/>
      <c r="S292" s="178"/>
      <c r="T292" s="179"/>
      <c r="AT292" s="174" t="s">
        <v>191</v>
      </c>
      <c r="AU292" s="174" t="s">
        <v>212</v>
      </c>
      <c r="AV292" s="14" t="s">
        <v>80</v>
      </c>
      <c r="AW292" s="14" t="s">
        <v>29</v>
      </c>
      <c r="AX292" s="14" t="s">
        <v>72</v>
      </c>
      <c r="AY292" s="174" t="s">
        <v>181</v>
      </c>
    </row>
    <row r="293" spans="1:65" s="14" customFormat="1" ht="33.75">
      <c r="B293" s="173"/>
      <c r="D293" s="160" t="s">
        <v>191</v>
      </c>
      <c r="E293" s="174" t="s">
        <v>1</v>
      </c>
      <c r="F293" s="175" t="s">
        <v>477</v>
      </c>
      <c r="H293" s="174" t="s">
        <v>1</v>
      </c>
      <c r="I293" s="176"/>
      <c r="L293" s="173"/>
      <c r="M293" s="177"/>
      <c r="N293" s="178"/>
      <c r="O293" s="178"/>
      <c r="P293" s="178"/>
      <c r="Q293" s="178"/>
      <c r="R293" s="178"/>
      <c r="S293" s="178"/>
      <c r="T293" s="179"/>
      <c r="AT293" s="174" t="s">
        <v>191</v>
      </c>
      <c r="AU293" s="174" t="s">
        <v>212</v>
      </c>
      <c r="AV293" s="14" t="s">
        <v>80</v>
      </c>
      <c r="AW293" s="14" t="s">
        <v>29</v>
      </c>
      <c r="AX293" s="14" t="s">
        <v>72</v>
      </c>
      <c r="AY293" s="174" t="s">
        <v>181</v>
      </c>
    </row>
    <row r="294" spans="1:65" s="14" customFormat="1" ht="11.25">
      <c r="B294" s="173"/>
      <c r="D294" s="160" t="s">
        <v>191</v>
      </c>
      <c r="E294" s="174" t="s">
        <v>1</v>
      </c>
      <c r="F294" s="175" t="s">
        <v>478</v>
      </c>
      <c r="H294" s="174" t="s">
        <v>1</v>
      </c>
      <c r="I294" s="176"/>
      <c r="L294" s="173"/>
      <c r="M294" s="177"/>
      <c r="N294" s="178"/>
      <c r="O294" s="178"/>
      <c r="P294" s="178"/>
      <c r="Q294" s="178"/>
      <c r="R294" s="178"/>
      <c r="S294" s="178"/>
      <c r="T294" s="179"/>
      <c r="AT294" s="174" t="s">
        <v>191</v>
      </c>
      <c r="AU294" s="174" t="s">
        <v>212</v>
      </c>
      <c r="AV294" s="14" t="s">
        <v>80</v>
      </c>
      <c r="AW294" s="14" t="s">
        <v>29</v>
      </c>
      <c r="AX294" s="14" t="s">
        <v>72</v>
      </c>
      <c r="AY294" s="174" t="s">
        <v>181</v>
      </c>
    </row>
    <row r="295" spans="1:65" s="14" customFormat="1" ht="11.25">
      <c r="B295" s="173"/>
      <c r="D295" s="160" t="s">
        <v>191</v>
      </c>
      <c r="E295" s="174" t="s">
        <v>1</v>
      </c>
      <c r="F295" s="175" t="s">
        <v>195</v>
      </c>
      <c r="H295" s="174" t="s">
        <v>1</v>
      </c>
      <c r="I295" s="176"/>
      <c r="L295" s="173"/>
      <c r="M295" s="177"/>
      <c r="N295" s="178"/>
      <c r="O295" s="178"/>
      <c r="P295" s="178"/>
      <c r="Q295" s="178"/>
      <c r="R295" s="178"/>
      <c r="S295" s="178"/>
      <c r="T295" s="179"/>
      <c r="AT295" s="174" t="s">
        <v>191</v>
      </c>
      <c r="AU295" s="174" t="s">
        <v>212</v>
      </c>
      <c r="AV295" s="14" t="s">
        <v>80</v>
      </c>
      <c r="AW295" s="14" t="s">
        <v>29</v>
      </c>
      <c r="AX295" s="14" t="s">
        <v>72</v>
      </c>
      <c r="AY295" s="174" t="s">
        <v>181</v>
      </c>
    </row>
    <row r="296" spans="1:65" s="14" customFormat="1" ht="11.25">
      <c r="B296" s="173"/>
      <c r="D296" s="160" t="s">
        <v>191</v>
      </c>
      <c r="E296" s="174" t="s">
        <v>1</v>
      </c>
      <c r="F296" s="175" t="s">
        <v>210</v>
      </c>
      <c r="H296" s="174" t="s">
        <v>1</v>
      </c>
      <c r="I296" s="176"/>
      <c r="L296" s="173"/>
      <c r="M296" s="177"/>
      <c r="N296" s="178"/>
      <c r="O296" s="178"/>
      <c r="P296" s="178"/>
      <c r="Q296" s="178"/>
      <c r="R296" s="178"/>
      <c r="S296" s="178"/>
      <c r="T296" s="179"/>
      <c r="AT296" s="174" t="s">
        <v>191</v>
      </c>
      <c r="AU296" s="174" t="s">
        <v>212</v>
      </c>
      <c r="AV296" s="14" t="s">
        <v>80</v>
      </c>
      <c r="AW296" s="14" t="s">
        <v>29</v>
      </c>
      <c r="AX296" s="14" t="s">
        <v>72</v>
      </c>
      <c r="AY296" s="174" t="s">
        <v>181</v>
      </c>
    </row>
    <row r="297" spans="1:65" s="14" customFormat="1" ht="11.25">
      <c r="B297" s="173"/>
      <c r="D297" s="160" t="s">
        <v>191</v>
      </c>
      <c r="E297" s="174" t="s">
        <v>1</v>
      </c>
      <c r="F297" s="175" t="s">
        <v>196</v>
      </c>
      <c r="H297" s="174" t="s">
        <v>1</v>
      </c>
      <c r="I297" s="176"/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191</v>
      </c>
      <c r="AU297" s="174" t="s">
        <v>212</v>
      </c>
      <c r="AV297" s="14" t="s">
        <v>80</v>
      </c>
      <c r="AW297" s="14" t="s">
        <v>29</v>
      </c>
      <c r="AX297" s="14" t="s">
        <v>72</v>
      </c>
      <c r="AY297" s="174" t="s">
        <v>181</v>
      </c>
    </row>
    <row r="298" spans="1:65" s="13" customFormat="1" ht="11.25">
      <c r="B298" s="165"/>
      <c r="D298" s="160" t="s">
        <v>191</v>
      </c>
      <c r="E298" s="166" t="s">
        <v>1</v>
      </c>
      <c r="F298" s="167" t="s">
        <v>479</v>
      </c>
      <c r="H298" s="168">
        <v>35</v>
      </c>
      <c r="I298" s="169"/>
      <c r="L298" s="165"/>
      <c r="M298" s="170"/>
      <c r="N298" s="171"/>
      <c r="O298" s="171"/>
      <c r="P298" s="171"/>
      <c r="Q298" s="171"/>
      <c r="R298" s="171"/>
      <c r="S298" s="171"/>
      <c r="T298" s="172"/>
      <c r="AT298" s="166" t="s">
        <v>191</v>
      </c>
      <c r="AU298" s="166" t="s">
        <v>212</v>
      </c>
      <c r="AV298" s="13" t="s">
        <v>82</v>
      </c>
      <c r="AW298" s="13" t="s">
        <v>29</v>
      </c>
      <c r="AX298" s="13" t="s">
        <v>72</v>
      </c>
      <c r="AY298" s="166" t="s">
        <v>181</v>
      </c>
    </row>
    <row r="299" spans="1:65" s="15" customFormat="1" ht="11.25">
      <c r="B299" s="180"/>
      <c r="D299" s="160" t="s">
        <v>191</v>
      </c>
      <c r="E299" s="181" t="s">
        <v>1</v>
      </c>
      <c r="F299" s="182" t="s">
        <v>223</v>
      </c>
      <c r="H299" s="183">
        <v>35</v>
      </c>
      <c r="I299" s="184"/>
      <c r="L299" s="180"/>
      <c r="M299" s="185"/>
      <c r="N299" s="186"/>
      <c r="O299" s="186"/>
      <c r="P299" s="186"/>
      <c r="Q299" s="186"/>
      <c r="R299" s="186"/>
      <c r="S299" s="186"/>
      <c r="T299" s="187"/>
      <c r="AT299" s="181" t="s">
        <v>191</v>
      </c>
      <c r="AU299" s="181" t="s">
        <v>212</v>
      </c>
      <c r="AV299" s="15" t="s">
        <v>188</v>
      </c>
      <c r="AW299" s="15" t="s">
        <v>29</v>
      </c>
      <c r="AX299" s="15" t="s">
        <v>80</v>
      </c>
      <c r="AY299" s="181" t="s">
        <v>181</v>
      </c>
    </row>
    <row r="300" spans="1:65" s="2" customFormat="1" ht="37.9" customHeight="1">
      <c r="A300" s="32"/>
      <c r="B300" s="144"/>
      <c r="C300" s="188" t="s">
        <v>319</v>
      </c>
      <c r="D300" s="188" t="s">
        <v>266</v>
      </c>
      <c r="E300" s="189" t="s">
        <v>480</v>
      </c>
      <c r="F300" s="190" t="s">
        <v>481</v>
      </c>
      <c r="G300" s="191" t="s">
        <v>482</v>
      </c>
      <c r="H300" s="192">
        <v>35</v>
      </c>
      <c r="I300" s="193"/>
      <c r="J300" s="194">
        <f>ROUND(I300*H300,2)</f>
        <v>0</v>
      </c>
      <c r="K300" s="195"/>
      <c r="L300" s="33"/>
      <c r="M300" s="196" t="s">
        <v>1</v>
      </c>
      <c r="N300" s="197" t="s">
        <v>37</v>
      </c>
      <c r="O300" s="58"/>
      <c r="P300" s="156">
        <f>O300*H300</f>
        <v>0</v>
      </c>
      <c r="Q300" s="156">
        <v>0</v>
      </c>
      <c r="R300" s="156">
        <f>Q300*H300</f>
        <v>0</v>
      </c>
      <c r="S300" s="156">
        <v>0</v>
      </c>
      <c r="T300" s="157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58" t="s">
        <v>188</v>
      </c>
      <c r="AT300" s="158" t="s">
        <v>266</v>
      </c>
      <c r="AU300" s="158" t="s">
        <v>212</v>
      </c>
      <c r="AY300" s="17" t="s">
        <v>181</v>
      </c>
      <c r="BE300" s="159">
        <f>IF(N300="základní",J300,0)</f>
        <v>0</v>
      </c>
      <c r="BF300" s="159">
        <f>IF(N300="snížená",J300,0)</f>
        <v>0</v>
      </c>
      <c r="BG300" s="159">
        <f>IF(N300="zákl. přenesená",J300,0)</f>
        <v>0</v>
      </c>
      <c r="BH300" s="159">
        <f>IF(N300="sníž. přenesená",J300,0)</f>
        <v>0</v>
      </c>
      <c r="BI300" s="159">
        <f>IF(N300="nulová",J300,0)</f>
        <v>0</v>
      </c>
      <c r="BJ300" s="17" t="s">
        <v>80</v>
      </c>
      <c r="BK300" s="159">
        <f>ROUND(I300*H300,2)</f>
        <v>0</v>
      </c>
      <c r="BL300" s="17" t="s">
        <v>188</v>
      </c>
      <c r="BM300" s="158" t="s">
        <v>483</v>
      </c>
    </row>
    <row r="301" spans="1:65" s="2" customFormat="1" ht="29.25">
      <c r="A301" s="32"/>
      <c r="B301" s="33"/>
      <c r="C301" s="32"/>
      <c r="D301" s="160" t="s">
        <v>190</v>
      </c>
      <c r="E301" s="32"/>
      <c r="F301" s="161" t="s">
        <v>481</v>
      </c>
      <c r="G301" s="32"/>
      <c r="H301" s="32"/>
      <c r="I301" s="162"/>
      <c r="J301" s="32"/>
      <c r="K301" s="32"/>
      <c r="L301" s="33"/>
      <c r="M301" s="163"/>
      <c r="N301" s="164"/>
      <c r="O301" s="58"/>
      <c r="P301" s="58"/>
      <c r="Q301" s="58"/>
      <c r="R301" s="58"/>
      <c r="S301" s="58"/>
      <c r="T301" s="59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T301" s="17" t="s">
        <v>190</v>
      </c>
      <c r="AU301" s="17" t="s">
        <v>212</v>
      </c>
    </row>
    <row r="302" spans="1:65" s="14" customFormat="1" ht="11.25">
      <c r="B302" s="173"/>
      <c r="D302" s="160" t="s">
        <v>191</v>
      </c>
      <c r="E302" s="174" t="s">
        <v>1</v>
      </c>
      <c r="F302" s="175" t="s">
        <v>193</v>
      </c>
      <c r="H302" s="174" t="s">
        <v>1</v>
      </c>
      <c r="I302" s="176"/>
      <c r="L302" s="173"/>
      <c r="M302" s="177"/>
      <c r="N302" s="178"/>
      <c r="O302" s="178"/>
      <c r="P302" s="178"/>
      <c r="Q302" s="178"/>
      <c r="R302" s="178"/>
      <c r="S302" s="178"/>
      <c r="T302" s="179"/>
      <c r="AT302" s="174" t="s">
        <v>191</v>
      </c>
      <c r="AU302" s="174" t="s">
        <v>212</v>
      </c>
      <c r="AV302" s="14" t="s">
        <v>80</v>
      </c>
      <c r="AW302" s="14" t="s">
        <v>29</v>
      </c>
      <c r="AX302" s="14" t="s">
        <v>72</v>
      </c>
      <c r="AY302" s="174" t="s">
        <v>181</v>
      </c>
    </row>
    <row r="303" spans="1:65" s="14" customFormat="1" ht="33.75">
      <c r="B303" s="173"/>
      <c r="D303" s="160" t="s">
        <v>191</v>
      </c>
      <c r="E303" s="174" t="s">
        <v>1</v>
      </c>
      <c r="F303" s="175" t="s">
        <v>475</v>
      </c>
      <c r="H303" s="174" t="s">
        <v>1</v>
      </c>
      <c r="I303" s="176"/>
      <c r="L303" s="173"/>
      <c r="M303" s="177"/>
      <c r="N303" s="178"/>
      <c r="O303" s="178"/>
      <c r="P303" s="178"/>
      <c r="Q303" s="178"/>
      <c r="R303" s="178"/>
      <c r="S303" s="178"/>
      <c r="T303" s="179"/>
      <c r="AT303" s="174" t="s">
        <v>191</v>
      </c>
      <c r="AU303" s="174" t="s">
        <v>212</v>
      </c>
      <c r="AV303" s="14" t="s">
        <v>80</v>
      </c>
      <c r="AW303" s="14" t="s">
        <v>29</v>
      </c>
      <c r="AX303" s="14" t="s">
        <v>72</v>
      </c>
      <c r="AY303" s="174" t="s">
        <v>181</v>
      </c>
    </row>
    <row r="304" spans="1:65" s="14" customFormat="1" ht="22.5">
      <c r="B304" s="173"/>
      <c r="D304" s="160" t="s">
        <v>191</v>
      </c>
      <c r="E304" s="174" t="s">
        <v>1</v>
      </c>
      <c r="F304" s="175" t="s">
        <v>476</v>
      </c>
      <c r="H304" s="174" t="s">
        <v>1</v>
      </c>
      <c r="I304" s="176"/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191</v>
      </c>
      <c r="AU304" s="174" t="s">
        <v>212</v>
      </c>
      <c r="AV304" s="14" t="s">
        <v>80</v>
      </c>
      <c r="AW304" s="14" t="s">
        <v>29</v>
      </c>
      <c r="AX304" s="14" t="s">
        <v>72</v>
      </c>
      <c r="AY304" s="174" t="s">
        <v>181</v>
      </c>
    </row>
    <row r="305" spans="1:65" s="14" customFormat="1" ht="33.75">
      <c r="B305" s="173"/>
      <c r="D305" s="160" t="s">
        <v>191</v>
      </c>
      <c r="E305" s="174" t="s">
        <v>1</v>
      </c>
      <c r="F305" s="175" t="s">
        <v>477</v>
      </c>
      <c r="H305" s="174" t="s">
        <v>1</v>
      </c>
      <c r="I305" s="176"/>
      <c r="L305" s="173"/>
      <c r="M305" s="177"/>
      <c r="N305" s="178"/>
      <c r="O305" s="178"/>
      <c r="P305" s="178"/>
      <c r="Q305" s="178"/>
      <c r="R305" s="178"/>
      <c r="S305" s="178"/>
      <c r="T305" s="179"/>
      <c r="AT305" s="174" t="s">
        <v>191</v>
      </c>
      <c r="AU305" s="174" t="s">
        <v>212</v>
      </c>
      <c r="AV305" s="14" t="s">
        <v>80</v>
      </c>
      <c r="AW305" s="14" t="s">
        <v>29</v>
      </c>
      <c r="AX305" s="14" t="s">
        <v>72</v>
      </c>
      <c r="AY305" s="174" t="s">
        <v>181</v>
      </c>
    </row>
    <row r="306" spans="1:65" s="14" customFormat="1" ht="22.5">
      <c r="B306" s="173"/>
      <c r="D306" s="160" t="s">
        <v>191</v>
      </c>
      <c r="E306" s="174" t="s">
        <v>1</v>
      </c>
      <c r="F306" s="175" t="s">
        <v>484</v>
      </c>
      <c r="H306" s="174" t="s">
        <v>1</v>
      </c>
      <c r="I306" s="176"/>
      <c r="L306" s="173"/>
      <c r="M306" s="177"/>
      <c r="N306" s="178"/>
      <c r="O306" s="178"/>
      <c r="P306" s="178"/>
      <c r="Q306" s="178"/>
      <c r="R306" s="178"/>
      <c r="S306" s="178"/>
      <c r="T306" s="179"/>
      <c r="AT306" s="174" t="s">
        <v>191</v>
      </c>
      <c r="AU306" s="174" t="s">
        <v>212</v>
      </c>
      <c r="AV306" s="14" t="s">
        <v>80</v>
      </c>
      <c r="AW306" s="14" t="s">
        <v>29</v>
      </c>
      <c r="AX306" s="14" t="s">
        <v>72</v>
      </c>
      <c r="AY306" s="174" t="s">
        <v>181</v>
      </c>
    </row>
    <row r="307" spans="1:65" s="14" customFormat="1" ht="11.25">
      <c r="B307" s="173"/>
      <c r="D307" s="160" t="s">
        <v>191</v>
      </c>
      <c r="E307" s="174" t="s">
        <v>1</v>
      </c>
      <c r="F307" s="175" t="s">
        <v>195</v>
      </c>
      <c r="H307" s="174" t="s">
        <v>1</v>
      </c>
      <c r="I307" s="176"/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191</v>
      </c>
      <c r="AU307" s="174" t="s">
        <v>212</v>
      </c>
      <c r="AV307" s="14" t="s">
        <v>80</v>
      </c>
      <c r="AW307" s="14" t="s">
        <v>29</v>
      </c>
      <c r="AX307" s="14" t="s">
        <v>72</v>
      </c>
      <c r="AY307" s="174" t="s">
        <v>181</v>
      </c>
    </row>
    <row r="308" spans="1:65" s="14" customFormat="1" ht="11.25">
      <c r="B308" s="173"/>
      <c r="D308" s="160" t="s">
        <v>191</v>
      </c>
      <c r="E308" s="174" t="s">
        <v>1</v>
      </c>
      <c r="F308" s="175" t="s">
        <v>210</v>
      </c>
      <c r="H308" s="174" t="s">
        <v>1</v>
      </c>
      <c r="I308" s="176"/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191</v>
      </c>
      <c r="AU308" s="174" t="s">
        <v>212</v>
      </c>
      <c r="AV308" s="14" t="s">
        <v>80</v>
      </c>
      <c r="AW308" s="14" t="s">
        <v>29</v>
      </c>
      <c r="AX308" s="14" t="s">
        <v>72</v>
      </c>
      <c r="AY308" s="174" t="s">
        <v>181</v>
      </c>
    </row>
    <row r="309" spans="1:65" s="14" customFormat="1" ht="11.25">
      <c r="B309" s="173"/>
      <c r="D309" s="160" t="s">
        <v>191</v>
      </c>
      <c r="E309" s="174" t="s">
        <v>1</v>
      </c>
      <c r="F309" s="175" t="s">
        <v>196</v>
      </c>
      <c r="H309" s="174" t="s">
        <v>1</v>
      </c>
      <c r="I309" s="176"/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191</v>
      </c>
      <c r="AU309" s="174" t="s">
        <v>212</v>
      </c>
      <c r="AV309" s="14" t="s">
        <v>80</v>
      </c>
      <c r="AW309" s="14" t="s">
        <v>29</v>
      </c>
      <c r="AX309" s="14" t="s">
        <v>72</v>
      </c>
      <c r="AY309" s="174" t="s">
        <v>181</v>
      </c>
    </row>
    <row r="310" spans="1:65" s="13" customFormat="1" ht="11.25">
      <c r="B310" s="165"/>
      <c r="D310" s="160" t="s">
        <v>191</v>
      </c>
      <c r="E310" s="166" t="s">
        <v>1</v>
      </c>
      <c r="F310" s="167" t="s">
        <v>485</v>
      </c>
      <c r="H310" s="168">
        <v>35</v>
      </c>
      <c r="I310" s="169"/>
      <c r="L310" s="165"/>
      <c r="M310" s="170"/>
      <c r="N310" s="171"/>
      <c r="O310" s="171"/>
      <c r="P310" s="171"/>
      <c r="Q310" s="171"/>
      <c r="R310" s="171"/>
      <c r="S310" s="171"/>
      <c r="T310" s="172"/>
      <c r="AT310" s="166" t="s">
        <v>191</v>
      </c>
      <c r="AU310" s="166" t="s">
        <v>212</v>
      </c>
      <c r="AV310" s="13" t="s">
        <v>82</v>
      </c>
      <c r="AW310" s="13" t="s">
        <v>29</v>
      </c>
      <c r="AX310" s="13" t="s">
        <v>72</v>
      </c>
      <c r="AY310" s="166" t="s">
        <v>181</v>
      </c>
    </row>
    <row r="311" spans="1:65" s="15" customFormat="1" ht="11.25">
      <c r="B311" s="180"/>
      <c r="D311" s="160" t="s">
        <v>191</v>
      </c>
      <c r="E311" s="181" t="s">
        <v>1</v>
      </c>
      <c r="F311" s="182" t="s">
        <v>223</v>
      </c>
      <c r="H311" s="183">
        <v>35</v>
      </c>
      <c r="I311" s="184"/>
      <c r="L311" s="180"/>
      <c r="M311" s="185"/>
      <c r="N311" s="186"/>
      <c r="O311" s="186"/>
      <c r="P311" s="186"/>
      <c r="Q311" s="186"/>
      <c r="R311" s="186"/>
      <c r="S311" s="186"/>
      <c r="T311" s="187"/>
      <c r="AT311" s="181" t="s">
        <v>191</v>
      </c>
      <c r="AU311" s="181" t="s">
        <v>212</v>
      </c>
      <c r="AV311" s="15" t="s">
        <v>188</v>
      </c>
      <c r="AW311" s="15" t="s">
        <v>29</v>
      </c>
      <c r="AX311" s="15" t="s">
        <v>80</v>
      </c>
      <c r="AY311" s="181" t="s">
        <v>181</v>
      </c>
    </row>
    <row r="312" spans="1:65" s="2" customFormat="1" ht="16.5" customHeight="1">
      <c r="A312" s="32"/>
      <c r="B312" s="144"/>
      <c r="C312" s="188" t="s">
        <v>325</v>
      </c>
      <c r="D312" s="188" t="s">
        <v>266</v>
      </c>
      <c r="E312" s="189" t="s">
        <v>486</v>
      </c>
      <c r="F312" s="190" t="s">
        <v>487</v>
      </c>
      <c r="G312" s="191" t="s">
        <v>488</v>
      </c>
      <c r="H312" s="192">
        <v>48</v>
      </c>
      <c r="I312" s="193"/>
      <c r="J312" s="194">
        <f>ROUND(I312*H312,2)</f>
        <v>0</v>
      </c>
      <c r="K312" s="195"/>
      <c r="L312" s="33"/>
      <c r="M312" s="196" t="s">
        <v>1</v>
      </c>
      <c r="N312" s="197" t="s">
        <v>37</v>
      </c>
      <c r="O312" s="58"/>
      <c r="P312" s="156">
        <f>O312*H312</f>
        <v>0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58" t="s">
        <v>188</v>
      </c>
      <c r="AT312" s="158" t="s">
        <v>266</v>
      </c>
      <c r="AU312" s="158" t="s">
        <v>212</v>
      </c>
      <c r="AY312" s="17" t="s">
        <v>181</v>
      </c>
      <c r="BE312" s="159">
        <f>IF(N312="základní",J312,0)</f>
        <v>0</v>
      </c>
      <c r="BF312" s="159">
        <f>IF(N312="snížená",J312,0)</f>
        <v>0</v>
      </c>
      <c r="BG312" s="159">
        <f>IF(N312="zákl. přenesená",J312,0)</f>
        <v>0</v>
      </c>
      <c r="BH312" s="159">
        <f>IF(N312="sníž. přenesená",J312,0)</f>
        <v>0</v>
      </c>
      <c r="BI312" s="159">
        <f>IF(N312="nulová",J312,0)</f>
        <v>0</v>
      </c>
      <c r="BJ312" s="17" t="s">
        <v>80</v>
      </c>
      <c r="BK312" s="159">
        <f>ROUND(I312*H312,2)</f>
        <v>0</v>
      </c>
      <c r="BL312" s="17" t="s">
        <v>188</v>
      </c>
      <c r="BM312" s="158" t="s">
        <v>489</v>
      </c>
    </row>
    <row r="313" spans="1:65" s="2" customFormat="1" ht="11.25">
      <c r="A313" s="32"/>
      <c r="B313" s="33"/>
      <c r="C313" s="32"/>
      <c r="D313" s="160" t="s">
        <v>190</v>
      </c>
      <c r="E313" s="32"/>
      <c r="F313" s="161" t="s">
        <v>487</v>
      </c>
      <c r="G313" s="32"/>
      <c r="H313" s="32"/>
      <c r="I313" s="162"/>
      <c r="J313" s="32"/>
      <c r="K313" s="32"/>
      <c r="L313" s="33"/>
      <c r="M313" s="163"/>
      <c r="N313" s="164"/>
      <c r="O313" s="58"/>
      <c r="P313" s="58"/>
      <c r="Q313" s="58"/>
      <c r="R313" s="58"/>
      <c r="S313" s="58"/>
      <c r="T313" s="59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T313" s="17" t="s">
        <v>190</v>
      </c>
      <c r="AU313" s="17" t="s">
        <v>212</v>
      </c>
    </row>
    <row r="314" spans="1:65" s="14" customFormat="1" ht="11.25">
      <c r="B314" s="173"/>
      <c r="D314" s="160" t="s">
        <v>191</v>
      </c>
      <c r="E314" s="174" t="s">
        <v>1</v>
      </c>
      <c r="F314" s="175" t="s">
        <v>193</v>
      </c>
      <c r="H314" s="174" t="s">
        <v>1</v>
      </c>
      <c r="I314" s="176"/>
      <c r="L314" s="173"/>
      <c r="M314" s="177"/>
      <c r="N314" s="178"/>
      <c r="O314" s="178"/>
      <c r="P314" s="178"/>
      <c r="Q314" s="178"/>
      <c r="R314" s="178"/>
      <c r="S314" s="178"/>
      <c r="T314" s="179"/>
      <c r="AT314" s="174" t="s">
        <v>191</v>
      </c>
      <c r="AU314" s="174" t="s">
        <v>212</v>
      </c>
      <c r="AV314" s="14" t="s">
        <v>80</v>
      </c>
      <c r="AW314" s="14" t="s">
        <v>29</v>
      </c>
      <c r="AX314" s="14" t="s">
        <v>72</v>
      </c>
      <c r="AY314" s="174" t="s">
        <v>181</v>
      </c>
    </row>
    <row r="315" spans="1:65" s="14" customFormat="1" ht="33.75">
      <c r="B315" s="173"/>
      <c r="D315" s="160" t="s">
        <v>191</v>
      </c>
      <c r="E315" s="174" t="s">
        <v>1</v>
      </c>
      <c r="F315" s="175" t="s">
        <v>490</v>
      </c>
      <c r="H315" s="174" t="s">
        <v>1</v>
      </c>
      <c r="I315" s="176"/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191</v>
      </c>
      <c r="AU315" s="174" t="s">
        <v>212</v>
      </c>
      <c r="AV315" s="14" t="s">
        <v>80</v>
      </c>
      <c r="AW315" s="14" t="s">
        <v>29</v>
      </c>
      <c r="AX315" s="14" t="s">
        <v>72</v>
      </c>
      <c r="AY315" s="174" t="s">
        <v>181</v>
      </c>
    </row>
    <row r="316" spans="1:65" s="14" customFormat="1" ht="11.25">
      <c r="B316" s="173"/>
      <c r="D316" s="160" t="s">
        <v>191</v>
      </c>
      <c r="E316" s="174" t="s">
        <v>1</v>
      </c>
      <c r="F316" s="175" t="s">
        <v>491</v>
      </c>
      <c r="H316" s="174" t="s">
        <v>1</v>
      </c>
      <c r="I316" s="176"/>
      <c r="L316" s="173"/>
      <c r="M316" s="177"/>
      <c r="N316" s="178"/>
      <c r="O316" s="178"/>
      <c r="P316" s="178"/>
      <c r="Q316" s="178"/>
      <c r="R316" s="178"/>
      <c r="S316" s="178"/>
      <c r="T316" s="179"/>
      <c r="AT316" s="174" t="s">
        <v>191</v>
      </c>
      <c r="AU316" s="174" t="s">
        <v>212</v>
      </c>
      <c r="AV316" s="14" t="s">
        <v>80</v>
      </c>
      <c r="AW316" s="14" t="s">
        <v>29</v>
      </c>
      <c r="AX316" s="14" t="s">
        <v>72</v>
      </c>
      <c r="AY316" s="174" t="s">
        <v>181</v>
      </c>
    </row>
    <row r="317" spans="1:65" s="14" customFormat="1" ht="33.75">
      <c r="B317" s="173"/>
      <c r="D317" s="160" t="s">
        <v>191</v>
      </c>
      <c r="E317" s="174" t="s">
        <v>1</v>
      </c>
      <c r="F317" s="175" t="s">
        <v>492</v>
      </c>
      <c r="H317" s="174" t="s">
        <v>1</v>
      </c>
      <c r="I317" s="176"/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191</v>
      </c>
      <c r="AU317" s="174" t="s">
        <v>212</v>
      </c>
      <c r="AV317" s="14" t="s">
        <v>80</v>
      </c>
      <c r="AW317" s="14" t="s">
        <v>29</v>
      </c>
      <c r="AX317" s="14" t="s">
        <v>72</v>
      </c>
      <c r="AY317" s="174" t="s">
        <v>181</v>
      </c>
    </row>
    <row r="318" spans="1:65" s="14" customFormat="1" ht="22.5">
      <c r="B318" s="173"/>
      <c r="D318" s="160" t="s">
        <v>191</v>
      </c>
      <c r="E318" s="174" t="s">
        <v>1</v>
      </c>
      <c r="F318" s="175" t="s">
        <v>476</v>
      </c>
      <c r="H318" s="174" t="s">
        <v>1</v>
      </c>
      <c r="I318" s="176"/>
      <c r="L318" s="173"/>
      <c r="M318" s="177"/>
      <c r="N318" s="178"/>
      <c r="O318" s="178"/>
      <c r="P318" s="178"/>
      <c r="Q318" s="178"/>
      <c r="R318" s="178"/>
      <c r="S318" s="178"/>
      <c r="T318" s="179"/>
      <c r="AT318" s="174" t="s">
        <v>191</v>
      </c>
      <c r="AU318" s="174" t="s">
        <v>212</v>
      </c>
      <c r="AV318" s="14" t="s">
        <v>80</v>
      </c>
      <c r="AW318" s="14" t="s">
        <v>29</v>
      </c>
      <c r="AX318" s="14" t="s">
        <v>72</v>
      </c>
      <c r="AY318" s="174" t="s">
        <v>181</v>
      </c>
    </row>
    <row r="319" spans="1:65" s="14" customFormat="1" ht="33.75">
      <c r="B319" s="173"/>
      <c r="D319" s="160" t="s">
        <v>191</v>
      </c>
      <c r="E319" s="174" t="s">
        <v>1</v>
      </c>
      <c r="F319" s="175" t="s">
        <v>477</v>
      </c>
      <c r="H319" s="174" t="s">
        <v>1</v>
      </c>
      <c r="I319" s="176"/>
      <c r="L319" s="173"/>
      <c r="M319" s="177"/>
      <c r="N319" s="178"/>
      <c r="O319" s="178"/>
      <c r="P319" s="178"/>
      <c r="Q319" s="178"/>
      <c r="R319" s="178"/>
      <c r="S319" s="178"/>
      <c r="T319" s="179"/>
      <c r="AT319" s="174" t="s">
        <v>191</v>
      </c>
      <c r="AU319" s="174" t="s">
        <v>212</v>
      </c>
      <c r="AV319" s="14" t="s">
        <v>80</v>
      </c>
      <c r="AW319" s="14" t="s">
        <v>29</v>
      </c>
      <c r="AX319" s="14" t="s">
        <v>72</v>
      </c>
      <c r="AY319" s="174" t="s">
        <v>181</v>
      </c>
    </row>
    <row r="320" spans="1:65" s="14" customFormat="1" ht="22.5">
      <c r="B320" s="173"/>
      <c r="D320" s="160" t="s">
        <v>191</v>
      </c>
      <c r="E320" s="174" t="s">
        <v>1</v>
      </c>
      <c r="F320" s="175" t="s">
        <v>493</v>
      </c>
      <c r="H320" s="174" t="s">
        <v>1</v>
      </c>
      <c r="I320" s="176"/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191</v>
      </c>
      <c r="AU320" s="174" t="s">
        <v>212</v>
      </c>
      <c r="AV320" s="14" t="s">
        <v>80</v>
      </c>
      <c r="AW320" s="14" t="s">
        <v>29</v>
      </c>
      <c r="AX320" s="14" t="s">
        <v>72</v>
      </c>
      <c r="AY320" s="174" t="s">
        <v>181</v>
      </c>
    </row>
    <row r="321" spans="1:65" s="14" customFormat="1" ht="11.25">
      <c r="B321" s="173"/>
      <c r="D321" s="160" t="s">
        <v>191</v>
      </c>
      <c r="E321" s="174" t="s">
        <v>1</v>
      </c>
      <c r="F321" s="175" t="s">
        <v>195</v>
      </c>
      <c r="H321" s="174" t="s">
        <v>1</v>
      </c>
      <c r="I321" s="176"/>
      <c r="L321" s="173"/>
      <c r="M321" s="177"/>
      <c r="N321" s="178"/>
      <c r="O321" s="178"/>
      <c r="P321" s="178"/>
      <c r="Q321" s="178"/>
      <c r="R321" s="178"/>
      <c r="S321" s="178"/>
      <c r="T321" s="179"/>
      <c r="AT321" s="174" t="s">
        <v>191</v>
      </c>
      <c r="AU321" s="174" t="s">
        <v>212</v>
      </c>
      <c r="AV321" s="14" t="s">
        <v>80</v>
      </c>
      <c r="AW321" s="14" t="s">
        <v>29</v>
      </c>
      <c r="AX321" s="14" t="s">
        <v>72</v>
      </c>
      <c r="AY321" s="174" t="s">
        <v>181</v>
      </c>
    </row>
    <row r="322" spans="1:65" s="14" customFormat="1" ht="11.25">
      <c r="B322" s="173"/>
      <c r="D322" s="160" t="s">
        <v>191</v>
      </c>
      <c r="E322" s="174" t="s">
        <v>1</v>
      </c>
      <c r="F322" s="175" t="s">
        <v>210</v>
      </c>
      <c r="H322" s="174" t="s">
        <v>1</v>
      </c>
      <c r="I322" s="176"/>
      <c r="L322" s="173"/>
      <c r="M322" s="177"/>
      <c r="N322" s="178"/>
      <c r="O322" s="178"/>
      <c r="P322" s="178"/>
      <c r="Q322" s="178"/>
      <c r="R322" s="178"/>
      <c r="S322" s="178"/>
      <c r="T322" s="179"/>
      <c r="AT322" s="174" t="s">
        <v>191</v>
      </c>
      <c r="AU322" s="174" t="s">
        <v>212</v>
      </c>
      <c r="AV322" s="14" t="s">
        <v>80</v>
      </c>
      <c r="AW322" s="14" t="s">
        <v>29</v>
      </c>
      <c r="AX322" s="14" t="s">
        <v>72</v>
      </c>
      <c r="AY322" s="174" t="s">
        <v>181</v>
      </c>
    </row>
    <row r="323" spans="1:65" s="14" customFormat="1" ht="11.25">
      <c r="B323" s="173"/>
      <c r="D323" s="160" t="s">
        <v>191</v>
      </c>
      <c r="E323" s="174" t="s">
        <v>1</v>
      </c>
      <c r="F323" s="175" t="s">
        <v>196</v>
      </c>
      <c r="H323" s="174" t="s">
        <v>1</v>
      </c>
      <c r="I323" s="176"/>
      <c r="L323" s="173"/>
      <c r="M323" s="177"/>
      <c r="N323" s="178"/>
      <c r="O323" s="178"/>
      <c r="P323" s="178"/>
      <c r="Q323" s="178"/>
      <c r="R323" s="178"/>
      <c r="S323" s="178"/>
      <c r="T323" s="179"/>
      <c r="AT323" s="174" t="s">
        <v>191</v>
      </c>
      <c r="AU323" s="174" t="s">
        <v>212</v>
      </c>
      <c r="AV323" s="14" t="s">
        <v>80</v>
      </c>
      <c r="AW323" s="14" t="s">
        <v>29</v>
      </c>
      <c r="AX323" s="14" t="s">
        <v>72</v>
      </c>
      <c r="AY323" s="174" t="s">
        <v>181</v>
      </c>
    </row>
    <row r="324" spans="1:65" s="13" customFormat="1" ht="11.25">
      <c r="B324" s="165"/>
      <c r="D324" s="160" t="s">
        <v>191</v>
      </c>
      <c r="E324" s="166" t="s">
        <v>1</v>
      </c>
      <c r="F324" s="167" t="s">
        <v>494</v>
      </c>
      <c r="H324" s="168">
        <v>48</v>
      </c>
      <c r="I324" s="169"/>
      <c r="L324" s="165"/>
      <c r="M324" s="170"/>
      <c r="N324" s="171"/>
      <c r="O324" s="171"/>
      <c r="P324" s="171"/>
      <c r="Q324" s="171"/>
      <c r="R324" s="171"/>
      <c r="S324" s="171"/>
      <c r="T324" s="172"/>
      <c r="AT324" s="166" t="s">
        <v>191</v>
      </c>
      <c r="AU324" s="166" t="s">
        <v>212</v>
      </c>
      <c r="AV324" s="13" t="s">
        <v>82</v>
      </c>
      <c r="AW324" s="13" t="s">
        <v>29</v>
      </c>
      <c r="AX324" s="13" t="s">
        <v>72</v>
      </c>
      <c r="AY324" s="166" t="s">
        <v>181</v>
      </c>
    </row>
    <row r="325" spans="1:65" s="15" customFormat="1" ht="11.25">
      <c r="B325" s="180"/>
      <c r="D325" s="160" t="s">
        <v>191</v>
      </c>
      <c r="E325" s="181" t="s">
        <v>1</v>
      </c>
      <c r="F325" s="182" t="s">
        <v>223</v>
      </c>
      <c r="H325" s="183">
        <v>48</v>
      </c>
      <c r="I325" s="184"/>
      <c r="L325" s="180"/>
      <c r="M325" s="185"/>
      <c r="N325" s="186"/>
      <c r="O325" s="186"/>
      <c r="P325" s="186"/>
      <c r="Q325" s="186"/>
      <c r="R325" s="186"/>
      <c r="S325" s="186"/>
      <c r="T325" s="187"/>
      <c r="AT325" s="181" t="s">
        <v>191</v>
      </c>
      <c r="AU325" s="181" t="s">
        <v>212</v>
      </c>
      <c r="AV325" s="15" t="s">
        <v>188</v>
      </c>
      <c r="AW325" s="15" t="s">
        <v>29</v>
      </c>
      <c r="AX325" s="15" t="s">
        <v>80</v>
      </c>
      <c r="AY325" s="181" t="s">
        <v>181</v>
      </c>
    </row>
    <row r="326" spans="1:65" s="2" customFormat="1" ht="16.5" customHeight="1">
      <c r="A326" s="32"/>
      <c r="B326" s="144"/>
      <c r="C326" s="188" t="s">
        <v>329</v>
      </c>
      <c r="D326" s="188" t="s">
        <v>266</v>
      </c>
      <c r="E326" s="189" t="s">
        <v>495</v>
      </c>
      <c r="F326" s="190" t="s">
        <v>496</v>
      </c>
      <c r="G326" s="191" t="s">
        <v>488</v>
      </c>
      <c r="H326" s="192">
        <v>48</v>
      </c>
      <c r="I326" s="193"/>
      <c r="J326" s="194">
        <f>ROUND(I326*H326,2)</f>
        <v>0</v>
      </c>
      <c r="K326" s="195"/>
      <c r="L326" s="33"/>
      <c r="M326" s="196" t="s">
        <v>1</v>
      </c>
      <c r="N326" s="197" t="s">
        <v>37</v>
      </c>
      <c r="O326" s="58"/>
      <c r="P326" s="156">
        <f>O326*H326</f>
        <v>0</v>
      </c>
      <c r="Q326" s="156">
        <v>0</v>
      </c>
      <c r="R326" s="156">
        <f>Q326*H326</f>
        <v>0</v>
      </c>
      <c r="S326" s="156">
        <v>0</v>
      </c>
      <c r="T326" s="157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58" t="s">
        <v>188</v>
      </c>
      <c r="AT326" s="158" t="s">
        <v>266</v>
      </c>
      <c r="AU326" s="158" t="s">
        <v>212</v>
      </c>
      <c r="AY326" s="17" t="s">
        <v>181</v>
      </c>
      <c r="BE326" s="159">
        <f>IF(N326="základní",J326,0)</f>
        <v>0</v>
      </c>
      <c r="BF326" s="159">
        <f>IF(N326="snížená",J326,0)</f>
        <v>0</v>
      </c>
      <c r="BG326" s="159">
        <f>IF(N326="zákl. přenesená",J326,0)</f>
        <v>0</v>
      </c>
      <c r="BH326" s="159">
        <f>IF(N326="sníž. přenesená",J326,0)</f>
        <v>0</v>
      </c>
      <c r="BI326" s="159">
        <f>IF(N326="nulová",J326,0)</f>
        <v>0</v>
      </c>
      <c r="BJ326" s="17" t="s">
        <v>80</v>
      </c>
      <c r="BK326" s="159">
        <f>ROUND(I326*H326,2)</f>
        <v>0</v>
      </c>
      <c r="BL326" s="17" t="s">
        <v>188</v>
      </c>
      <c r="BM326" s="158" t="s">
        <v>497</v>
      </c>
    </row>
    <row r="327" spans="1:65" s="2" customFormat="1" ht="11.25">
      <c r="A327" s="32"/>
      <c r="B327" s="33"/>
      <c r="C327" s="32"/>
      <c r="D327" s="160" t="s">
        <v>190</v>
      </c>
      <c r="E327" s="32"/>
      <c r="F327" s="161" t="s">
        <v>496</v>
      </c>
      <c r="G327" s="32"/>
      <c r="H327" s="32"/>
      <c r="I327" s="162"/>
      <c r="J327" s="32"/>
      <c r="K327" s="32"/>
      <c r="L327" s="33"/>
      <c r="M327" s="163"/>
      <c r="N327" s="164"/>
      <c r="O327" s="58"/>
      <c r="P327" s="58"/>
      <c r="Q327" s="58"/>
      <c r="R327" s="58"/>
      <c r="S327" s="58"/>
      <c r="T327" s="59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T327" s="17" t="s">
        <v>190</v>
      </c>
      <c r="AU327" s="17" t="s">
        <v>212</v>
      </c>
    </row>
    <row r="328" spans="1:65" s="14" customFormat="1" ht="11.25">
      <c r="B328" s="173"/>
      <c r="D328" s="160" t="s">
        <v>191</v>
      </c>
      <c r="E328" s="174" t="s">
        <v>1</v>
      </c>
      <c r="F328" s="175" t="s">
        <v>193</v>
      </c>
      <c r="H328" s="174" t="s">
        <v>1</v>
      </c>
      <c r="I328" s="176"/>
      <c r="L328" s="173"/>
      <c r="M328" s="177"/>
      <c r="N328" s="178"/>
      <c r="O328" s="178"/>
      <c r="P328" s="178"/>
      <c r="Q328" s="178"/>
      <c r="R328" s="178"/>
      <c r="S328" s="178"/>
      <c r="T328" s="179"/>
      <c r="AT328" s="174" t="s">
        <v>191</v>
      </c>
      <c r="AU328" s="174" t="s">
        <v>212</v>
      </c>
      <c r="AV328" s="14" t="s">
        <v>80</v>
      </c>
      <c r="AW328" s="14" t="s">
        <v>29</v>
      </c>
      <c r="AX328" s="14" t="s">
        <v>72</v>
      </c>
      <c r="AY328" s="174" t="s">
        <v>181</v>
      </c>
    </row>
    <row r="329" spans="1:65" s="14" customFormat="1" ht="33.75">
      <c r="B329" s="173"/>
      <c r="D329" s="160" t="s">
        <v>191</v>
      </c>
      <c r="E329" s="174" t="s">
        <v>1</v>
      </c>
      <c r="F329" s="175" t="s">
        <v>490</v>
      </c>
      <c r="H329" s="174" t="s">
        <v>1</v>
      </c>
      <c r="I329" s="176"/>
      <c r="L329" s="173"/>
      <c r="M329" s="177"/>
      <c r="N329" s="178"/>
      <c r="O329" s="178"/>
      <c r="P329" s="178"/>
      <c r="Q329" s="178"/>
      <c r="R329" s="178"/>
      <c r="S329" s="178"/>
      <c r="T329" s="179"/>
      <c r="AT329" s="174" t="s">
        <v>191</v>
      </c>
      <c r="AU329" s="174" t="s">
        <v>212</v>
      </c>
      <c r="AV329" s="14" t="s">
        <v>80</v>
      </c>
      <c r="AW329" s="14" t="s">
        <v>29</v>
      </c>
      <c r="AX329" s="14" t="s">
        <v>72</v>
      </c>
      <c r="AY329" s="174" t="s">
        <v>181</v>
      </c>
    </row>
    <row r="330" spans="1:65" s="14" customFormat="1" ht="11.25">
      <c r="B330" s="173"/>
      <c r="D330" s="160" t="s">
        <v>191</v>
      </c>
      <c r="E330" s="174" t="s">
        <v>1</v>
      </c>
      <c r="F330" s="175" t="s">
        <v>491</v>
      </c>
      <c r="H330" s="174" t="s">
        <v>1</v>
      </c>
      <c r="I330" s="176"/>
      <c r="L330" s="173"/>
      <c r="M330" s="177"/>
      <c r="N330" s="178"/>
      <c r="O330" s="178"/>
      <c r="P330" s="178"/>
      <c r="Q330" s="178"/>
      <c r="R330" s="178"/>
      <c r="S330" s="178"/>
      <c r="T330" s="179"/>
      <c r="AT330" s="174" t="s">
        <v>191</v>
      </c>
      <c r="AU330" s="174" t="s">
        <v>212</v>
      </c>
      <c r="AV330" s="14" t="s">
        <v>80</v>
      </c>
      <c r="AW330" s="14" t="s">
        <v>29</v>
      </c>
      <c r="AX330" s="14" t="s">
        <v>72</v>
      </c>
      <c r="AY330" s="174" t="s">
        <v>181</v>
      </c>
    </row>
    <row r="331" spans="1:65" s="14" customFormat="1" ht="33.75">
      <c r="B331" s="173"/>
      <c r="D331" s="160" t="s">
        <v>191</v>
      </c>
      <c r="E331" s="174" t="s">
        <v>1</v>
      </c>
      <c r="F331" s="175" t="s">
        <v>492</v>
      </c>
      <c r="H331" s="174" t="s">
        <v>1</v>
      </c>
      <c r="I331" s="176"/>
      <c r="L331" s="173"/>
      <c r="M331" s="177"/>
      <c r="N331" s="178"/>
      <c r="O331" s="178"/>
      <c r="P331" s="178"/>
      <c r="Q331" s="178"/>
      <c r="R331" s="178"/>
      <c r="S331" s="178"/>
      <c r="T331" s="179"/>
      <c r="AT331" s="174" t="s">
        <v>191</v>
      </c>
      <c r="AU331" s="174" t="s">
        <v>212</v>
      </c>
      <c r="AV331" s="14" t="s">
        <v>80</v>
      </c>
      <c r="AW331" s="14" t="s">
        <v>29</v>
      </c>
      <c r="AX331" s="14" t="s">
        <v>72</v>
      </c>
      <c r="AY331" s="174" t="s">
        <v>181</v>
      </c>
    </row>
    <row r="332" spans="1:65" s="14" customFormat="1" ht="22.5">
      <c r="B332" s="173"/>
      <c r="D332" s="160" t="s">
        <v>191</v>
      </c>
      <c r="E332" s="174" t="s">
        <v>1</v>
      </c>
      <c r="F332" s="175" t="s">
        <v>476</v>
      </c>
      <c r="H332" s="174" t="s">
        <v>1</v>
      </c>
      <c r="I332" s="176"/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191</v>
      </c>
      <c r="AU332" s="174" t="s">
        <v>212</v>
      </c>
      <c r="AV332" s="14" t="s">
        <v>80</v>
      </c>
      <c r="AW332" s="14" t="s">
        <v>29</v>
      </c>
      <c r="AX332" s="14" t="s">
        <v>72</v>
      </c>
      <c r="AY332" s="174" t="s">
        <v>181</v>
      </c>
    </row>
    <row r="333" spans="1:65" s="14" customFormat="1" ht="33.75">
      <c r="B333" s="173"/>
      <c r="D333" s="160" t="s">
        <v>191</v>
      </c>
      <c r="E333" s="174" t="s">
        <v>1</v>
      </c>
      <c r="F333" s="175" t="s">
        <v>477</v>
      </c>
      <c r="H333" s="174" t="s">
        <v>1</v>
      </c>
      <c r="I333" s="176"/>
      <c r="L333" s="173"/>
      <c r="M333" s="177"/>
      <c r="N333" s="178"/>
      <c r="O333" s="178"/>
      <c r="P333" s="178"/>
      <c r="Q333" s="178"/>
      <c r="R333" s="178"/>
      <c r="S333" s="178"/>
      <c r="T333" s="179"/>
      <c r="AT333" s="174" t="s">
        <v>191</v>
      </c>
      <c r="AU333" s="174" t="s">
        <v>212</v>
      </c>
      <c r="AV333" s="14" t="s">
        <v>80</v>
      </c>
      <c r="AW333" s="14" t="s">
        <v>29</v>
      </c>
      <c r="AX333" s="14" t="s">
        <v>72</v>
      </c>
      <c r="AY333" s="174" t="s">
        <v>181</v>
      </c>
    </row>
    <row r="334" spans="1:65" s="14" customFormat="1" ht="22.5">
      <c r="B334" s="173"/>
      <c r="D334" s="160" t="s">
        <v>191</v>
      </c>
      <c r="E334" s="174" t="s">
        <v>1</v>
      </c>
      <c r="F334" s="175" t="s">
        <v>498</v>
      </c>
      <c r="H334" s="174" t="s">
        <v>1</v>
      </c>
      <c r="I334" s="176"/>
      <c r="L334" s="173"/>
      <c r="M334" s="177"/>
      <c r="N334" s="178"/>
      <c r="O334" s="178"/>
      <c r="P334" s="178"/>
      <c r="Q334" s="178"/>
      <c r="R334" s="178"/>
      <c r="S334" s="178"/>
      <c r="T334" s="179"/>
      <c r="AT334" s="174" t="s">
        <v>191</v>
      </c>
      <c r="AU334" s="174" t="s">
        <v>212</v>
      </c>
      <c r="AV334" s="14" t="s">
        <v>80</v>
      </c>
      <c r="AW334" s="14" t="s">
        <v>29</v>
      </c>
      <c r="AX334" s="14" t="s">
        <v>72</v>
      </c>
      <c r="AY334" s="174" t="s">
        <v>181</v>
      </c>
    </row>
    <row r="335" spans="1:65" s="14" customFormat="1" ht="11.25">
      <c r="B335" s="173"/>
      <c r="D335" s="160" t="s">
        <v>191</v>
      </c>
      <c r="E335" s="174" t="s">
        <v>1</v>
      </c>
      <c r="F335" s="175" t="s">
        <v>195</v>
      </c>
      <c r="H335" s="174" t="s">
        <v>1</v>
      </c>
      <c r="I335" s="176"/>
      <c r="L335" s="173"/>
      <c r="M335" s="177"/>
      <c r="N335" s="178"/>
      <c r="O335" s="178"/>
      <c r="P335" s="178"/>
      <c r="Q335" s="178"/>
      <c r="R335" s="178"/>
      <c r="S335" s="178"/>
      <c r="T335" s="179"/>
      <c r="AT335" s="174" t="s">
        <v>191</v>
      </c>
      <c r="AU335" s="174" t="s">
        <v>212</v>
      </c>
      <c r="AV335" s="14" t="s">
        <v>80</v>
      </c>
      <c r="AW335" s="14" t="s">
        <v>29</v>
      </c>
      <c r="AX335" s="14" t="s">
        <v>72</v>
      </c>
      <c r="AY335" s="174" t="s">
        <v>181</v>
      </c>
    </row>
    <row r="336" spans="1:65" s="14" customFormat="1" ht="11.25">
      <c r="B336" s="173"/>
      <c r="D336" s="160" t="s">
        <v>191</v>
      </c>
      <c r="E336" s="174" t="s">
        <v>1</v>
      </c>
      <c r="F336" s="175" t="s">
        <v>210</v>
      </c>
      <c r="H336" s="174" t="s">
        <v>1</v>
      </c>
      <c r="I336" s="176"/>
      <c r="L336" s="173"/>
      <c r="M336" s="177"/>
      <c r="N336" s="178"/>
      <c r="O336" s="178"/>
      <c r="P336" s="178"/>
      <c r="Q336" s="178"/>
      <c r="R336" s="178"/>
      <c r="S336" s="178"/>
      <c r="T336" s="179"/>
      <c r="AT336" s="174" t="s">
        <v>191</v>
      </c>
      <c r="AU336" s="174" t="s">
        <v>212</v>
      </c>
      <c r="AV336" s="14" t="s">
        <v>80</v>
      </c>
      <c r="AW336" s="14" t="s">
        <v>29</v>
      </c>
      <c r="AX336" s="14" t="s">
        <v>72</v>
      </c>
      <c r="AY336" s="174" t="s">
        <v>181</v>
      </c>
    </row>
    <row r="337" spans="1:65" s="14" customFormat="1" ht="11.25">
      <c r="B337" s="173"/>
      <c r="D337" s="160" t="s">
        <v>191</v>
      </c>
      <c r="E337" s="174" t="s">
        <v>1</v>
      </c>
      <c r="F337" s="175" t="s">
        <v>196</v>
      </c>
      <c r="H337" s="174" t="s">
        <v>1</v>
      </c>
      <c r="I337" s="176"/>
      <c r="L337" s="173"/>
      <c r="M337" s="177"/>
      <c r="N337" s="178"/>
      <c r="O337" s="178"/>
      <c r="P337" s="178"/>
      <c r="Q337" s="178"/>
      <c r="R337" s="178"/>
      <c r="S337" s="178"/>
      <c r="T337" s="179"/>
      <c r="AT337" s="174" t="s">
        <v>191</v>
      </c>
      <c r="AU337" s="174" t="s">
        <v>212</v>
      </c>
      <c r="AV337" s="14" t="s">
        <v>80</v>
      </c>
      <c r="AW337" s="14" t="s">
        <v>29</v>
      </c>
      <c r="AX337" s="14" t="s">
        <v>72</v>
      </c>
      <c r="AY337" s="174" t="s">
        <v>181</v>
      </c>
    </row>
    <row r="338" spans="1:65" s="13" customFormat="1" ht="11.25">
      <c r="B338" s="165"/>
      <c r="D338" s="160" t="s">
        <v>191</v>
      </c>
      <c r="E338" s="166" t="s">
        <v>1</v>
      </c>
      <c r="F338" s="167" t="s">
        <v>499</v>
      </c>
      <c r="H338" s="168">
        <v>48</v>
      </c>
      <c r="I338" s="169"/>
      <c r="L338" s="165"/>
      <c r="M338" s="170"/>
      <c r="N338" s="171"/>
      <c r="O338" s="171"/>
      <c r="P338" s="171"/>
      <c r="Q338" s="171"/>
      <c r="R338" s="171"/>
      <c r="S338" s="171"/>
      <c r="T338" s="172"/>
      <c r="AT338" s="166" t="s">
        <v>191</v>
      </c>
      <c r="AU338" s="166" t="s">
        <v>212</v>
      </c>
      <c r="AV338" s="13" t="s">
        <v>82</v>
      </c>
      <c r="AW338" s="13" t="s">
        <v>29</v>
      </c>
      <c r="AX338" s="13" t="s">
        <v>72</v>
      </c>
      <c r="AY338" s="166" t="s">
        <v>181</v>
      </c>
    </row>
    <row r="339" spans="1:65" s="15" customFormat="1" ht="11.25">
      <c r="B339" s="180"/>
      <c r="D339" s="160" t="s">
        <v>191</v>
      </c>
      <c r="E339" s="181" t="s">
        <v>1</v>
      </c>
      <c r="F339" s="182" t="s">
        <v>223</v>
      </c>
      <c r="H339" s="183">
        <v>48</v>
      </c>
      <c r="I339" s="184"/>
      <c r="L339" s="180"/>
      <c r="M339" s="185"/>
      <c r="N339" s="186"/>
      <c r="O339" s="186"/>
      <c r="P339" s="186"/>
      <c r="Q339" s="186"/>
      <c r="R339" s="186"/>
      <c r="S339" s="186"/>
      <c r="T339" s="187"/>
      <c r="AT339" s="181" t="s">
        <v>191</v>
      </c>
      <c r="AU339" s="181" t="s">
        <v>212</v>
      </c>
      <c r="AV339" s="15" t="s">
        <v>188</v>
      </c>
      <c r="AW339" s="15" t="s">
        <v>29</v>
      </c>
      <c r="AX339" s="15" t="s">
        <v>80</v>
      </c>
      <c r="AY339" s="181" t="s">
        <v>181</v>
      </c>
    </row>
    <row r="340" spans="1:65" s="2" customFormat="1" ht="16.5" customHeight="1">
      <c r="A340" s="32"/>
      <c r="B340" s="144"/>
      <c r="C340" s="188" t="s">
        <v>333</v>
      </c>
      <c r="D340" s="188" t="s">
        <v>266</v>
      </c>
      <c r="E340" s="189" t="s">
        <v>500</v>
      </c>
      <c r="F340" s="190" t="s">
        <v>501</v>
      </c>
      <c r="G340" s="191" t="s">
        <v>183</v>
      </c>
      <c r="H340" s="192">
        <v>9689</v>
      </c>
      <c r="I340" s="193"/>
      <c r="J340" s="194">
        <f>ROUND(I340*H340,2)</f>
        <v>0</v>
      </c>
      <c r="K340" s="195"/>
      <c r="L340" s="33"/>
      <c r="M340" s="196" t="s">
        <v>1</v>
      </c>
      <c r="N340" s="197" t="s">
        <v>37</v>
      </c>
      <c r="O340" s="58"/>
      <c r="P340" s="156">
        <f>O340*H340</f>
        <v>0</v>
      </c>
      <c r="Q340" s="156">
        <v>0</v>
      </c>
      <c r="R340" s="156">
        <f>Q340*H340</f>
        <v>0</v>
      </c>
      <c r="S340" s="156">
        <v>0</v>
      </c>
      <c r="T340" s="157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58" t="s">
        <v>188</v>
      </c>
      <c r="AT340" s="158" t="s">
        <v>266</v>
      </c>
      <c r="AU340" s="158" t="s">
        <v>212</v>
      </c>
      <c r="AY340" s="17" t="s">
        <v>181</v>
      </c>
      <c r="BE340" s="159">
        <f>IF(N340="základní",J340,0)</f>
        <v>0</v>
      </c>
      <c r="BF340" s="159">
        <f>IF(N340="snížená",J340,0)</f>
        <v>0</v>
      </c>
      <c r="BG340" s="159">
        <f>IF(N340="zákl. přenesená",J340,0)</f>
        <v>0</v>
      </c>
      <c r="BH340" s="159">
        <f>IF(N340="sníž. přenesená",J340,0)</f>
        <v>0</v>
      </c>
      <c r="BI340" s="159">
        <f>IF(N340="nulová",J340,0)</f>
        <v>0</v>
      </c>
      <c r="BJ340" s="17" t="s">
        <v>80</v>
      </c>
      <c r="BK340" s="159">
        <f>ROUND(I340*H340,2)</f>
        <v>0</v>
      </c>
      <c r="BL340" s="17" t="s">
        <v>188</v>
      </c>
      <c r="BM340" s="158" t="s">
        <v>502</v>
      </c>
    </row>
    <row r="341" spans="1:65" s="2" customFormat="1" ht="11.25">
      <c r="A341" s="32"/>
      <c r="B341" s="33"/>
      <c r="C341" s="32"/>
      <c r="D341" s="160" t="s">
        <v>190</v>
      </c>
      <c r="E341" s="32"/>
      <c r="F341" s="161" t="s">
        <v>501</v>
      </c>
      <c r="G341" s="32"/>
      <c r="H341" s="32"/>
      <c r="I341" s="162"/>
      <c r="J341" s="32"/>
      <c r="K341" s="32"/>
      <c r="L341" s="33"/>
      <c r="M341" s="163"/>
      <c r="N341" s="164"/>
      <c r="O341" s="58"/>
      <c r="P341" s="58"/>
      <c r="Q341" s="58"/>
      <c r="R341" s="58"/>
      <c r="S341" s="58"/>
      <c r="T341" s="59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T341" s="17" t="s">
        <v>190</v>
      </c>
      <c r="AU341" s="17" t="s">
        <v>212</v>
      </c>
    </row>
    <row r="342" spans="1:65" s="14" customFormat="1" ht="11.25">
      <c r="B342" s="173"/>
      <c r="D342" s="160" t="s">
        <v>191</v>
      </c>
      <c r="E342" s="174" t="s">
        <v>1</v>
      </c>
      <c r="F342" s="175" t="s">
        <v>193</v>
      </c>
      <c r="H342" s="174" t="s">
        <v>1</v>
      </c>
      <c r="I342" s="176"/>
      <c r="L342" s="173"/>
      <c r="M342" s="177"/>
      <c r="N342" s="178"/>
      <c r="O342" s="178"/>
      <c r="P342" s="178"/>
      <c r="Q342" s="178"/>
      <c r="R342" s="178"/>
      <c r="S342" s="178"/>
      <c r="T342" s="179"/>
      <c r="AT342" s="174" t="s">
        <v>191</v>
      </c>
      <c r="AU342" s="174" t="s">
        <v>212</v>
      </c>
      <c r="AV342" s="14" t="s">
        <v>80</v>
      </c>
      <c r="AW342" s="14" t="s">
        <v>29</v>
      </c>
      <c r="AX342" s="14" t="s">
        <v>72</v>
      </c>
      <c r="AY342" s="174" t="s">
        <v>181</v>
      </c>
    </row>
    <row r="343" spans="1:65" s="14" customFormat="1" ht="33.75">
      <c r="B343" s="173"/>
      <c r="D343" s="160" t="s">
        <v>191</v>
      </c>
      <c r="E343" s="174" t="s">
        <v>1</v>
      </c>
      <c r="F343" s="175" t="s">
        <v>475</v>
      </c>
      <c r="H343" s="174" t="s">
        <v>1</v>
      </c>
      <c r="I343" s="176"/>
      <c r="L343" s="173"/>
      <c r="M343" s="177"/>
      <c r="N343" s="178"/>
      <c r="O343" s="178"/>
      <c r="P343" s="178"/>
      <c r="Q343" s="178"/>
      <c r="R343" s="178"/>
      <c r="S343" s="178"/>
      <c r="T343" s="179"/>
      <c r="AT343" s="174" t="s">
        <v>191</v>
      </c>
      <c r="AU343" s="174" t="s">
        <v>212</v>
      </c>
      <c r="AV343" s="14" t="s">
        <v>80</v>
      </c>
      <c r="AW343" s="14" t="s">
        <v>29</v>
      </c>
      <c r="AX343" s="14" t="s">
        <v>72</v>
      </c>
      <c r="AY343" s="174" t="s">
        <v>181</v>
      </c>
    </row>
    <row r="344" spans="1:65" s="14" customFormat="1" ht="22.5">
      <c r="B344" s="173"/>
      <c r="D344" s="160" t="s">
        <v>191</v>
      </c>
      <c r="E344" s="174" t="s">
        <v>1</v>
      </c>
      <c r="F344" s="175" t="s">
        <v>476</v>
      </c>
      <c r="H344" s="174" t="s">
        <v>1</v>
      </c>
      <c r="I344" s="176"/>
      <c r="L344" s="173"/>
      <c r="M344" s="177"/>
      <c r="N344" s="178"/>
      <c r="O344" s="178"/>
      <c r="P344" s="178"/>
      <c r="Q344" s="178"/>
      <c r="R344" s="178"/>
      <c r="S344" s="178"/>
      <c r="T344" s="179"/>
      <c r="AT344" s="174" t="s">
        <v>191</v>
      </c>
      <c r="AU344" s="174" t="s">
        <v>212</v>
      </c>
      <c r="AV344" s="14" t="s">
        <v>80</v>
      </c>
      <c r="AW344" s="14" t="s">
        <v>29</v>
      </c>
      <c r="AX344" s="14" t="s">
        <v>72</v>
      </c>
      <c r="AY344" s="174" t="s">
        <v>181</v>
      </c>
    </row>
    <row r="345" spans="1:65" s="14" customFormat="1" ht="33.75">
      <c r="B345" s="173"/>
      <c r="D345" s="160" t="s">
        <v>191</v>
      </c>
      <c r="E345" s="174" t="s">
        <v>1</v>
      </c>
      <c r="F345" s="175" t="s">
        <v>503</v>
      </c>
      <c r="H345" s="174" t="s">
        <v>1</v>
      </c>
      <c r="I345" s="176"/>
      <c r="L345" s="173"/>
      <c r="M345" s="177"/>
      <c r="N345" s="178"/>
      <c r="O345" s="178"/>
      <c r="P345" s="178"/>
      <c r="Q345" s="178"/>
      <c r="R345" s="178"/>
      <c r="S345" s="178"/>
      <c r="T345" s="179"/>
      <c r="AT345" s="174" t="s">
        <v>191</v>
      </c>
      <c r="AU345" s="174" t="s">
        <v>212</v>
      </c>
      <c r="AV345" s="14" t="s">
        <v>80</v>
      </c>
      <c r="AW345" s="14" t="s">
        <v>29</v>
      </c>
      <c r="AX345" s="14" t="s">
        <v>72</v>
      </c>
      <c r="AY345" s="174" t="s">
        <v>181</v>
      </c>
    </row>
    <row r="346" spans="1:65" s="14" customFormat="1" ht="22.5">
      <c r="B346" s="173"/>
      <c r="D346" s="160" t="s">
        <v>191</v>
      </c>
      <c r="E346" s="174" t="s">
        <v>1</v>
      </c>
      <c r="F346" s="175" t="s">
        <v>484</v>
      </c>
      <c r="H346" s="174" t="s">
        <v>1</v>
      </c>
      <c r="I346" s="176"/>
      <c r="L346" s="173"/>
      <c r="M346" s="177"/>
      <c r="N346" s="178"/>
      <c r="O346" s="178"/>
      <c r="P346" s="178"/>
      <c r="Q346" s="178"/>
      <c r="R346" s="178"/>
      <c r="S346" s="178"/>
      <c r="T346" s="179"/>
      <c r="AT346" s="174" t="s">
        <v>191</v>
      </c>
      <c r="AU346" s="174" t="s">
        <v>212</v>
      </c>
      <c r="AV346" s="14" t="s">
        <v>80</v>
      </c>
      <c r="AW346" s="14" t="s">
        <v>29</v>
      </c>
      <c r="AX346" s="14" t="s">
        <v>72</v>
      </c>
      <c r="AY346" s="174" t="s">
        <v>181</v>
      </c>
    </row>
    <row r="347" spans="1:65" s="14" customFormat="1" ht="11.25">
      <c r="B347" s="173"/>
      <c r="D347" s="160" t="s">
        <v>191</v>
      </c>
      <c r="E347" s="174" t="s">
        <v>1</v>
      </c>
      <c r="F347" s="175" t="s">
        <v>195</v>
      </c>
      <c r="H347" s="174" t="s">
        <v>1</v>
      </c>
      <c r="I347" s="176"/>
      <c r="L347" s="173"/>
      <c r="M347" s="177"/>
      <c r="N347" s="178"/>
      <c r="O347" s="178"/>
      <c r="P347" s="178"/>
      <c r="Q347" s="178"/>
      <c r="R347" s="178"/>
      <c r="S347" s="178"/>
      <c r="T347" s="179"/>
      <c r="AT347" s="174" t="s">
        <v>191</v>
      </c>
      <c r="AU347" s="174" t="s">
        <v>212</v>
      </c>
      <c r="AV347" s="14" t="s">
        <v>80</v>
      </c>
      <c r="AW347" s="14" t="s">
        <v>29</v>
      </c>
      <c r="AX347" s="14" t="s">
        <v>72</v>
      </c>
      <c r="AY347" s="174" t="s">
        <v>181</v>
      </c>
    </row>
    <row r="348" spans="1:65" s="14" customFormat="1" ht="11.25">
      <c r="B348" s="173"/>
      <c r="D348" s="160" t="s">
        <v>191</v>
      </c>
      <c r="E348" s="174" t="s">
        <v>1</v>
      </c>
      <c r="F348" s="175" t="s">
        <v>262</v>
      </c>
      <c r="H348" s="174" t="s">
        <v>1</v>
      </c>
      <c r="I348" s="176"/>
      <c r="L348" s="173"/>
      <c r="M348" s="177"/>
      <c r="N348" s="178"/>
      <c r="O348" s="178"/>
      <c r="P348" s="178"/>
      <c r="Q348" s="178"/>
      <c r="R348" s="178"/>
      <c r="S348" s="178"/>
      <c r="T348" s="179"/>
      <c r="AT348" s="174" t="s">
        <v>191</v>
      </c>
      <c r="AU348" s="174" t="s">
        <v>212</v>
      </c>
      <c r="AV348" s="14" t="s">
        <v>80</v>
      </c>
      <c r="AW348" s="14" t="s">
        <v>29</v>
      </c>
      <c r="AX348" s="14" t="s">
        <v>72</v>
      </c>
      <c r="AY348" s="174" t="s">
        <v>181</v>
      </c>
    </row>
    <row r="349" spans="1:65" s="14" customFormat="1" ht="11.25">
      <c r="B349" s="173"/>
      <c r="D349" s="160" t="s">
        <v>191</v>
      </c>
      <c r="E349" s="174" t="s">
        <v>1</v>
      </c>
      <c r="F349" s="175" t="s">
        <v>196</v>
      </c>
      <c r="H349" s="174" t="s">
        <v>1</v>
      </c>
      <c r="I349" s="176"/>
      <c r="L349" s="173"/>
      <c r="M349" s="177"/>
      <c r="N349" s="178"/>
      <c r="O349" s="178"/>
      <c r="P349" s="178"/>
      <c r="Q349" s="178"/>
      <c r="R349" s="178"/>
      <c r="S349" s="178"/>
      <c r="T349" s="179"/>
      <c r="AT349" s="174" t="s">
        <v>191</v>
      </c>
      <c r="AU349" s="174" t="s">
        <v>212</v>
      </c>
      <c r="AV349" s="14" t="s">
        <v>80</v>
      </c>
      <c r="AW349" s="14" t="s">
        <v>29</v>
      </c>
      <c r="AX349" s="14" t="s">
        <v>72</v>
      </c>
      <c r="AY349" s="174" t="s">
        <v>181</v>
      </c>
    </row>
    <row r="350" spans="1:65" s="13" customFormat="1" ht="22.5">
      <c r="B350" s="165"/>
      <c r="D350" s="160" t="s">
        <v>191</v>
      </c>
      <c r="E350" s="166" t="s">
        <v>1</v>
      </c>
      <c r="F350" s="167" t="s">
        <v>504</v>
      </c>
      <c r="H350" s="168">
        <v>9689</v>
      </c>
      <c r="I350" s="169"/>
      <c r="L350" s="165"/>
      <c r="M350" s="170"/>
      <c r="N350" s="171"/>
      <c r="O350" s="171"/>
      <c r="P350" s="171"/>
      <c r="Q350" s="171"/>
      <c r="R350" s="171"/>
      <c r="S350" s="171"/>
      <c r="T350" s="172"/>
      <c r="AT350" s="166" t="s">
        <v>191</v>
      </c>
      <c r="AU350" s="166" t="s">
        <v>212</v>
      </c>
      <c r="AV350" s="13" t="s">
        <v>82</v>
      </c>
      <c r="AW350" s="13" t="s">
        <v>29</v>
      </c>
      <c r="AX350" s="13" t="s">
        <v>72</v>
      </c>
      <c r="AY350" s="166" t="s">
        <v>181</v>
      </c>
    </row>
    <row r="351" spans="1:65" s="15" customFormat="1" ht="11.25">
      <c r="B351" s="180"/>
      <c r="D351" s="160" t="s">
        <v>191</v>
      </c>
      <c r="E351" s="181" t="s">
        <v>1</v>
      </c>
      <c r="F351" s="182" t="s">
        <v>223</v>
      </c>
      <c r="H351" s="183">
        <v>9689</v>
      </c>
      <c r="I351" s="184"/>
      <c r="L351" s="180"/>
      <c r="M351" s="185"/>
      <c r="N351" s="186"/>
      <c r="O351" s="186"/>
      <c r="P351" s="186"/>
      <c r="Q351" s="186"/>
      <c r="R351" s="186"/>
      <c r="S351" s="186"/>
      <c r="T351" s="187"/>
      <c r="AT351" s="181" t="s">
        <v>191</v>
      </c>
      <c r="AU351" s="181" t="s">
        <v>212</v>
      </c>
      <c r="AV351" s="15" t="s">
        <v>188</v>
      </c>
      <c r="AW351" s="15" t="s">
        <v>29</v>
      </c>
      <c r="AX351" s="15" t="s">
        <v>80</v>
      </c>
      <c r="AY351" s="181" t="s">
        <v>181</v>
      </c>
    </row>
    <row r="352" spans="1:65" s="2" customFormat="1" ht="21.75" customHeight="1">
      <c r="A352" s="32"/>
      <c r="B352" s="144"/>
      <c r="C352" s="188" t="s">
        <v>338</v>
      </c>
      <c r="D352" s="188" t="s">
        <v>266</v>
      </c>
      <c r="E352" s="189" t="s">
        <v>505</v>
      </c>
      <c r="F352" s="190" t="s">
        <v>506</v>
      </c>
      <c r="G352" s="191" t="s">
        <v>482</v>
      </c>
      <c r="H352" s="192">
        <v>12</v>
      </c>
      <c r="I352" s="193"/>
      <c r="J352" s="194">
        <f>ROUND(I352*H352,2)</f>
        <v>0</v>
      </c>
      <c r="K352" s="195"/>
      <c r="L352" s="33"/>
      <c r="M352" s="196" t="s">
        <v>1</v>
      </c>
      <c r="N352" s="197" t="s">
        <v>37</v>
      </c>
      <c r="O352" s="58"/>
      <c r="P352" s="156">
        <f>O352*H352</f>
        <v>0</v>
      </c>
      <c r="Q352" s="156">
        <v>0</v>
      </c>
      <c r="R352" s="156">
        <f>Q352*H352</f>
        <v>0</v>
      </c>
      <c r="S352" s="156">
        <v>0</v>
      </c>
      <c r="T352" s="157">
        <f>S352*H352</f>
        <v>0</v>
      </c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R352" s="158" t="s">
        <v>188</v>
      </c>
      <c r="AT352" s="158" t="s">
        <v>266</v>
      </c>
      <c r="AU352" s="158" t="s">
        <v>212</v>
      </c>
      <c r="AY352" s="17" t="s">
        <v>181</v>
      </c>
      <c r="BE352" s="159">
        <f>IF(N352="základní",J352,0)</f>
        <v>0</v>
      </c>
      <c r="BF352" s="159">
        <f>IF(N352="snížená",J352,0)</f>
        <v>0</v>
      </c>
      <c r="BG352" s="159">
        <f>IF(N352="zákl. přenesená",J352,0)</f>
        <v>0</v>
      </c>
      <c r="BH352" s="159">
        <f>IF(N352="sníž. přenesená",J352,0)</f>
        <v>0</v>
      </c>
      <c r="BI352" s="159">
        <f>IF(N352="nulová",J352,0)</f>
        <v>0</v>
      </c>
      <c r="BJ352" s="17" t="s">
        <v>80</v>
      </c>
      <c r="BK352" s="159">
        <f>ROUND(I352*H352,2)</f>
        <v>0</v>
      </c>
      <c r="BL352" s="17" t="s">
        <v>188</v>
      </c>
      <c r="BM352" s="158" t="s">
        <v>507</v>
      </c>
    </row>
    <row r="353" spans="1:65" s="2" customFormat="1" ht="11.25">
      <c r="A353" s="32"/>
      <c r="B353" s="33"/>
      <c r="C353" s="32"/>
      <c r="D353" s="160" t="s">
        <v>190</v>
      </c>
      <c r="E353" s="32"/>
      <c r="F353" s="161" t="s">
        <v>506</v>
      </c>
      <c r="G353" s="32"/>
      <c r="H353" s="32"/>
      <c r="I353" s="162"/>
      <c r="J353" s="32"/>
      <c r="K353" s="32"/>
      <c r="L353" s="33"/>
      <c r="M353" s="163"/>
      <c r="N353" s="164"/>
      <c r="O353" s="58"/>
      <c r="P353" s="58"/>
      <c r="Q353" s="58"/>
      <c r="R353" s="58"/>
      <c r="S353" s="58"/>
      <c r="T353" s="59"/>
      <c r="U353" s="32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  <c r="AT353" s="17" t="s">
        <v>190</v>
      </c>
      <c r="AU353" s="17" t="s">
        <v>212</v>
      </c>
    </row>
    <row r="354" spans="1:65" s="14" customFormat="1" ht="11.25">
      <c r="B354" s="173"/>
      <c r="D354" s="160" t="s">
        <v>191</v>
      </c>
      <c r="E354" s="174" t="s">
        <v>1</v>
      </c>
      <c r="F354" s="175" t="s">
        <v>193</v>
      </c>
      <c r="H354" s="174" t="s">
        <v>1</v>
      </c>
      <c r="I354" s="176"/>
      <c r="L354" s="173"/>
      <c r="M354" s="177"/>
      <c r="N354" s="178"/>
      <c r="O354" s="178"/>
      <c r="P354" s="178"/>
      <c r="Q354" s="178"/>
      <c r="R354" s="178"/>
      <c r="S354" s="178"/>
      <c r="T354" s="179"/>
      <c r="AT354" s="174" t="s">
        <v>191</v>
      </c>
      <c r="AU354" s="174" t="s">
        <v>212</v>
      </c>
      <c r="AV354" s="14" t="s">
        <v>80</v>
      </c>
      <c r="AW354" s="14" t="s">
        <v>29</v>
      </c>
      <c r="AX354" s="14" t="s">
        <v>72</v>
      </c>
      <c r="AY354" s="174" t="s">
        <v>181</v>
      </c>
    </row>
    <row r="355" spans="1:65" s="14" customFormat="1" ht="33.75">
      <c r="B355" s="173"/>
      <c r="D355" s="160" t="s">
        <v>191</v>
      </c>
      <c r="E355" s="174" t="s">
        <v>1</v>
      </c>
      <c r="F355" s="175" t="s">
        <v>475</v>
      </c>
      <c r="H355" s="174" t="s">
        <v>1</v>
      </c>
      <c r="I355" s="176"/>
      <c r="L355" s="173"/>
      <c r="M355" s="177"/>
      <c r="N355" s="178"/>
      <c r="O355" s="178"/>
      <c r="P355" s="178"/>
      <c r="Q355" s="178"/>
      <c r="R355" s="178"/>
      <c r="S355" s="178"/>
      <c r="T355" s="179"/>
      <c r="AT355" s="174" t="s">
        <v>191</v>
      </c>
      <c r="AU355" s="174" t="s">
        <v>212</v>
      </c>
      <c r="AV355" s="14" t="s">
        <v>80</v>
      </c>
      <c r="AW355" s="14" t="s">
        <v>29</v>
      </c>
      <c r="AX355" s="14" t="s">
        <v>72</v>
      </c>
      <c r="AY355" s="174" t="s">
        <v>181</v>
      </c>
    </row>
    <row r="356" spans="1:65" s="14" customFormat="1" ht="22.5">
      <c r="B356" s="173"/>
      <c r="D356" s="160" t="s">
        <v>191</v>
      </c>
      <c r="E356" s="174" t="s">
        <v>1</v>
      </c>
      <c r="F356" s="175" t="s">
        <v>476</v>
      </c>
      <c r="H356" s="174" t="s">
        <v>1</v>
      </c>
      <c r="I356" s="176"/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191</v>
      </c>
      <c r="AU356" s="174" t="s">
        <v>212</v>
      </c>
      <c r="AV356" s="14" t="s">
        <v>80</v>
      </c>
      <c r="AW356" s="14" t="s">
        <v>29</v>
      </c>
      <c r="AX356" s="14" t="s">
        <v>72</v>
      </c>
      <c r="AY356" s="174" t="s">
        <v>181</v>
      </c>
    </row>
    <row r="357" spans="1:65" s="14" customFormat="1" ht="33.75">
      <c r="B357" s="173"/>
      <c r="D357" s="160" t="s">
        <v>191</v>
      </c>
      <c r="E357" s="174" t="s">
        <v>1</v>
      </c>
      <c r="F357" s="175" t="s">
        <v>477</v>
      </c>
      <c r="H357" s="174" t="s">
        <v>1</v>
      </c>
      <c r="I357" s="176"/>
      <c r="L357" s="173"/>
      <c r="M357" s="177"/>
      <c r="N357" s="178"/>
      <c r="O357" s="178"/>
      <c r="P357" s="178"/>
      <c r="Q357" s="178"/>
      <c r="R357" s="178"/>
      <c r="S357" s="178"/>
      <c r="T357" s="179"/>
      <c r="AT357" s="174" t="s">
        <v>191</v>
      </c>
      <c r="AU357" s="174" t="s">
        <v>212</v>
      </c>
      <c r="AV357" s="14" t="s">
        <v>80</v>
      </c>
      <c r="AW357" s="14" t="s">
        <v>29</v>
      </c>
      <c r="AX357" s="14" t="s">
        <v>72</v>
      </c>
      <c r="AY357" s="174" t="s">
        <v>181</v>
      </c>
    </row>
    <row r="358" spans="1:65" s="14" customFormat="1" ht="11.25">
      <c r="B358" s="173"/>
      <c r="D358" s="160" t="s">
        <v>191</v>
      </c>
      <c r="E358" s="174" t="s">
        <v>1</v>
      </c>
      <c r="F358" s="175" t="s">
        <v>508</v>
      </c>
      <c r="H358" s="174" t="s">
        <v>1</v>
      </c>
      <c r="I358" s="176"/>
      <c r="L358" s="173"/>
      <c r="M358" s="177"/>
      <c r="N358" s="178"/>
      <c r="O358" s="178"/>
      <c r="P358" s="178"/>
      <c r="Q358" s="178"/>
      <c r="R358" s="178"/>
      <c r="S358" s="178"/>
      <c r="T358" s="179"/>
      <c r="AT358" s="174" t="s">
        <v>191</v>
      </c>
      <c r="AU358" s="174" t="s">
        <v>212</v>
      </c>
      <c r="AV358" s="14" t="s">
        <v>80</v>
      </c>
      <c r="AW358" s="14" t="s">
        <v>29</v>
      </c>
      <c r="AX358" s="14" t="s">
        <v>72</v>
      </c>
      <c r="AY358" s="174" t="s">
        <v>181</v>
      </c>
    </row>
    <row r="359" spans="1:65" s="14" customFormat="1" ht="11.25">
      <c r="B359" s="173"/>
      <c r="D359" s="160" t="s">
        <v>191</v>
      </c>
      <c r="E359" s="174" t="s">
        <v>1</v>
      </c>
      <c r="F359" s="175" t="s">
        <v>195</v>
      </c>
      <c r="H359" s="174" t="s">
        <v>1</v>
      </c>
      <c r="I359" s="176"/>
      <c r="L359" s="173"/>
      <c r="M359" s="177"/>
      <c r="N359" s="178"/>
      <c r="O359" s="178"/>
      <c r="P359" s="178"/>
      <c r="Q359" s="178"/>
      <c r="R359" s="178"/>
      <c r="S359" s="178"/>
      <c r="T359" s="179"/>
      <c r="AT359" s="174" t="s">
        <v>191</v>
      </c>
      <c r="AU359" s="174" t="s">
        <v>212</v>
      </c>
      <c r="AV359" s="14" t="s">
        <v>80</v>
      </c>
      <c r="AW359" s="14" t="s">
        <v>29</v>
      </c>
      <c r="AX359" s="14" t="s">
        <v>72</v>
      </c>
      <c r="AY359" s="174" t="s">
        <v>181</v>
      </c>
    </row>
    <row r="360" spans="1:65" s="14" customFormat="1" ht="11.25">
      <c r="B360" s="173"/>
      <c r="D360" s="160" t="s">
        <v>191</v>
      </c>
      <c r="E360" s="174" t="s">
        <v>1</v>
      </c>
      <c r="F360" s="175" t="s">
        <v>210</v>
      </c>
      <c r="H360" s="174" t="s">
        <v>1</v>
      </c>
      <c r="I360" s="176"/>
      <c r="L360" s="173"/>
      <c r="M360" s="177"/>
      <c r="N360" s="178"/>
      <c r="O360" s="178"/>
      <c r="P360" s="178"/>
      <c r="Q360" s="178"/>
      <c r="R360" s="178"/>
      <c r="S360" s="178"/>
      <c r="T360" s="179"/>
      <c r="AT360" s="174" t="s">
        <v>191</v>
      </c>
      <c r="AU360" s="174" t="s">
        <v>212</v>
      </c>
      <c r="AV360" s="14" t="s">
        <v>80</v>
      </c>
      <c r="AW360" s="14" t="s">
        <v>29</v>
      </c>
      <c r="AX360" s="14" t="s">
        <v>72</v>
      </c>
      <c r="AY360" s="174" t="s">
        <v>181</v>
      </c>
    </row>
    <row r="361" spans="1:65" s="14" customFormat="1" ht="11.25">
      <c r="B361" s="173"/>
      <c r="D361" s="160" t="s">
        <v>191</v>
      </c>
      <c r="E361" s="174" t="s">
        <v>1</v>
      </c>
      <c r="F361" s="175" t="s">
        <v>196</v>
      </c>
      <c r="H361" s="174" t="s">
        <v>1</v>
      </c>
      <c r="I361" s="176"/>
      <c r="L361" s="173"/>
      <c r="M361" s="177"/>
      <c r="N361" s="178"/>
      <c r="O361" s="178"/>
      <c r="P361" s="178"/>
      <c r="Q361" s="178"/>
      <c r="R361" s="178"/>
      <c r="S361" s="178"/>
      <c r="T361" s="179"/>
      <c r="AT361" s="174" t="s">
        <v>191</v>
      </c>
      <c r="AU361" s="174" t="s">
        <v>212</v>
      </c>
      <c r="AV361" s="14" t="s">
        <v>80</v>
      </c>
      <c r="AW361" s="14" t="s">
        <v>29</v>
      </c>
      <c r="AX361" s="14" t="s">
        <v>72</v>
      </c>
      <c r="AY361" s="174" t="s">
        <v>181</v>
      </c>
    </row>
    <row r="362" spans="1:65" s="13" customFormat="1" ht="11.25">
      <c r="B362" s="165"/>
      <c r="D362" s="160" t="s">
        <v>191</v>
      </c>
      <c r="E362" s="166" t="s">
        <v>1</v>
      </c>
      <c r="F362" s="167" t="s">
        <v>509</v>
      </c>
      <c r="H362" s="168">
        <v>12</v>
      </c>
      <c r="I362" s="169"/>
      <c r="L362" s="165"/>
      <c r="M362" s="170"/>
      <c r="N362" s="171"/>
      <c r="O362" s="171"/>
      <c r="P362" s="171"/>
      <c r="Q362" s="171"/>
      <c r="R362" s="171"/>
      <c r="S362" s="171"/>
      <c r="T362" s="172"/>
      <c r="AT362" s="166" t="s">
        <v>191</v>
      </c>
      <c r="AU362" s="166" t="s">
        <v>212</v>
      </c>
      <c r="AV362" s="13" t="s">
        <v>82</v>
      </c>
      <c r="AW362" s="13" t="s">
        <v>29</v>
      </c>
      <c r="AX362" s="13" t="s">
        <v>72</v>
      </c>
      <c r="AY362" s="166" t="s">
        <v>181</v>
      </c>
    </row>
    <row r="363" spans="1:65" s="15" customFormat="1" ht="11.25">
      <c r="B363" s="180"/>
      <c r="D363" s="160" t="s">
        <v>191</v>
      </c>
      <c r="E363" s="181" t="s">
        <v>1</v>
      </c>
      <c r="F363" s="182" t="s">
        <v>223</v>
      </c>
      <c r="H363" s="183">
        <v>12</v>
      </c>
      <c r="I363" s="184"/>
      <c r="L363" s="180"/>
      <c r="M363" s="185"/>
      <c r="N363" s="186"/>
      <c r="O363" s="186"/>
      <c r="P363" s="186"/>
      <c r="Q363" s="186"/>
      <c r="R363" s="186"/>
      <c r="S363" s="186"/>
      <c r="T363" s="187"/>
      <c r="AT363" s="181" t="s">
        <v>191</v>
      </c>
      <c r="AU363" s="181" t="s">
        <v>212</v>
      </c>
      <c r="AV363" s="15" t="s">
        <v>188</v>
      </c>
      <c r="AW363" s="15" t="s">
        <v>29</v>
      </c>
      <c r="AX363" s="15" t="s">
        <v>80</v>
      </c>
      <c r="AY363" s="181" t="s">
        <v>181</v>
      </c>
    </row>
    <row r="364" spans="1:65" s="2" customFormat="1" ht="16.5" customHeight="1">
      <c r="A364" s="32"/>
      <c r="B364" s="144"/>
      <c r="C364" s="188" t="s">
        <v>363</v>
      </c>
      <c r="D364" s="188" t="s">
        <v>266</v>
      </c>
      <c r="E364" s="189" t="s">
        <v>299</v>
      </c>
      <c r="F364" s="190" t="s">
        <v>300</v>
      </c>
      <c r="G364" s="191" t="s">
        <v>215</v>
      </c>
      <c r="H364" s="192">
        <v>1</v>
      </c>
      <c r="I364" s="193"/>
      <c r="J364" s="194">
        <f>ROUND(I364*H364,2)</f>
        <v>0</v>
      </c>
      <c r="K364" s="195"/>
      <c r="L364" s="33"/>
      <c r="M364" s="196" t="s">
        <v>1</v>
      </c>
      <c r="N364" s="197" t="s">
        <v>37</v>
      </c>
      <c r="O364" s="58"/>
      <c r="P364" s="156">
        <f>O364*H364</f>
        <v>0</v>
      </c>
      <c r="Q364" s="156">
        <v>0</v>
      </c>
      <c r="R364" s="156">
        <f>Q364*H364</f>
        <v>0</v>
      </c>
      <c r="S364" s="156">
        <v>0</v>
      </c>
      <c r="T364" s="157">
        <f>S364*H364</f>
        <v>0</v>
      </c>
      <c r="U364" s="32"/>
      <c r="V364" s="32"/>
      <c r="W364" s="32"/>
      <c r="X364" s="32"/>
      <c r="Y364" s="32"/>
      <c r="Z364" s="32"/>
      <c r="AA364" s="32"/>
      <c r="AB364" s="32"/>
      <c r="AC364" s="32"/>
      <c r="AD364" s="32"/>
      <c r="AE364" s="32"/>
      <c r="AR364" s="158" t="s">
        <v>188</v>
      </c>
      <c r="AT364" s="158" t="s">
        <v>266</v>
      </c>
      <c r="AU364" s="158" t="s">
        <v>212</v>
      </c>
      <c r="AY364" s="17" t="s">
        <v>181</v>
      </c>
      <c r="BE364" s="159">
        <f>IF(N364="základní",J364,0)</f>
        <v>0</v>
      </c>
      <c r="BF364" s="159">
        <f>IF(N364="snížená",J364,0)</f>
        <v>0</v>
      </c>
      <c r="BG364" s="159">
        <f>IF(N364="zákl. přenesená",J364,0)</f>
        <v>0</v>
      </c>
      <c r="BH364" s="159">
        <f>IF(N364="sníž. přenesená",J364,0)</f>
        <v>0</v>
      </c>
      <c r="BI364" s="159">
        <f>IF(N364="nulová",J364,0)</f>
        <v>0</v>
      </c>
      <c r="BJ364" s="17" t="s">
        <v>80</v>
      </c>
      <c r="BK364" s="159">
        <f>ROUND(I364*H364,2)</f>
        <v>0</v>
      </c>
      <c r="BL364" s="17" t="s">
        <v>188</v>
      </c>
      <c r="BM364" s="158" t="s">
        <v>510</v>
      </c>
    </row>
    <row r="365" spans="1:65" s="2" customFormat="1" ht="11.25">
      <c r="A365" s="32"/>
      <c r="B365" s="33"/>
      <c r="C365" s="32"/>
      <c r="D365" s="160" t="s">
        <v>190</v>
      </c>
      <c r="E365" s="32"/>
      <c r="F365" s="161" t="s">
        <v>300</v>
      </c>
      <c r="G365" s="32"/>
      <c r="H365" s="32"/>
      <c r="I365" s="162"/>
      <c r="J365" s="32"/>
      <c r="K365" s="32"/>
      <c r="L365" s="33"/>
      <c r="M365" s="163"/>
      <c r="N365" s="164"/>
      <c r="O365" s="58"/>
      <c r="P365" s="58"/>
      <c r="Q365" s="58"/>
      <c r="R365" s="58"/>
      <c r="S365" s="58"/>
      <c r="T365" s="59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T365" s="17" t="s">
        <v>190</v>
      </c>
      <c r="AU365" s="17" t="s">
        <v>212</v>
      </c>
    </row>
    <row r="366" spans="1:65" s="14" customFormat="1" ht="11.25">
      <c r="B366" s="173"/>
      <c r="D366" s="160" t="s">
        <v>191</v>
      </c>
      <c r="E366" s="174" t="s">
        <v>1</v>
      </c>
      <c r="F366" s="175" t="s">
        <v>193</v>
      </c>
      <c r="H366" s="174" t="s">
        <v>1</v>
      </c>
      <c r="I366" s="176"/>
      <c r="L366" s="173"/>
      <c r="M366" s="177"/>
      <c r="N366" s="178"/>
      <c r="O366" s="178"/>
      <c r="P366" s="178"/>
      <c r="Q366" s="178"/>
      <c r="R366" s="178"/>
      <c r="S366" s="178"/>
      <c r="T366" s="179"/>
      <c r="AT366" s="174" t="s">
        <v>191</v>
      </c>
      <c r="AU366" s="174" t="s">
        <v>212</v>
      </c>
      <c r="AV366" s="14" t="s">
        <v>80</v>
      </c>
      <c r="AW366" s="14" t="s">
        <v>29</v>
      </c>
      <c r="AX366" s="14" t="s">
        <v>72</v>
      </c>
      <c r="AY366" s="174" t="s">
        <v>181</v>
      </c>
    </row>
    <row r="367" spans="1:65" s="14" customFormat="1" ht="22.5">
      <c r="B367" s="173"/>
      <c r="D367" s="160" t="s">
        <v>191</v>
      </c>
      <c r="E367" s="174" t="s">
        <v>1</v>
      </c>
      <c r="F367" s="175" t="s">
        <v>511</v>
      </c>
      <c r="H367" s="174" t="s">
        <v>1</v>
      </c>
      <c r="I367" s="176"/>
      <c r="L367" s="173"/>
      <c r="M367" s="177"/>
      <c r="N367" s="178"/>
      <c r="O367" s="178"/>
      <c r="P367" s="178"/>
      <c r="Q367" s="178"/>
      <c r="R367" s="178"/>
      <c r="S367" s="178"/>
      <c r="T367" s="179"/>
      <c r="AT367" s="174" t="s">
        <v>191</v>
      </c>
      <c r="AU367" s="174" t="s">
        <v>212</v>
      </c>
      <c r="AV367" s="14" t="s">
        <v>80</v>
      </c>
      <c r="AW367" s="14" t="s">
        <v>29</v>
      </c>
      <c r="AX367" s="14" t="s">
        <v>72</v>
      </c>
      <c r="AY367" s="174" t="s">
        <v>181</v>
      </c>
    </row>
    <row r="368" spans="1:65" s="14" customFormat="1" ht="11.25">
      <c r="B368" s="173"/>
      <c r="D368" s="160" t="s">
        <v>191</v>
      </c>
      <c r="E368" s="174" t="s">
        <v>1</v>
      </c>
      <c r="F368" s="175" t="s">
        <v>195</v>
      </c>
      <c r="H368" s="174" t="s">
        <v>1</v>
      </c>
      <c r="I368" s="176"/>
      <c r="L368" s="173"/>
      <c r="M368" s="177"/>
      <c r="N368" s="178"/>
      <c r="O368" s="178"/>
      <c r="P368" s="178"/>
      <c r="Q368" s="178"/>
      <c r="R368" s="178"/>
      <c r="S368" s="178"/>
      <c r="T368" s="179"/>
      <c r="AT368" s="174" t="s">
        <v>191</v>
      </c>
      <c r="AU368" s="174" t="s">
        <v>212</v>
      </c>
      <c r="AV368" s="14" t="s">
        <v>80</v>
      </c>
      <c r="AW368" s="14" t="s">
        <v>29</v>
      </c>
      <c r="AX368" s="14" t="s">
        <v>72</v>
      </c>
      <c r="AY368" s="174" t="s">
        <v>181</v>
      </c>
    </row>
    <row r="369" spans="1:65" s="14" customFormat="1" ht="11.25">
      <c r="B369" s="173"/>
      <c r="D369" s="160" t="s">
        <v>191</v>
      </c>
      <c r="E369" s="174" t="s">
        <v>1</v>
      </c>
      <c r="F369" s="175" t="s">
        <v>210</v>
      </c>
      <c r="H369" s="174" t="s">
        <v>1</v>
      </c>
      <c r="I369" s="176"/>
      <c r="L369" s="173"/>
      <c r="M369" s="177"/>
      <c r="N369" s="178"/>
      <c r="O369" s="178"/>
      <c r="P369" s="178"/>
      <c r="Q369" s="178"/>
      <c r="R369" s="178"/>
      <c r="S369" s="178"/>
      <c r="T369" s="179"/>
      <c r="AT369" s="174" t="s">
        <v>191</v>
      </c>
      <c r="AU369" s="174" t="s">
        <v>212</v>
      </c>
      <c r="AV369" s="14" t="s">
        <v>80</v>
      </c>
      <c r="AW369" s="14" t="s">
        <v>29</v>
      </c>
      <c r="AX369" s="14" t="s">
        <v>72</v>
      </c>
      <c r="AY369" s="174" t="s">
        <v>181</v>
      </c>
    </row>
    <row r="370" spans="1:65" s="14" customFormat="1" ht="11.25">
      <c r="B370" s="173"/>
      <c r="D370" s="160" t="s">
        <v>191</v>
      </c>
      <c r="E370" s="174" t="s">
        <v>1</v>
      </c>
      <c r="F370" s="175" t="s">
        <v>196</v>
      </c>
      <c r="H370" s="174" t="s">
        <v>1</v>
      </c>
      <c r="I370" s="176"/>
      <c r="L370" s="173"/>
      <c r="M370" s="177"/>
      <c r="N370" s="178"/>
      <c r="O370" s="178"/>
      <c r="P370" s="178"/>
      <c r="Q370" s="178"/>
      <c r="R370" s="178"/>
      <c r="S370" s="178"/>
      <c r="T370" s="179"/>
      <c r="AT370" s="174" t="s">
        <v>191</v>
      </c>
      <c r="AU370" s="174" t="s">
        <v>212</v>
      </c>
      <c r="AV370" s="14" t="s">
        <v>80</v>
      </c>
      <c r="AW370" s="14" t="s">
        <v>29</v>
      </c>
      <c r="AX370" s="14" t="s">
        <v>72</v>
      </c>
      <c r="AY370" s="174" t="s">
        <v>181</v>
      </c>
    </row>
    <row r="371" spans="1:65" s="13" customFormat="1" ht="11.25">
      <c r="B371" s="165"/>
      <c r="D371" s="160" t="s">
        <v>191</v>
      </c>
      <c r="E371" s="166" t="s">
        <v>1</v>
      </c>
      <c r="F371" s="167" t="s">
        <v>512</v>
      </c>
      <c r="H371" s="168">
        <v>1</v>
      </c>
      <c r="I371" s="169"/>
      <c r="L371" s="165"/>
      <c r="M371" s="170"/>
      <c r="N371" s="171"/>
      <c r="O371" s="171"/>
      <c r="P371" s="171"/>
      <c r="Q371" s="171"/>
      <c r="R371" s="171"/>
      <c r="S371" s="171"/>
      <c r="T371" s="172"/>
      <c r="AT371" s="166" t="s">
        <v>191</v>
      </c>
      <c r="AU371" s="166" t="s">
        <v>212</v>
      </c>
      <c r="AV371" s="13" t="s">
        <v>82</v>
      </c>
      <c r="AW371" s="13" t="s">
        <v>29</v>
      </c>
      <c r="AX371" s="13" t="s">
        <v>80</v>
      </c>
      <c r="AY371" s="166" t="s">
        <v>181</v>
      </c>
    </row>
    <row r="372" spans="1:65" s="2" customFormat="1" ht="24.2" customHeight="1">
      <c r="A372" s="32"/>
      <c r="B372" s="144"/>
      <c r="C372" s="188" t="s">
        <v>7</v>
      </c>
      <c r="D372" s="188" t="s">
        <v>266</v>
      </c>
      <c r="E372" s="189" t="s">
        <v>320</v>
      </c>
      <c r="F372" s="190" t="s">
        <v>321</v>
      </c>
      <c r="G372" s="191" t="s">
        <v>307</v>
      </c>
      <c r="H372" s="192">
        <v>40</v>
      </c>
      <c r="I372" s="193"/>
      <c r="J372" s="194">
        <f>ROUND(I372*H372,2)</f>
        <v>0</v>
      </c>
      <c r="K372" s="195"/>
      <c r="L372" s="33"/>
      <c r="M372" s="196" t="s">
        <v>1</v>
      </c>
      <c r="N372" s="197" t="s">
        <v>37</v>
      </c>
      <c r="O372" s="58"/>
      <c r="P372" s="156">
        <f>O372*H372</f>
        <v>0</v>
      </c>
      <c r="Q372" s="156">
        <v>0</v>
      </c>
      <c r="R372" s="156">
        <f>Q372*H372</f>
        <v>0</v>
      </c>
      <c r="S372" s="156">
        <v>0</v>
      </c>
      <c r="T372" s="157">
        <f>S372*H372</f>
        <v>0</v>
      </c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R372" s="158" t="s">
        <v>188</v>
      </c>
      <c r="AT372" s="158" t="s">
        <v>266</v>
      </c>
      <c r="AU372" s="158" t="s">
        <v>212</v>
      </c>
      <c r="AY372" s="17" t="s">
        <v>181</v>
      </c>
      <c r="BE372" s="159">
        <f>IF(N372="základní",J372,0)</f>
        <v>0</v>
      </c>
      <c r="BF372" s="159">
        <f>IF(N372="snížená",J372,0)</f>
        <v>0</v>
      </c>
      <c r="BG372" s="159">
        <f>IF(N372="zákl. přenesená",J372,0)</f>
        <v>0</v>
      </c>
      <c r="BH372" s="159">
        <f>IF(N372="sníž. přenesená",J372,0)</f>
        <v>0</v>
      </c>
      <c r="BI372" s="159">
        <f>IF(N372="nulová",J372,0)</f>
        <v>0</v>
      </c>
      <c r="BJ372" s="17" t="s">
        <v>80</v>
      </c>
      <c r="BK372" s="159">
        <f>ROUND(I372*H372,2)</f>
        <v>0</v>
      </c>
      <c r="BL372" s="17" t="s">
        <v>188</v>
      </c>
      <c r="BM372" s="158" t="s">
        <v>513</v>
      </c>
    </row>
    <row r="373" spans="1:65" s="2" customFormat="1" ht="19.5">
      <c r="A373" s="32"/>
      <c r="B373" s="33"/>
      <c r="C373" s="32"/>
      <c r="D373" s="160" t="s">
        <v>190</v>
      </c>
      <c r="E373" s="32"/>
      <c r="F373" s="161" t="s">
        <v>321</v>
      </c>
      <c r="G373" s="32"/>
      <c r="H373" s="32"/>
      <c r="I373" s="162"/>
      <c r="J373" s="32"/>
      <c r="K373" s="32"/>
      <c r="L373" s="33"/>
      <c r="M373" s="163"/>
      <c r="N373" s="164"/>
      <c r="O373" s="58"/>
      <c r="P373" s="58"/>
      <c r="Q373" s="58"/>
      <c r="R373" s="58"/>
      <c r="S373" s="58"/>
      <c r="T373" s="59"/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T373" s="17" t="s">
        <v>190</v>
      </c>
      <c r="AU373" s="17" t="s">
        <v>212</v>
      </c>
    </row>
    <row r="374" spans="1:65" s="14" customFormat="1" ht="11.25">
      <c r="B374" s="173"/>
      <c r="D374" s="160" t="s">
        <v>191</v>
      </c>
      <c r="E374" s="174" t="s">
        <v>1</v>
      </c>
      <c r="F374" s="175" t="s">
        <v>193</v>
      </c>
      <c r="H374" s="174" t="s">
        <v>1</v>
      </c>
      <c r="I374" s="176"/>
      <c r="L374" s="173"/>
      <c r="M374" s="177"/>
      <c r="N374" s="178"/>
      <c r="O374" s="178"/>
      <c r="P374" s="178"/>
      <c r="Q374" s="178"/>
      <c r="R374" s="178"/>
      <c r="S374" s="178"/>
      <c r="T374" s="179"/>
      <c r="AT374" s="174" t="s">
        <v>191</v>
      </c>
      <c r="AU374" s="174" t="s">
        <v>212</v>
      </c>
      <c r="AV374" s="14" t="s">
        <v>80</v>
      </c>
      <c r="AW374" s="14" t="s">
        <v>29</v>
      </c>
      <c r="AX374" s="14" t="s">
        <v>72</v>
      </c>
      <c r="AY374" s="174" t="s">
        <v>181</v>
      </c>
    </row>
    <row r="375" spans="1:65" s="14" customFormat="1" ht="33.75">
      <c r="B375" s="173"/>
      <c r="D375" s="160" t="s">
        <v>191</v>
      </c>
      <c r="E375" s="174" t="s">
        <v>1</v>
      </c>
      <c r="F375" s="175" t="s">
        <v>323</v>
      </c>
      <c r="H375" s="174" t="s">
        <v>1</v>
      </c>
      <c r="I375" s="176"/>
      <c r="L375" s="173"/>
      <c r="M375" s="177"/>
      <c r="N375" s="178"/>
      <c r="O375" s="178"/>
      <c r="P375" s="178"/>
      <c r="Q375" s="178"/>
      <c r="R375" s="178"/>
      <c r="S375" s="178"/>
      <c r="T375" s="179"/>
      <c r="AT375" s="174" t="s">
        <v>191</v>
      </c>
      <c r="AU375" s="174" t="s">
        <v>212</v>
      </c>
      <c r="AV375" s="14" t="s">
        <v>80</v>
      </c>
      <c r="AW375" s="14" t="s">
        <v>29</v>
      </c>
      <c r="AX375" s="14" t="s">
        <v>72</v>
      </c>
      <c r="AY375" s="174" t="s">
        <v>181</v>
      </c>
    </row>
    <row r="376" spans="1:65" s="14" customFormat="1" ht="22.5">
      <c r="B376" s="173"/>
      <c r="D376" s="160" t="s">
        <v>191</v>
      </c>
      <c r="E376" s="174" t="s">
        <v>1</v>
      </c>
      <c r="F376" s="175" t="s">
        <v>514</v>
      </c>
      <c r="H376" s="174" t="s">
        <v>1</v>
      </c>
      <c r="I376" s="176"/>
      <c r="L376" s="173"/>
      <c r="M376" s="177"/>
      <c r="N376" s="178"/>
      <c r="O376" s="178"/>
      <c r="P376" s="178"/>
      <c r="Q376" s="178"/>
      <c r="R376" s="178"/>
      <c r="S376" s="178"/>
      <c r="T376" s="179"/>
      <c r="AT376" s="174" t="s">
        <v>191</v>
      </c>
      <c r="AU376" s="174" t="s">
        <v>212</v>
      </c>
      <c r="AV376" s="14" t="s">
        <v>80</v>
      </c>
      <c r="AW376" s="14" t="s">
        <v>29</v>
      </c>
      <c r="AX376" s="14" t="s">
        <v>72</v>
      </c>
      <c r="AY376" s="174" t="s">
        <v>181</v>
      </c>
    </row>
    <row r="377" spans="1:65" s="14" customFormat="1" ht="11.25">
      <c r="B377" s="173"/>
      <c r="D377" s="160" t="s">
        <v>191</v>
      </c>
      <c r="E377" s="174" t="s">
        <v>1</v>
      </c>
      <c r="F377" s="175" t="s">
        <v>195</v>
      </c>
      <c r="H377" s="174" t="s">
        <v>1</v>
      </c>
      <c r="I377" s="176"/>
      <c r="L377" s="173"/>
      <c r="M377" s="177"/>
      <c r="N377" s="178"/>
      <c r="O377" s="178"/>
      <c r="P377" s="178"/>
      <c r="Q377" s="178"/>
      <c r="R377" s="178"/>
      <c r="S377" s="178"/>
      <c r="T377" s="179"/>
      <c r="AT377" s="174" t="s">
        <v>191</v>
      </c>
      <c r="AU377" s="174" t="s">
        <v>212</v>
      </c>
      <c r="AV377" s="14" t="s">
        <v>80</v>
      </c>
      <c r="AW377" s="14" t="s">
        <v>29</v>
      </c>
      <c r="AX377" s="14" t="s">
        <v>72</v>
      </c>
      <c r="AY377" s="174" t="s">
        <v>181</v>
      </c>
    </row>
    <row r="378" spans="1:65" s="14" customFormat="1" ht="11.25">
      <c r="B378" s="173"/>
      <c r="D378" s="160" t="s">
        <v>191</v>
      </c>
      <c r="E378" s="174" t="s">
        <v>1</v>
      </c>
      <c r="F378" s="175" t="s">
        <v>210</v>
      </c>
      <c r="H378" s="174" t="s">
        <v>1</v>
      </c>
      <c r="I378" s="176"/>
      <c r="L378" s="173"/>
      <c r="M378" s="177"/>
      <c r="N378" s="178"/>
      <c r="O378" s="178"/>
      <c r="P378" s="178"/>
      <c r="Q378" s="178"/>
      <c r="R378" s="178"/>
      <c r="S378" s="178"/>
      <c r="T378" s="179"/>
      <c r="AT378" s="174" t="s">
        <v>191</v>
      </c>
      <c r="AU378" s="174" t="s">
        <v>212</v>
      </c>
      <c r="AV378" s="14" t="s">
        <v>80</v>
      </c>
      <c r="AW378" s="14" t="s">
        <v>29</v>
      </c>
      <c r="AX378" s="14" t="s">
        <v>72</v>
      </c>
      <c r="AY378" s="174" t="s">
        <v>181</v>
      </c>
    </row>
    <row r="379" spans="1:65" s="14" customFormat="1" ht="11.25">
      <c r="B379" s="173"/>
      <c r="D379" s="160" t="s">
        <v>191</v>
      </c>
      <c r="E379" s="174" t="s">
        <v>1</v>
      </c>
      <c r="F379" s="175" t="s">
        <v>196</v>
      </c>
      <c r="H379" s="174" t="s">
        <v>1</v>
      </c>
      <c r="I379" s="176"/>
      <c r="L379" s="173"/>
      <c r="M379" s="177"/>
      <c r="N379" s="178"/>
      <c r="O379" s="178"/>
      <c r="P379" s="178"/>
      <c r="Q379" s="178"/>
      <c r="R379" s="178"/>
      <c r="S379" s="178"/>
      <c r="T379" s="179"/>
      <c r="AT379" s="174" t="s">
        <v>191</v>
      </c>
      <c r="AU379" s="174" t="s">
        <v>212</v>
      </c>
      <c r="AV379" s="14" t="s">
        <v>80</v>
      </c>
      <c r="AW379" s="14" t="s">
        <v>29</v>
      </c>
      <c r="AX379" s="14" t="s">
        <v>72</v>
      </c>
      <c r="AY379" s="174" t="s">
        <v>181</v>
      </c>
    </row>
    <row r="380" spans="1:65" s="13" customFormat="1" ht="22.5">
      <c r="B380" s="165"/>
      <c r="D380" s="160" t="s">
        <v>191</v>
      </c>
      <c r="E380" s="166" t="s">
        <v>1</v>
      </c>
      <c r="F380" s="167" t="s">
        <v>515</v>
      </c>
      <c r="H380" s="168">
        <v>40</v>
      </c>
      <c r="I380" s="169"/>
      <c r="L380" s="165"/>
      <c r="M380" s="170"/>
      <c r="N380" s="171"/>
      <c r="O380" s="171"/>
      <c r="P380" s="171"/>
      <c r="Q380" s="171"/>
      <c r="R380" s="171"/>
      <c r="S380" s="171"/>
      <c r="T380" s="172"/>
      <c r="AT380" s="166" t="s">
        <v>191</v>
      </c>
      <c r="AU380" s="166" t="s">
        <v>212</v>
      </c>
      <c r="AV380" s="13" t="s">
        <v>82</v>
      </c>
      <c r="AW380" s="13" t="s">
        <v>29</v>
      </c>
      <c r="AX380" s="13" t="s">
        <v>80</v>
      </c>
      <c r="AY380" s="166" t="s">
        <v>181</v>
      </c>
    </row>
    <row r="381" spans="1:65" s="2" customFormat="1" ht="16.5" customHeight="1">
      <c r="A381" s="32"/>
      <c r="B381" s="144"/>
      <c r="C381" s="188" t="s">
        <v>388</v>
      </c>
      <c r="D381" s="188" t="s">
        <v>266</v>
      </c>
      <c r="E381" s="189" t="s">
        <v>516</v>
      </c>
      <c r="F381" s="190" t="s">
        <v>517</v>
      </c>
      <c r="G381" s="191" t="s">
        <v>307</v>
      </c>
      <c r="H381" s="192">
        <v>8</v>
      </c>
      <c r="I381" s="193"/>
      <c r="J381" s="194">
        <f>ROUND(I381*H381,2)</f>
        <v>0</v>
      </c>
      <c r="K381" s="195"/>
      <c r="L381" s="33"/>
      <c r="M381" s="196" t="s">
        <v>1</v>
      </c>
      <c r="N381" s="197" t="s">
        <v>37</v>
      </c>
      <c r="O381" s="58"/>
      <c r="P381" s="156">
        <f>O381*H381</f>
        <v>0</v>
      </c>
      <c r="Q381" s="156">
        <v>0</v>
      </c>
      <c r="R381" s="156">
        <f>Q381*H381</f>
        <v>0</v>
      </c>
      <c r="S381" s="156">
        <v>0</v>
      </c>
      <c r="T381" s="157">
        <f>S381*H381</f>
        <v>0</v>
      </c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R381" s="158" t="s">
        <v>188</v>
      </c>
      <c r="AT381" s="158" t="s">
        <v>266</v>
      </c>
      <c r="AU381" s="158" t="s">
        <v>212</v>
      </c>
      <c r="AY381" s="17" t="s">
        <v>181</v>
      </c>
      <c r="BE381" s="159">
        <f>IF(N381="základní",J381,0)</f>
        <v>0</v>
      </c>
      <c r="BF381" s="159">
        <f>IF(N381="snížená",J381,0)</f>
        <v>0</v>
      </c>
      <c r="BG381" s="159">
        <f>IF(N381="zákl. přenesená",J381,0)</f>
        <v>0</v>
      </c>
      <c r="BH381" s="159">
        <f>IF(N381="sníž. přenesená",J381,0)</f>
        <v>0</v>
      </c>
      <c r="BI381" s="159">
        <f>IF(N381="nulová",J381,0)</f>
        <v>0</v>
      </c>
      <c r="BJ381" s="17" t="s">
        <v>80</v>
      </c>
      <c r="BK381" s="159">
        <f>ROUND(I381*H381,2)</f>
        <v>0</v>
      </c>
      <c r="BL381" s="17" t="s">
        <v>188</v>
      </c>
      <c r="BM381" s="158" t="s">
        <v>518</v>
      </c>
    </row>
    <row r="382" spans="1:65" s="2" customFormat="1" ht="11.25">
      <c r="A382" s="32"/>
      <c r="B382" s="33"/>
      <c r="C382" s="32"/>
      <c r="D382" s="160" t="s">
        <v>190</v>
      </c>
      <c r="E382" s="32"/>
      <c r="F382" s="161" t="s">
        <v>517</v>
      </c>
      <c r="G382" s="32"/>
      <c r="H382" s="32"/>
      <c r="I382" s="162"/>
      <c r="J382" s="32"/>
      <c r="K382" s="32"/>
      <c r="L382" s="33"/>
      <c r="M382" s="163"/>
      <c r="N382" s="164"/>
      <c r="O382" s="58"/>
      <c r="P382" s="58"/>
      <c r="Q382" s="58"/>
      <c r="R382" s="58"/>
      <c r="S382" s="58"/>
      <c r="T382" s="59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T382" s="17" t="s">
        <v>190</v>
      </c>
      <c r="AU382" s="17" t="s">
        <v>212</v>
      </c>
    </row>
    <row r="383" spans="1:65" s="2" customFormat="1" ht="16.5" customHeight="1">
      <c r="A383" s="32"/>
      <c r="B383" s="144"/>
      <c r="C383" s="188" t="s">
        <v>394</v>
      </c>
      <c r="D383" s="188" t="s">
        <v>266</v>
      </c>
      <c r="E383" s="189" t="s">
        <v>519</v>
      </c>
      <c r="F383" s="190" t="s">
        <v>520</v>
      </c>
      <c r="G383" s="191" t="s">
        <v>307</v>
      </c>
      <c r="H383" s="192">
        <v>8</v>
      </c>
      <c r="I383" s="193"/>
      <c r="J383" s="194">
        <f>ROUND(I383*H383,2)</f>
        <v>0</v>
      </c>
      <c r="K383" s="195"/>
      <c r="L383" s="33"/>
      <c r="M383" s="196" t="s">
        <v>1</v>
      </c>
      <c r="N383" s="197" t="s">
        <v>37</v>
      </c>
      <c r="O383" s="58"/>
      <c r="P383" s="156">
        <f>O383*H383</f>
        <v>0</v>
      </c>
      <c r="Q383" s="156">
        <v>0</v>
      </c>
      <c r="R383" s="156">
        <f>Q383*H383</f>
        <v>0</v>
      </c>
      <c r="S383" s="156">
        <v>0</v>
      </c>
      <c r="T383" s="157">
        <f>S383*H383</f>
        <v>0</v>
      </c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R383" s="158" t="s">
        <v>188</v>
      </c>
      <c r="AT383" s="158" t="s">
        <v>266</v>
      </c>
      <c r="AU383" s="158" t="s">
        <v>212</v>
      </c>
      <c r="AY383" s="17" t="s">
        <v>181</v>
      </c>
      <c r="BE383" s="159">
        <f>IF(N383="základní",J383,0)</f>
        <v>0</v>
      </c>
      <c r="BF383" s="159">
        <f>IF(N383="snížená",J383,0)</f>
        <v>0</v>
      </c>
      <c r="BG383" s="159">
        <f>IF(N383="zákl. přenesená",J383,0)</f>
        <v>0</v>
      </c>
      <c r="BH383" s="159">
        <f>IF(N383="sníž. přenesená",J383,0)</f>
        <v>0</v>
      </c>
      <c r="BI383" s="159">
        <f>IF(N383="nulová",J383,0)</f>
        <v>0</v>
      </c>
      <c r="BJ383" s="17" t="s">
        <v>80</v>
      </c>
      <c r="BK383" s="159">
        <f>ROUND(I383*H383,2)</f>
        <v>0</v>
      </c>
      <c r="BL383" s="17" t="s">
        <v>188</v>
      </c>
      <c r="BM383" s="158" t="s">
        <v>521</v>
      </c>
    </row>
    <row r="384" spans="1:65" s="2" customFormat="1" ht="11.25">
      <c r="A384" s="32"/>
      <c r="B384" s="33"/>
      <c r="C384" s="32"/>
      <c r="D384" s="160" t="s">
        <v>190</v>
      </c>
      <c r="E384" s="32"/>
      <c r="F384" s="161" t="s">
        <v>520</v>
      </c>
      <c r="G384" s="32"/>
      <c r="H384" s="32"/>
      <c r="I384" s="162"/>
      <c r="J384" s="32"/>
      <c r="K384" s="32"/>
      <c r="L384" s="33"/>
      <c r="M384" s="163"/>
      <c r="N384" s="164"/>
      <c r="O384" s="58"/>
      <c r="P384" s="58"/>
      <c r="Q384" s="58"/>
      <c r="R384" s="58"/>
      <c r="S384" s="58"/>
      <c r="T384" s="59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T384" s="17" t="s">
        <v>190</v>
      </c>
      <c r="AU384" s="17" t="s">
        <v>212</v>
      </c>
    </row>
    <row r="385" spans="1:65" s="2" customFormat="1" ht="16.5" customHeight="1">
      <c r="A385" s="32"/>
      <c r="B385" s="144"/>
      <c r="C385" s="188" t="s">
        <v>400</v>
      </c>
      <c r="D385" s="188" t="s">
        <v>266</v>
      </c>
      <c r="E385" s="189" t="s">
        <v>326</v>
      </c>
      <c r="F385" s="190" t="s">
        <v>327</v>
      </c>
      <c r="G385" s="191" t="s">
        <v>215</v>
      </c>
      <c r="H385" s="192">
        <v>1</v>
      </c>
      <c r="I385" s="193"/>
      <c r="J385" s="194">
        <f>ROUND(I385*H385,2)</f>
        <v>0</v>
      </c>
      <c r="K385" s="195"/>
      <c r="L385" s="33"/>
      <c r="M385" s="196" t="s">
        <v>1</v>
      </c>
      <c r="N385" s="197" t="s">
        <v>37</v>
      </c>
      <c r="O385" s="58"/>
      <c r="P385" s="156">
        <f>O385*H385</f>
        <v>0</v>
      </c>
      <c r="Q385" s="156">
        <v>0</v>
      </c>
      <c r="R385" s="156">
        <f>Q385*H385</f>
        <v>0</v>
      </c>
      <c r="S385" s="156">
        <v>0</v>
      </c>
      <c r="T385" s="157">
        <f>S385*H385</f>
        <v>0</v>
      </c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R385" s="158" t="s">
        <v>188</v>
      </c>
      <c r="AT385" s="158" t="s">
        <v>266</v>
      </c>
      <c r="AU385" s="158" t="s">
        <v>212</v>
      </c>
      <c r="AY385" s="17" t="s">
        <v>181</v>
      </c>
      <c r="BE385" s="159">
        <f>IF(N385="základní",J385,0)</f>
        <v>0</v>
      </c>
      <c r="BF385" s="159">
        <f>IF(N385="snížená",J385,0)</f>
        <v>0</v>
      </c>
      <c r="BG385" s="159">
        <f>IF(N385="zákl. přenesená",J385,0)</f>
        <v>0</v>
      </c>
      <c r="BH385" s="159">
        <f>IF(N385="sníž. přenesená",J385,0)</f>
        <v>0</v>
      </c>
      <c r="BI385" s="159">
        <f>IF(N385="nulová",J385,0)</f>
        <v>0</v>
      </c>
      <c r="BJ385" s="17" t="s">
        <v>80</v>
      </c>
      <c r="BK385" s="159">
        <f>ROUND(I385*H385,2)</f>
        <v>0</v>
      </c>
      <c r="BL385" s="17" t="s">
        <v>188</v>
      </c>
      <c r="BM385" s="158" t="s">
        <v>522</v>
      </c>
    </row>
    <row r="386" spans="1:65" s="2" customFormat="1" ht="11.25">
      <c r="A386" s="32"/>
      <c r="B386" s="33"/>
      <c r="C386" s="32"/>
      <c r="D386" s="160" t="s">
        <v>190</v>
      </c>
      <c r="E386" s="32"/>
      <c r="F386" s="161" t="s">
        <v>327</v>
      </c>
      <c r="G386" s="32"/>
      <c r="H386" s="32"/>
      <c r="I386" s="162"/>
      <c r="J386" s="32"/>
      <c r="K386" s="32"/>
      <c r="L386" s="33"/>
      <c r="M386" s="163"/>
      <c r="N386" s="164"/>
      <c r="O386" s="58"/>
      <c r="P386" s="58"/>
      <c r="Q386" s="58"/>
      <c r="R386" s="58"/>
      <c r="S386" s="58"/>
      <c r="T386" s="59"/>
      <c r="U386" s="32"/>
      <c r="V386" s="32"/>
      <c r="W386" s="32"/>
      <c r="X386" s="32"/>
      <c r="Y386" s="32"/>
      <c r="Z386" s="32"/>
      <c r="AA386" s="32"/>
      <c r="AB386" s="32"/>
      <c r="AC386" s="32"/>
      <c r="AD386" s="32"/>
      <c r="AE386" s="32"/>
      <c r="AT386" s="17" t="s">
        <v>190</v>
      </c>
      <c r="AU386" s="17" t="s">
        <v>212</v>
      </c>
    </row>
    <row r="387" spans="1:65" s="2" customFormat="1" ht="24.95" customHeight="1">
      <c r="A387" s="32"/>
      <c r="B387" s="144"/>
      <c r="C387" s="188" t="s">
        <v>404</v>
      </c>
      <c r="D387" s="188" t="s">
        <v>266</v>
      </c>
      <c r="E387" s="189" t="s">
        <v>523</v>
      </c>
      <c r="F387" s="190" t="s">
        <v>524</v>
      </c>
      <c r="G387" s="191" t="s">
        <v>215</v>
      </c>
      <c r="H387" s="192">
        <v>750</v>
      </c>
      <c r="I387" s="193"/>
      <c r="J387" s="194">
        <f>ROUND(I387*H387,2)</f>
        <v>0</v>
      </c>
      <c r="K387" s="195"/>
      <c r="L387" s="33"/>
      <c r="M387" s="196" t="s">
        <v>1</v>
      </c>
      <c r="N387" s="197" t="s">
        <v>37</v>
      </c>
      <c r="O387" s="58"/>
      <c r="P387" s="156">
        <f>O387*H387</f>
        <v>0</v>
      </c>
      <c r="Q387" s="156">
        <v>0</v>
      </c>
      <c r="R387" s="156">
        <f>Q387*H387</f>
        <v>0</v>
      </c>
      <c r="S387" s="156">
        <v>0</v>
      </c>
      <c r="T387" s="157">
        <f>S387*H387</f>
        <v>0</v>
      </c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R387" s="158" t="s">
        <v>188</v>
      </c>
      <c r="AT387" s="158" t="s">
        <v>266</v>
      </c>
      <c r="AU387" s="158" t="s">
        <v>212</v>
      </c>
      <c r="AY387" s="17" t="s">
        <v>181</v>
      </c>
      <c r="BE387" s="159">
        <f>IF(N387="základní",J387,0)</f>
        <v>0</v>
      </c>
      <c r="BF387" s="159">
        <f>IF(N387="snížená",J387,0)</f>
        <v>0</v>
      </c>
      <c r="BG387" s="159">
        <f>IF(N387="zákl. přenesená",J387,0)</f>
        <v>0</v>
      </c>
      <c r="BH387" s="159">
        <f>IF(N387="sníž. přenesená",J387,0)</f>
        <v>0</v>
      </c>
      <c r="BI387" s="159">
        <f>IF(N387="nulová",J387,0)</f>
        <v>0</v>
      </c>
      <c r="BJ387" s="17" t="s">
        <v>80</v>
      </c>
      <c r="BK387" s="159">
        <f>ROUND(I387*H387,2)</f>
        <v>0</v>
      </c>
      <c r="BL387" s="17" t="s">
        <v>188</v>
      </c>
      <c r="BM387" s="158" t="s">
        <v>525</v>
      </c>
    </row>
    <row r="388" spans="1:65" s="2" customFormat="1" ht="11.25">
      <c r="A388" s="32"/>
      <c r="B388" s="33"/>
      <c r="C388" s="32"/>
      <c r="D388" s="160" t="s">
        <v>190</v>
      </c>
      <c r="E388" s="32"/>
      <c r="F388" s="161" t="s">
        <v>523</v>
      </c>
      <c r="G388" s="32"/>
      <c r="H388" s="32"/>
      <c r="I388" s="162"/>
      <c r="J388" s="32"/>
      <c r="K388" s="32"/>
      <c r="L388" s="33"/>
      <c r="M388" s="163"/>
      <c r="N388" s="164"/>
      <c r="O388" s="58"/>
      <c r="P388" s="58"/>
      <c r="Q388" s="58"/>
      <c r="R388" s="58"/>
      <c r="S388" s="58"/>
      <c r="T388" s="59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T388" s="17" t="s">
        <v>190</v>
      </c>
      <c r="AU388" s="17" t="s">
        <v>212</v>
      </c>
    </row>
    <row r="389" spans="1:65" s="14" customFormat="1" ht="11.25">
      <c r="B389" s="173"/>
      <c r="D389" s="160" t="s">
        <v>191</v>
      </c>
      <c r="E389" s="174" t="s">
        <v>1</v>
      </c>
      <c r="F389" s="175" t="s">
        <v>193</v>
      </c>
      <c r="H389" s="174" t="s">
        <v>1</v>
      </c>
      <c r="I389" s="176"/>
      <c r="L389" s="173"/>
      <c r="M389" s="177"/>
      <c r="N389" s="178"/>
      <c r="O389" s="178"/>
      <c r="P389" s="178"/>
      <c r="Q389" s="178"/>
      <c r="R389" s="178"/>
      <c r="S389" s="178"/>
      <c r="T389" s="179"/>
      <c r="AT389" s="174" t="s">
        <v>191</v>
      </c>
      <c r="AU389" s="174" t="s">
        <v>212</v>
      </c>
      <c r="AV389" s="14" t="s">
        <v>80</v>
      </c>
      <c r="AW389" s="14" t="s">
        <v>29</v>
      </c>
      <c r="AX389" s="14" t="s">
        <v>72</v>
      </c>
      <c r="AY389" s="174" t="s">
        <v>181</v>
      </c>
    </row>
    <row r="390" spans="1:65" s="14" customFormat="1" ht="11.25">
      <c r="B390" s="173"/>
      <c r="D390" s="160" t="s">
        <v>191</v>
      </c>
      <c r="E390" s="174" t="s">
        <v>1</v>
      </c>
      <c r="F390" s="175" t="s">
        <v>526</v>
      </c>
      <c r="H390" s="174" t="s">
        <v>1</v>
      </c>
      <c r="I390" s="176"/>
      <c r="L390" s="173"/>
      <c r="M390" s="177"/>
      <c r="N390" s="178"/>
      <c r="O390" s="178"/>
      <c r="P390" s="178"/>
      <c r="Q390" s="178"/>
      <c r="R390" s="178"/>
      <c r="S390" s="178"/>
      <c r="T390" s="179"/>
      <c r="AT390" s="174" t="s">
        <v>191</v>
      </c>
      <c r="AU390" s="174" t="s">
        <v>212</v>
      </c>
      <c r="AV390" s="14" t="s">
        <v>80</v>
      </c>
      <c r="AW390" s="14" t="s">
        <v>29</v>
      </c>
      <c r="AX390" s="14" t="s">
        <v>72</v>
      </c>
      <c r="AY390" s="174" t="s">
        <v>181</v>
      </c>
    </row>
    <row r="391" spans="1:65" s="14" customFormat="1" ht="11.25">
      <c r="B391" s="173"/>
      <c r="D391" s="160" t="s">
        <v>191</v>
      </c>
      <c r="E391" s="174" t="s">
        <v>1</v>
      </c>
      <c r="F391" s="175" t="s">
        <v>527</v>
      </c>
      <c r="H391" s="174" t="s">
        <v>1</v>
      </c>
      <c r="I391" s="176"/>
      <c r="L391" s="173"/>
      <c r="M391" s="177"/>
      <c r="N391" s="178"/>
      <c r="O391" s="178"/>
      <c r="P391" s="178"/>
      <c r="Q391" s="178"/>
      <c r="R391" s="178"/>
      <c r="S391" s="178"/>
      <c r="T391" s="179"/>
      <c r="AT391" s="174" t="s">
        <v>191</v>
      </c>
      <c r="AU391" s="174" t="s">
        <v>212</v>
      </c>
      <c r="AV391" s="14" t="s">
        <v>80</v>
      </c>
      <c r="AW391" s="14" t="s">
        <v>29</v>
      </c>
      <c r="AX391" s="14" t="s">
        <v>72</v>
      </c>
      <c r="AY391" s="174" t="s">
        <v>181</v>
      </c>
    </row>
    <row r="392" spans="1:65" s="14" customFormat="1" ht="11.25">
      <c r="B392" s="173"/>
      <c r="D392" s="160" t="s">
        <v>191</v>
      </c>
      <c r="E392" s="174" t="s">
        <v>1</v>
      </c>
      <c r="F392" s="175" t="s">
        <v>528</v>
      </c>
      <c r="H392" s="174" t="s">
        <v>1</v>
      </c>
      <c r="I392" s="176"/>
      <c r="L392" s="173"/>
      <c r="M392" s="177"/>
      <c r="N392" s="178"/>
      <c r="O392" s="178"/>
      <c r="P392" s="178"/>
      <c r="Q392" s="178"/>
      <c r="R392" s="178"/>
      <c r="S392" s="178"/>
      <c r="T392" s="179"/>
      <c r="AT392" s="174" t="s">
        <v>191</v>
      </c>
      <c r="AU392" s="174" t="s">
        <v>212</v>
      </c>
      <c r="AV392" s="14" t="s">
        <v>80</v>
      </c>
      <c r="AW392" s="14" t="s">
        <v>29</v>
      </c>
      <c r="AX392" s="14" t="s">
        <v>72</v>
      </c>
      <c r="AY392" s="174" t="s">
        <v>181</v>
      </c>
    </row>
    <row r="393" spans="1:65" s="14" customFormat="1" ht="22.5">
      <c r="B393" s="173"/>
      <c r="D393" s="160" t="s">
        <v>191</v>
      </c>
      <c r="E393" s="174" t="s">
        <v>1</v>
      </c>
      <c r="F393" s="175" t="s">
        <v>529</v>
      </c>
      <c r="H393" s="174" t="s">
        <v>1</v>
      </c>
      <c r="I393" s="176"/>
      <c r="L393" s="173"/>
      <c r="M393" s="177"/>
      <c r="N393" s="178"/>
      <c r="O393" s="178"/>
      <c r="P393" s="178"/>
      <c r="Q393" s="178"/>
      <c r="R393" s="178"/>
      <c r="S393" s="178"/>
      <c r="T393" s="179"/>
      <c r="AT393" s="174" t="s">
        <v>191</v>
      </c>
      <c r="AU393" s="174" t="s">
        <v>212</v>
      </c>
      <c r="AV393" s="14" t="s">
        <v>80</v>
      </c>
      <c r="AW393" s="14" t="s">
        <v>29</v>
      </c>
      <c r="AX393" s="14" t="s">
        <v>72</v>
      </c>
      <c r="AY393" s="174" t="s">
        <v>181</v>
      </c>
    </row>
    <row r="394" spans="1:65" s="14" customFormat="1" ht="11.25">
      <c r="B394" s="173"/>
      <c r="D394" s="160" t="s">
        <v>191</v>
      </c>
      <c r="E394" s="174" t="s">
        <v>1</v>
      </c>
      <c r="F394" s="175" t="s">
        <v>195</v>
      </c>
      <c r="H394" s="174" t="s">
        <v>1</v>
      </c>
      <c r="I394" s="176"/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191</v>
      </c>
      <c r="AU394" s="174" t="s">
        <v>212</v>
      </c>
      <c r="AV394" s="14" t="s">
        <v>80</v>
      </c>
      <c r="AW394" s="14" t="s">
        <v>29</v>
      </c>
      <c r="AX394" s="14" t="s">
        <v>72</v>
      </c>
      <c r="AY394" s="174" t="s">
        <v>181</v>
      </c>
    </row>
    <row r="395" spans="1:65" s="14" customFormat="1" ht="11.25">
      <c r="B395" s="173"/>
      <c r="D395" s="160" t="s">
        <v>191</v>
      </c>
      <c r="E395" s="174" t="s">
        <v>1</v>
      </c>
      <c r="F395" s="175" t="s">
        <v>210</v>
      </c>
      <c r="H395" s="174" t="s">
        <v>1</v>
      </c>
      <c r="I395" s="176"/>
      <c r="L395" s="173"/>
      <c r="M395" s="177"/>
      <c r="N395" s="178"/>
      <c r="O395" s="178"/>
      <c r="P395" s="178"/>
      <c r="Q395" s="178"/>
      <c r="R395" s="178"/>
      <c r="S395" s="178"/>
      <c r="T395" s="179"/>
      <c r="AT395" s="174" t="s">
        <v>191</v>
      </c>
      <c r="AU395" s="174" t="s">
        <v>212</v>
      </c>
      <c r="AV395" s="14" t="s">
        <v>80</v>
      </c>
      <c r="AW395" s="14" t="s">
        <v>29</v>
      </c>
      <c r="AX395" s="14" t="s">
        <v>72</v>
      </c>
      <c r="AY395" s="174" t="s">
        <v>181</v>
      </c>
    </row>
    <row r="396" spans="1:65" s="14" customFormat="1" ht="11.25">
      <c r="B396" s="173"/>
      <c r="D396" s="160" t="s">
        <v>191</v>
      </c>
      <c r="E396" s="174" t="s">
        <v>1</v>
      </c>
      <c r="F396" s="175" t="s">
        <v>196</v>
      </c>
      <c r="H396" s="174" t="s">
        <v>1</v>
      </c>
      <c r="I396" s="176"/>
      <c r="L396" s="173"/>
      <c r="M396" s="177"/>
      <c r="N396" s="178"/>
      <c r="O396" s="178"/>
      <c r="P396" s="178"/>
      <c r="Q396" s="178"/>
      <c r="R396" s="178"/>
      <c r="S396" s="178"/>
      <c r="T396" s="179"/>
      <c r="AT396" s="174" t="s">
        <v>191</v>
      </c>
      <c r="AU396" s="174" t="s">
        <v>212</v>
      </c>
      <c r="AV396" s="14" t="s">
        <v>80</v>
      </c>
      <c r="AW396" s="14" t="s">
        <v>29</v>
      </c>
      <c r="AX396" s="14" t="s">
        <v>72</v>
      </c>
      <c r="AY396" s="174" t="s">
        <v>181</v>
      </c>
    </row>
    <row r="397" spans="1:65" s="13" customFormat="1" ht="22.5">
      <c r="B397" s="165"/>
      <c r="D397" s="160" t="s">
        <v>191</v>
      </c>
      <c r="E397" s="166" t="s">
        <v>1</v>
      </c>
      <c r="F397" s="167" t="s">
        <v>530</v>
      </c>
      <c r="H397" s="168">
        <v>750</v>
      </c>
      <c r="I397" s="169"/>
      <c r="L397" s="165"/>
      <c r="M397" s="170"/>
      <c r="N397" s="171"/>
      <c r="O397" s="171"/>
      <c r="P397" s="171"/>
      <c r="Q397" s="171"/>
      <c r="R397" s="171"/>
      <c r="S397" s="171"/>
      <c r="T397" s="172"/>
      <c r="AT397" s="166" t="s">
        <v>191</v>
      </c>
      <c r="AU397" s="166" t="s">
        <v>212</v>
      </c>
      <c r="AV397" s="13" t="s">
        <v>82</v>
      </c>
      <c r="AW397" s="13" t="s">
        <v>29</v>
      </c>
      <c r="AX397" s="13" t="s">
        <v>72</v>
      </c>
      <c r="AY397" s="166" t="s">
        <v>181</v>
      </c>
    </row>
    <row r="398" spans="1:65" s="15" customFormat="1" ht="11.25">
      <c r="B398" s="180"/>
      <c r="D398" s="160" t="s">
        <v>191</v>
      </c>
      <c r="E398" s="181" t="s">
        <v>1</v>
      </c>
      <c r="F398" s="182" t="s">
        <v>223</v>
      </c>
      <c r="H398" s="183">
        <v>750</v>
      </c>
      <c r="I398" s="184"/>
      <c r="L398" s="180"/>
      <c r="M398" s="185"/>
      <c r="N398" s="186"/>
      <c r="O398" s="186"/>
      <c r="P398" s="186"/>
      <c r="Q398" s="186"/>
      <c r="R398" s="186"/>
      <c r="S398" s="186"/>
      <c r="T398" s="187"/>
      <c r="AT398" s="181" t="s">
        <v>191</v>
      </c>
      <c r="AU398" s="181" t="s">
        <v>212</v>
      </c>
      <c r="AV398" s="15" t="s">
        <v>188</v>
      </c>
      <c r="AW398" s="15" t="s">
        <v>29</v>
      </c>
      <c r="AX398" s="15" t="s">
        <v>80</v>
      </c>
      <c r="AY398" s="181" t="s">
        <v>181</v>
      </c>
    </row>
    <row r="399" spans="1:65" s="2" customFormat="1" ht="16.5" customHeight="1">
      <c r="A399" s="32"/>
      <c r="B399" s="144"/>
      <c r="C399" s="188" t="s">
        <v>408</v>
      </c>
      <c r="D399" s="188" t="s">
        <v>266</v>
      </c>
      <c r="E399" s="189" t="s">
        <v>334</v>
      </c>
      <c r="F399" s="190" t="s">
        <v>335</v>
      </c>
      <c r="G399" s="191" t="s">
        <v>336</v>
      </c>
      <c r="H399" s="192">
        <v>2.4</v>
      </c>
      <c r="I399" s="193"/>
      <c r="J399" s="194">
        <f>ROUND(I399*H399,2)</f>
        <v>0</v>
      </c>
      <c r="K399" s="195"/>
      <c r="L399" s="33"/>
      <c r="M399" s="196" t="s">
        <v>1</v>
      </c>
      <c r="N399" s="197" t="s">
        <v>37</v>
      </c>
      <c r="O399" s="58"/>
      <c r="P399" s="156">
        <f>O399*H399</f>
        <v>0</v>
      </c>
      <c r="Q399" s="156">
        <v>0</v>
      </c>
      <c r="R399" s="156">
        <f>Q399*H399</f>
        <v>0</v>
      </c>
      <c r="S399" s="156">
        <v>0</v>
      </c>
      <c r="T399" s="157">
        <f>S399*H399</f>
        <v>0</v>
      </c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R399" s="158" t="s">
        <v>188</v>
      </c>
      <c r="AT399" s="158" t="s">
        <v>266</v>
      </c>
      <c r="AU399" s="158" t="s">
        <v>212</v>
      </c>
      <c r="AY399" s="17" t="s">
        <v>181</v>
      </c>
      <c r="BE399" s="159">
        <f>IF(N399="základní",J399,0)</f>
        <v>0</v>
      </c>
      <c r="BF399" s="159">
        <f>IF(N399="snížená",J399,0)</f>
        <v>0</v>
      </c>
      <c r="BG399" s="159">
        <f>IF(N399="zákl. přenesená",J399,0)</f>
        <v>0</v>
      </c>
      <c r="BH399" s="159">
        <f>IF(N399="sníž. přenesená",J399,0)</f>
        <v>0</v>
      </c>
      <c r="BI399" s="159">
        <f>IF(N399="nulová",J399,0)</f>
        <v>0</v>
      </c>
      <c r="BJ399" s="17" t="s">
        <v>80</v>
      </c>
      <c r="BK399" s="159">
        <f>ROUND(I399*H399,2)</f>
        <v>0</v>
      </c>
      <c r="BL399" s="17" t="s">
        <v>188</v>
      </c>
      <c r="BM399" s="158" t="s">
        <v>531</v>
      </c>
    </row>
    <row r="400" spans="1:65" s="2" customFormat="1" ht="11.25">
      <c r="A400" s="32"/>
      <c r="B400" s="33"/>
      <c r="C400" s="32"/>
      <c r="D400" s="160" t="s">
        <v>190</v>
      </c>
      <c r="E400" s="32"/>
      <c r="F400" s="161" t="s">
        <v>335</v>
      </c>
      <c r="G400" s="32"/>
      <c r="H400" s="32"/>
      <c r="I400" s="162"/>
      <c r="J400" s="32"/>
      <c r="K400" s="32"/>
      <c r="L400" s="33"/>
      <c r="M400" s="163"/>
      <c r="N400" s="164"/>
      <c r="O400" s="58"/>
      <c r="P400" s="58"/>
      <c r="Q400" s="58"/>
      <c r="R400" s="58"/>
      <c r="S400" s="58"/>
      <c r="T400" s="59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T400" s="17" t="s">
        <v>190</v>
      </c>
      <c r="AU400" s="17" t="s">
        <v>212</v>
      </c>
    </row>
    <row r="401" spans="1:65" s="2" customFormat="1" ht="21.75" customHeight="1">
      <c r="A401" s="32"/>
      <c r="B401" s="144"/>
      <c r="C401" s="188" t="s">
        <v>532</v>
      </c>
      <c r="D401" s="188" t="s">
        <v>266</v>
      </c>
      <c r="E401" s="189" t="s">
        <v>533</v>
      </c>
      <c r="F401" s="190" t="s">
        <v>534</v>
      </c>
      <c r="G401" s="191" t="s">
        <v>215</v>
      </c>
      <c r="H401" s="192">
        <v>2</v>
      </c>
      <c r="I401" s="193"/>
      <c r="J401" s="194">
        <f>ROUND(I401*H401,2)</f>
        <v>0</v>
      </c>
      <c r="K401" s="195"/>
      <c r="L401" s="33"/>
      <c r="M401" s="196" t="s">
        <v>1</v>
      </c>
      <c r="N401" s="197" t="s">
        <v>37</v>
      </c>
      <c r="O401" s="58"/>
      <c r="P401" s="156">
        <f>O401*H401</f>
        <v>0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R401" s="158" t="s">
        <v>188</v>
      </c>
      <c r="AT401" s="158" t="s">
        <v>266</v>
      </c>
      <c r="AU401" s="158" t="s">
        <v>212</v>
      </c>
      <c r="AY401" s="17" t="s">
        <v>181</v>
      </c>
      <c r="BE401" s="159">
        <f>IF(N401="základní",J401,0)</f>
        <v>0</v>
      </c>
      <c r="BF401" s="159">
        <f>IF(N401="snížená",J401,0)</f>
        <v>0</v>
      </c>
      <c r="BG401" s="159">
        <f>IF(N401="zákl. přenesená",J401,0)</f>
        <v>0</v>
      </c>
      <c r="BH401" s="159">
        <f>IF(N401="sníž. přenesená",J401,0)</f>
        <v>0</v>
      </c>
      <c r="BI401" s="159">
        <f>IF(N401="nulová",J401,0)</f>
        <v>0</v>
      </c>
      <c r="BJ401" s="17" t="s">
        <v>80</v>
      </c>
      <c r="BK401" s="159">
        <f>ROUND(I401*H401,2)</f>
        <v>0</v>
      </c>
      <c r="BL401" s="17" t="s">
        <v>188</v>
      </c>
      <c r="BM401" s="158" t="s">
        <v>535</v>
      </c>
    </row>
    <row r="402" spans="1:65" s="2" customFormat="1" ht="11.25">
      <c r="A402" s="32"/>
      <c r="B402" s="33"/>
      <c r="C402" s="32"/>
      <c r="D402" s="160" t="s">
        <v>190</v>
      </c>
      <c r="E402" s="32"/>
      <c r="F402" s="161" t="s">
        <v>534</v>
      </c>
      <c r="G402" s="32"/>
      <c r="H402" s="32"/>
      <c r="I402" s="162"/>
      <c r="J402" s="32"/>
      <c r="K402" s="32"/>
      <c r="L402" s="33"/>
      <c r="M402" s="163"/>
      <c r="N402" s="164"/>
      <c r="O402" s="58"/>
      <c r="P402" s="58"/>
      <c r="Q402" s="58"/>
      <c r="R402" s="58"/>
      <c r="S402" s="58"/>
      <c r="T402" s="59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T402" s="17" t="s">
        <v>190</v>
      </c>
      <c r="AU402" s="17" t="s">
        <v>212</v>
      </c>
    </row>
    <row r="403" spans="1:65" s="14" customFormat="1" ht="11.25">
      <c r="B403" s="173"/>
      <c r="D403" s="160" t="s">
        <v>191</v>
      </c>
      <c r="E403" s="174" t="s">
        <v>1</v>
      </c>
      <c r="F403" s="175" t="s">
        <v>193</v>
      </c>
      <c r="H403" s="174" t="s">
        <v>1</v>
      </c>
      <c r="I403" s="176"/>
      <c r="L403" s="173"/>
      <c r="M403" s="177"/>
      <c r="N403" s="178"/>
      <c r="O403" s="178"/>
      <c r="P403" s="178"/>
      <c r="Q403" s="178"/>
      <c r="R403" s="178"/>
      <c r="S403" s="178"/>
      <c r="T403" s="179"/>
      <c r="AT403" s="174" t="s">
        <v>191</v>
      </c>
      <c r="AU403" s="174" t="s">
        <v>212</v>
      </c>
      <c r="AV403" s="14" t="s">
        <v>80</v>
      </c>
      <c r="AW403" s="14" t="s">
        <v>29</v>
      </c>
      <c r="AX403" s="14" t="s">
        <v>72</v>
      </c>
      <c r="AY403" s="174" t="s">
        <v>181</v>
      </c>
    </row>
    <row r="404" spans="1:65" s="14" customFormat="1" ht="11.25">
      <c r="B404" s="173"/>
      <c r="D404" s="160" t="s">
        <v>191</v>
      </c>
      <c r="E404" s="174" t="s">
        <v>1</v>
      </c>
      <c r="F404" s="175" t="s">
        <v>261</v>
      </c>
      <c r="H404" s="174" t="s">
        <v>1</v>
      </c>
      <c r="I404" s="176"/>
      <c r="L404" s="173"/>
      <c r="M404" s="177"/>
      <c r="N404" s="178"/>
      <c r="O404" s="178"/>
      <c r="P404" s="178"/>
      <c r="Q404" s="178"/>
      <c r="R404" s="178"/>
      <c r="S404" s="178"/>
      <c r="T404" s="179"/>
      <c r="AT404" s="174" t="s">
        <v>191</v>
      </c>
      <c r="AU404" s="174" t="s">
        <v>212</v>
      </c>
      <c r="AV404" s="14" t="s">
        <v>80</v>
      </c>
      <c r="AW404" s="14" t="s">
        <v>29</v>
      </c>
      <c r="AX404" s="14" t="s">
        <v>72</v>
      </c>
      <c r="AY404" s="174" t="s">
        <v>181</v>
      </c>
    </row>
    <row r="405" spans="1:65" s="14" customFormat="1" ht="11.25">
      <c r="B405" s="173"/>
      <c r="D405" s="160" t="s">
        <v>191</v>
      </c>
      <c r="E405" s="174" t="s">
        <v>1</v>
      </c>
      <c r="F405" s="175" t="s">
        <v>195</v>
      </c>
      <c r="H405" s="174" t="s">
        <v>1</v>
      </c>
      <c r="I405" s="176"/>
      <c r="L405" s="173"/>
      <c r="M405" s="177"/>
      <c r="N405" s="178"/>
      <c r="O405" s="178"/>
      <c r="P405" s="178"/>
      <c r="Q405" s="178"/>
      <c r="R405" s="178"/>
      <c r="S405" s="178"/>
      <c r="T405" s="179"/>
      <c r="AT405" s="174" t="s">
        <v>191</v>
      </c>
      <c r="AU405" s="174" t="s">
        <v>212</v>
      </c>
      <c r="AV405" s="14" t="s">
        <v>80</v>
      </c>
      <c r="AW405" s="14" t="s">
        <v>29</v>
      </c>
      <c r="AX405" s="14" t="s">
        <v>72</v>
      </c>
      <c r="AY405" s="174" t="s">
        <v>181</v>
      </c>
    </row>
    <row r="406" spans="1:65" s="14" customFormat="1" ht="11.25">
      <c r="B406" s="173"/>
      <c r="D406" s="160" t="s">
        <v>191</v>
      </c>
      <c r="E406" s="174" t="s">
        <v>1</v>
      </c>
      <c r="F406" s="175" t="s">
        <v>210</v>
      </c>
      <c r="H406" s="174" t="s">
        <v>1</v>
      </c>
      <c r="I406" s="176"/>
      <c r="L406" s="173"/>
      <c r="M406" s="177"/>
      <c r="N406" s="178"/>
      <c r="O406" s="178"/>
      <c r="P406" s="178"/>
      <c r="Q406" s="178"/>
      <c r="R406" s="178"/>
      <c r="S406" s="178"/>
      <c r="T406" s="179"/>
      <c r="AT406" s="174" t="s">
        <v>191</v>
      </c>
      <c r="AU406" s="174" t="s">
        <v>212</v>
      </c>
      <c r="AV406" s="14" t="s">
        <v>80</v>
      </c>
      <c r="AW406" s="14" t="s">
        <v>29</v>
      </c>
      <c r="AX406" s="14" t="s">
        <v>72</v>
      </c>
      <c r="AY406" s="174" t="s">
        <v>181</v>
      </c>
    </row>
    <row r="407" spans="1:65" s="14" customFormat="1" ht="11.25">
      <c r="B407" s="173"/>
      <c r="D407" s="160" t="s">
        <v>191</v>
      </c>
      <c r="E407" s="174" t="s">
        <v>1</v>
      </c>
      <c r="F407" s="175" t="s">
        <v>196</v>
      </c>
      <c r="H407" s="174" t="s">
        <v>1</v>
      </c>
      <c r="I407" s="176"/>
      <c r="L407" s="173"/>
      <c r="M407" s="177"/>
      <c r="N407" s="178"/>
      <c r="O407" s="178"/>
      <c r="P407" s="178"/>
      <c r="Q407" s="178"/>
      <c r="R407" s="178"/>
      <c r="S407" s="178"/>
      <c r="T407" s="179"/>
      <c r="AT407" s="174" t="s">
        <v>191</v>
      </c>
      <c r="AU407" s="174" t="s">
        <v>212</v>
      </c>
      <c r="AV407" s="14" t="s">
        <v>80</v>
      </c>
      <c r="AW407" s="14" t="s">
        <v>29</v>
      </c>
      <c r="AX407" s="14" t="s">
        <v>72</v>
      </c>
      <c r="AY407" s="174" t="s">
        <v>181</v>
      </c>
    </row>
    <row r="408" spans="1:65" s="13" customFormat="1" ht="11.25">
      <c r="B408" s="165"/>
      <c r="D408" s="160" t="s">
        <v>191</v>
      </c>
      <c r="E408" s="166" t="s">
        <v>1</v>
      </c>
      <c r="F408" s="167" t="s">
        <v>536</v>
      </c>
      <c r="H408" s="168">
        <v>2</v>
      </c>
      <c r="I408" s="169"/>
      <c r="L408" s="165"/>
      <c r="M408" s="170"/>
      <c r="N408" s="171"/>
      <c r="O408" s="171"/>
      <c r="P408" s="171"/>
      <c r="Q408" s="171"/>
      <c r="R408" s="171"/>
      <c r="S408" s="171"/>
      <c r="T408" s="172"/>
      <c r="AT408" s="166" t="s">
        <v>191</v>
      </c>
      <c r="AU408" s="166" t="s">
        <v>212</v>
      </c>
      <c r="AV408" s="13" t="s">
        <v>82</v>
      </c>
      <c r="AW408" s="13" t="s">
        <v>29</v>
      </c>
      <c r="AX408" s="13" t="s">
        <v>80</v>
      </c>
      <c r="AY408" s="166" t="s">
        <v>181</v>
      </c>
    </row>
    <row r="409" spans="1:65" s="2" customFormat="1" ht="16.5" customHeight="1">
      <c r="A409" s="32"/>
      <c r="B409" s="144"/>
      <c r="C409" s="188" t="s">
        <v>537</v>
      </c>
      <c r="D409" s="188" t="s">
        <v>266</v>
      </c>
      <c r="E409" s="189" t="s">
        <v>395</v>
      </c>
      <c r="F409" s="190" t="s">
        <v>396</v>
      </c>
      <c r="G409" s="191" t="s">
        <v>215</v>
      </c>
      <c r="H409" s="192">
        <v>35</v>
      </c>
      <c r="I409" s="193"/>
      <c r="J409" s="194">
        <f>ROUND(I409*H409,2)</f>
        <v>0</v>
      </c>
      <c r="K409" s="195"/>
      <c r="L409" s="33"/>
      <c r="M409" s="196" t="s">
        <v>1</v>
      </c>
      <c r="N409" s="197" t="s">
        <v>37</v>
      </c>
      <c r="O409" s="58"/>
      <c r="P409" s="156">
        <f>O409*H409</f>
        <v>0</v>
      </c>
      <c r="Q409" s="156">
        <v>0</v>
      </c>
      <c r="R409" s="156">
        <f>Q409*H409</f>
        <v>0</v>
      </c>
      <c r="S409" s="156">
        <v>0</v>
      </c>
      <c r="T409" s="157">
        <f>S409*H409</f>
        <v>0</v>
      </c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R409" s="158" t="s">
        <v>188</v>
      </c>
      <c r="AT409" s="158" t="s">
        <v>266</v>
      </c>
      <c r="AU409" s="158" t="s">
        <v>212</v>
      </c>
      <c r="AY409" s="17" t="s">
        <v>181</v>
      </c>
      <c r="BE409" s="159">
        <f>IF(N409="základní",J409,0)</f>
        <v>0</v>
      </c>
      <c r="BF409" s="159">
        <f>IF(N409="snížená",J409,0)</f>
        <v>0</v>
      </c>
      <c r="BG409" s="159">
        <f>IF(N409="zákl. přenesená",J409,0)</f>
        <v>0</v>
      </c>
      <c r="BH409" s="159">
        <f>IF(N409="sníž. přenesená",J409,0)</f>
        <v>0</v>
      </c>
      <c r="BI409" s="159">
        <f>IF(N409="nulová",J409,0)</f>
        <v>0</v>
      </c>
      <c r="BJ409" s="17" t="s">
        <v>80</v>
      </c>
      <c r="BK409" s="159">
        <f>ROUND(I409*H409,2)</f>
        <v>0</v>
      </c>
      <c r="BL409" s="17" t="s">
        <v>188</v>
      </c>
      <c r="BM409" s="158" t="s">
        <v>538</v>
      </c>
    </row>
    <row r="410" spans="1:65" s="2" customFormat="1" ht="11.25">
      <c r="A410" s="32"/>
      <c r="B410" s="33"/>
      <c r="C410" s="32"/>
      <c r="D410" s="160" t="s">
        <v>190</v>
      </c>
      <c r="E410" s="32"/>
      <c r="F410" s="161" t="s">
        <v>396</v>
      </c>
      <c r="G410" s="32"/>
      <c r="H410" s="32"/>
      <c r="I410" s="162"/>
      <c r="J410" s="32"/>
      <c r="K410" s="32"/>
      <c r="L410" s="33"/>
      <c r="M410" s="163"/>
      <c r="N410" s="164"/>
      <c r="O410" s="58"/>
      <c r="P410" s="58"/>
      <c r="Q410" s="58"/>
      <c r="R410" s="58"/>
      <c r="S410" s="58"/>
      <c r="T410" s="59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T410" s="17" t="s">
        <v>190</v>
      </c>
      <c r="AU410" s="17" t="s">
        <v>212</v>
      </c>
    </row>
    <row r="411" spans="1:65" s="14" customFormat="1" ht="11.25">
      <c r="B411" s="173"/>
      <c r="D411" s="160" t="s">
        <v>191</v>
      </c>
      <c r="E411" s="174" t="s">
        <v>1</v>
      </c>
      <c r="F411" s="175" t="s">
        <v>193</v>
      </c>
      <c r="H411" s="174" t="s">
        <v>1</v>
      </c>
      <c r="I411" s="176"/>
      <c r="L411" s="173"/>
      <c r="M411" s="177"/>
      <c r="N411" s="178"/>
      <c r="O411" s="178"/>
      <c r="P411" s="178"/>
      <c r="Q411" s="178"/>
      <c r="R411" s="178"/>
      <c r="S411" s="178"/>
      <c r="T411" s="179"/>
      <c r="AT411" s="174" t="s">
        <v>191</v>
      </c>
      <c r="AU411" s="174" t="s">
        <v>212</v>
      </c>
      <c r="AV411" s="14" t="s">
        <v>80</v>
      </c>
      <c r="AW411" s="14" t="s">
        <v>29</v>
      </c>
      <c r="AX411" s="14" t="s">
        <v>72</v>
      </c>
      <c r="AY411" s="174" t="s">
        <v>181</v>
      </c>
    </row>
    <row r="412" spans="1:65" s="14" customFormat="1" ht="11.25">
      <c r="B412" s="173"/>
      <c r="D412" s="160" t="s">
        <v>191</v>
      </c>
      <c r="E412" s="174" t="s">
        <v>1</v>
      </c>
      <c r="F412" s="175" t="s">
        <v>261</v>
      </c>
      <c r="H412" s="174" t="s">
        <v>1</v>
      </c>
      <c r="I412" s="176"/>
      <c r="L412" s="173"/>
      <c r="M412" s="177"/>
      <c r="N412" s="178"/>
      <c r="O412" s="178"/>
      <c r="P412" s="178"/>
      <c r="Q412" s="178"/>
      <c r="R412" s="178"/>
      <c r="S412" s="178"/>
      <c r="T412" s="179"/>
      <c r="AT412" s="174" t="s">
        <v>191</v>
      </c>
      <c r="AU412" s="174" t="s">
        <v>212</v>
      </c>
      <c r="AV412" s="14" t="s">
        <v>80</v>
      </c>
      <c r="AW412" s="14" t="s">
        <v>29</v>
      </c>
      <c r="AX412" s="14" t="s">
        <v>72</v>
      </c>
      <c r="AY412" s="174" t="s">
        <v>181</v>
      </c>
    </row>
    <row r="413" spans="1:65" s="14" customFormat="1" ht="11.25">
      <c r="B413" s="173"/>
      <c r="D413" s="160" t="s">
        <v>191</v>
      </c>
      <c r="E413" s="174" t="s">
        <v>1</v>
      </c>
      <c r="F413" s="175" t="s">
        <v>195</v>
      </c>
      <c r="H413" s="174" t="s">
        <v>1</v>
      </c>
      <c r="I413" s="176"/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191</v>
      </c>
      <c r="AU413" s="174" t="s">
        <v>212</v>
      </c>
      <c r="AV413" s="14" t="s">
        <v>80</v>
      </c>
      <c r="AW413" s="14" t="s">
        <v>29</v>
      </c>
      <c r="AX413" s="14" t="s">
        <v>72</v>
      </c>
      <c r="AY413" s="174" t="s">
        <v>181</v>
      </c>
    </row>
    <row r="414" spans="1:65" s="14" customFormat="1" ht="11.25">
      <c r="B414" s="173"/>
      <c r="D414" s="160" t="s">
        <v>191</v>
      </c>
      <c r="E414" s="174" t="s">
        <v>1</v>
      </c>
      <c r="F414" s="175" t="s">
        <v>210</v>
      </c>
      <c r="H414" s="174" t="s">
        <v>1</v>
      </c>
      <c r="I414" s="176"/>
      <c r="L414" s="173"/>
      <c r="M414" s="177"/>
      <c r="N414" s="178"/>
      <c r="O414" s="178"/>
      <c r="P414" s="178"/>
      <c r="Q414" s="178"/>
      <c r="R414" s="178"/>
      <c r="S414" s="178"/>
      <c r="T414" s="179"/>
      <c r="AT414" s="174" t="s">
        <v>191</v>
      </c>
      <c r="AU414" s="174" t="s">
        <v>212</v>
      </c>
      <c r="AV414" s="14" t="s">
        <v>80</v>
      </c>
      <c r="AW414" s="14" t="s">
        <v>29</v>
      </c>
      <c r="AX414" s="14" t="s">
        <v>72</v>
      </c>
      <c r="AY414" s="174" t="s">
        <v>181</v>
      </c>
    </row>
    <row r="415" spans="1:65" s="14" customFormat="1" ht="11.25">
      <c r="B415" s="173"/>
      <c r="D415" s="160" t="s">
        <v>191</v>
      </c>
      <c r="E415" s="174" t="s">
        <v>1</v>
      </c>
      <c r="F415" s="175" t="s">
        <v>196</v>
      </c>
      <c r="H415" s="174" t="s">
        <v>1</v>
      </c>
      <c r="I415" s="176"/>
      <c r="L415" s="173"/>
      <c r="M415" s="177"/>
      <c r="N415" s="178"/>
      <c r="O415" s="178"/>
      <c r="P415" s="178"/>
      <c r="Q415" s="178"/>
      <c r="R415" s="178"/>
      <c r="S415" s="178"/>
      <c r="T415" s="179"/>
      <c r="AT415" s="174" t="s">
        <v>191</v>
      </c>
      <c r="AU415" s="174" t="s">
        <v>212</v>
      </c>
      <c r="AV415" s="14" t="s">
        <v>80</v>
      </c>
      <c r="AW415" s="14" t="s">
        <v>29</v>
      </c>
      <c r="AX415" s="14" t="s">
        <v>72</v>
      </c>
      <c r="AY415" s="174" t="s">
        <v>181</v>
      </c>
    </row>
    <row r="416" spans="1:65" s="13" customFormat="1" ht="11.25">
      <c r="B416" s="165"/>
      <c r="D416" s="160" t="s">
        <v>191</v>
      </c>
      <c r="E416" s="166" t="s">
        <v>1</v>
      </c>
      <c r="F416" s="167" t="s">
        <v>539</v>
      </c>
      <c r="H416" s="168">
        <v>35</v>
      </c>
      <c r="I416" s="169"/>
      <c r="L416" s="165"/>
      <c r="M416" s="170"/>
      <c r="N416" s="171"/>
      <c r="O416" s="171"/>
      <c r="P416" s="171"/>
      <c r="Q416" s="171"/>
      <c r="R416" s="171"/>
      <c r="S416" s="171"/>
      <c r="T416" s="172"/>
      <c r="AT416" s="166" t="s">
        <v>191</v>
      </c>
      <c r="AU416" s="166" t="s">
        <v>212</v>
      </c>
      <c r="AV416" s="13" t="s">
        <v>82</v>
      </c>
      <c r="AW416" s="13" t="s">
        <v>29</v>
      </c>
      <c r="AX416" s="13" t="s">
        <v>80</v>
      </c>
      <c r="AY416" s="166" t="s">
        <v>181</v>
      </c>
    </row>
    <row r="417" spans="1:65" s="2" customFormat="1" ht="24.2" customHeight="1">
      <c r="A417" s="32"/>
      <c r="B417" s="144"/>
      <c r="C417" s="188" t="s">
        <v>540</v>
      </c>
      <c r="D417" s="188" t="s">
        <v>266</v>
      </c>
      <c r="E417" s="189" t="s">
        <v>401</v>
      </c>
      <c r="F417" s="190" t="s">
        <v>402</v>
      </c>
      <c r="G417" s="191" t="s">
        <v>215</v>
      </c>
      <c r="H417" s="192">
        <v>10</v>
      </c>
      <c r="I417" s="193"/>
      <c r="J417" s="194">
        <f>ROUND(I417*H417,2)</f>
        <v>0</v>
      </c>
      <c r="K417" s="195"/>
      <c r="L417" s="33"/>
      <c r="M417" s="196" t="s">
        <v>1</v>
      </c>
      <c r="N417" s="197" t="s">
        <v>37</v>
      </c>
      <c r="O417" s="58"/>
      <c r="P417" s="156">
        <f>O417*H417</f>
        <v>0</v>
      </c>
      <c r="Q417" s="156">
        <v>0</v>
      </c>
      <c r="R417" s="156">
        <f>Q417*H417</f>
        <v>0</v>
      </c>
      <c r="S417" s="156">
        <v>0</v>
      </c>
      <c r="T417" s="157">
        <f>S417*H417</f>
        <v>0</v>
      </c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R417" s="158" t="s">
        <v>188</v>
      </c>
      <c r="AT417" s="158" t="s">
        <v>266</v>
      </c>
      <c r="AU417" s="158" t="s">
        <v>212</v>
      </c>
      <c r="AY417" s="17" t="s">
        <v>181</v>
      </c>
      <c r="BE417" s="159">
        <f>IF(N417="základní",J417,0)</f>
        <v>0</v>
      </c>
      <c r="BF417" s="159">
        <f>IF(N417="snížená",J417,0)</f>
        <v>0</v>
      </c>
      <c r="BG417" s="159">
        <f>IF(N417="zákl. přenesená",J417,0)</f>
        <v>0</v>
      </c>
      <c r="BH417" s="159">
        <f>IF(N417="sníž. přenesená",J417,0)</f>
        <v>0</v>
      </c>
      <c r="BI417" s="159">
        <f>IF(N417="nulová",J417,0)</f>
        <v>0</v>
      </c>
      <c r="BJ417" s="17" t="s">
        <v>80</v>
      </c>
      <c r="BK417" s="159">
        <f>ROUND(I417*H417,2)</f>
        <v>0</v>
      </c>
      <c r="BL417" s="17" t="s">
        <v>188</v>
      </c>
      <c r="BM417" s="158" t="s">
        <v>541</v>
      </c>
    </row>
    <row r="418" spans="1:65" s="2" customFormat="1" ht="11.25">
      <c r="A418" s="32"/>
      <c r="B418" s="33"/>
      <c r="C418" s="32"/>
      <c r="D418" s="160" t="s">
        <v>190</v>
      </c>
      <c r="E418" s="32"/>
      <c r="F418" s="161" t="s">
        <v>402</v>
      </c>
      <c r="G418" s="32"/>
      <c r="H418" s="32"/>
      <c r="I418" s="162"/>
      <c r="J418" s="32"/>
      <c r="K418" s="32"/>
      <c r="L418" s="33"/>
      <c r="M418" s="163"/>
      <c r="N418" s="164"/>
      <c r="O418" s="58"/>
      <c r="P418" s="58"/>
      <c r="Q418" s="58"/>
      <c r="R418" s="58"/>
      <c r="S418" s="58"/>
      <c r="T418" s="59"/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T418" s="17" t="s">
        <v>190</v>
      </c>
      <c r="AU418" s="17" t="s">
        <v>212</v>
      </c>
    </row>
    <row r="419" spans="1:65" s="2" customFormat="1" ht="24.2" customHeight="1">
      <c r="A419" s="32"/>
      <c r="B419" s="144"/>
      <c r="C419" s="188" t="s">
        <v>542</v>
      </c>
      <c r="D419" s="188" t="s">
        <v>266</v>
      </c>
      <c r="E419" s="189" t="s">
        <v>405</v>
      </c>
      <c r="F419" s="190" t="s">
        <v>406</v>
      </c>
      <c r="G419" s="191" t="s">
        <v>183</v>
      </c>
      <c r="H419" s="192">
        <v>4908</v>
      </c>
      <c r="I419" s="193"/>
      <c r="J419" s="194">
        <f>ROUND(I419*H419,2)</f>
        <v>0</v>
      </c>
      <c r="K419" s="195"/>
      <c r="L419" s="33"/>
      <c r="M419" s="196" t="s">
        <v>1</v>
      </c>
      <c r="N419" s="197" t="s">
        <v>37</v>
      </c>
      <c r="O419" s="58"/>
      <c r="P419" s="156">
        <f>O419*H419</f>
        <v>0</v>
      </c>
      <c r="Q419" s="156">
        <v>0</v>
      </c>
      <c r="R419" s="156">
        <f>Q419*H419</f>
        <v>0</v>
      </c>
      <c r="S419" s="156">
        <v>0</v>
      </c>
      <c r="T419" s="157">
        <f>S419*H419</f>
        <v>0</v>
      </c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R419" s="158" t="s">
        <v>188</v>
      </c>
      <c r="AT419" s="158" t="s">
        <v>266</v>
      </c>
      <c r="AU419" s="158" t="s">
        <v>212</v>
      </c>
      <c r="AY419" s="17" t="s">
        <v>181</v>
      </c>
      <c r="BE419" s="159">
        <f>IF(N419="základní",J419,0)</f>
        <v>0</v>
      </c>
      <c r="BF419" s="159">
        <f>IF(N419="snížená",J419,0)</f>
        <v>0</v>
      </c>
      <c r="BG419" s="159">
        <f>IF(N419="zákl. přenesená",J419,0)</f>
        <v>0</v>
      </c>
      <c r="BH419" s="159">
        <f>IF(N419="sníž. přenesená",J419,0)</f>
        <v>0</v>
      </c>
      <c r="BI419" s="159">
        <f>IF(N419="nulová",J419,0)</f>
        <v>0</v>
      </c>
      <c r="BJ419" s="17" t="s">
        <v>80</v>
      </c>
      <c r="BK419" s="159">
        <f>ROUND(I419*H419,2)</f>
        <v>0</v>
      </c>
      <c r="BL419" s="17" t="s">
        <v>188</v>
      </c>
      <c r="BM419" s="158" t="s">
        <v>543</v>
      </c>
    </row>
    <row r="420" spans="1:65" s="2" customFormat="1" ht="19.5">
      <c r="A420" s="32"/>
      <c r="B420" s="33"/>
      <c r="C420" s="32"/>
      <c r="D420" s="160" t="s">
        <v>190</v>
      </c>
      <c r="E420" s="32"/>
      <c r="F420" s="161" t="s">
        <v>406</v>
      </c>
      <c r="G420" s="32"/>
      <c r="H420" s="32"/>
      <c r="I420" s="162"/>
      <c r="J420" s="32"/>
      <c r="K420" s="32"/>
      <c r="L420" s="33"/>
      <c r="M420" s="163"/>
      <c r="N420" s="164"/>
      <c r="O420" s="58"/>
      <c r="P420" s="58"/>
      <c r="Q420" s="58"/>
      <c r="R420" s="58"/>
      <c r="S420" s="58"/>
      <c r="T420" s="59"/>
      <c r="U420" s="32"/>
      <c r="V420" s="32"/>
      <c r="W420" s="32"/>
      <c r="X420" s="32"/>
      <c r="Y420" s="32"/>
      <c r="Z420" s="32"/>
      <c r="AA420" s="32"/>
      <c r="AB420" s="32"/>
      <c r="AC420" s="32"/>
      <c r="AD420" s="32"/>
      <c r="AE420" s="32"/>
      <c r="AT420" s="17" t="s">
        <v>190</v>
      </c>
      <c r="AU420" s="17" t="s">
        <v>212</v>
      </c>
    </row>
    <row r="421" spans="1:65" s="2" customFormat="1" ht="16.5" customHeight="1">
      <c r="A421" s="32"/>
      <c r="B421" s="144"/>
      <c r="C421" s="188" t="s">
        <v>544</v>
      </c>
      <c r="D421" s="188" t="s">
        <v>266</v>
      </c>
      <c r="E421" s="189" t="s">
        <v>545</v>
      </c>
      <c r="F421" s="190" t="s">
        <v>546</v>
      </c>
      <c r="G421" s="191" t="s">
        <v>183</v>
      </c>
      <c r="H421" s="192">
        <v>9689</v>
      </c>
      <c r="I421" s="193"/>
      <c r="J421" s="194">
        <f>ROUND(I421*H421,2)</f>
        <v>0</v>
      </c>
      <c r="K421" s="195"/>
      <c r="L421" s="33"/>
      <c r="M421" s="196" t="s">
        <v>1</v>
      </c>
      <c r="N421" s="197" t="s">
        <v>37</v>
      </c>
      <c r="O421" s="58"/>
      <c r="P421" s="156">
        <f>O421*H421</f>
        <v>0</v>
      </c>
      <c r="Q421" s="156">
        <v>0</v>
      </c>
      <c r="R421" s="156">
        <f>Q421*H421</f>
        <v>0</v>
      </c>
      <c r="S421" s="156">
        <v>0</v>
      </c>
      <c r="T421" s="157">
        <f>S421*H421</f>
        <v>0</v>
      </c>
      <c r="U421" s="32"/>
      <c r="V421" s="32"/>
      <c r="W421" s="32"/>
      <c r="X421" s="32"/>
      <c r="Y421" s="32"/>
      <c r="Z421" s="32"/>
      <c r="AA421" s="32"/>
      <c r="AB421" s="32"/>
      <c r="AC421" s="32"/>
      <c r="AD421" s="32"/>
      <c r="AE421" s="32"/>
      <c r="AR421" s="158" t="s">
        <v>188</v>
      </c>
      <c r="AT421" s="158" t="s">
        <v>266</v>
      </c>
      <c r="AU421" s="158" t="s">
        <v>212</v>
      </c>
      <c r="AY421" s="17" t="s">
        <v>181</v>
      </c>
      <c r="BE421" s="159">
        <f>IF(N421="základní",J421,0)</f>
        <v>0</v>
      </c>
      <c r="BF421" s="159">
        <f>IF(N421="snížená",J421,0)</f>
        <v>0</v>
      </c>
      <c r="BG421" s="159">
        <f>IF(N421="zákl. přenesená",J421,0)</f>
        <v>0</v>
      </c>
      <c r="BH421" s="159">
        <f>IF(N421="sníž. přenesená",J421,0)</f>
        <v>0</v>
      </c>
      <c r="BI421" s="159">
        <f>IF(N421="nulová",J421,0)</f>
        <v>0</v>
      </c>
      <c r="BJ421" s="17" t="s">
        <v>80</v>
      </c>
      <c r="BK421" s="159">
        <f>ROUND(I421*H421,2)</f>
        <v>0</v>
      </c>
      <c r="BL421" s="17" t="s">
        <v>188</v>
      </c>
      <c r="BM421" s="158" t="s">
        <v>547</v>
      </c>
    </row>
    <row r="422" spans="1:65" s="2" customFormat="1" ht="11.25">
      <c r="A422" s="32"/>
      <c r="B422" s="33"/>
      <c r="C422" s="32"/>
      <c r="D422" s="160" t="s">
        <v>190</v>
      </c>
      <c r="E422" s="32"/>
      <c r="F422" s="161" t="s">
        <v>546</v>
      </c>
      <c r="G422" s="32"/>
      <c r="H422" s="32"/>
      <c r="I422" s="162"/>
      <c r="J422" s="32"/>
      <c r="K422" s="32"/>
      <c r="L422" s="33"/>
      <c r="M422" s="163"/>
      <c r="N422" s="164"/>
      <c r="O422" s="58"/>
      <c r="P422" s="58"/>
      <c r="Q422" s="58"/>
      <c r="R422" s="58"/>
      <c r="S422" s="58"/>
      <c r="T422" s="59"/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T422" s="17" t="s">
        <v>190</v>
      </c>
      <c r="AU422" s="17" t="s">
        <v>212</v>
      </c>
    </row>
    <row r="423" spans="1:65" s="2" customFormat="1" ht="21.75" customHeight="1">
      <c r="A423" s="32"/>
      <c r="B423" s="144"/>
      <c r="C423" s="188" t="s">
        <v>548</v>
      </c>
      <c r="D423" s="188" t="s">
        <v>266</v>
      </c>
      <c r="E423" s="189" t="s">
        <v>549</v>
      </c>
      <c r="F423" s="190" t="s">
        <v>550</v>
      </c>
      <c r="G423" s="191" t="s">
        <v>215</v>
      </c>
      <c r="H423" s="192">
        <v>1</v>
      </c>
      <c r="I423" s="193"/>
      <c r="J423" s="194">
        <f>ROUND(I423*H423,2)</f>
        <v>0</v>
      </c>
      <c r="K423" s="195"/>
      <c r="L423" s="33"/>
      <c r="M423" s="196" t="s">
        <v>1</v>
      </c>
      <c r="N423" s="197" t="s">
        <v>37</v>
      </c>
      <c r="O423" s="58"/>
      <c r="P423" s="156">
        <f>O423*H423</f>
        <v>0</v>
      </c>
      <c r="Q423" s="156">
        <v>0</v>
      </c>
      <c r="R423" s="156">
        <f>Q423*H423</f>
        <v>0</v>
      </c>
      <c r="S423" s="156">
        <v>0</v>
      </c>
      <c r="T423" s="157">
        <f>S423*H423</f>
        <v>0</v>
      </c>
      <c r="U423" s="32"/>
      <c r="V423" s="32"/>
      <c r="W423" s="32"/>
      <c r="X423" s="32"/>
      <c r="Y423" s="32"/>
      <c r="Z423" s="32"/>
      <c r="AA423" s="32"/>
      <c r="AB423" s="32"/>
      <c r="AC423" s="32"/>
      <c r="AD423" s="32"/>
      <c r="AE423" s="32"/>
      <c r="AR423" s="158" t="s">
        <v>188</v>
      </c>
      <c r="AT423" s="158" t="s">
        <v>266</v>
      </c>
      <c r="AU423" s="158" t="s">
        <v>212</v>
      </c>
      <c r="AY423" s="17" t="s">
        <v>181</v>
      </c>
      <c r="BE423" s="159">
        <f>IF(N423="základní",J423,0)</f>
        <v>0</v>
      </c>
      <c r="BF423" s="159">
        <f>IF(N423="snížená",J423,0)</f>
        <v>0</v>
      </c>
      <c r="BG423" s="159">
        <f>IF(N423="zákl. přenesená",J423,0)</f>
        <v>0</v>
      </c>
      <c r="BH423" s="159">
        <f>IF(N423="sníž. přenesená",J423,0)</f>
        <v>0</v>
      </c>
      <c r="BI423" s="159">
        <f>IF(N423="nulová",J423,0)</f>
        <v>0</v>
      </c>
      <c r="BJ423" s="17" t="s">
        <v>80</v>
      </c>
      <c r="BK423" s="159">
        <f>ROUND(I423*H423,2)</f>
        <v>0</v>
      </c>
      <c r="BL423" s="17" t="s">
        <v>188</v>
      </c>
      <c r="BM423" s="158" t="s">
        <v>551</v>
      </c>
    </row>
    <row r="424" spans="1:65" s="2" customFormat="1" ht="11.25">
      <c r="A424" s="32"/>
      <c r="B424" s="33"/>
      <c r="C424" s="32"/>
      <c r="D424" s="160" t="s">
        <v>190</v>
      </c>
      <c r="E424" s="32"/>
      <c r="F424" s="161" t="s">
        <v>550</v>
      </c>
      <c r="G424" s="32"/>
      <c r="H424" s="32"/>
      <c r="I424" s="162"/>
      <c r="J424" s="32"/>
      <c r="K424" s="32"/>
      <c r="L424" s="33"/>
      <c r="M424" s="163"/>
      <c r="N424" s="164"/>
      <c r="O424" s="58"/>
      <c r="P424" s="58"/>
      <c r="Q424" s="58"/>
      <c r="R424" s="58"/>
      <c r="S424" s="58"/>
      <c r="T424" s="59"/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T424" s="17" t="s">
        <v>190</v>
      </c>
      <c r="AU424" s="17" t="s">
        <v>212</v>
      </c>
    </row>
    <row r="425" spans="1:65" s="2" customFormat="1" ht="16.5" customHeight="1">
      <c r="A425" s="32"/>
      <c r="B425" s="144"/>
      <c r="C425" s="188" t="s">
        <v>552</v>
      </c>
      <c r="D425" s="188" t="s">
        <v>266</v>
      </c>
      <c r="E425" s="189" t="s">
        <v>553</v>
      </c>
      <c r="F425" s="190" t="s">
        <v>554</v>
      </c>
      <c r="G425" s="191" t="s">
        <v>215</v>
      </c>
      <c r="H425" s="192">
        <v>3</v>
      </c>
      <c r="I425" s="193"/>
      <c r="J425" s="194">
        <f>ROUND(I425*H425,2)</f>
        <v>0</v>
      </c>
      <c r="K425" s="195"/>
      <c r="L425" s="33"/>
      <c r="M425" s="196" t="s">
        <v>1</v>
      </c>
      <c r="N425" s="197" t="s">
        <v>37</v>
      </c>
      <c r="O425" s="58"/>
      <c r="P425" s="156">
        <f>O425*H425</f>
        <v>0</v>
      </c>
      <c r="Q425" s="156">
        <v>0</v>
      </c>
      <c r="R425" s="156">
        <f>Q425*H425</f>
        <v>0</v>
      </c>
      <c r="S425" s="156">
        <v>0</v>
      </c>
      <c r="T425" s="157">
        <f>S425*H425</f>
        <v>0</v>
      </c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R425" s="158" t="s">
        <v>188</v>
      </c>
      <c r="AT425" s="158" t="s">
        <v>266</v>
      </c>
      <c r="AU425" s="158" t="s">
        <v>212</v>
      </c>
      <c r="AY425" s="17" t="s">
        <v>181</v>
      </c>
      <c r="BE425" s="159">
        <f>IF(N425="základní",J425,0)</f>
        <v>0</v>
      </c>
      <c r="BF425" s="159">
        <f>IF(N425="snížená",J425,0)</f>
        <v>0</v>
      </c>
      <c r="BG425" s="159">
        <f>IF(N425="zákl. přenesená",J425,0)</f>
        <v>0</v>
      </c>
      <c r="BH425" s="159">
        <f>IF(N425="sníž. přenesená",J425,0)</f>
        <v>0</v>
      </c>
      <c r="BI425" s="159">
        <f>IF(N425="nulová",J425,0)</f>
        <v>0</v>
      </c>
      <c r="BJ425" s="17" t="s">
        <v>80</v>
      </c>
      <c r="BK425" s="159">
        <f>ROUND(I425*H425,2)</f>
        <v>0</v>
      </c>
      <c r="BL425" s="17" t="s">
        <v>188</v>
      </c>
      <c r="BM425" s="158" t="s">
        <v>555</v>
      </c>
    </row>
    <row r="426" spans="1:65" s="2" customFormat="1" ht="11.25">
      <c r="A426" s="32"/>
      <c r="B426" s="33"/>
      <c r="C426" s="32"/>
      <c r="D426" s="160" t="s">
        <v>190</v>
      </c>
      <c r="E426" s="32"/>
      <c r="F426" s="161" t="s">
        <v>554</v>
      </c>
      <c r="G426" s="32"/>
      <c r="H426" s="32"/>
      <c r="I426" s="162"/>
      <c r="J426" s="32"/>
      <c r="K426" s="32"/>
      <c r="L426" s="33"/>
      <c r="M426" s="163"/>
      <c r="N426" s="164"/>
      <c r="O426" s="58"/>
      <c r="P426" s="58"/>
      <c r="Q426" s="58"/>
      <c r="R426" s="58"/>
      <c r="S426" s="58"/>
      <c r="T426" s="59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T426" s="17" t="s">
        <v>190</v>
      </c>
      <c r="AU426" s="17" t="s">
        <v>212</v>
      </c>
    </row>
    <row r="427" spans="1:65" s="2" customFormat="1" ht="16.5" customHeight="1">
      <c r="A427" s="32"/>
      <c r="B427" s="144"/>
      <c r="C427" s="188" t="s">
        <v>556</v>
      </c>
      <c r="D427" s="188" t="s">
        <v>266</v>
      </c>
      <c r="E427" s="189" t="s">
        <v>557</v>
      </c>
      <c r="F427" s="190" t="s">
        <v>558</v>
      </c>
      <c r="G427" s="191" t="s">
        <v>215</v>
      </c>
      <c r="H427" s="192">
        <v>4</v>
      </c>
      <c r="I427" s="193"/>
      <c r="J427" s="194">
        <f>ROUND(I427*H427,2)</f>
        <v>0</v>
      </c>
      <c r="K427" s="195"/>
      <c r="L427" s="33"/>
      <c r="M427" s="196" t="s">
        <v>1</v>
      </c>
      <c r="N427" s="197" t="s">
        <v>37</v>
      </c>
      <c r="O427" s="58"/>
      <c r="P427" s="156">
        <f>O427*H427</f>
        <v>0</v>
      </c>
      <c r="Q427" s="156">
        <v>0</v>
      </c>
      <c r="R427" s="156">
        <f>Q427*H427</f>
        <v>0</v>
      </c>
      <c r="S427" s="156">
        <v>0</v>
      </c>
      <c r="T427" s="157">
        <f>S427*H427</f>
        <v>0</v>
      </c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R427" s="158" t="s">
        <v>188</v>
      </c>
      <c r="AT427" s="158" t="s">
        <v>266</v>
      </c>
      <c r="AU427" s="158" t="s">
        <v>212</v>
      </c>
      <c r="AY427" s="17" t="s">
        <v>181</v>
      </c>
      <c r="BE427" s="159">
        <f>IF(N427="základní",J427,0)</f>
        <v>0</v>
      </c>
      <c r="BF427" s="159">
        <f>IF(N427="snížená",J427,0)</f>
        <v>0</v>
      </c>
      <c r="BG427" s="159">
        <f>IF(N427="zákl. přenesená",J427,0)</f>
        <v>0</v>
      </c>
      <c r="BH427" s="159">
        <f>IF(N427="sníž. přenesená",J427,0)</f>
        <v>0</v>
      </c>
      <c r="BI427" s="159">
        <f>IF(N427="nulová",J427,0)</f>
        <v>0</v>
      </c>
      <c r="BJ427" s="17" t="s">
        <v>80</v>
      </c>
      <c r="BK427" s="159">
        <f>ROUND(I427*H427,2)</f>
        <v>0</v>
      </c>
      <c r="BL427" s="17" t="s">
        <v>188</v>
      </c>
      <c r="BM427" s="158" t="s">
        <v>559</v>
      </c>
    </row>
    <row r="428" spans="1:65" s="2" customFormat="1" ht="11.25">
      <c r="A428" s="32"/>
      <c r="B428" s="33"/>
      <c r="C428" s="32"/>
      <c r="D428" s="160" t="s">
        <v>190</v>
      </c>
      <c r="E428" s="32"/>
      <c r="F428" s="161" t="s">
        <v>558</v>
      </c>
      <c r="G428" s="32"/>
      <c r="H428" s="32"/>
      <c r="I428" s="162"/>
      <c r="J428" s="32"/>
      <c r="K428" s="32"/>
      <c r="L428" s="33"/>
      <c r="M428" s="163"/>
      <c r="N428" s="164"/>
      <c r="O428" s="58"/>
      <c r="P428" s="58"/>
      <c r="Q428" s="58"/>
      <c r="R428" s="58"/>
      <c r="S428" s="58"/>
      <c r="T428" s="59"/>
      <c r="U428" s="32"/>
      <c r="V428" s="32"/>
      <c r="W428" s="32"/>
      <c r="X428" s="32"/>
      <c r="Y428" s="32"/>
      <c r="Z428" s="32"/>
      <c r="AA428" s="32"/>
      <c r="AB428" s="32"/>
      <c r="AC428" s="32"/>
      <c r="AD428" s="32"/>
      <c r="AE428" s="32"/>
      <c r="AT428" s="17" t="s">
        <v>190</v>
      </c>
      <c r="AU428" s="17" t="s">
        <v>212</v>
      </c>
    </row>
    <row r="429" spans="1:65" s="2" customFormat="1" ht="21.75" customHeight="1">
      <c r="A429" s="32"/>
      <c r="B429" s="144"/>
      <c r="C429" s="188" t="s">
        <v>560</v>
      </c>
      <c r="D429" s="188" t="s">
        <v>266</v>
      </c>
      <c r="E429" s="189" t="s">
        <v>561</v>
      </c>
      <c r="F429" s="190" t="s">
        <v>562</v>
      </c>
      <c r="G429" s="191" t="s">
        <v>215</v>
      </c>
      <c r="H429" s="192">
        <v>1</v>
      </c>
      <c r="I429" s="193"/>
      <c r="J429" s="194">
        <f>ROUND(I429*H429,2)</f>
        <v>0</v>
      </c>
      <c r="K429" s="195"/>
      <c r="L429" s="33"/>
      <c r="M429" s="196" t="s">
        <v>1</v>
      </c>
      <c r="N429" s="197" t="s">
        <v>37</v>
      </c>
      <c r="O429" s="58"/>
      <c r="P429" s="156">
        <f>O429*H429</f>
        <v>0</v>
      </c>
      <c r="Q429" s="156">
        <v>0</v>
      </c>
      <c r="R429" s="156">
        <f>Q429*H429</f>
        <v>0</v>
      </c>
      <c r="S429" s="156">
        <v>0</v>
      </c>
      <c r="T429" s="157">
        <f>S429*H429</f>
        <v>0</v>
      </c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  <c r="AR429" s="158" t="s">
        <v>188</v>
      </c>
      <c r="AT429" s="158" t="s">
        <v>266</v>
      </c>
      <c r="AU429" s="158" t="s">
        <v>212</v>
      </c>
      <c r="AY429" s="17" t="s">
        <v>181</v>
      </c>
      <c r="BE429" s="159">
        <f>IF(N429="základní",J429,0)</f>
        <v>0</v>
      </c>
      <c r="BF429" s="159">
        <f>IF(N429="snížená",J429,0)</f>
        <v>0</v>
      </c>
      <c r="BG429" s="159">
        <f>IF(N429="zákl. přenesená",J429,0)</f>
        <v>0</v>
      </c>
      <c r="BH429" s="159">
        <f>IF(N429="sníž. přenesená",J429,0)</f>
        <v>0</v>
      </c>
      <c r="BI429" s="159">
        <f>IF(N429="nulová",J429,0)</f>
        <v>0</v>
      </c>
      <c r="BJ429" s="17" t="s">
        <v>80</v>
      </c>
      <c r="BK429" s="159">
        <f>ROUND(I429*H429,2)</f>
        <v>0</v>
      </c>
      <c r="BL429" s="17" t="s">
        <v>188</v>
      </c>
      <c r="BM429" s="158" t="s">
        <v>563</v>
      </c>
    </row>
    <row r="430" spans="1:65" s="2" customFormat="1" ht="11.25">
      <c r="A430" s="32"/>
      <c r="B430" s="33"/>
      <c r="C430" s="32"/>
      <c r="D430" s="160" t="s">
        <v>190</v>
      </c>
      <c r="E430" s="32"/>
      <c r="F430" s="161" t="s">
        <v>562</v>
      </c>
      <c r="G430" s="32"/>
      <c r="H430" s="32"/>
      <c r="I430" s="162"/>
      <c r="J430" s="32"/>
      <c r="K430" s="32"/>
      <c r="L430" s="33"/>
      <c r="M430" s="163"/>
      <c r="N430" s="164"/>
      <c r="O430" s="58"/>
      <c r="P430" s="58"/>
      <c r="Q430" s="58"/>
      <c r="R430" s="58"/>
      <c r="S430" s="58"/>
      <c r="T430" s="59"/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T430" s="17" t="s">
        <v>190</v>
      </c>
      <c r="AU430" s="17" t="s">
        <v>212</v>
      </c>
    </row>
    <row r="431" spans="1:65" s="2" customFormat="1" ht="16.5" customHeight="1">
      <c r="A431" s="32"/>
      <c r="B431" s="144"/>
      <c r="C431" s="188" t="s">
        <v>564</v>
      </c>
      <c r="D431" s="188" t="s">
        <v>266</v>
      </c>
      <c r="E431" s="189" t="s">
        <v>565</v>
      </c>
      <c r="F431" s="190" t="s">
        <v>566</v>
      </c>
      <c r="G431" s="191" t="s">
        <v>183</v>
      </c>
      <c r="H431" s="192">
        <v>9542</v>
      </c>
      <c r="I431" s="193"/>
      <c r="J431" s="194">
        <f>ROUND(I431*H431,2)</f>
        <v>0</v>
      </c>
      <c r="K431" s="195"/>
      <c r="L431" s="33"/>
      <c r="M431" s="196" t="s">
        <v>1</v>
      </c>
      <c r="N431" s="197" t="s">
        <v>37</v>
      </c>
      <c r="O431" s="58"/>
      <c r="P431" s="156">
        <f>O431*H431</f>
        <v>0</v>
      </c>
      <c r="Q431" s="156">
        <v>0</v>
      </c>
      <c r="R431" s="156">
        <f>Q431*H431</f>
        <v>0</v>
      </c>
      <c r="S431" s="156">
        <v>0</v>
      </c>
      <c r="T431" s="157">
        <f>S431*H431</f>
        <v>0</v>
      </c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R431" s="158" t="s">
        <v>188</v>
      </c>
      <c r="AT431" s="158" t="s">
        <v>266</v>
      </c>
      <c r="AU431" s="158" t="s">
        <v>212</v>
      </c>
      <c r="AY431" s="17" t="s">
        <v>181</v>
      </c>
      <c r="BE431" s="159">
        <f>IF(N431="základní",J431,0)</f>
        <v>0</v>
      </c>
      <c r="BF431" s="159">
        <f>IF(N431="snížená",J431,0)</f>
        <v>0</v>
      </c>
      <c r="BG431" s="159">
        <f>IF(N431="zákl. přenesená",J431,0)</f>
        <v>0</v>
      </c>
      <c r="BH431" s="159">
        <f>IF(N431="sníž. přenesená",J431,0)</f>
        <v>0</v>
      </c>
      <c r="BI431" s="159">
        <f>IF(N431="nulová",J431,0)</f>
        <v>0</v>
      </c>
      <c r="BJ431" s="17" t="s">
        <v>80</v>
      </c>
      <c r="BK431" s="159">
        <f>ROUND(I431*H431,2)</f>
        <v>0</v>
      </c>
      <c r="BL431" s="17" t="s">
        <v>188</v>
      </c>
      <c r="BM431" s="158" t="s">
        <v>567</v>
      </c>
    </row>
    <row r="432" spans="1:65" s="2" customFormat="1" ht="11.25">
      <c r="A432" s="32"/>
      <c r="B432" s="33"/>
      <c r="C432" s="32"/>
      <c r="D432" s="160" t="s">
        <v>190</v>
      </c>
      <c r="E432" s="32"/>
      <c r="F432" s="161" t="s">
        <v>566</v>
      </c>
      <c r="G432" s="32"/>
      <c r="H432" s="32"/>
      <c r="I432" s="162"/>
      <c r="J432" s="32"/>
      <c r="K432" s="32"/>
      <c r="L432" s="33"/>
      <c r="M432" s="163"/>
      <c r="N432" s="164"/>
      <c r="O432" s="58"/>
      <c r="P432" s="58"/>
      <c r="Q432" s="58"/>
      <c r="R432" s="58"/>
      <c r="S432" s="58"/>
      <c r="T432" s="59"/>
      <c r="U432" s="32"/>
      <c r="V432" s="32"/>
      <c r="W432" s="32"/>
      <c r="X432" s="32"/>
      <c r="Y432" s="32"/>
      <c r="Z432" s="32"/>
      <c r="AA432" s="32"/>
      <c r="AB432" s="32"/>
      <c r="AC432" s="32"/>
      <c r="AD432" s="32"/>
      <c r="AE432" s="32"/>
      <c r="AT432" s="17" t="s">
        <v>190</v>
      </c>
      <c r="AU432" s="17" t="s">
        <v>212</v>
      </c>
    </row>
    <row r="433" spans="1:65" s="2" customFormat="1" ht="24.2" customHeight="1">
      <c r="A433" s="32"/>
      <c r="B433" s="144"/>
      <c r="C433" s="188" t="s">
        <v>568</v>
      </c>
      <c r="D433" s="188" t="s">
        <v>266</v>
      </c>
      <c r="E433" s="189" t="s">
        <v>409</v>
      </c>
      <c r="F433" s="190" t="s">
        <v>410</v>
      </c>
      <c r="G433" s="191" t="s">
        <v>215</v>
      </c>
      <c r="H433" s="192">
        <v>13</v>
      </c>
      <c r="I433" s="193"/>
      <c r="J433" s="194">
        <f>ROUND(I433*H433,2)</f>
        <v>0</v>
      </c>
      <c r="K433" s="195"/>
      <c r="L433" s="33"/>
      <c r="M433" s="196" t="s">
        <v>1</v>
      </c>
      <c r="N433" s="197" t="s">
        <v>37</v>
      </c>
      <c r="O433" s="58"/>
      <c r="P433" s="156">
        <f>O433*H433</f>
        <v>0</v>
      </c>
      <c r="Q433" s="156">
        <v>0</v>
      </c>
      <c r="R433" s="156">
        <f>Q433*H433</f>
        <v>0</v>
      </c>
      <c r="S433" s="156">
        <v>0</v>
      </c>
      <c r="T433" s="157">
        <f>S433*H433</f>
        <v>0</v>
      </c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R433" s="158" t="s">
        <v>188</v>
      </c>
      <c r="AT433" s="158" t="s">
        <v>266</v>
      </c>
      <c r="AU433" s="158" t="s">
        <v>212</v>
      </c>
      <c r="AY433" s="17" t="s">
        <v>181</v>
      </c>
      <c r="BE433" s="159">
        <f>IF(N433="základní",J433,0)</f>
        <v>0</v>
      </c>
      <c r="BF433" s="159">
        <f>IF(N433="snížená",J433,0)</f>
        <v>0</v>
      </c>
      <c r="BG433" s="159">
        <f>IF(N433="zákl. přenesená",J433,0)</f>
        <v>0</v>
      </c>
      <c r="BH433" s="159">
        <f>IF(N433="sníž. přenesená",J433,0)</f>
        <v>0</v>
      </c>
      <c r="BI433" s="159">
        <f>IF(N433="nulová",J433,0)</f>
        <v>0</v>
      </c>
      <c r="BJ433" s="17" t="s">
        <v>80</v>
      </c>
      <c r="BK433" s="159">
        <f>ROUND(I433*H433,2)</f>
        <v>0</v>
      </c>
      <c r="BL433" s="17" t="s">
        <v>188</v>
      </c>
      <c r="BM433" s="158" t="s">
        <v>569</v>
      </c>
    </row>
    <row r="434" spans="1:65" s="2" customFormat="1" ht="11.25">
      <c r="A434" s="32"/>
      <c r="B434" s="33"/>
      <c r="C434" s="32"/>
      <c r="D434" s="160" t="s">
        <v>190</v>
      </c>
      <c r="E434" s="32"/>
      <c r="F434" s="161" t="s">
        <v>410</v>
      </c>
      <c r="G434" s="32"/>
      <c r="H434" s="32"/>
      <c r="I434" s="162"/>
      <c r="J434" s="32"/>
      <c r="K434" s="32"/>
      <c r="L434" s="33"/>
      <c r="M434" s="198"/>
      <c r="N434" s="199"/>
      <c r="O434" s="200"/>
      <c r="P434" s="200"/>
      <c r="Q434" s="200"/>
      <c r="R434" s="200"/>
      <c r="S434" s="200"/>
      <c r="T434" s="201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T434" s="17" t="s">
        <v>190</v>
      </c>
      <c r="AU434" s="17" t="s">
        <v>212</v>
      </c>
    </row>
    <row r="435" spans="1:65" s="2" customFormat="1" ht="6.95" customHeight="1">
      <c r="A435" s="32"/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33"/>
      <c r="M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</row>
  </sheetData>
  <autoFilter ref="C118:K434" xr:uid="{00000000-0009-0000-0000-000002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74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88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570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ROUND((SUM(BE120:BE173)),  2)</f>
        <v>0</v>
      </c>
      <c r="G33" s="32"/>
      <c r="H33" s="32"/>
      <c r="I33" s="100">
        <v>0.21</v>
      </c>
      <c r="J33" s="99">
        <f>ROUND(((SUM(BE120:BE173))*I33),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ROUND((SUM(BF120:BF173)),  2)</f>
        <v>0</v>
      </c>
      <c r="G34" s="32"/>
      <c r="H34" s="32"/>
      <c r="I34" s="100">
        <v>0.12</v>
      </c>
      <c r="J34" s="99">
        <f>ROUND(((SUM(BF120:BF173))*I34),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ROUND((SUM(BG120:BG173)),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ROUND((SUM(BH120:BH173)),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ROUND((SUM(BI120:BI173)),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00-14-01.04 - Výstroj trati - kolejový spodek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J121</f>
        <v>0</v>
      </c>
      <c r="L97" s="112"/>
    </row>
    <row r="98" spans="1:31" s="10" customFormat="1" ht="19.899999999999999" customHeight="1">
      <c r="B98" s="116"/>
      <c r="D98" s="117" t="s">
        <v>571</v>
      </c>
      <c r="E98" s="118"/>
      <c r="F98" s="118"/>
      <c r="G98" s="118"/>
      <c r="H98" s="118"/>
      <c r="I98" s="118"/>
      <c r="J98" s="119">
        <f>J122</f>
        <v>0</v>
      </c>
      <c r="L98" s="116"/>
    </row>
    <row r="99" spans="1:31" s="9" customFormat="1" ht="24.95" customHeight="1">
      <c r="B99" s="112"/>
      <c r="D99" s="113" t="s">
        <v>572</v>
      </c>
      <c r="E99" s="114"/>
      <c r="F99" s="114"/>
      <c r="G99" s="114"/>
      <c r="H99" s="114"/>
      <c r="I99" s="114"/>
      <c r="J99" s="115">
        <f>J159</f>
        <v>0</v>
      </c>
      <c r="L99" s="112"/>
    </row>
    <row r="100" spans="1:31" s="9" customFormat="1" ht="24.95" customHeight="1">
      <c r="B100" s="112"/>
      <c r="D100" s="113" t="s">
        <v>573</v>
      </c>
      <c r="E100" s="114"/>
      <c r="F100" s="114"/>
      <c r="G100" s="114"/>
      <c r="H100" s="114"/>
      <c r="I100" s="114"/>
      <c r="J100" s="115">
        <f>J171</f>
        <v>0</v>
      </c>
      <c r="L100" s="112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166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48" t="str">
        <f>E7</f>
        <v>Oprava trati v úseku Luka nad Jihlavou-Jihlava-III. a IV. etapa BM</v>
      </c>
      <c r="F110" s="249"/>
      <c r="G110" s="249"/>
      <c r="H110" s="249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156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5" t="str">
        <f>E9</f>
        <v>SO 00-14-01.04 - Výstroj trati - kolejový spodek</v>
      </c>
      <c r="F112" s="250"/>
      <c r="G112" s="250"/>
      <c r="H112" s="25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2"/>
      <c r="E114" s="32"/>
      <c r="F114" s="25" t="str">
        <f>F12</f>
        <v xml:space="preserve"> </v>
      </c>
      <c r="G114" s="32"/>
      <c r="H114" s="32"/>
      <c r="I114" s="27" t="s">
        <v>22</v>
      </c>
      <c r="J114" s="55" t="str">
        <f>IF(J12="","",J12)</f>
        <v>Vyplň údaj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23</v>
      </c>
      <c r="D116" s="32"/>
      <c r="E116" s="32"/>
      <c r="F116" s="25" t="str">
        <f>E15</f>
        <v xml:space="preserve"> </v>
      </c>
      <c r="G116" s="32"/>
      <c r="H116" s="32"/>
      <c r="I116" s="27" t="s">
        <v>28</v>
      </c>
      <c r="J116" s="30" t="str">
        <f>E21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26</v>
      </c>
      <c r="D117" s="32"/>
      <c r="E117" s="32"/>
      <c r="F117" s="25" t="str">
        <f>IF(E18="","",E18)</f>
        <v>Vyplň údaj</v>
      </c>
      <c r="G117" s="32"/>
      <c r="H117" s="32"/>
      <c r="I117" s="27" t="s">
        <v>30</v>
      </c>
      <c r="J117" s="30" t="str">
        <f>E24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20"/>
      <c r="B119" s="121"/>
      <c r="C119" s="122" t="s">
        <v>167</v>
      </c>
      <c r="D119" s="123" t="s">
        <v>57</v>
      </c>
      <c r="E119" s="123" t="s">
        <v>53</v>
      </c>
      <c r="F119" s="123" t="s">
        <v>54</v>
      </c>
      <c r="G119" s="123" t="s">
        <v>168</v>
      </c>
      <c r="H119" s="123" t="s">
        <v>169</v>
      </c>
      <c r="I119" s="123" t="s">
        <v>170</v>
      </c>
      <c r="J119" s="124" t="s">
        <v>160</v>
      </c>
      <c r="K119" s="125" t="s">
        <v>171</v>
      </c>
      <c r="L119" s="126"/>
      <c r="M119" s="62" t="s">
        <v>1</v>
      </c>
      <c r="N119" s="63" t="s">
        <v>36</v>
      </c>
      <c r="O119" s="63" t="s">
        <v>172</v>
      </c>
      <c r="P119" s="63" t="s">
        <v>173</v>
      </c>
      <c r="Q119" s="63" t="s">
        <v>174</v>
      </c>
      <c r="R119" s="63" t="s">
        <v>175</v>
      </c>
      <c r="S119" s="63" t="s">
        <v>176</v>
      </c>
      <c r="T119" s="64" t="s">
        <v>177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32"/>
      <c r="B120" s="33"/>
      <c r="C120" s="69" t="s">
        <v>178</v>
      </c>
      <c r="D120" s="32"/>
      <c r="E120" s="32"/>
      <c r="F120" s="32"/>
      <c r="G120" s="32"/>
      <c r="H120" s="32"/>
      <c r="I120" s="32"/>
      <c r="J120" s="127">
        <f>BK120</f>
        <v>0</v>
      </c>
      <c r="K120" s="32"/>
      <c r="L120" s="33"/>
      <c r="M120" s="65"/>
      <c r="N120" s="56"/>
      <c r="O120" s="66"/>
      <c r="P120" s="128">
        <f>P121+P159+P171</f>
        <v>0</v>
      </c>
      <c r="Q120" s="66"/>
      <c r="R120" s="128">
        <f>R121+R159+R171</f>
        <v>1.8895500000000001</v>
      </c>
      <c r="S120" s="66"/>
      <c r="T120" s="129">
        <f>T121+T159+T171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71</v>
      </c>
      <c r="AU120" s="17" t="s">
        <v>162</v>
      </c>
      <c r="BK120" s="130">
        <f>BK121+BK159+BK171</f>
        <v>0</v>
      </c>
    </row>
    <row r="121" spans="1:65" s="12" customFormat="1" ht="25.9" customHeight="1">
      <c r="B121" s="131"/>
      <c r="D121" s="132" t="s">
        <v>71</v>
      </c>
      <c r="E121" s="133" t="s">
        <v>179</v>
      </c>
      <c r="F121" s="133" t="s">
        <v>180</v>
      </c>
      <c r="I121" s="134"/>
      <c r="J121" s="135">
        <f>BK121</f>
        <v>0</v>
      </c>
      <c r="L121" s="131"/>
      <c r="M121" s="136"/>
      <c r="N121" s="137"/>
      <c r="O121" s="137"/>
      <c r="P121" s="138">
        <f>P122</f>
        <v>0</v>
      </c>
      <c r="Q121" s="137"/>
      <c r="R121" s="138">
        <f>R122</f>
        <v>1.8895500000000001</v>
      </c>
      <c r="S121" s="137"/>
      <c r="T121" s="139">
        <f>T122</f>
        <v>0</v>
      </c>
      <c r="AR121" s="132" t="s">
        <v>80</v>
      </c>
      <c r="AT121" s="140" t="s">
        <v>71</v>
      </c>
      <c r="AU121" s="140" t="s">
        <v>72</v>
      </c>
      <c r="AY121" s="132" t="s">
        <v>181</v>
      </c>
      <c r="BK121" s="141">
        <f>BK122</f>
        <v>0</v>
      </c>
    </row>
    <row r="122" spans="1:65" s="12" customFormat="1" ht="22.9" customHeight="1">
      <c r="B122" s="131"/>
      <c r="D122" s="132" t="s">
        <v>71</v>
      </c>
      <c r="E122" s="142" t="s">
        <v>231</v>
      </c>
      <c r="F122" s="142" t="s">
        <v>574</v>
      </c>
      <c r="I122" s="134"/>
      <c r="J122" s="143">
        <f>BK122</f>
        <v>0</v>
      </c>
      <c r="L122" s="131"/>
      <c r="M122" s="136"/>
      <c r="N122" s="137"/>
      <c r="O122" s="137"/>
      <c r="P122" s="138">
        <f>SUM(P123:P158)</f>
        <v>0</v>
      </c>
      <c r="Q122" s="137"/>
      <c r="R122" s="138">
        <f>SUM(R123:R158)</f>
        <v>1.8895500000000001</v>
      </c>
      <c r="S122" s="137"/>
      <c r="T122" s="139">
        <f>SUM(T123:T158)</f>
        <v>0</v>
      </c>
      <c r="AR122" s="132" t="s">
        <v>80</v>
      </c>
      <c r="AT122" s="140" t="s">
        <v>71</v>
      </c>
      <c r="AU122" s="140" t="s">
        <v>80</v>
      </c>
      <c r="AY122" s="132" t="s">
        <v>181</v>
      </c>
      <c r="BK122" s="141">
        <f>SUM(BK123:BK158)</f>
        <v>0</v>
      </c>
    </row>
    <row r="123" spans="1:65" s="2" customFormat="1" ht="21.75" customHeight="1">
      <c r="A123" s="32"/>
      <c r="B123" s="144"/>
      <c r="C123" s="188" t="s">
        <v>80</v>
      </c>
      <c r="D123" s="188" t="s">
        <v>266</v>
      </c>
      <c r="E123" s="189" t="s">
        <v>575</v>
      </c>
      <c r="F123" s="190" t="s">
        <v>576</v>
      </c>
      <c r="G123" s="191" t="s">
        <v>577</v>
      </c>
      <c r="H123" s="192">
        <v>10</v>
      </c>
      <c r="I123" s="193"/>
      <c r="J123" s="194">
        <f>ROUND(I123*H123,2)</f>
        <v>0</v>
      </c>
      <c r="K123" s="195"/>
      <c r="L123" s="33"/>
      <c r="M123" s="196" t="s">
        <v>1</v>
      </c>
      <c r="N123" s="197" t="s">
        <v>37</v>
      </c>
      <c r="O123" s="58"/>
      <c r="P123" s="156">
        <f>O123*H123</f>
        <v>0</v>
      </c>
      <c r="Q123" s="156">
        <v>0</v>
      </c>
      <c r="R123" s="156">
        <f>Q123*H123</f>
        <v>0</v>
      </c>
      <c r="S123" s="156">
        <v>0</v>
      </c>
      <c r="T123" s="157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58" t="s">
        <v>188</v>
      </c>
      <c r="AT123" s="158" t="s">
        <v>266</v>
      </c>
      <c r="AU123" s="158" t="s">
        <v>82</v>
      </c>
      <c r="AY123" s="17" t="s">
        <v>181</v>
      </c>
      <c r="BE123" s="159">
        <f>IF(N123="základní",J123,0)</f>
        <v>0</v>
      </c>
      <c r="BF123" s="159">
        <f>IF(N123="snížená",J123,0)</f>
        <v>0</v>
      </c>
      <c r="BG123" s="159">
        <f>IF(N123="zákl. přenesená",J123,0)</f>
        <v>0</v>
      </c>
      <c r="BH123" s="159">
        <f>IF(N123="sníž. přenesená",J123,0)</f>
        <v>0</v>
      </c>
      <c r="BI123" s="159">
        <f>IF(N123="nulová",J123,0)</f>
        <v>0</v>
      </c>
      <c r="BJ123" s="17" t="s">
        <v>80</v>
      </c>
      <c r="BK123" s="159">
        <f>ROUND(I123*H123,2)</f>
        <v>0</v>
      </c>
      <c r="BL123" s="17" t="s">
        <v>188</v>
      </c>
      <c r="BM123" s="158" t="s">
        <v>578</v>
      </c>
    </row>
    <row r="124" spans="1:65" s="2" customFormat="1" ht="39">
      <c r="A124" s="32"/>
      <c r="B124" s="33"/>
      <c r="C124" s="32"/>
      <c r="D124" s="160" t="s">
        <v>190</v>
      </c>
      <c r="E124" s="32"/>
      <c r="F124" s="161" t="s">
        <v>579</v>
      </c>
      <c r="G124" s="32"/>
      <c r="H124" s="32"/>
      <c r="I124" s="162"/>
      <c r="J124" s="32"/>
      <c r="K124" s="32"/>
      <c r="L124" s="33"/>
      <c r="M124" s="163"/>
      <c r="N124" s="164"/>
      <c r="O124" s="58"/>
      <c r="P124" s="58"/>
      <c r="Q124" s="58"/>
      <c r="R124" s="58"/>
      <c r="S124" s="58"/>
      <c r="T124" s="59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190</v>
      </c>
      <c r="AU124" s="17" t="s">
        <v>82</v>
      </c>
    </row>
    <row r="125" spans="1:65" s="2" customFormat="1" ht="16.5" customHeight="1">
      <c r="A125" s="32"/>
      <c r="B125" s="144"/>
      <c r="C125" s="188" t="s">
        <v>82</v>
      </c>
      <c r="D125" s="188" t="s">
        <v>266</v>
      </c>
      <c r="E125" s="189" t="s">
        <v>580</v>
      </c>
      <c r="F125" s="190" t="s">
        <v>581</v>
      </c>
      <c r="G125" s="191" t="s">
        <v>577</v>
      </c>
      <c r="H125" s="192">
        <v>24</v>
      </c>
      <c r="I125" s="193"/>
      <c r="J125" s="194">
        <f>ROUND(I125*H125,2)</f>
        <v>0</v>
      </c>
      <c r="K125" s="195"/>
      <c r="L125" s="33"/>
      <c r="M125" s="196" t="s">
        <v>1</v>
      </c>
      <c r="N125" s="197" t="s">
        <v>37</v>
      </c>
      <c r="O125" s="58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8" t="s">
        <v>188</v>
      </c>
      <c r="AT125" s="158" t="s">
        <v>266</v>
      </c>
      <c r="AU125" s="158" t="s">
        <v>82</v>
      </c>
      <c r="AY125" s="17" t="s">
        <v>181</v>
      </c>
      <c r="BE125" s="159">
        <f>IF(N125="základní",J125,0)</f>
        <v>0</v>
      </c>
      <c r="BF125" s="159">
        <f>IF(N125="snížená",J125,0)</f>
        <v>0</v>
      </c>
      <c r="BG125" s="159">
        <f>IF(N125="zákl. přenesená",J125,0)</f>
        <v>0</v>
      </c>
      <c r="BH125" s="159">
        <f>IF(N125="sníž. přenesená",J125,0)</f>
        <v>0</v>
      </c>
      <c r="BI125" s="159">
        <f>IF(N125="nulová",J125,0)</f>
        <v>0</v>
      </c>
      <c r="BJ125" s="17" t="s">
        <v>80</v>
      </c>
      <c r="BK125" s="159">
        <f>ROUND(I125*H125,2)</f>
        <v>0</v>
      </c>
      <c r="BL125" s="17" t="s">
        <v>188</v>
      </c>
      <c r="BM125" s="158" t="s">
        <v>582</v>
      </c>
    </row>
    <row r="126" spans="1:65" s="2" customFormat="1" ht="39">
      <c r="A126" s="32"/>
      <c r="B126" s="33"/>
      <c r="C126" s="32"/>
      <c r="D126" s="160" t="s">
        <v>190</v>
      </c>
      <c r="E126" s="32"/>
      <c r="F126" s="161" t="s">
        <v>583</v>
      </c>
      <c r="G126" s="32"/>
      <c r="H126" s="32"/>
      <c r="I126" s="162"/>
      <c r="J126" s="32"/>
      <c r="K126" s="32"/>
      <c r="L126" s="33"/>
      <c r="M126" s="163"/>
      <c r="N126" s="164"/>
      <c r="O126" s="58"/>
      <c r="P126" s="58"/>
      <c r="Q126" s="58"/>
      <c r="R126" s="58"/>
      <c r="S126" s="58"/>
      <c r="T126" s="59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190</v>
      </c>
      <c r="AU126" s="17" t="s">
        <v>82</v>
      </c>
    </row>
    <row r="127" spans="1:65" s="2" customFormat="1" ht="16.5" customHeight="1">
      <c r="A127" s="32"/>
      <c r="B127" s="144"/>
      <c r="C127" s="188" t="s">
        <v>212</v>
      </c>
      <c r="D127" s="188" t="s">
        <v>266</v>
      </c>
      <c r="E127" s="189" t="s">
        <v>584</v>
      </c>
      <c r="F127" s="190" t="s">
        <v>585</v>
      </c>
      <c r="G127" s="191" t="s">
        <v>577</v>
      </c>
      <c r="H127" s="192">
        <v>11</v>
      </c>
      <c r="I127" s="193"/>
      <c r="J127" s="194">
        <f>ROUND(I127*H127,2)</f>
        <v>0</v>
      </c>
      <c r="K127" s="195"/>
      <c r="L127" s="33"/>
      <c r="M127" s="196" t="s">
        <v>1</v>
      </c>
      <c r="N127" s="197" t="s">
        <v>37</v>
      </c>
      <c r="O127" s="58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188</v>
      </c>
      <c r="AT127" s="158" t="s">
        <v>266</v>
      </c>
      <c r="AU127" s="158" t="s">
        <v>82</v>
      </c>
      <c r="AY127" s="17" t="s">
        <v>181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7" t="s">
        <v>80</v>
      </c>
      <c r="BK127" s="159">
        <f>ROUND(I127*H127,2)</f>
        <v>0</v>
      </c>
      <c r="BL127" s="17" t="s">
        <v>188</v>
      </c>
      <c r="BM127" s="158" t="s">
        <v>586</v>
      </c>
    </row>
    <row r="128" spans="1:65" s="2" customFormat="1" ht="29.25">
      <c r="A128" s="32"/>
      <c r="B128" s="33"/>
      <c r="C128" s="32"/>
      <c r="D128" s="160" t="s">
        <v>190</v>
      </c>
      <c r="E128" s="32"/>
      <c r="F128" s="161" t="s">
        <v>587</v>
      </c>
      <c r="G128" s="32"/>
      <c r="H128" s="32"/>
      <c r="I128" s="162"/>
      <c r="J128" s="32"/>
      <c r="K128" s="32"/>
      <c r="L128" s="33"/>
      <c r="M128" s="163"/>
      <c r="N128" s="16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190</v>
      </c>
      <c r="AU128" s="17" t="s">
        <v>82</v>
      </c>
    </row>
    <row r="129" spans="1:65" s="2" customFormat="1" ht="21.75" customHeight="1">
      <c r="A129" s="32"/>
      <c r="B129" s="144"/>
      <c r="C129" s="188" t="s">
        <v>188</v>
      </c>
      <c r="D129" s="188" t="s">
        <v>266</v>
      </c>
      <c r="E129" s="189" t="s">
        <v>588</v>
      </c>
      <c r="F129" s="190" t="s">
        <v>589</v>
      </c>
      <c r="G129" s="191" t="s">
        <v>577</v>
      </c>
      <c r="H129" s="192">
        <v>10</v>
      </c>
      <c r="I129" s="193"/>
      <c r="J129" s="194">
        <f>ROUND(I129*H129,2)</f>
        <v>0</v>
      </c>
      <c r="K129" s="195"/>
      <c r="L129" s="33"/>
      <c r="M129" s="196" t="s">
        <v>1</v>
      </c>
      <c r="N129" s="197" t="s">
        <v>37</v>
      </c>
      <c r="O129" s="58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8" t="s">
        <v>188</v>
      </c>
      <c r="AT129" s="158" t="s">
        <v>266</v>
      </c>
      <c r="AU129" s="158" t="s">
        <v>82</v>
      </c>
      <c r="AY129" s="17" t="s">
        <v>181</v>
      </c>
      <c r="BE129" s="159">
        <f>IF(N129="základní",J129,0)</f>
        <v>0</v>
      </c>
      <c r="BF129" s="159">
        <f>IF(N129="snížená",J129,0)</f>
        <v>0</v>
      </c>
      <c r="BG129" s="159">
        <f>IF(N129="zákl. přenesená",J129,0)</f>
        <v>0</v>
      </c>
      <c r="BH129" s="159">
        <f>IF(N129="sníž. přenesená",J129,0)</f>
        <v>0</v>
      </c>
      <c r="BI129" s="159">
        <f>IF(N129="nulová",J129,0)</f>
        <v>0</v>
      </c>
      <c r="BJ129" s="17" t="s">
        <v>80</v>
      </c>
      <c r="BK129" s="159">
        <f>ROUND(I129*H129,2)</f>
        <v>0</v>
      </c>
      <c r="BL129" s="17" t="s">
        <v>188</v>
      </c>
      <c r="BM129" s="158" t="s">
        <v>590</v>
      </c>
    </row>
    <row r="130" spans="1:65" s="2" customFormat="1" ht="39">
      <c r="A130" s="32"/>
      <c r="B130" s="33"/>
      <c r="C130" s="32"/>
      <c r="D130" s="160" t="s">
        <v>190</v>
      </c>
      <c r="E130" s="32"/>
      <c r="F130" s="161" t="s">
        <v>591</v>
      </c>
      <c r="G130" s="32"/>
      <c r="H130" s="32"/>
      <c r="I130" s="162"/>
      <c r="J130" s="32"/>
      <c r="K130" s="32"/>
      <c r="L130" s="33"/>
      <c r="M130" s="163"/>
      <c r="N130" s="164"/>
      <c r="O130" s="58"/>
      <c r="P130" s="58"/>
      <c r="Q130" s="58"/>
      <c r="R130" s="58"/>
      <c r="S130" s="58"/>
      <c r="T130" s="59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190</v>
      </c>
      <c r="AU130" s="17" t="s">
        <v>82</v>
      </c>
    </row>
    <row r="131" spans="1:65" s="2" customFormat="1" ht="21.75" customHeight="1">
      <c r="A131" s="32"/>
      <c r="B131" s="144"/>
      <c r="C131" s="188" t="s">
        <v>231</v>
      </c>
      <c r="D131" s="188" t="s">
        <v>266</v>
      </c>
      <c r="E131" s="189" t="s">
        <v>592</v>
      </c>
      <c r="F131" s="190" t="s">
        <v>593</v>
      </c>
      <c r="G131" s="191" t="s">
        <v>577</v>
      </c>
      <c r="H131" s="192">
        <v>11</v>
      </c>
      <c r="I131" s="193"/>
      <c r="J131" s="194">
        <f>ROUND(I131*H131,2)</f>
        <v>0</v>
      </c>
      <c r="K131" s="195"/>
      <c r="L131" s="33"/>
      <c r="M131" s="196" t="s">
        <v>1</v>
      </c>
      <c r="N131" s="197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188</v>
      </c>
      <c r="AT131" s="158" t="s">
        <v>266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594</v>
      </c>
    </row>
    <row r="132" spans="1:65" s="2" customFormat="1" ht="39">
      <c r="A132" s="32"/>
      <c r="B132" s="33"/>
      <c r="C132" s="32"/>
      <c r="D132" s="160" t="s">
        <v>190</v>
      </c>
      <c r="E132" s="32"/>
      <c r="F132" s="161" t="s">
        <v>595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2" customFormat="1" ht="24.2" customHeight="1">
      <c r="A133" s="32"/>
      <c r="B133" s="144"/>
      <c r="C133" s="188" t="s">
        <v>237</v>
      </c>
      <c r="D133" s="188" t="s">
        <v>266</v>
      </c>
      <c r="E133" s="189" t="s">
        <v>596</v>
      </c>
      <c r="F133" s="190" t="s">
        <v>597</v>
      </c>
      <c r="G133" s="191" t="s">
        <v>577</v>
      </c>
      <c r="H133" s="192">
        <v>1</v>
      </c>
      <c r="I133" s="193"/>
      <c r="J133" s="194">
        <f>ROUND(I133*H133,2)</f>
        <v>0</v>
      </c>
      <c r="K133" s="195"/>
      <c r="L133" s="33"/>
      <c r="M133" s="196" t="s">
        <v>1</v>
      </c>
      <c r="N133" s="197" t="s">
        <v>37</v>
      </c>
      <c r="O133" s="58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8" t="s">
        <v>188</v>
      </c>
      <c r="AT133" s="158" t="s">
        <v>266</v>
      </c>
      <c r="AU133" s="158" t="s">
        <v>82</v>
      </c>
      <c r="AY133" s="17" t="s">
        <v>181</v>
      </c>
      <c r="BE133" s="159">
        <f>IF(N133="základní",J133,0)</f>
        <v>0</v>
      </c>
      <c r="BF133" s="159">
        <f>IF(N133="snížená",J133,0)</f>
        <v>0</v>
      </c>
      <c r="BG133" s="159">
        <f>IF(N133="zákl. přenesená",J133,0)</f>
        <v>0</v>
      </c>
      <c r="BH133" s="159">
        <f>IF(N133="sníž. přenesená",J133,0)</f>
        <v>0</v>
      </c>
      <c r="BI133" s="159">
        <f>IF(N133="nulová",J133,0)</f>
        <v>0</v>
      </c>
      <c r="BJ133" s="17" t="s">
        <v>80</v>
      </c>
      <c r="BK133" s="159">
        <f>ROUND(I133*H133,2)</f>
        <v>0</v>
      </c>
      <c r="BL133" s="17" t="s">
        <v>188</v>
      </c>
      <c r="BM133" s="158" t="s">
        <v>598</v>
      </c>
    </row>
    <row r="134" spans="1:65" s="2" customFormat="1" ht="48.75">
      <c r="A134" s="32"/>
      <c r="B134" s="33"/>
      <c r="C134" s="32"/>
      <c r="D134" s="160" t="s">
        <v>190</v>
      </c>
      <c r="E134" s="32"/>
      <c r="F134" s="161" t="s">
        <v>599</v>
      </c>
      <c r="G134" s="32"/>
      <c r="H134" s="32"/>
      <c r="I134" s="162"/>
      <c r="J134" s="32"/>
      <c r="K134" s="32"/>
      <c r="L134" s="33"/>
      <c r="M134" s="163"/>
      <c r="N134" s="164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190</v>
      </c>
      <c r="AU134" s="17" t="s">
        <v>82</v>
      </c>
    </row>
    <row r="135" spans="1:65" s="2" customFormat="1" ht="16.5" customHeight="1">
      <c r="A135" s="32"/>
      <c r="B135" s="144"/>
      <c r="C135" s="188" t="s">
        <v>250</v>
      </c>
      <c r="D135" s="188" t="s">
        <v>266</v>
      </c>
      <c r="E135" s="189" t="s">
        <v>600</v>
      </c>
      <c r="F135" s="190" t="s">
        <v>601</v>
      </c>
      <c r="G135" s="191" t="s">
        <v>577</v>
      </c>
      <c r="H135" s="192">
        <v>11</v>
      </c>
      <c r="I135" s="193"/>
      <c r="J135" s="194">
        <f>ROUND(I135*H135,2)</f>
        <v>0</v>
      </c>
      <c r="K135" s="195"/>
      <c r="L135" s="33"/>
      <c r="M135" s="196" t="s">
        <v>1</v>
      </c>
      <c r="N135" s="197" t="s">
        <v>37</v>
      </c>
      <c r="O135" s="58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188</v>
      </c>
      <c r="AT135" s="158" t="s">
        <v>266</v>
      </c>
      <c r="AU135" s="158" t="s">
        <v>82</v>
      </c>
      <c r="AY135" s="17" t="s">
        <v>181</v>
      </c>
      <c r="BE135" s="159">
        <f>IF(N135="základní",J135,0)</f>
        <v>0</v>
      </c>
      <c r="BF135" s="159">
        <f>IF(N135="snížená",J135,0)</f>
        <v>0</v>
      </c>
      <c r="BG135" s="159">
        <f>IF(N135="zákl. přenesená",J135,0)</f>
        <v>0</v>
      </c>
      <c r="BH135" s="159">
        <f>IF(N135="sníž. přenesená",J135,0)</f>
        <v>0</v>
      </c>
      <c r="BI135" s="159">
        <f>IF(N135="nulová",J135,0)</f>
        <v>0</v>
      </c>
      <c r="BJ135" s="17" t="s">
        <v>80</v>
      </c>
      <c r="BK135" s="159">
        <f>ROUND(I135*H135,2)</f>
        <v>0</v>
      </c>
      <c r="BL135" s="17" t="s">
        <v>188</v>
      </c>
      <c r="BM135" s="158" t="s">
        <v>602</v>
      </c>
    </row>
    <row r="136" spans="1:65" s="2" customFormat="1" ht="39">
      <c r="A136" s="32"/>
      <c r="B136" s="33"/>
      <c r="C136" s="32"/>
      <c r="D136" s="160" t="s">
        <v>190</v>
      </c>
      <c r="E136" s="32"/>
      <c r="F136" s="161" t="s">
        <v>603</v>
      </c>
      <c r="G136" s="32"/>
      <c r="H136" s="32"/>
      <c r="I136" s="162"/>
      <c r="J136" s="32"/>
      <c r="K136" s="32"/>
      <c r="L136" s="33"/>
      <c r="M136" s="163"/>
      <c r="N136" s="16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190</v>
      </c>
      <c r="AU136" s="17" t="s">
        <v>82</v>
      </c>
    </row>
    <row r="137" spans="1:65" s="2" customFormat="1" ht="16.5" customHeight="1">
      <c r="A137" s="32"/>
      <c r="B137" s="144"/>
      <c r="C137" s="188" t="s">
        <v>187</v>
      </c>
      <c r="D137" s="188" t="s">
        <v>266</v>
      </c>
      <c r="E137" s="189" t="s">
        <v>604</v>
      </c>
      <c r="F137" s="190" t="s">
        <v>605</v>
      </c>
      <c r="G137" s="191" t="s">
        <v>577</v>
      </c>
      <c r="H137" s="192">
        <v>1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82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606</v>
      </c>
    </row>
    <row r="138" spans="1:65" s="2" customFormat="1" ht="11.25">
      <c r="A138" s="32"/>
      <c r="B138" s="33"/>
      <c r="C138" s="32"/>
      <c r="D138" s="160" t="s">
        <v>190</v>
      </c>
      <c r="E138" s="32"/>
      <c r="F138" s="161" t="s">
        <v>605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82</v>
      </c>
    </row>
    <row r="139" spans="1:65" s="2" customFormat="1" ht="16.5" customHeight="1">
      <c r="A139" s="32"/>
      <c r="B139" s="144"/>
      <c r="C139" s="188" t="s">
        <v>265</v>
      </c>
      <c r="D139" s="188" t="s">
        <v>266</v>
      </c>
      <c r="E139" s="189" t="s">
        <v>607</v>
      </c>
      <c r="F139" s="190" t="s">
        <v>608</v>
      </c>
      <c r="G139" s="191" t="s">
        <v>577</v>
      </c>
      <c r="H139" s="192">
        <v>4</v>
      </c>
      <c r="I139" s="193"/>
      <c r="J139" s="194">
        <f>ROUND(I139*H139,2)</f>
        <v>0</v>
      </c>
      <c r="K139" s="195"/>
      <c r="L139" s="33"/>
      <c r="M139" s="196" t="s">
        <v>1</v>
      </c>
      <c r="N139" s="197" t="s">
        <v>37</v>
      </c>
      <c r="O139" s="58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188</v>
      </c>
      <c r="AT139" s="158" t="s">
        <v>266</v>
      </c>
      <c r="AU139" s="158" t="s">
        <v>82</v>
      </c>
      <c r="AY139" s="17" t="s">
        <v>181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7" t="s">
        <v>80</v>
      </c>
      <c r="BK139" s="159">
        <f>ROUND(I139*H139,2)</f>
        <v>0</v>
      </c>
      <c r="BL139" s="17" t="s">
        <v>188</v>
      </c>
      <c r="BM139" s="158" t="s">
        <v>609</v>
      </c>
    </row>
    <row r="140" spans="1:65" s="2" customFormat="1" ht="39">
      <c r="A140" s="32"/>
      <c r="B140" s="33"/>
      <c r="C140" s="32"/>
      <c r="D140" s="160" t="s">
        <v>190</v>
      </c>
      <c r="E140" s="32"/>
      <c r="F140" s="161" t="s">
        <v>610</v>
      </c>
      <c r="G140" s="32"/>
      <c r="H140" s="32"/>
      <c r="I140" s="162"/>
      <c r="J140" s="32"/>
      <c r="K140" s="32"/>
      <c r="L140" s="33"/>
      <c r="M140" s="163"/>
      <c r="N140" s="16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190</v>
      </c>
      <c r="AU140" s="17" t="s">
        <v>82</v>
      </c>
    </row>
    <row r="141" spans="1:65" s="2" customFormat="1" ht="16.5" customHeight="1">
      <c r="A141" s="32"/>
      <c r="B141" s="144"/>
      <c r="C141" s="145" t="s">
        <v>277</v>
      </c>
      <c r="D141" s="145" t="s">
        <v>183</v>
      </c>
      <c r="E141" s="146" t="s">
        <v>611</v>
      </c>
      <c r="F141" s="147" t="s">
        <v>612</v>
      </c>
      <c r="G141" s="148" t="s">
        <v>577</v>
      </c>
      <c r="H141" s="149">
        <v>1</v>
      </c>
      <c r="I141" s="150"/>
      <c r="J141" s="151">
        <f>ROUND(I141*H141,2)</f>
        <v>0</v>
      </c>
      <c r="K141" s="152"/>
      <c r="L141" s="153"/>
      <c r="M141" s="154" t="s">
        <v>1</v>
      </c>
      <c r="N141" s="155" t="s">
        <v>37</v>
      </c>
      <c r="O141" s="58"/>
      <c r="P141" s="156">
        <f>O141*H141</f>
        <v>0</v>
      </c>
      <c r="Q141" s="156">
        <v>8.0000000000000002E-3</v>
      </c>
      <c r="R141" s="156">
        <f>Q141*H141</f>
        <v>8.0000000000000002E-3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187</v>
      </c>
      <c r="AT141" s="158" t="s">
        <v>183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613</v>
      </c>
    </row>
    <row r="142" spans="1:65" s="2" customFormat="1" ht="11.25">
      <c r="A142" s="32"/>
      <c r="B142" s="33"/>
      <c r="C142" s="32"/>
      <c r="D142" s="160" t="s">
        <v>190</v>
      </c>
      <c r="E142" s="32"/>
      <c r="F142" s="161" t="s">
        <v>612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2" customFormat="1" ht="16.5" customHeight="1">
      <c r="A143" s="32"/>
      <c r="B143" s="144"/>
      <c r="C143" s="145" t="s">
        <v>289</v>
      </c>
      <c r="D143" s="145" t="s">
        <v>183</v>
      </c>
      <c r="E143" s="146" t="s">
        <v>614</v>
      </c>
      <c r="F143" s="147" t="s">
        <v>615</v>
      </c>
      <c r="G143" s="148" t="s">
        <v>577</v>
      </c>
      <c r="H143" s="149">
        <v>10</v>
      </c>
      <c r="I143" s="150"/>
      <c r="J143" s="151">
        <f>ROUND(I143*H143,2)</f>
        <v>0</v>
      </c>
      <c r="K143" s="152"/>
      <c r="L143" s="153"/>
      <c r="M143" s="154" t="s">
        <v>1</v>
      </c>
      <c r="N143" s="155" t="s">
        <v>37</v>
      </c>
      <c r="O143" s="58"/>
      <c r="P143" s="156">
        <f>O143*H143</f>
        <v>0</v>
      </c>
      <c r="Q143" s="156">
        <v>2.2499999999999998E-3</v>
      </c>
      <c r="R143" s="156">
        <f>Q143*H143</f>
        <v>2.2499999999999999E-2</v>
      </c>
      <c r="S143" s="156">
        <v>0</v>
      </c>
      <c r="T143" s="15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187</v>
      </c>
      <c r="AT143" s="158" t="s">
        <v>183</v>
      </c>
      <c r="AU143" s="158" t="s">
        <v>82</v>
      </c>
      <c r="AY143" s="17" t="s">
        <v>181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80</v>
      </c>
      <c r="BK143" s="159">
        <f>ROUND(I143*H143,2)</f>
        <v>0</v>
      </c>
      <c r="BL143" s="17" t="s">
        <v>188</v>
      </c>
      <c r="BM143" s="158" t="s">
        <v>616</v>
      </c>
    </row>
    <row r="144" spans="1:65" s="2" customFormat="1" ht="11.25">
      <c r="A144" s="32"/>
      <c r="B144" s="33"/>
      <c r="C144" s="32"/>
      <c r="D144" s="160" t="s">
        <v>190</v>
      </c>
      <c r="E144" s="32"/>
      <c r="F144" s="161" t="s">
        <v>615</v>
      </c>
      <c r="G144" s="32"/>
      <c r="H144" s="32"/>
      <c r="I144" s="162"/>
      <c r="J144" s="32"/>
      <c r="K144" s="32"/>
      <c r="L144" s="33"/>
      <c r="M144" s="163"/>
      <c r="N144" s="164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190</v>
      </c>
      <c r="AU144" s="17" t="s">
        <v>82</v>
      </c>
    </row>
    <row r="145" spans="1:65" s="2" customFormat="1" ht="16.5" customHeight="1">
      <c r="A145" s="32"/>
      <c r="B145" s="144"/>
      <c r="C145" s="145" t="s">
        <v>8</v>
      </c>
      <c r="D145" s="145" t="s">
        <v>183</v>
      </c>
      <c r="E145" s="146" t="s">
        <v>617</v>
      </c>
      <c r="F145" s="147" t="s">
        <v>618</v>
      </c>
      <c r="G145" s="148" t="s">
        <v>577</v>
      </c>
      <c r="H145" s="149">
        <v>22</v>
      </c>
      <c r="I145" s="150"/>
      <c r="J145" s="151">
        <f>ROUND(I145*H145,2)</f>
        <v>0</v>
      </c>
      <c r="K145" s="152"/>
      <c r="L145" s="153"/>
      <c r="M145" s="154" t="s">
        <v>1</v>
      </c>
      <c r="N145" s="155" t="s">
        <v>37</v>
      </c>
      <c r="O145" s="58"/>
      <c r="P145" s="156">
        <f>O145*H145</f>
        <v>0</v>
      </c>
      <c r="Q145" s="156">
        <v>3.0000000000000001E-3</v>
      </c>
      <c r="R145" s="156">
        <f>Q145*H145</f>
        <v>6.6000000000000003E-2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187</v>
      </c>
      <c r="AT145" s="158" t="s">
        <v>183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619</v>
      </c>
    </row>
    <row r="146" spans="1:65" s="2" customFormat="1" ht="11.25">
      <c r="A146" s="32"/>
      <c r="B146" s="33"/>
      <c r="C146" s="32"/>
      <c r="D146" s="160" t="s">
        <v>190</v>
      </c>
      <c r="E146" s="32"/>
      <c r="F146" s="161" t="s">
        <v>618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2" customFormat="1" ht="16.5" customHeight="1">
      <c r="A147" s="32"/>
      <c r="B147" s="144"/>
      <c r="C147" s="145" t="s">
        <v>304</v>
      </c>
      <c r="D147" s="145" t="s">
        <v>183</v>
      </c>
      <c r="E147" s="146" t="s">
        <v>620</v>
      </c>
      <c r="F147" s="147" t="s">
        <v>621</v>
      </c>
      <c r="G147" s="148" t="s">
        <v>622</v>
      </c>
      <c r="H147" s="149">
        <v>23</v>
      </c>
      <c r="I147" s="150"/>
      <c r="J147" s="151">
        <f>ROUND(I147*H147,2)</f>
        <v>0</v>
      </c>
      <c r="K147" s="152"/>
      <c r="L147" s="153"/>
      <c r="M147" s="154" t="s">
        <v>1</v>
      </c>
      <c r="N147" s="155" t="s">
        <v>37</v>
      </c>
      <c r="O147" s="58"/>
      <c r="P147" s="156">
        <f>O147*H147</f>
        <v>0</v>
      </c>
      <c r="Q147" s="156">
        <v>2.65E-3</v>
      </c>
      <c r="R147" s="156">
        <f>Q147*H147</f>
        <v>6.0949999999999997E-2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187</v>
      </c>
      <c r="AT147" s="158" t="s">
        <v>183</v>
      </c>
      <c r="AU147" s="158" t="s">
        <v>82</v>
      </c>
      <c r="AY147" s="17" t="s">
        <v>181</v>
      </c>
      <c r="BE147" s="159">
        <f>IF(N147="základní",J147,0)</f>
        <v>0</v>
      </c>
      <c r="BF147" s="159">
        <f>IF(N147="snížená",J147,0)</f>
        <v>0</v>
      </c>
      <c r="BG147" s="159">
        <f>IF(N147="zákl. přenesená",J147,0)</f>
        <v>0</v>
      </c>
      <c r="BH147" s="159">
        <f>IF(N147="sníž. přenesená",J147,0)</f>
        <v>0</v>
      </c>
      <c r="BI147" s="159">
        <f>IF(N147="nulová",J147,0)</f>
        <v>0</v>
      </c>
      <c r="BJ147" s="17" t="s">
        <v>80</v>
      </c>
      <c r="BK147" s="159">
        <f>ROUND(I147*H147,2)</f>
        <v>0</v>
      </c>
      <c r="BL147" s="17" t="s">
        <v>188</v>
      </c>
      <c r="BM147" s="158" t="s">
        <v>623</v>
      </c>
    </row>
    <row r="148" spans="1:65" s="2" customFormat="1" ht="11.25">
      <c r="A148" s="32"/>
      <c r="B148" s="33"/>
      <c r="C148" s="32"/>
      <c r="D148" s="160" t="s">
        <v>190</v>
      </c>
      <c r="E148" s="32"/>
      <c r="F148" s="161" t="s">
        <v>621</v>
      </c>
      <c r="G148" s="32"/>
      <c r="H148" s="32"/>
      <c r="I148" s="162"/>
      <c r="J148" s="32"/>
      <c r="K148" s="32"/>
      <c r="L148" s="33"/>
      <c r="M148" s="163"/>
      <c r="N148" s="164"/>
      <c r="O148" s="58"/>
      <c r="P148" s="58"/>
      <c r="Q148" s="58"/>
      <c r="R148" s="58"/>
      <c r="S148" s="58"/>
      <c r="T148" s="59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7" t="s">
        <v>190</v>
      </c>
      <c r="AU148" s="17" t="s">
        <v>82</v>
      </c>
    </row>
    <row r="149" spans="1:65" s="2" customFormat="1" ht="16.5" customHeight="1">
      <c r="A149" s="32"/>
      <c r="B149" s="144"/>
      <c r="C149" s="145" t="s">
        <v>312</v>
      </c>
      <c r="D149" s="145" t="s">
        <v>183</v>
      </c>
      <c r="E149" s="146" t="s">
        <v>624</v>
      </c>
      <c r="F149" s="147" t="s">
        <v>625</v>
      </c>
      <c r="G149" s="148" t="s">
        <v>577</v>
      </c>
      <c r="H149" s="149">
        <v>23</v>
      </c>
      <c r="I149" s="150"/>
      <c r="J149" s="151">
        <f>ROUND(I149*H149,2)</f>
        <v>0</v>
      </c>
      <c r="K149" s="152"/>
      <c r="L149" s="153"/>
      <c r="M149" s="154" t="s">
        <v>1</v>
      </c>
      <c r="N149" s="155" t="s">
        <v>37</v>
      </c>
      <c r="O149" s="58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8" t="s">
        <v>187</v>
      </c>
      <c r="AT149" s="158" t="s">
        <v>183</v>
      </c>
      <c r="AU149" s="158" t="s">
        <v>82</v>
      </c>
      <c r="AY149" s="17" t="s">
        <v>181</v>
      </c>
      <c r="BE149" s="159">
        <f>IF(N149="základní",J149,0)</f>
        <v>0</v>
      </c>
      <c r="BF149" s="159">
        <f>IF(N149="snížená",J149,0)</f>
        <v>0</v>
      </c>
      <c r="BG149" s="159">
        <f>IF(N149="zákl. přenesená",J149,0)</f>
        <v>0</v>
      </c>
      <c r="BH149" s="159">
        <f>IF(N149="sníž. přenesená",J149,0)</f>
        <v>0</v>
      </c>
      <c r="BI149" s="159">
        <f>IF(N149="nulová",J149,0)</f>
        <v>0</v>
      </c>
      <c r="BJ149" s="17" t="s">
        <v>80</v>
      </c>
      <c r="BK149" s="159">
        <f>ROUND(I149*H149,2)</f>
        <v>0</v>
      </c>
      <c r="BL149" s="17" t="s">
        <v>188</v>
      </c>
      <c r="BM149" s="158" t="s">
        <v>626</v>
      </c>
    </row>
    <row r="150" spans="1:65" s="2" customFormat="1" ht="11.25">
      <c r="A150" s="32"/>
      <c r="B150" s="33"/>
      <c r="C150" s="32"/>
      <c r="D150" s="160" t="s">
        <v>190</v>
      </c>
      <c r="E150" s="32"/>
      <c r="F150" s="161" t="s">
        <v>625</v>
      </c>
      <c r="G150" s="32"/>
      <c r="H150" s="32"/>
      <c r="I150" s="162"/>
      <c r="J150" s="32"/>
      <c r="K150" s="32"/>
      <c r="L150" s="33"/>
      <c r="M150" s="163"/>
      <c r="N150" s="164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190</v>
      </c>
      <c r="AU150" s="17" t="s">
        <v>82</v>
      </c>
    </row>
    <row r="151" spans="1:65" s="2" customFormat="1" ht="21.75" customHeight="1">
      <c r="A151" s="32"/>
      <c r="B151" s="144"/>
      <c r="C151" s="145" t="s">
        <v>319</v>
      </c>
      <c r="D151" s="145" t="s">
        <v>183</v>
      </c>
      <c r="E151" s="146" t="s">
        <v>627</v>
      </c>
      <c r="F151" s="147" t="s">
        <v>628</v>
      </c>
      <c r="G151" s="148" t="s">
        <v>577</v>
      </c>
      <c r="H151" s="149">
        <v>34</v>
      </c>
      <c r="I151" s="150"/>
      <c r="J151" s="151">
        <f>ROUND(I151*H151,2)</f>
        <v>0</v>
      </c>
      <c r="K151" s="152"/>
      <c r="L151" s="153"/>
      <c r="M151" s="154" t="s">
        <v>1</v>
      </c>
      <c r="N151" s="155" t="s">
        <v>37</v>
      </c>
      <c r="O151" s="58"/>
      <c r="P151" s="156">
        <f>O151*H151</f>
        <v>0</v>
      </c>
      <c r="Q151" s="156">
        <v>1.4999999999999999E-4</v>
      </c>
      <c r="R151" s="156">
        <f>Q151*H151</f>
        <v>5.0999999999999995E-3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187</v>
      </c>
      <c r="AT151" s="158" t="s">
        <v>183</v>
      </c>
      <c r="AU151" s="158" t="s">
        <v>82</v>
      </c>
      <c r="AY151" s="17" t="s">
        <v>181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80</v>
      </c>
      <c r="BK151" s="159">
        <f>ROUND(I151*H151,2)</f>
        <v>0</v>
      </c>
      <c r="BL151" s="17" t="s">
        <v>188</v>
      </c>
      <c r="BM151" s="158" t="s">
        <v>629</v>
      </c>
    </row>
    <row r="152" spans="1:65" s="2" customFormat="1" ht="11.25">
      <c r="A152" s="32"/>
      <c r="B152" s="33"/>
      <c r="C152" s="32"/>
      <c r="D152" s="160" t="s">
        <v>190</v>
      </c>
      <c r="E152" s="32"/>
      <c r="F152" s="161" t="s">
        <v>628</v>
      </c>
      <c r="G152" s="32"/>
      <c r="H152" s="32"/>
      <c r="I152" s="162"/>
      <c r="J152" s="32"/>
      <c r="K152" s="32"/>
      <c r="L152" s="33"/>
      <c r="M152" s="163"/>
      <c r="N152" s="16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190</v>
      </c>
      <c r="AU152" s="17" t="s">
        <v>82</v>
      </c>
    </row>
    <row r="153" spans="1:65" s="2" customFormat="1" ht="16.5" customHeight="1">
      <c r="A153" s="32"/>
      <c r="B153" s="144"/>
      <c r="C153" s="145" t="s">
        <v>325</v>
      </c>
      <c r="D153" s="145" t="s">
        <v>183</v>
      </c>
      <c r="E153" s="146" t="s">
        <v>630</v>
      </c>
      <c r="F153" s="147" t="s">
        <v>631</v>
      </c>
      <c r="G153" s="148" t="s">
        <v>577</v>
      </c>
      <c r="H153" s="149">
        <v>23</v>
      </c>
      <c r="I153" s="150"/>
      <c r="J153" s="151">
        <f>ROUND(I153*H153,2)</f>
        <v>0</v>
      </c>
      <c r="K153" s="152"/>
      <c r="L153" s="153"/>
      <c r="M153" s="154" t="s">
        <v>1</v>
      </c>
      <c r="N153" s="155" t="s">
        <v>37</v>
      </c>
      <c r="O153" s="58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187</v>
      </c>
      <c r="AT153" s="158" t="s">
        <v>183</v>
      </c>
      <c r="AU153" s="158" t="s">
        <v>82</v>
      </c>
      <c r="AY153" s="17" t="s">
        <v>181</v>
      </c>
      <c r="BE153" s="159">
        <f>IF(N153="základní",J153,0)</f>
        <v>0</v>
      </c>
      <c r="BF153" s="159">
        <f>IF(N153="snížená",J153,0)</f>
        <v>0</v>
      </c>
      <c r="BG153" s="159">
        <f>IF(N153="zákl. přenesená",J153,0)</f>
        <v>0</v>
      </c>
      <c r="BH153" s="159">
        <f>IF(N153="sníž. přenesená",J153,0)</f>
        <v>0</v>
      </c>
      <c r="BI153" s="159">
        <f>IF(N153="nulová",J153,0)</f>
        <v>0</v>
      </c>
      <c r="BJ153" s="17" t="s">
        <v>80</v>
      </c>
      <c r="BK153" s="159">
        <f>ROUND(I153*H153,2)</f>
        <v>0</v>
      </c>
      <c r="BL153" s="17" t="s">
        <v>188</v>
      </c>
      <c r="BM153" s="158" t="s">
        <v>632</v>
      </c>
    </row>
    <row r="154" spans="1:65" s="2" customFormat="1" ht="11.25">
      <c r="A154" s="32"/>
      <c r="B154" s="33"/>
      <c r="C154" s="32"/>
      <c r="D154" s="160" t="s">
        <v>190</v>
      </c>
      <c r="E154" s="32"/>
      <c r="F154" s="161" t="s">
        <v>631</v>
      </c>
      <c r="G154" s="32"/>
      <c r="H154" s="32"/>
      <c r="I154" s="162"/>
      <c r="J154" s="32"/>
      <c r="K154" s="32"/>
      <c r="L154" s="33"/>
      <c r="M154" s="163"/>
      <c r="N154" s="164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190</v>
      </c>
      <c r="AU154" s="17" t="s">
        <v>82</v>
      </c>
    </row>
    <row r="155" spans="1:65" s="2" customFormat="1" ht="21.75" customHeight="1">
      <c r="A155" s="32"/>
      <c r="B155" s="144"/>
      <c r="C155" s="145" t="s">
        <v>329</v>
      </c>
      <c r="D155" s="145" t="s">
        <v>183</v>
      </c>
      <c r="E155" s="146" t="s">
        <v>633</v>
      </c>
      <c r="F155" s="147" t="s">
        <v>634</v>
      </c>
      <c r="G155" s="148" t="s">
        <v>577</v>
      </c>
      <c r="H155" s="149">
        <v>11</v>
      </c>
      <c r="I155" s="150"/>
      <c r="J155" s="151">
        <f>ROUND(I155*H155,2)</f>
        <v>0</v>
      </c>
      <c r="K155" s="152"/>
      <c r="L155" s="153"/>
      <c r="M155" s="154" t="s">
        <v>1</v>
      </c>
      <c r="N155" s="155" t="s">
        <v>37</v>
      </c>
      <c r="O155" s="58"/>
      <c r="P155" s="156">
        <f>O155*H155</f>
        <v>0</v>
      </c>
      <c r="Q155" s="156">
        <v>0.157</v>
      </c>
      <c r="R155" s="156">
        <f>Q155*H155</f>
        <v>1.7270000000000001</v>
      </c>
      <c r="S155" s="156">
        <v>0</v>
      </c>
      <c r="T155" s="157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8" t="s">
        <v>187</v>
      </c>
      <c r="AT155" s="158" t="s">
        <v>183</v>
      </c>
      <c r="AU155" s="158" t="s">
        <v>82</v>
      </c>
      <c r="AY155" s="17" t="s">
        <v>181</v>
      </c>
      <c r="BE155" s="159">
        <f>IF(N155="základní",J155,0)</f>
        <v>0</v>
      </c>
      <c r="BF155" s="159">
        <f>IF(N155="snížená",J155,0)</f>
        <v>0</v>
      </c>
      <c r="BG155" s="159">
        <f>IF(N155="zákl. přenesená",J155,0)</f>
        <v>0</v>
      </c>
      <c r="BH155" s="159">
        <f>IF(N155="sníž. přenesená",J155,0)</f>
        <v>0</v>
      </c>
      <c r="BI155" s="159">
        <f>IF(N155="nulová",J155,0)</f>
        <v>0</v>
      </c>
      <c r="BJ155" s="17" t="s">
        <v>80</v>
      </c>
      <c r="BK155" s="159">
        <f>ROUND(I155*H155,2)</f>
        <v>0</v>
      </c>
      <c r="BL155" s="17" t="s">
        <v>188</v>
      </c>
      <c r="BM155" s="158" t="s">
        <v>635</v>
      </c>
    </row>
    <row r="156" spans="1:65" s="2" customFormat="1" ht="11.25">
      <c r="A156" s="32"/>
      <c r="B156" s="33"/>
      <c r="C156" s="32"/>
      <c r="D156" s="160" t="s">
        <v>190</v>
      </c>
      <c r="E156" s="32"/>
      <c r="F156" s="161" t="s">
        <v>634</v>
      </c>
      <c r="G156" s="32"/>
      <c r="H156" s="32"/>
      <c r="I156" s="162"/>
      <c r="J156" s="32"/>
      <c r="K156" s="32"/>
      <c r="L156" s="33"/>
      <c r="M156" s="163"/>
      <c r="N156" s="164"/>
      <c r="O156" s="58"/>
      <c r="P156" s="58"/>
      <c r="Q156" s="58"/>
      <c r="R156" s="58"/>
      <c r="S156" s="58"/>
      <c r="T156" s="59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T156" s="17" t="s">
        <v>190</v>
      </c>
      <c r="AU156" s="17" t="s">
        <v>82</v>
      </c>
    </row>
    <row r="157" spans="1:65" s="2" customFormat="1" ht="16.5" customHeight="1">
      <c r="A157" s="32"/>
      <c r="B157" s="144"/>
      <c r="C157" s="145" t="s">
        <v>333</v>
      </c>
      <c r="D157" s="145" t="s">
        <v>183</v>
      </c>
      <c r="E157" s="146" t="s">
        <v>636</v>
      </c>
      <c r="F157" s="147" t="s">
        <v>637</v>
      </c>
      <c r="G157" s="148" t="s">
        <v>577</v>
      </c>
      <c r="H157" s="149">
        <v>4</v>
      </c>
      <c r="I157" s="150"/>
      <c r="J157" s="151">
        <f>ROUND(I157*H157,2)</f>
        <v>0</v>
      </c>
      <c r="K157" s="152"/>
      <c r="L157" s="153"/>
      <c r="M157" s="154" t="s">
        <v>1</v>
      </c>
      <c r="N157" s="155" t="s">
        <v>37</v>
      </c>
      <c r="O157" s="58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8" t="s">
        <v>187</v>
      </c>
      <c r="AT157" s="158" t="s">
        <v>183</v>
      </c>
      <c r="AU157" s="158" t="s">
        <v>82</v>
      </c>
      <c r="AY157" s="17" t="s">
        <v>181</v>
      </c>
      <c r="BE157" s="159">
        <f>IF(N157="základní",J157,0)</f>
        <v>0</v>
      </c>
      <c r="BF157" s="159">
        <f>IF(N157="snížená",J157,0)</f>
        <v>0</v>
      </c>
      <c r="BG157" s="159">
        <f>IF(N157="zákl. přenesená",J157,0)</f>
        <v>0</v>
      </c>
      <c r="BH157" s="159">
        <f>IF(N157="sníž. přenesená",J157,0)</f>
        <v>0</v>
      </c>
      <c r="BI157" s="159">
        <f>IF(N157="nulová",J157,0)</f>
        <v>0</v>
      </c>
      <c r="BJ157" s="17" t="s">
        <v>80</v>
      </c>
      <c r="BK157" s="159">
        <f>ROUND(I157*H157,2)</f>
        <v>0</v>
      </c>
      <c r="BL157" s="17" t="s">
        <v>188</v>
      </c>
      <c r="BM157" s="158" t="s">
        <v>638</v>
      </c>
    </row>
    <row r="158" spans="1:65" s="2" customFormat="1" ht="11.25">
      <c r="A158" s="32"/>
      <c r="B158" s="33"/>
      <c r="C158" s="32"/>
      <c r="D158" s="160" t="s">
        <v>190</v>
      </c>
      <c r="E158" s="32"/>
      <c r="F158" s="161" t="s">
        <v>637</v>
      </c>
      <c r="G158" s="32"/>
      <c r="H158" s="32"/>
      <c r="I158" s="162"/>
      <c r="J158" s="32"/>
      <c r="K158" s="32"/>
      <c r="L158" s="33"/>
      <c r="M158" s="163"/>
      <c r="N158" s="164"/>
      <c r="O158" s="58"/>
      <c r="P158" s="58"/>
      <c r="Q158" s="58"/>
      <c r="R158" s="58"/>
      <c r="S158" s="58"/>
      <c r="T158" s="59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7" t="s">
        <v>190</v>
      </c>
      <c r="AU158" s="17" t="s">
        <v>82</v>
      </c>
    </row>
    <row r="159" spans="1:65" s="12" customFormat="1" ht="25.9" customHeight="1">
      <c r="B159" s="131"/>
      <c r="D159" s="132" t="s">
        <v>71</v>
      </c>
      <c r="E159" s="133" t="s">
        <v>639</v>
      </c>
      <c r="F159" s="133" t="s">
        <v>640</v>
      </c>
      <c r="I159" s="134"/>
      <c r="J159" s="135">
        <f>BK159</f>
        <v>0</v>
      </c>
      <c r="L159" s="131"/>
      <c r="M159" s="136"/>
      <c r="N159" s="137"/>
      <c r="O159" s="137"/>
      <c r="P159" s="138">
        <f>SUM(P160:P170)</f>
        <v>0</v>
      </c>
      <c r="Q159" s="137"/>
      <c r="R159" s="138">
        <f>SUM(R160:R170)</f>
        <v>0</v>
      </c>
      <c r="S159" s="137"/>
      <c r="T159" s="139">
        <f>SUM(T160:T170)</f>
        <v>0</v>
      </c>
      <c r="AR159" s="132" t="s">
        <v>188</v>
      </c>
      <c r="AT159" s="140" t="s">
        <v>71</v>
      </c>
      <c r="AU159" s="140" t="s">
        <v>72</v>
      </c>
      <c r="AY159" s="132" t="s">
        <v>181</v>
      </c>
      <c r="BK159" s="141">
        <f>SUM(BK160:BK170)</f>
        <v>0</v>
      </c>
    </row>
    <row r="160" spans="1:65" s="2" customFormat="1" ht="37.9" customHeight="1">
      <c r="A160" s="32"/>
      <c r="B160" s="144"/>
      <c r="C160" s="188" t="s">
        <v>338</v>
      </c>
      <c r="D160" s="188" t="s">
        <v>266</v>
      </c>
      <c r="E160" s="189" t="s">
        <v>641</v>
      </c>
      <c r="F160" s="190" t="s">
        <v>642</v>
      </c>
      <c r="G160" s="191" t="s">
        <v>643</v>
      </c>
      <c r="H160" s="192">
        <v>4.5179999999999998</v>
      </c>
      <c r="I160" s="193"/>
      <c r="J160" s="194">
        <f>ROUND(I160*H160,2)</f>
        <v>0</v>
      </c>
      <c r="K160" s="195"/>
      <c r="L160" s="33"/>
      <c r="M160" s="196" t="s">
        <v>1</v>
      </c>
      <c r="N160" s="197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644</v>
      </c>
      <c r="AT160" s="158" t="s">
        <v>266</v>
      </c>
      <c r="AU160" s="158" t="s">
        <v>80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644</v>
      </c>
      <c r="BM160" s="158" t="s">
        <v>645</v>
      </c>
    </row>
    <row r="161" spans="1:65" s="2" customFormat="1" ht="68.25">
      <c r="A161" s="32"/>
      <c r="B161" s="33"/>
      <c r="C161" s="32"/>
      <c r="D161" s="160" t="s">
        <v>190</v>
      </c>
      <c r="E161" s="32"/>
      <c r="F161" s="161" t="s">
        <v>646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80</v>
      </c>
    </row>
    <row r="162" spans="1:65" s="2" customFormat="1" ht="44.25" customHeight="1">
      <c r="A162" s="32"/>
      <c r="B162" s="144"/>
      <c r="C162" s="188" t="s">
        <v>363</v>
      </c>
      <c r="D162" s="188" t="s">
        <v>266</v>
      </c>
      <c r="E162" s="189" t="s">
        <v>647</v>
      </c>
      <c r="F162" s="190" t="s">
        <v>648</v>
      </c>
      <c r="G162" s="191" t="s">
        <v>643</v>
      </c>
      <c r="H162" s="192">
        <v>4.5179999999999998</v>
      </c>
      <c r="I162" s="193"/>
      <c r="J162" s="194">
        <f>ROUND(I162*H162,2)</f>
        <v>0</v>
      </c>
      <c r="K162" s="195"/>
      <c r="L162" s="33"/>
      <c r="M162" s="196" t="s">
        <v>1</v>
      </c>
      <c r="N162" s="197" t="s">
        <v>37</v>
      </c>
      <c r="O162" s="58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644</v>
      </c>
      <c r="AT162" s="158" t="s">
        <v>266</v>
      </c>
      <c r="AU162" s="158" t="s">
        <v>80</v>
      </c>
      <c r="AY162" s="17" t="s">
        <v>181</v>
      </c>
      <c r="BE162" s="159">
        <f>IF(N162="základní",J162,0)</f>
        <v>0</v>
      </c>
      <c r="BF162" s="159">
        <f>IF(N162="snížená",J162,0)</f>
        <v>0</v>
      </c>
      <c r="BG162" s="159">
        <f>IF(N162="zákl. přenesená",J162,0)</f>
        <v>0</v>
      </c>
      <c r="BH162" s="159">
        <f>IF(N162="sníž. přenesená",J162,0)</f>
        <v>0</v>
      </c>
      <c r="BI162" s="159">
        <f>IF(N162="nulová",J162,0)</f>
        <v>0</v>
      </c>
      <c r="BJ162" s="17" t="s">
        <v>80</v>
      </c>
      <c r="BK162" s="159">
        <f>ROUND(I162*H162,2)</f>
        <v>0</v>
      </c>
      <c r="BL162" s="17" t="s">
        <v>644</v>
      </c>
      <c r="BM162" s="158" t="s">
        <v>649</v>
      </c>
    </row>
    <row r="163" spans="1:65" s="2" customFormat="1" ht="68.25">
      <c r="A163" s="32"/>
      <c r="B163" s="33"/>
      <c r="C163" s="32"/>
      <c r="D163" s="160" t="s">
        <v>190</v>
      </c>
      <c r="E163" s="32"/>
      <c r="F163" s="161" t="s">
        <v>650</v>
      </c>
      <c r="G163" s="32"/>
      <c r="H163" s="32"/>
      <c r="I163" s="162"/>
      <c r="J163" s="32"/>
      <c r="K163" s="32"/>
      <c r="L163" s="33"/>
      <c r="M163" s="163"/>
      <c r="N163" s="164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190</v>
      </c>
      <c r="AU163" s="17" t="s">
        <v>80</v>
      </c>
    </row>
    <row r="164" spans="1:65" s="13" customFormat="1" ht="11.25">
      <c r="B164" s="165"/>
      <c r="D164" s="160" t="s">
        <v>191</v>
      </c>
      <c r="E164" s="166" t="s">
        <v>1</v>
      </c>
      <c r="F164" s="167" t="s">
        <v>651</v>
      </c>
      <c r="H164" s="168">
        <v>4.5179999999999998</v>
      </c>
      <c r="I164" s="169"/>
      <c r="L164" s="165"/>
      <c r="M164" s="170"/>
      <c r="N164" s="171"/>
      <c r="O164" s="171"/>
      <c r="P164" s="171"/>
      <c r="Q164" s="171"/>
      <c r="R164" s="171"/>
      <c r="S164" s="171"/>
      <c r="T164" s="172"/>
      <c r="AT164" s="166" t="s">
        <v>191</v>
      </c>
      <c r="AU164" s="166" t="s">
        <v>80</v>
      </c>
      <c r="AV164" s="13" t="s">
        <v>82</v>
      </c>
      <c r="AW164" s="13" t="s">
        <v>29</v>
      </c>
      <c r="AX164" s="13" t="s">
        <v>80</v>
      </c>
      <c r="AY164" s="166" t="s">
        <v>181</v>
      </c>
    </row>
    <row r="165" spans="1:65" s="2" customFormat="1" ht="49.15" customHeight="1">
      <c r="A165" s="32"/>
      <c r="B165" s="144"/>
      <c r="C165" s="188" t="s">
        <v>7</v>
      </c>
      <c r="D165" s="188" t="s">
        <v>266</v>
      </c>
      <c r="E165" s="189" t="s">
        <v>652</v>
      </c>
      <c r="F165" s="190" t="s">
        <v>653</v>
      </c>
      <c r="G165" s="191" t="s">
        <v>643</v>
      </c>
      <c r="H165" s="192">
        <v>1.7270000000000001</v>
      </c>
      <c r="I165" s="193"/>
      <c r="J165" s="194">
        <f>ROUND(I165*H165,2)</f>
        <v>0</v>
      </c>
      <c r="K165" s="195"/>
      <c r="L165" s="33"/>
      <c r="M165" s="196" t="s">
        <v>1</v>
      </c>
      <c r="N165" s="197" t="s">
        <v>37</v>
      </c>
      <c r="O165" s="58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644</v>
      </c>
      <c r="AT165" s="158" t="s">
        <v>266</v>
      </c>
      <c r="AU165" s="158" t="s">
        <v>80</v>
      </c>
      <c r="AY165" s="17" t="s">
        <v>181</v>
      </c>
      <c r="BE165" s="159">
        <f>IF(N165="základní",J165,0)</f>
        <v>0</v>
      </c>
      <c r="BF165" s="159">
        <f>IF(N165="snížená",J165,0)</f>
        <v>0</v>
      </c>
      <c r="BG165" s="159">
        <f>IF(N165="zákl. přenesená",J165,0)</f>
        <v>0</v>
      </c>
      <c r="BH165" s="159">
        <f>IF(N165="sníž. přenesená",J165,0)</f>
        <v>0</v>
      </c>
      <c r="BI165" s="159">
        <f>IF(N165="nulová",J165,0)</f>
        <v>0</v>
      </c>
      <c r="BJ165" s="17" t="s">
        <v>80</v>
      </c>
      <c r="BK165" s="159">
        <f>ROUND(I165*H165,2)</f>
        <v>0</v>
      </c>
      <c r="BL165" s="17" t="s">
        <v>644</v>
      </c>
      <c r="BM165" s="158" t="s">
        <v>654</v>
      </c>
    </row>
    <row r="166" spans="1:65" s="2" customFormat="1" ht="68.25">
      <c r="A166" s="32"/>
      <c r="B166" s="33"/>
      <c r="C166" s="32"/>
      <c r="D166" s="160" t="s">
        <v>190</v>
      </c>
      <c r="E166" s="32"/>
      <c r="F166" s="161" t="s">
        <v>655</v>
      </c>
      <c r="G166" s="32"/>
      <c r="H166" s="32"/>
      <c r="I166" s="162"/>
      <c r="J166" s="32"/>
      <c r="K166" s="32"/>
      <c r="L166" s="33"/>
      <c r="M166" s="163"/>
      <c r="N166" s="164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190</v>
      </c>
      <c r="AU166" s="17" t="s">
        <v>80</v>
      </c>
    </row>
    <row r="167" spans="1:65" s="2" customFormat="1" ht="55.5" customHeight="1">
      <c r="A167" s="32"/>
      <c r="B167" s="144"/>
      <c r="C167" s="188" t="s">
        <v>388</v>
      </c>
      <c r="D167" s="188" t="s">
        <v>266</v>
      </c>
      <c r="E167" s="189" t="s">
        <v>656</v>
      </c>
      <c r="F167" s="190" t="s">
        <v>657</v>
      </c>
      <c r="G167" s="191" t="s">
        <v>643</v>
      </c>
      <c r="H167" s="192">
        <v>24.178000000000001</v>
      </c>
      <c r="I167" s="193"/>
      <c r="J167" s="194">
        <f>ROUND(I167*H167,2)</f>
        <v>0</v>
      </c>
      <c r="K167" s="195"/>
      <c r="L167" s="33"/>
      <c r="M167" s="196" t="s">
        <v>1</v>
      </c>
      <c r="N167" s="197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644</v>
      </c>
      <c r="AT167" s="158" t="s">
        <v>266</v>
      </c>
      <c r="AU167" s="158" t="s">
        <v>80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644</v>
      </c>
      <c r="BM167" s="158" t="s">
        <v>658</v>
      </c>
    </row>
    <row r="168" spans="1:65" s="2" customFormat="1" ht="78">
      <c r="A168" s="32"/>
      <c r="B168" s="33"/>
      <c r="C168" s="32"/>
      <c r="D168" s="160" t="s">
        <v>190</v>
      </c>
      <c r="E168" s="32"/>
      <c r="F168" s="161" t="s">
        <v>659</v>
      </c>
      <c r="G168" s="32"/>
      <c r="H168" s="32"/>
      <c r="I168" s="162"/>
      <c r="J168" s="32"/>
      <c r="K168" s="32"/>
      <c r="L168" s="33"/>
      <c r="M168" s="163"/>
      <c r="N168" s="164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80</v>
      </c>
    </row>
    <row r="169" spans="1:65" s="2" customFormat="1" ht="24.2" customHeight="1">
      <c r="A169" s="32"/>
      <c r="B169" s="144"/>
      <c r="C169" s="188" t="s">
        <v>394</v>
      </c>
      <c r="D169" s="188" t="s">
        <v>266</v>
      </c>
      <c r="E169" s="189" t="s">
        <v>660</v>
      </c>
      <c r="F169" s="190" t="s">
        <v>661</v>
      </c>
      <c r="G169" s="191" t="s">
        <v>643</v>
      </c>
      <c r="H169" s="192">
        <v>3.7679999999999998</v>
      </c>
      <c r="I169" s="193"/>
      <c r="J169" s="194">
        <f>ROUND(I169*H169,2)</f>
        <v>0</v>
      </c>
      <c r="K169" s="195"/>
      <c r="L169" s="33"/>
      <c r="M169" s="196" t="s">
        <v>1</v>
      </c>
      <c r="N169" s="197" t="s">
        <v>37</v>
      </c>
      <c r="O169" s="58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644</v>
      </c>
      <c r="AT169" s="158" t="s">
        <v>266</v>
      </c>
      <c r="AU169" s="158" t="s">
        <v>80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644</v>
      </c>
      <c r="BM169" s="158" t="s">
        <v>662</v>
      </c>
    </row>
    <row r="170" spans="1:65" s="2" customFormat="1" ht="58.5">
      <c r="A170" s="32"/>
      <c r="B170" s="33"/>
      <c r="C170" s="32"/>
      <c r="D170" s="160" t="s">
        <v>190</v>
      </c>
      <c r="E170" s="32"/>
      <c r="F170" s="161" t="s">
        <v>663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80</v>
      </c>
    </row>
    <row r="171" spans="1:65" s="12" customFormat="1" ht="25.9" customHeight="1">
      <c r="B171" s="131"/>
      <c r="D171" s="132" t="s">
        <v>71</v>
      </c>
      <c r="E171" s="133" t="s">
        <v>664</v>
      </c>
      <c r="F171" s="133" t="s">
        <v>665</v>
      </c>
      <c r="I171" s="134"/>
      <c r="J171" s="135">
        <f>BK171</f>
        <v>0</v>
      </c>
      <c r="L171" s="131"/>
      <c r="M171" s="136"/>
      <c r="N171" s="137"/>
      <c r="O171" s="137"/>
      <c r="P171" s="138">
        <f>SUM(P172:P173)</f>
        <v>0</v>
      </c>
      <c r="Q171" s="137"/>
      <c r="R171" s="138">
        <f>SUM(R172:R173)</f>
        <v>0</v>
      </c>
      <c r="S171" s="137"/>
      <c r="T171" s="139">
        <f>SUM(T172:T173)</f>
        <v>0</v>
      </c>
      <c r="AR171" s="132" t="s">
        <v>231</v>
      </c>
      <c r="AT171" s="140" t="s">
        <v>71</v>
      </c>
      <c r="AU171" s="140" t="s">
        <v>72</v>
      </c>
      <c r="AY171" s="132" t="s">
        <v>181</v>
      </c>
      <c r="BK171" s="141">
        <f>SUM(BK172:BK173)</f>
        <v>0</v>
      </c>
    </row>
    <row r="172" spans="1:65" s="2" customFormat="1" ht="37.9" customHeight="1">
      <c r="A172" s="32"/>
      <c r="B172" s="144"/>
      <c r="C172" s="188" t="s">
        <v>400</v>
      </c>
      <c r="D172" s="188" t="s">
        <v>266</v>
      </c>
      <c r="E172" s="189" t="s">
        <v>666</v>
      </c>
      <c r="F172" s="190" t="s">
        <v>667</v>
      </c>
      <c r="G172" s="191" t="s">
        <v>577</v>
      </c>
      <c r="H172" s="192">
        <v>5</v>
      </c>
      <c r="I172" s="193"/>
      <c r="J172" s="194">
        <f>ROUND(I172*H172,2)</f>
        <v>0</v>
      </c>
      <c r="K172" s="195"/>
      <c r="L172" s="33"/>
      <c r="M172" s="196" t="s">
        <v>1</v>
      </c>
      <c r="N172" s="197" t="s">
        <v>37</v>
      </c>
      <c r="O172" s="58"/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8" t="s">
        <v>188</v>
      </c>
      <c r="AT172" s="158" t="s">
        <v>266</v>
      </c>
      <c r="AU172" s="158" t="s">
        <v>80</v>
      </c>
      <c r="AY172" s="17" t="s">
        <v>181</v>
      </c>
      <c r="BE172" s="159">
        <f>IF(N172="základní",J172,0)</f>
        <v>0</v>
      </c>
      <c r="BF172" s="159">
        <f>IF(N172="snížená",J172,0)</f>
        <v>0</v>
      </c>
      <c r="BG172" s="159">
        <f>IF(N172="zákl. přenesená",J172,0)</f>
        <v>0</v>
      </c>
      <c r="BH172" s="159">
        <f>IF(N172="sníž. přenesená",J172,0)</f>
        <v>0</v>
      </c>
      <c r="BI172" s="159">
        <f>IF(N172="nulová",J172,0)</f>
        <v>0</v>
      </c>
      <c r="BJ172" s="17" t="s">
        <v>80</v>
      </c>
      <c r="BK172" s="159">
        <f>ROUND(I172*H172,2)</f>
        <v>0</v>
      </c>
      <c r="BL172" s="17" t="s">
        <v>188</v>
      </c>
      <c r="BM172" s="158" t="s">
        <v>668</v>
      </c>
    </row>
    <row r="173" spans="1:65" s="2" customFormat="1" ht="58.5">
      <c r="A173" s="32"/>
      <c r="B173" s="33"/>
      <c r="C173" s="32"/>
      <c r="D173" s="160" t="s">
        <v>190</v>
      </c>
      <c r="E173" s="32"/>
      <c r="F173" s="161" t="s">
        <v>669</v>
      </c>
      <c r="G173" s="32"/>
      <c r="H173" s="32"/>
      <c r="I173" s="162"/>
      <c r="J173" s="32"/>
      <c r="K173" s="32"/>
      <c r="L173" s="33"/>
      <c r="M173" s="198"/>
      <c r="N173" s="199"/>
      <c r="O173" s="200"/>
      <c r="P173" s="200"/>
      <c r="Q173" s="200"/>
      <c r="R173" s="200"/>
      <c r="S173" s="200"/>
      <c r="T173" s="201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7" t="s">
        <v>190</v>
      </c>
      <c r="AU173" s="17" t="s">
        <v>80</v>
      </c>
    </row>
    <row r="174" spans="1:65" s="2" customFormat="1" ht="6.95" customHeight="1">
      <c r="A174" s="32"/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33"/>
      <c r="M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</sheetData>
  <autoFilter ref="C119:K173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37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91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670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ROUND((SUM(BE120:BE236)),  2)</f>
        <v>0</v>
      </c>
      <c r="G33" s="32"/>
      <c r="H33" s="32"/>
      <c r="I33" s="100">
        <v>0.21</v>
      </c>
      <c r="J33" s="99">
        <f>ROUND(((SUM(BE120:BE236))*I33),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ROUND((SUM(BF120:BF236)),  2)</f>
        <v>0</v>
      </c>
      <c r="G34" s="32"/>
      <c r="H34" s="32"/>
      <c r="I34" s="100">
        <v>0.12</v>
      </c>
      <c r="J34" s="99">
        <f>ROUND(((SUM(BF120:BF236))*I34),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ROUND((SUM(BG120:BG236)),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ROUND((SUM(BH120:BH236)),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ROUND((SUM(BI120:BI236)),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01-10-01.04 - Železniční svršek v km 192,860 - 195,000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671</v>
      </c>
      <c r="E97" s="114"/>
      <c r="F97" s="114"/>
      <c r="G97" s="114"/>
      <c r="H97" s="114"/>
      <c r="I97" s="114"/>
      <c r="J97" s="115">
        <f>J121</f>
        <v>0</v>
      </c>
      <c r="L97" s="112"/>
    </row>
    <row r="98" spans="1:31" s="9" customFormat="1" ht="24.95" customHeight="1">
      <c r="B98" s="112"/>
      <c r="D98" s="113" t="s">
        <v>163</v>
      </c>
      <c r="E98" s="114"/>
      <c r="F98" s="114"/>
      <c r="G98" s="114"/>
      <c r="H98" s="114"/>
      <c r="I98" s="114"/>
      <c r="J98" s="115">
        <f>J125</f>
        <v>0</v>
      </c>
      <c r="L98" s="112"/>
    </row>
    <row r="99" spans="1:31" s="10" customFormat="1" ht="19.899999999999999" customHeight="1">
      <c r="B99" s="116"/>
      <c r="D99" s="117" t="s">
        <v>571</v>
      </c>
      <c r="E99" s="118"/>
      <c r="F99" s="118"/>
      <c r="G99" s="118"/>
      <c r="H99" s="118"/>
      <c r="I99" s="118"/>
      <c r="J99" s="119">
        <f>J126</f>
        <v>0</v>
      </c>
      <c r="L99" s="116"/>
    </row>
    <row r="100" spans="1:31" s="9" customFormat="1" ht="24.95" customHeight="1">
      <c r="B100" s="112"/>
      <c r="D100" s="113" t="s">
        <v>572</v>
      </c>
      <c r="E100" s="114"/>
      <c r="F100" s="114"/>
      <c r="G100" s="114"/>
      <c r="H100" s="114"/>
      <c r="I100" s="114"/>
      <c r="J100" s="115">
        <f>J185</f>
        <v>0</v>
      </c>
      <c r="L100" s="112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166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48" t="str">
        <f>E7</f>
        <v>Oprava trati v úseku Luka nad Jihlavou-Jihlava-III. a IV. etapa BM</v>
      </c>
      <c r="F110" s="249"/>
      <c r="G110" s="249"/>
      <c r="H110" s="249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156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5" t="str">
        <f>E9</f>
        <v>SO 01-10-01.04 - Železniční svršek v km 192,860 - 195,000</v>
      </c>
      <c r="F112" s="250"/>
      <c r="G112" s="250"/>
      <c r="H112" s="25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2"/>
      <c r="E114" s="32"/>
      <c r="F114" s="25" t="str">
        <f>F12</f>
        <v xml:space="preserve"> </v>
      </c>
      <c r="G114" s="32"/>
      <c r="H114" s="32"/>
      <c r="I114" s="27" t="s">
        <v>22</v>
      </c>
      <c r="J114" s="55" t="str">
        <f>IF(J12="","",J12)</f>
        <v>Vyplň údaj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23</v>
      </c>
      <c r="D116" s="32"/>
      <c r="E116" s="32"/>
      <c r="F116" s="25" t="str">
        <f>E15</f>
        <v xml:space="preserve"> </v>
      </c>
      <c r="G116" s="32"/>
      <c r="H116" s="32"/>
      <c r="I116" s="27" t="s">
        <v>28</v>
      </c>
      <c r="J116" s="30" t="str">
        <f>E21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26</v>
      </c>
      <c r="D117" s="32"/>
      <c r="E117" s="32"/>
      <c r="F117" s="25" t="str">
        <f>IF(E18="","",E18)</f>
        <v>Vyplň údaj</v>
      </c>
      <c r="G117" s="32"/>
      <c r="H117" s="32"/>
      <c r="I117" s="27" t="s">
        <v>30</v>
      </c>
      <c r="J117" s="30" t="str">
        <f>E24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20"/>
      <c r="B119" s="121"/>
      <c r="C119" s="122" t="s">
        <v>167</v>
      </c>
      <c r="D119" s="123" t="s">
        <v>57</v>
      </c>
      <c r="E119" s="123" t="s">
        <v>53</v>
      </c>
      <c r="F119" s="123" t="s">
        <v>54</v>
      </c>
      <c r="G119" s="123" t="s">
        <v>168</v>
      </c>
      <c r="H119" s="123" t="s">
        <v>169</v>
      </c>
      <c r="I119" s="123" t="s">
        <v>170</v>
      </c>
      <c r="J119" s="124" t="s">
        <v>160</v>
      </c>
      <c r="K119" s="125" t="s">
        <v>171</v>
      </c>
      <c r="L119" s="126"/>
      <c r="M119" s="62" t="s">
        <v>1</v>
      </c>
      <c r="N119" s="63" t="s">
        <v>36</v>
      </c>
      <c r="O119" s="63" t="s">
        <v>172</v>
      </c>
      <c r="P119" s="63" t="s">
        <v>173</v>
      </c>
      <c r="Q119" s="63" t="s">
        <v>174</v>
      </c>
      <c r="R119" s="63" t="s">
        <v>175</v>
      </c>
      <c r="S119" s="63" t="s">
        <v>176</v>
      </c>
      <c r="T119" s="64" t="s">
        <v>177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32"/>
      <c r="B120" s="33"/>
      <c r="C120" s="69" t="s">
        <v>178</v>
      </c>
      <c r="D120" s="32"/>
      <c r="E120" s="32"/>
      <c r="F120" s="32"/>
      <c r="G120" s="32"/>
      <c r="H120" s="32"/>
      <c r="I120" s="32"/>
      <c r="J120" s="127">
        <f>BK120</f>
        <v>0</v>
      </c>
      <c r="K120" s="32"/>
      <c r="L120" s="33"/>
      <c r="M120" s="65"/>
      <c r="N120" s="56"/>
      <c r="O120" s="66"/>
      <c r="P120" s="128">
        <f>P121+P125+P185</f>
        <v>0</v>
      </c>
      <c r="Q120" s="66"/>
      <c r="R120" s="128">
        <f>R121+R125+R185</f>
        <v>3836.9</v>
      </c>
      <c r="S120" s="66"/>
      <c r="T120" s="129">
        <f>T121+T125+T185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71</v>
      </c>
      <c r="AU120" s="17" t="s">
        <v>162</v>
      </c>
      <c r="BK120" s="130">
        <f>BK121+BK125+BK185</f>
        <v>0</v>
      </c>
    </row>
    <row r="121" spans="1:65" s="12" customFormat="1" ht="25.9" customHeight="1">
      <c r="B121" s="131"/>
      <c r="D121" s="132" t="s">
        <v>71</v>
      </c>
      <c r="E121" s="133" t="s">
        <v>80</v>
      </c>
      <c r="F121" s="133" t="s">
        <v>182</v>
      </c>
      <c r="I121" s="134"/>
      <c r="J121" s="135">
        <f>BK121</f>
        <v>0</v>
      </c>
      <c r="L121" s="131"/>
      <c r="M121" s="136"/>
      <c r="N121" s="137"/>
      <c r="O121" s="137"/>
      <c r="P121" s="138">
        <f>SUM(P122:P124)</f>
        <v>0</v>
      </c>
      <c r="Q121" s="137"/>
      <c r="R121" s="138">
        <f>SUM(R122:R124)</f>
        <v>3836.9</v>
      </c>
      <c r="S121" s="137"/>
      <c r="T121" s="139">
        <f>SUM(T122:T124)</f>
        <v>0</v>
      </c>
      <c r="AR121" s="132" t="s">
        <v>212</v>
      </c>
      <c r="AT121" s="140" t="s">
        <v>71</v>
      </c>
      <c r="AU121" s="140" t="s">
        <v>72</v>
      </c>
      <c r="AY121" s="132" t="s">
        <v>181</v>
      </c>
      <c r="BK121" s="141">
        <f>SUM(BK122:BK124)</f>
        <v>0</v>
      </c>
    </row>
    <row r="122" spans="1:65" s="2" customFormat="1" ht="21.75" customHeight="1">
      <c r="A122" s="32"/>
      <c r="B122" s="144"/>
      <c r="C122" s="145" t="s">
        <v>80</v>
      </c>
      <c r="D122" s="145" t="s">
        <v>183</v>
      </c>
      <c r="E122" s="146" t="s">
        <v>672</v>
      </c>
      <c r="F122" s="147" t="s">
        <v>673</v>
      </c>
      <c r="G122" s="148" t="s">
        <v>643</v>
      </c>
      <c r="H122" s="149">
        <v>3836.9</v>
      </c>
      <c r="I122" s="150"/>
      <c r="J122" s="151">
        <f>ROUND(I122*H122,2)</f>
        <v>0</v>
      </c>
      <c r="K122" s="152"/>
      <c r="L122" s="153"/>
      <c r="M122" s="154" t="s">
        <v>1</v>
      </c>
      <c r="N122" s="155" t="s">
        <v>37</v>
      </c>
      <c r="O122" s="58"/>
      <c r="P122" s="156">
        <f>O122*H122</f>
        <v>0</v>
      </c>
      <c r="Q122" s="156">
        <v>1</v>
      </c>
      <c r="R122" s="156">
        <f>Q122*H122</f>
        <v>3836.9</v>
      </c>
      <c r="S122" s="156">
        <v>0</v>
      </c>
      <c r="T122" s="157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8" t="s">
        <v>187</v>
      </c>
      <c r="AT122" s="158" t="s">
        <v>183</v>
      </c>
      <c r="AU122" s="158" t="s">
        <v>80</v>
      </c>
      <c r="AY122" s="17" t="s">
        <v>181</v>
      </c>
      <c r="BE122" s="159">
        <f>IF(N122="základní",J122,0)</f>
        <v>0</v>
      </c>
      <c r="BF122" s="159">
        <f>IF(N122="snížená",J122,0)</f>
        <v>0</v>
      </c>
      <c r="BG122" s="159">
        <f>IF(N122="zákl. přenesená",J122,0)</f>
        <v>0</v>
      </c>
      <c r="BH122" s="159">
        <f>IF(N122="sníž. přenesená",J122,0)</f>
        <v>0</v>
      </c>
      <c r="BI122" s="159">
        <f>IF(N122="nulová",J122,0)</f>
        <v>0</v>
      </c>
      <c r="BJ122" s="17" t="s">
        <v>80</v>
      </c>
      <c r="BK122" s="159">
        <f>ROUND(I122*H122,2)</f>
        <v>0</v>
      </c>
      <c r="BL122" s="17" t="s">
        <v>188</v>
      </c>
      <c r="BM122" s="158" t="s">
        <v>674</v>
      </c>
    </row>
    <row r="123" spans="1:65" s="2" customFormat="1" ht="11.25">
      <c r="A123" s="32"/>
      <c r="B123" s="33"/>
      <c r="C123" s="32"/>
      <c r="D123" s="160" t="s">
        <v>190</v>
      </c>
      <c r="E123" s="32"/>
      <c r="F123" s="161" t="s">
        <v>673</v>
      </c>
      <c r="G123" s="32"/>
      <c r="H123" s="32"/>
      <c r="I123" s="162"/>
      <c r="J123" s="32"/>
      <c r="K123" s="32"/>
      <c r="L123" s="33"/>
      <c r="M123" s="163"/>
      <c r="N123" s="164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190</v>
      </c>
      <c r="AU123" s="17" t="s">
        <v>80</v>
      </c>
    </row>
    <row r="124" spans="1:65" s="13" customFormat="1" ht="11.25">
      <c r="B124" s="165"/>
      <c r="D124" s="160" t="s">
        <v>191</v>
      </c>
      <c r="E124" s="166" t="s">
        <v>1</v>
      </c>
      <c r="F124" s="167" t="s">
        <v>675</v>
      </c>
      <c r="H124" s="168">
        <v>3836.9</v>
      </c>
      <c r="I124" s="169"/>
      <c r="L124" s="165"/>
      <c r="M124" s="170"/>
      <c r="N124" s="171"/>
      <c r="O124" s="171"/>
      <c r="P124" s="171"/>
      <c r="Q124" s="171"/>
      <c r="R124" s="171"/>
      <c r="S124" s="171"/>
      <c r="T124" s="172"/>
      <c r="AT124" s="166" t="s">
        <v>191</v>
      </c>
      <c r="AU124" s="166" t="s">
        <v>80</v>
      </c>
      <c r="AV124" s="13" t="s">
        <v>82</v>
      </c>
      <c r="AW124" s="13" t="s">
        <v>29</v>
      </c>
      <c r="AX124" s="13" t="s">
        <v>80</v>
      </c>
      <c r="AY124" s="166" t="s">
        <v>181</v>
      </c>
    </row>
    <row r="125" spans="1:65" s="12" customFormat="1" ht="25.9" customHeight="1">
      <c r="B125" s="131"/>
      <c r="D125" s="132" t="s">
        <v>71</v>
      </c>
      <c r="E125" s="133" t="s">
        <v>179</v>
      </c>
      <c r="F125" s="133" t="s">
        <v>180</v>
      </c>
      <c r="I125" s="134"/>
      <c r="J125" s="135">
        <f>BK125</f>
        <v>0</v>
      </c>
      <c r="L125" s="131"/>
      <c r="M125" s="136"/>
      <c r="N125" s="137"/>
      <c r="O125" s="137"/>
      <c r="P125" s="138">
        <f>P126</f>
        <v>0</v>
      </c>
      <c r="Q125" s="137"/>
      <c r="R125" s="138">
        <f>R126</f>
        <v>0</v>
      </c>
      <c r="S125" s="137"/>
      <c r="T125" s="139">
        <f>T126</f>
        <v>0</v>
      </c>
      <c r="AR125" s="132" t="s">
        <v>80</v>
      </c>
      <c r="AT125" s="140" t="s">
        <v>71</v>
      </c>
      <c r="AU125" s="140" t="s">
        <v>72</v>
      </c>
      <c r="AY125" s="132" t="s">
        <v>181</v>
      </c>
      <c r="BK125" s="141">
        <f>BK126</f>
        <v>0</v>
      </c>
    </row>
    <row r="126" spans="1:65" s="12" customFormat="1" ht="22.9" customHeight="1">
      <c r="B126" s="131"/>
      <c r="D126" s="132" t="s">
        <v>71</v>
      </c>
      <c r="E126" s="142" t="s">
        <v>231</v>
      </c>
      <c r="F126" s="142" t="s">
        <v>574</v>
      </c>
      <c r="I126" s="134"/>
      <c r="J126" s="143">
        <f>BK126</f>
        <v>0</v>
      </c>
      <c r="L126" s="131"/>
      <c r="M126" s="136"/>
      <c r="N126" s="137"/>
      <c r="O126" s="137"/>
      <c r="P126" s="138">
        <f>SUM(P127:P184)</f>
        <v>0</v>
      </c>
      <c r="Q126" s="137"/>
      <c r="R126" s="138">
        <f>SUM(R127:R184)</f>
        <v>0</v>
      </c>
      <c r="S126" s="137"/>
      <c r="T126" s="139">
        <f>SUM(T127:T184)</f>
        <v>0</v>
      </c>
      <c r="AR126" s="132" t="s">
        <v>80</v>
      </c>
      <c r="AT126" s="140" t="s">
        <v>71</v>
      </c>
      <c r="AU126" s="140" t="s">
        <v>80</v>
      </c>
      <c r="AY126" s="132" t="s">
        <v>181</v>
      </c>
      <c r="BK126" s="141">
        <f>SUM(BK127:BK184)</f>
        <v>0</v>
      </c>
    </row>
    <row r="127" spans="1:65" s="2" customFormat="1" ht="24.2" customHeight="1">
      <c r="A127" s="32"/>
      <c r="B127" s="144"/>
      <c r="C127" s="188" t="s">
        <v>82</v>
      </c>
      <c r="D127" s="188" t="s">
        <v>266</v>
      </c>
      <c r="E127" s="189" t="s">
        <v>676</v>
      </c>
      <c r="F127" s="190" t="s">
        <v>677</v>
      </c>
      <c r="G127" s="191" t="s">
        <v>678</v>
      </c>
      <c r="H127" s="192">
        <v>0.01</v>
      </c>
      <c r="I127" s="193"/>
      <c r="J127" s="194">
        <f>ROUND(I127*H127,2)</f>
        <v>0</v>
      </c>
      <c r="K127" s="195"/>
      <c r="L127" s="33"/>
      <c r="M127" s="196" t="s">
        <v>1</v>
      </c>
      <c r="N127" s="197" t="s">
        <v>37</v>
      </c>
      <c r="O127" s="58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188</v>
      </c>
      <c r="AT127" s="158" t="s">
        <v>266</v>
      </c>
      <c r="AU127" s="158" t="s">
        <v>82</v>
      </c>
      <c r="AY127" s="17" t="s">
        <v>181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7" t="s">
        <v>80</v>
      </c>
      <c r="BK127" s="159">
        <f>ROUND(I127*H127,2)</f>
        <v>0</v>
      </c>
      <c r="BL127" s="17" t="s">
        <v>188</v>
      </c>
      <c r="BM127" s="158" t="s">
        <v>679</v>
      </c>
    </row>
    <row r="128" spans="1:65" s="2" customFormat="1" ht="146.25">
      <c r="A128" s="32"/>
      <c r="B128" s="33"/>
      <c r="C128" s="32"/>
      <c r="D128" s="160" t="s">
        <v>190</v>
      </c>
      <c r="E128" s="32"/>
      <c r="F128" s="161" t="s">
        <v>680</v>
      </c>
      <c r="G128" s="32"/>
      <c r="H128" s="32"/>
      <c r="I128" s="162"/>
      <c r="J128" s="32"/>
      <c r="K128" s="32"/>
      <c r="L128" s="33"/>
      <c r="M128" s="163"/>
      <c r="N128" s="16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190</v>
      </c>
      <c r="AU128" s="17" t="s">
        <v>82</v>
      </c>
    </row>
    <row r="129" spans="1:65" s="13" customFormat="1" ht="11.25">
      <c r="B129" s="165"/>
      <c r="D129" s="160" t="s">
        <v>191</v>
      </c>
      <c r="E129" s="166" t="s">
        <v>1</v>
      </c>
      <c r="F129" s="167" t="s">
        <v>681</v>
      </c>
      <c r="H129" s="168">
        <v>0.01</v>
      </c>
      <c r="I129" s="169"/>
      <c r="L129" s="165"/>
      <c r="M129" s="170"/>
      <c r="N129" s="171"/>
      <c r="O129" s="171"/>
      <c r="P129" s="171"/>
      <c r="Q129" s="171"/>
      <c r="R129" s="171"/>
      <c r="S129" s="171"/>
      <c r="T129" s="172"/>
      <c r="AT129" s="166" t="s">
        <v>191</v>
      </c>
      <c r="AU129" s="166" t="s">
        <v>82</v>
      </c>
      <c r="AV129" s="13" t="s">
        <v>82</v>
      </c>
      <c r="AW129" s="13" t="s">
        <v>29</v>
      </c>
      <c r="AX129" s="13" t="s">
        <v>80</v>
      </c>
      <c r="AY129" s="166" t="s">
        <v>181</v>
      </c>
    </row>
    <row r="130" spans="1:65" s="2" customFormat="1" ht="21.75" customHeight="1">
      <c r="A130" s="32"/>
      <c r="B130" s="144"/>
      <c r="C130" s="188" t="s">
        <v>212</v>
      </c>
      <c r="D130" s="188" t="s">
        <v>266</v>
      </c>
      <c r="E130" s="189" t="s">
        <v>682</v>
      </c>
      <c r="F130" s="190" t="s">
        <v>683</v>
      </c>
      <c r="G130" s="191" t="s">
        <v>678</v>
      </c>
      <c r="H130" s="192">
        <v>2.13</v>
      </c>
      <c r="I130" s="193"/>
      <c r="J130" s="194">
        <f>ROUND(I130*H130,2)</f>
        <v>0</v>
      </c>
      <c r="K130" s="195"/>
      <c r="L130" s="33"/>
      <c r="M130" s="196" t="s">
        <v>1</v>
      </c>
      <c r="N130" s="197" t="s">
        <v>37</v>
      </c>
      <c r="O130" s="58"/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8" t="s">
        <v>188</v>
      </c>
      <c r="AT130" s="158" t="s">
        <v>266</v>
      </c>
      <c r="AU130" s="158" t="s">
        <v>82</v>
      </c>
      <c r="AY130" s="17" t="s">
        <v>181</v>
      </c>
      <c r="BE130" s="159">
        <f>IF(N130="základní",J130,0)</f>
        <v>0</v>
      </c>
      <c r="BF130" s="159">
        <f>IF(N130="snížená",J130,0)</f>
        <v>0</v>
      </c>
      <c r="BG130" s="159">
        <f>IF(N130="zákl. přenesená",J130,0)</f>
        <v>0</v>
      </c>
      <c r="BH130" s="159">
        <f>IF(N130="sníž. přenesená",J130,0)</f>
        <v>0</v>
      </c>
      <c r="BI130" s="159">
        <f>IF(N130="nulová",J130,0)</f>
        <v>0</v>
      </c>
      <c r="BJ130" s="17" t="s">
        <v>80</v>
      </c>
      <c r="BK130" s="159">
        <f>ROUND(I130*H130,2)</f>
        <v>0</v>
      </c>
      <c r="BL130" s="17" t="s">
        <v>188</v>
      </c>
      <c r="BM130" s="158" t="s">
        <v>684</v>
      </c>
    </row>
    <row r="131" spans="1:65" s="2" customFormat="1" ht="146.25">
      <c r="A131" s="32"/>
      <c r="B131" s="33"/>
      <c r="C131" s="32"/>
      <c r="D131" s="160" t="s">
        <v>190</v>
      </c>
      <c r="E131" s="32"/>
      <c r="F131" s="161" t="s">
        <v>685</v>
      </c>
      <c r="G131" s="32"/>
      <c r="H131" s="32"/>
      <c r="I131" s="162"/>
      <c r="J131" s="32"/>
      <c r="K131" s="32"/>
      <c r="L131" s="33"/>
      <c r="M131" s="163"/>
      <c r="N131" s="164"/>
      <c r="O131" s="58"/>
      <c r="P131" s="58"/>
      <c r="Q131" s="58"/>
      <c r="R131" s="58"/>
      <c r="S131" s="58"/>
      <c r="T131" s="59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190</v>
      </c>
      <c r="AU131" s="17" t="s">
        <v>82</v>
      </c>
    </row>
    <row r="132" spans="1:65" s="14" customFormat="1" ht="11.25">
      <c r="B132" s="173"/>
      <c r="D132" s="160" t="s">
        <v>191</v>
      </c>
      <c r="E132" s="174" t="s">
        <v>1</v>
      </c>
      <c r="F132" s="175" t="s">
        <v>686</v>
      </c>
      <c r="H132" s="174" t="s">
        <v>1</v>
      </c>
      <c r="I132" s="176"/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191</v>
      </c>
      <c r="AU132" s="174" t="s">
        <v>82</v>
      </c>
      <c r="AV132" s="14" t="s">
        <v>80</v>
      </c>
      <c r="AW132" s="14" t="s">
        <v>29</v>
      </c>
      <c r="AX132" s="14" t="s">
        <v>72</v>
      </c>
      <c r="AY132" s="174" t="s">
        <v>181</v>
      </c>
    </row>
    <row r="133" spans="1:65" s="13" customFormat="1" ht="11.25">
      <c r="B133" s="165"/>
      <c r="D133" s="160" t="s">
        <v>191</v>
      </c>
      <c r="E133" s="166" t="s">
        <v>1</v>
      </c>
      <c r="F133" s="167" t="s">
        <v>687</v>
      </c>
      <c r="H133" s="168">
        <v>2.13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6" t="s">
        <v>191</v>
      </c>
      <c r="AU133" s="166" t="s">
        <v>82</v>
      </c>
      <c r="AV133" s="13" t="s">
        <v>82</v>
      </c>
      <c r="AW133" s="13" t="s">
        <v>29</v>
      </c>
      <c r="AX133" s="13" t="s">
        <v>80</v>
      </c>
      <c r="AY133" s="166" t="s">
        <v>181</v>
      </c>
    </row>
    <row r="134" spans="1:65" s="2" customFormat="1" ht="16.5" customHeight="1">
      <c r="A134" s="32"/>
      <c r="B134" s="144"/>
      <c r="C134" s="188" t="s">
        <v>188</v>
      </c>
      <c r="D134" s="188" t="s">
        <v>266</v>
      </c>
      <c r="E134" s="189" t="s">
        <v>688</v>
      </c>
      <c r="F134" s="190" t="s">
        <v>689</v>
      </c>
      <c r="G134" s="191" t="s">
        <v>690</v>
      </c>
      <c r="H134" s="192">
        <v>2257</v>
      </c>
      <c r="I134" s="193"/>
      <c r="J134" s="194">
        <f>ROUND(I134*H134,2)</f>
        <v>0</v>
      </c>
      <c r="K134" s="195"/>
      <c r="L134" s="33"/>
      <c r="M134" s="196" t="s">
        <v>1</v>
      </c>
      <c r="N134" s="197" t="s">
        <v>37</v>
      </c>
      <c r="O134" s="58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8" t="s">
        <v>188</v>
      </c>
      <c r="AT134" s="158" t="s">
        <v>266</v>
      </c>
      <c r="AU134" s="158" t="s">
        <v>82</v>
      </c>
      <c r="AY134" s="17" t="s">
        <v>181</v>
      </c>
      <c r="BE134" s="159">
        <f>IF(N134="základní",J134,0)</f>
        <v>0</v>
      </c>
      <c r="BF134" s="159">
        <f>IF(N134="snížená",J134,0)</f>
        <v>0</v>
      </c>
      <c r="BG134" s="159">
        <f>IF(N134="zákl. přenesená",J134,0)</f>
        <v>0</v>
      </c>
      <c r="BH134" s="159">
        <f>IF(N134="sníž. přenesená",J134,0)</f>
        <v>0</v>
      </c>
      <c r="BI134" s="159">
        <f>IF(N134="nulová",J134,0)</f>
        <v>0</v>
      </c>
      <c r="BJ134" s="17" t="s">
        <v>80</v>
      </c>
      <c r="BK134" s="159">
        <f>ROUND(I134*H134,2)</f>
        <v>0</v>
      </c>
      <c r="BL134" s="17" t="s">
        <v>188</v>
      </c>
      <c r="BM134" s="158" t="s">
        <v>691</v>
      </c>
    </row>
    <row r="135" spans="1:65" s="2" customFormat="1" ht="48.75">
      <c r="A135" s="32"/>
      <c r="B135" s="33"/>
      <c r="C135" s="32"/>
      <c r="D135" s="160" t="s">
        <v>190</v>
      </c>
      <c r="E135" s="32"/>
      <c r="F135" s="161" t="s">
        <v>692</v>
      </c>
      <c r="G135" s="32"/>
      <c r="H135" s="32"/>
      <c r="I135" s="162"/>
      <c r="J135" s="32"/>
      <c r="K135" s="32"/>
      <c r="L135" s="33"/>
      <c r="M135" s="163"/>
      <c r="N135" s="164"/>
      <c r="O135" s="58"/>
      <c r="P135" s="58"/>
      <c r="Q135" s="58"/>
      <c r="R135" s="58"/>
      <c r="S135" s="58"/>
      <c r="T135" s="59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T135" s="17" t="s">
        <v>190</v>
      </c>
      <c r="AU135" s="17" t="s">
        <v>82</v>
      </c>
    </row>
    <row r="136" spans="1:65" s="13" customFormat="1" ht="11.25">
      <c r="B136" s="165"/>
      <c r="D136" s="160" t="s">
        <v>191</v>
      </c>
      <c r="E136" s="166" t="s">
        <v>1</v>
      </c>
      <c r="F136" s="167" t="s">
        <v>693</v>
      </c>
      <c r="H136" s="168">
        <v>2257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6" t="s">
        <v>191</v>
      </c>
      <c r="AU136" s="166" t="s">
        <v>82</v>
      </c>
      <c r="AV136" s="13" t="s">
        <v>82</v>
      </c>
      <c r="AW136" s="13" t="s">
        <v>29</v>
      </c>
      <c r="AX136" s="13" t="s">
        <v>80</v>
      </c>
      <c r="AY136" s="166" t="s">
        <v>181</v>
      </c>
    </row>
    <row r="137" spans="1:65" s="2" customFormat="1" ht="24.2" customHeight="1">
      <c r="A137" s="32"/>
      <c r="B137" s="144"/>
      <c r="C137" s="188" t="s">
        <v>231</v>
      </c>
      <c r="D137" s="188" t="s">
        <v>266</v>
      </c>
      <c r="E137" s="189" t="s">
        <v>694</v>
      </c>
      <c r="F137" s="190" t="s">
        <v>695</v>
      </c>
      <c r="G137" s="191" t="s">
        <v>622</v>
      </c>
      <c r="H137" s="192">
        <v>800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82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696</v>
      </c>
    </row>
    <row r="138" spans="1:65" s="2" customFormat="1" ht="39">
      <c r="A138" s="32"/>
      <c r="B138" s="33"/>
      <c r="C138" s="32"/>
      <c r="D138" s="160" t="s">
        <v>190</v>
      </c>
      <c r="E138" s="32"/>
      <c r="F138" s="161" t="s">
        <v>697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82</v>
      </c>
    </row>
    <row r="139" spans="1:65" s="2" customFormat="1" ht="24.2" customHeight="1">
      <c r="A139" s="32"/>
      <c r="B139" s="144"/>
      <c r="C139" s="188" t="s">
        <v>237</v>
      </c>
      <c r="D139" s="188" t="s">
        <v>266</v>
      </c>
      <c r="E139" s="189" t="s">
        <v>698</v>
      </c>
      <c r="F139" s="190" t="s">
        <v>699</v>
      </c>
      <c r="G139" s="191" t="s">
        <v>678</v>
      </c>
      <c r="H139" s="192">
        <v>2.14</v>
      </c>
      <c r="I139" s="193"/>
      <c r="J139" s="194">
        <f>ROUND(I139*H139,2)</f>
        <v>0</v>
      </c>
      <c r="K139" s="195"/>
      <c r="L139" s="33"/>
      <c r="M139" s="196" t="s">
        <v>1</v>
      </c>
      <c r="N139" s="197" t="s">
        <v>37</v>
      </c>
      <c r="O139" s="58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188</v>
      </c>
      <c r="AT139" s="158" t="s">
        <v>266</v>
      </c>
      <c r="AU139" s="158" t="s">
        <v>82</v>
      </c>
      <c r="AY139" s="17" t="s">
        <v>181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7" t="s">
        <v>80</v>
      </c>
      <c r="BK139" s="159">
        <f>ROUND(I139*H139,2)</f>
        <v>0</v>
      </c>
      <c r="BL139" s="17" t="s">
        <v>188</v>
      </c>
      <c r="BM139" s="158" t="s">
        <v>700</v>
      </c>
    </row>
    <row r="140" spans="1:65" s="2" customFormat="1" ht="48.75">
      <c r="A140" s="32"/>
      <c r="B140" s="33"/>
      <c r="C140" s="32"/>
      <c r="D140" s="160" t="s">
        <v>190</v>
      </c>
      <c r="E140" s="32"/>
      <c r="F140" s="161" t="s">
        <v>701</v>
      </c>
      <c r="G140" s="32"/>
      <c r="H140" s="32"/>
      <c r="I140" s="162"/>
      <c r="J140" s="32"/>
      <c r="K140" s="32"/>
      <c r="L140" s="33"/>
      <c r="M140" s="163"/>
      <c r="N140" s="16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190</v>
      </c>
      <c r="AU140" s="17" t="s">
        <v>82</v>
      </c>
    </row>
    <row r="141" spans="1:65" s="2" customFormat="1" ht="24.2" customHeight="1">
      <c r="A141" s="32"/>
      <c r="B141" s="144"/>
      <c r="C141" s="188" t="s">
        <v>250</v>
      </c>
      <c r="D141" s="188" t="s">
        <v>266</v>
      </c>
      <c r="E141" s="189" t="s">
        <v>702</v>
      </c>
      <c r="F141" s="190" t="s">
        <v>703</v>
      </c>
      <c r="G141" s="191" t="s">
        <v>678</v>
      </c>
      <c r="H141" s="192">
        <v>2.14</v>
      </c>
      <c r="I141" s="193"/>
      <c r="J141" s="194">
        <f>ROUND(I141*H141,2)</f>
        <v>0</v>
      </c>
      <c r="K141" s="195"/>
      <c r="L141" s="33"/>
      <c r="M141" s="196" t="s">
        <v>1</v>
      </c>
      <c r="N141" s="197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188</v>
      </c>
      <c r="AT141" s="158" t="s">
        <v>266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704</v>
      </c>
    </row>
    <row r="142" spans="1:65" s="2" customFormat="1" ht="48.75">
      <c r="A142" s="32"/>
      <c r="B142" s="33"/>
      <c r="C142" s="32"/>
      <c r="D142" s="160" t="s">
        <v>190</v>
      </c>
      <c r="E142" s="32"/>
      <c r="F142" s="161" t="s">
        <v>705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2" customFormat="1" ht="24.2" customHeight="1">
      <c r="A143" s="32"/>
      <c r="B143" s="144"/>
      <c r="C143" s="188" t="s">
        <v>187</v>
      </c>
      <c r="D143" s="188" t="s">
        <v>266</v>
      </c>
      <c r="E143" s="189" t="s">
        <v>706</v>
      </c>
      <c r="F143" s="190" t="s">
        <v>707</v>
      </c>
      <c r="G143" s="191" t="s">
        <v>577</v>
      </c>
      <c r="H143" s="192">
        <v>176</v>
      </c>
      <c r="I143" s="193"/>
      <c r="J143" s="194">
        <f>ROUND(I143*H143,2)</f>
        <v>0</v>
      </c>
      <c r="K143" s="195"/>
      <c r="L143" s="33"/>
      <c r="M143" s="196" t="s">
        <v>1</v>
      </c>
      <c r="N143" s="197" t="s">
        <v>37</v>
      </c>
      <c r="O143" s="58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188</v>
      </c>
      <c r="AT143" s="158" t="s">
        <v>266</v>
      </c>
      <c r="AU143" s="158" t="s">
        <v>82</v>
      </c>
      <c r="AY143" s="17" t="s">
        <v>181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80</v>
      </c>
      <c r="BK143" s="159">
        <f>ROUND(I143*H143,2)</f>
        <v>0</v>
      </c>
      <c r="BL143" s="17" t="s">
        <v>188</v>
      </c>
      <c r="BM143" s="158" t="s">
        <v>708</v>
      </c>
    </row>
    <row r="144" spans="1:65" s="2" customFormat="1" ht="29.25">
      <c r="A144" s="32"/>
      <c r="B144" s="33"/>
      <c r="C144" s="32"/>
      <c r="D144" s="160" t="s">
        <v>190</v>
      </c>
      <c r="E144" s="32"/>
      <c r="F144" s="161" t="s">
        <v>709</v>
      </c>
      <c r="G144" s="32"/>
      <c r="H144" s="32"/>
      <c r="I144" s="162"/>
      <c r="J144" s="32"/>
      <c r="K144" s="32"/>
      <c r="L144" s="33"/>
      <c r="M144" s="163"/>
      <c r="N144" s="164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190</v>
      </c>
      <c r="AU144" s="17" t="s">
        <v>82</v>
      </c>
    </row>
    <row r="145" spans="1:65" s="13" customFormat="1" ht="11.25">
      <c r="B145" s="165"/>
      <c r="D145" s="160" t="s">
        <v>191</v>
      </c>
      <c r="E145" s="166" t="s">
        <v>1</v>
      </c>
      <c r="F145" s="167" t="s">
        <v>710</v>
      </c>
      <c r="H145" s="168">
        <v>176</v>
      </c>
      <c r="I145" s="169"/>
      <c r="L145" s="165"/>
      <c r="M145" s="170"/>
      <c r="N145" s="171"/>
      <c r="O145" s="171"/>
      <c r="P145" s="171"/>
      <c r="Q145" s="171"/>
      <c r="R145" s="171"/>
      <c r="S145" s="171"/>
      <c r="T145" s="172"/>
      <c r="AT145" s="166" t="s">
        <v>191</v>
      </c>
      <c r="AU145" s="166" t="s">
        <v>82</v>
      </c>
      <c r="AV145" s="13" t="s">
        <v>82</v>
      </c>
      <c r="AW145" s="13" t="s">
        <v>29</v>
      </c>
      <c r="AX145" s="13" t="s">
        <v>80</v>
      </c>
      <c r="AY145" s="166" t="s">
        <v>181</v>
      </c>
    </row>
    <row r="146" spans="1:65" s="2" customFormat="1" ht="24.2" customHeight="1">
      <c r="A146" s="32"/>
      <c r="B146" s="144"/>
      <c r="C146" s="188" t="s">
        <v>265</v>
      </c>
      <c r="D146" s="188" t="s">
        <v>266</v>
      </c>
      <c r="E146" s="189" t="s">
        <v>711</v>
      </c>
      <c r="F146" s="190" t="s">
        <v>712</v>
      </c>
      <c r="G146" s="191" t="s">
        <v>678</v>
      </c>
      <c r="H146" s="192">
        <v>2.14</v>
      </c>
      <c r="I146" s="193"/>
      <c r="J146" s="194">
        <f>ROUND(I146*H146,2)</f>
        <v>0</v>
      </c>
      <c r="K146" s="195"/>
      <c r="L146" s="33"/>
      <c r="M146" s="196" t="s">
        <v>1</v>
      </c>
      <c r="N146" s="197" t="s">
        <v>37</v>
      </c>
      <c r="O146" s="58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8" t="s">
        <v>188</v>
      </c>
      <c r="AT146" s="158" t="s">
        <v>266</v>
      </c>
      <c r="AU146" s="158" t="s">
        <v>82</v>
      </c>
      <c r="AY146" s="17" t="s">
        <v>181</v>
      </c>
      <c r="BE146" s="159">
        <f>IF(N146="základní",J146,0)</f>
        <v>0</v>
      </c>
      <c r="BF146" s="159">
        <f>IF(N146="snížená",J146,0)</f>
        <v>0</v>
      </c>
      <c r="BG146" s="159">
        <f>IF(N146="zákl. přenesená",J146,0)</f>
        <v>0</v>
      </c>
      <c r="BH146" s="159">
        <f>IF(N146="sníž. přenesená",J146,0)</f>
        <v>0</v>
      </c>
      <c r="BI146" s="159">
        <f>IF(N146="nulová",J146,0)</f>
        <v>0</v>
      </c>
      <c r="BJ146" s="17" t="s">
        <v>80</v>
      </c>
      <c r="BK146" s="159">
        <f>ROUND(I146*H146,2)</f>
        <v>0</v>
      </c>
      <c r="BL146" s="17" t="s">
        <v>188</v>
      </c>
      <c r="BM146" s="158" t="s">
        <v>713</v>
      </c>
    </row>
    <row r="147" spans="1:65" s="2" customFormat="1" ht="78">
      <c r="A147" s="32"/>
      <c r="B147" s="33"/>
      <c r="C147" s="32"/>
      <c r="D147" s="160" t="s">
        <v>190</v>
      </c>
      <c r="E147" s="32"/>
      <c r="F147" s="161" t="s">
        <v>714</v>
      </c>
      <c r="G147" s="32"/>
      <c r="H147" s="32"/>
      <c r="I147" s="162"/>
      <c r="J147" s="32"/>
      <c r="K147" s="32"/>
      <c r="L147" s="33"/>
      <c r="M147" s="163"/>
      <c r="N147" s="164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190</v>
      </c>
      <c r="AU147" s="17" t="s">
        <v>82</v>
      </c>
    </row>
    <row r="148" spans="1:65" s="2" customFormat="1" ht="24.2" customHeight="1">
      <c r="A148" s="32"/>
      <c r="B148" s="144"/>
      <c r="C148" s="188" t="s">
        <v>277</v>
      </c>
      <c r="D148" s="188" t="s">
        <v>266</v>
      </c>
      <c r="E148" s="189" t="s">
        <v>715</v>
      </c>
      <c r="F148" s="190" t="s">
        <v>716</v>
      </c>
      <c r="G148" s="191" t="s">
        <v>678</v>
      </c>
      <c r="H148" s="192">
        <v>2.14</v>
      </c>
      <c r="I148" s="193"/>
      <c r="J148" s="194">
        <f>ROUND(I148*H148,2)</f>
        <v>0</v>
      </c>
      <c r="K148" s="195"/>
      <c r="L148" s="33"/>
      <c r="M148" s="196" t="s">
        <v>1</v>
      </c>
      <c r="N148" s="197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188</v>
      </c>
      <c r="AT148" s="158" t="s">
        <v>266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717</v>
      </c>
    </row>
    <row r="149" spans="1:65" s="2" customFormat="1" ht="39">
      <c r="A149" s="32"/>
      <c r="B149" s="33"/>
      <c r="C149" s="32"/>
      <c r="D149" s="160" t="s">
        <v>190</v>
      </c>
      <c r="E149" s="32"/>
      <c r="F149" s="161" t="s">
        <v>718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2" customFormat="1" ht="24.2" customHeight="1">
      <c r="A150" s="32"/>
      <c r="B150" s="144"/>
      <c r="C150" s="188" t="s">
        <v>289</v>
      </c>
      <c r="D150" s="188" t="s">
        <v>266</v>
      </c>
      <c r="E150" s="189" t="s">
        <v>719</v>
      </c>
      <c r="F150" s="190" t="s">
        <v>720</v>
      </c>
      <c r="G150" s="191" t="s">
        <v>721</v>
      </c>
      <c r="H150" s="192">
        <v>18</v>
      </c>
      <c r="I150" s="193"/>
      <c r="J150" s="194">
        <f>ROUND(I150*H150,2)</f>
        <v>0</v>
      </c>
      <c r="K150" s="195"/>
      <c r="L150" s="33"/>
      <c r="M150" s="196" t="s">
        <v>1</v>
      </c>
      <c r="N150" s="197" t="s">
        <v>37</v>
      </c>
      <c r="O150" s="58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8" t="s">
        <v>188</v>
      </c>
      <c r="AT150" s="158" t="s">
        <v>266</v>
      </c>
      <c r="AU150" s="158" t="s">
        <v>82</v>
      </c>
      <c r="AY150" s="17" t="s">
        <v>181</v>
      </c>
      <c r="BE150" s="159">
        <f>IF(N150="základní",J150,0)</f>
        <v>0</v>
      </c>
      <c r="BF150" s="159">
        <f>IF(N150="snížená",J150,0)</f>
        <v>0</v>
      </c>
      <c r="BG150" s="159">
        <f>IF(N150="zákl. přenesená",J150,0)</f>
        <v>0</v>
      </c>
      <c r="BH150" s="159">
        <f>IF(N150="sníž. přenesená",J150,0)</f>
        <v>0</v>
      </c>
      <c r="BI150" s="159">
        <f>IF(N150="nulová",J150,0)</f>
        <v>0</v>
      </c>
      <c r="BJ150" s="17" t="s">
        <v>80</v>
      </c>
      <c r="BK150" s="159">
        <f>ROUND(I150*H150,2)</f>
        <v>0</v>
      </c>
      <c r="BL150" s="17" t="s">
        <v>188</v>
      </c>
      <c r="BM150" s="158" t="s">
        <v>722</v>
      </c>
    </row>
    <row r="151" spans="1:65" s="2" customFormat="1" ht="87.75">
      <c r="A151" s="32"/>
      <c r="B151" s="33"/>
      <c r="C151" s="32"/>
      <c r="D151" s="160" t="s">
        <v>190</v>
      </c>
      <c r="E151" s="32"/>
      <c r="F151" s="161" t="s">
        <v>723</v>
      </c>
      <c r="G151" s="32"/>
      <c r="H151" s="32"/>
      <c r="I151" s="162"/>
      <c r="J151" s="32"/>
      <c r="K151" s="32"/>
      <c r="L151" s="33"/>
      <c r="M151" s="163"/>
      <c r="N151" s="164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190</v>
      </c>
      <c r="AU151" s="17" t="s">
        <v>82</v>
      </c>
    </row>
    <row r="152" spans="1:65" s="13" customFormat="1" ht="11.25">
      <c r="B152" s="165"/>
      <c r="D152" s="160" t="s">
        <v>191</v>
      </c>
      <c r="E152" s="166" t="s">
        <v>1</v>
      </c>
      <c r="F152" s="167" t="s">
        <v>724</v>
      </c>
      <c r="H152" s="168">
        <v>18</v>
      </c>
      <c r="I152" s="169"/>
      <c r="L152" s="165"/>
      <c r="M152" s="170"/>
      <c r="N152" s="171"/>
      <c r="O152" s="171"/>
      <c r="P152" s="171"/>
      <c r="Q152" s="171"/>
      <c r="R152" s="171"/>
      <c r="S152" s="171"/>
      <c r="T152" s="172"/>
      <c r="AT152" s="166" t="s">
        <v>191</v>
      </c>
      <c r="AU152" s="166" t="s">
        <v>82</v>
      </c>
      <c r="AV152" s="13" t="s">
        <v>82</v>
      </c>
      <c r="AW152" s="13" t="s">
        <v>29</v>
      </c>
      <c r="AX152" s="13" t="s">
        <v>80</v>
      </c>
      <c r="AY152" s="166" t="s">
        <v>181</v>
      </c>
    </row>
    <row r="153" spans="1:65" s="2" customFormat="1" ht="24.2" customHeight="1">
      <c r="A153" s="32"/>
      <c r="B153" s="144"/>
      <c r="C153" s="188" t="s">
        <v>8</v>
      </c>
      <c r="D153" s="188" t="s">
        <v>266</v>
      </c>
      <c r="E153" s="189" t="s">
        <v>725</v>
      </c>
      <c r="F153" s="190" t="s">
        <v>726</v>
      </c>
      <c r="G153" s="191" t="s">
        <v>721</v>
      </c>
      <c r="H153" s="192">
        <v>20</v>
      </c>
      <c r="I153" s="193"/>
      <c r="J153" s="194">
        <f>ROUND(I153*H153,2)</f>
        <v>0</v>
      </c>
      <c r="K153" s="195"/>
      <c r="L153" s="33"/>
      <c r="M153" s="196" t="s">
        <v>1</v>
      </c>
      <c r="N153" s="197" t="s">
        <v>37</v>
      </c>
      <c r="O153" s="58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188</v>
      </c>
      <c r="AT153" s="158" t="s">
        <v>266</v>
      </c>
      <c r="AU153" s="158" t="s">
        <v>82</v>
      </c>
      <c r="AY153" s="17" t="s">
        <v>181</v>
      </c>
      <c r="BE153" s="159">
        <f>IF(N153="základní",J153,0)</f>
        <v>0</v>
      </c>
      <c r="BF153" s="159">
        <f>IF(N153="snížená",J153,0)</f>
        <v>0</v>
      </c>
      <c r="BG153" s="159">
        <f>IF(N153="zákl. přenesená",J153,0)</f>
        <v>0</v>
      </c>
      <c r="BH153" s="159">
        <f>IF(N153="sníž. přenesená",J153,0)</f>
        <v>0</v>
      </c>
      <c r="BI153" s="159">
        <f>IF(N153="nulová",J153,0)</f>
        <v>0</v>
      </c>
      <c r="BJ153" s="17" t="s">
        <v>80</v>
      </c>
      <c r="BK153" s="159">
        <f>ROUND(I153*H153,2)</f>
        <v>0</v>
      </c>
      <c r="BL153" s="17" t="s">
        <v>188</v>
      </c>
      <c r="BM153" s="158" t="s">
        <v>727</v>
      </c>
    </row>
    <row r="154" spans="1:65" s="2" customFormat="1" ht="68.25">
      <c r="A154" s="32"/>
      <c r="B154" s="33"/>
      <c r="C154" s="32"/>
      <c r="D154" s="160" t="s">
        <v>190</v>
      </c>
      <c r="E154" s="32"/>
      <c r="F154" s="161" t="s">
        <v>728</v>
      </c>
      <c r="G154" s="32"/>
      <c r="H154" s="32"/>
      <c r="I154" s="162"/>
      <c r="J154" s="32"/>
      <c r="K154" s="32"/>
      <c r="L154" s="33"/>
      <c r="M154" s="163"/>
      <c r="N154" s="164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190</v>
      </c>
      <c r="AU154" s="17" t="s">
        <v>82</v>
      </c>
    </row>
    <row r="155" spans="1:65" s="13" customFormat="1" ht="11.25">
      <c r="B155" s="165"/>
      <c r="D155" s="160" t="s">
        <v>191</v>
      </c>
      <c r="E155" s="166" t="s">
        <v>1</v>
      </c>
      <c r="F155" s="167" t="s">
        <v>729</v>
      </c>
      <c r="H155" s="168">
        <v>20</v>
      </c>
      <c r="I155" s="169"/>
      <c r="L155" s="165"/>
      <c r="M155" s="170"/>
      <c r="N155" s="171"/>
      <c r="O155" s="171"/>
      <c r="P155" s="171"/>
      <c r="Q155" s="171"/>
      <c r="R155" s="171"/>
      <c r="S155" s="171"/>
      <c r="T155" s="172"/>
      <c r="AT155" s="166" t="s">
        <v>191</v>
      </c>
      <c r="AU155" s="166" t="s">
        <v>82</v>
      </c>
      <c r="AV155" s="13" t="s">
        <v>82</v>
      </c>
      <c r="AW155" s="13" t="s">
        <v>29</v>
      </c>
      <c r="AX155" s="13" t="s">
        <v>80</v>
      </c>
      <c r="AY155" s="166" t="s">
        <v>181</v>
      </c>
    </row>
    <row r="156" spans="1:65" s="2" customFormat="1" ht="24.2" customHeight="1">
      <c r="A156" s="32"/>
      <c r="B156" s="144"/>
      <c r="C156" s="188" t="s">
        <v>304</v>
      </c>
      <c r="D156" s="188" t="s">
        <v>266</v>
      </c>
      <c r="E156" s="189" t="s">
        <v>730</v>
      </c>
      <c r="F156" s="190" t="s">
        <v>731</v>
      </c>
      <c r="G156" s="191" t="s">
        <v>721</v>
      </c>
      <c r="H156" s="192">
        <v>14</v>
      </c>
      <c r="I156" s="193"/>
      <c r="J156" s="194">
        <f>ROUND(I156*H156,2)</f>
        <v>0</v>
      </c>
      <c r="K156" s="195"/>
      <c r="L156" s="33"/>
      <c r="M156" s="196" t="s">
        <v>1</v>
      </c>
      <c r="N156" s="197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188</v>
      </c>
      <c r="AT156" s="158" t="s">
        <v>266</v>
      </c>
      <c r="AU156" s="158" t="s">
        <v>82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188</v>
      </c>
      <c r="BM156" s="158" t="s">
        <v>732</v>
      </c>
    </row>
    <row r="157" spans="1:65" s="2" customFormat="1" ht="29.25">
      <c r="A157" s="32"/>
      <c r="B157" s="33"/>
      <c r="C157" s="32"/>
      <c r="D157" s="160" t="s">
        <v>190</v>
      </c>
      <c r="E157" s="32"/>
      <c r="F157" s="161" t="s">
        <v>733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82</v>
      </c>
    </row>
    <row r="158" spans="1:65" s="13" customFormat="1" ht="11.25">
      <c r="B158" s="165"/>
      <c r="D158" s="160" t="s">
        <v>191</v>
      </c>
      <c r="E158" s="166" t="s">
        <v>1</v>
      </c>
      <c r="F158" s="167" t="s">
        <v>734</v>
      </c>
      <c r="H158" s="168">
        <v>14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6" t="s">
        <v>191</v>
      </c>
      <c r="AU158" s="166" t="s">
        <v>82</v>
      </c>
      <c r="AV158" s="13" t="s">
        <v>82</v>
      </c>
      <c r="AW158" s="13" t="s">
        <v>29</v>
      </c>
      <c r="AX158" s="13" t="s">
        <v>80</v>
      </c>
      <c r="AY158" s="166" t="s">
        <v>181</v>
      </c>
    </row>
    <row r="159" spans="1:65" s="2" customFormat="1" ht="24.2" customHeight="1">
      <c r="A159" s="32"/>
      <c r="B159" s="144"/>
      <c r="C159" s="188" t="s">
        <v>312</v>
      </c>
      <c r="D159" s="188" t="s">
        <v>266</v>
      </c>
      <c r="E159" s="189" t="s">
        <v>735</v>
      </c>
      <c r="F159" s="190" t="s">
        <v>736</v>
      </c>
      <c r="G159" s="191" t="s">
        <v>721</v>
      </c>
      <c r="H159" s="192">
        <v>20</v>
      </c>
      <c r="I159" s="193"/>
      <c r="J159" s="194">
        <f>ROUND(I159*H159,2)</f>
        <v>0</v>
      </c>
      <c r="K159" s="195"/>
      <c r="L159" s="33"/>
      <c r="M159" s="196" t="s">
        <v>1</v>
      </c>
      <c r="N159" s="197" t="s">
        <v>37</v>
      </c>
      <c r="O159" s="58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8" t="s">
        <v>188</v>
      </c>
      <c r="AT159" s="158" t="s">
        <v>266</v>
      </c>
      <c r="AU159" s="158" t="s">
        <v>82</v>
      </c>
      <c r="AY159" s="17" t="s">
        <v>181</v>
      </c>
      <c r="BE159" s="159">
        <f>IF(N159="základní",J159,0)</f>
        <v>0</v>
      </c>
      <c r="BF159" s="159">
        <f>IF(N159="snížená",J159,0)</f>
        <v>0</v>
      </c>
      <c r="BG159" s="159">
        <f>IF(N159="zákl. přenesená",J159,0)</f>
        <v>0</v>
      </c>
      <c r="BH159" s="159">
        <f>IF(N159="sníž. přenesená",J159,0)</f>
        <v>0</v>
      </c>
      <c r="BI159" s="159">
        <f>IF(N159="nulová",J159,0)</f>
        <v>0</v>
      </c>
      <c r="BJ159" s="17" t="s">
        <v>80</v>
      </c>
      <c r="BK159" s="159">
        <f>ROUND(I159*H159,2)</f>
        <v>0</v>
      </c>
      <c r="BL159" s="17" t="s">
        <v>188</v>
      </c>
      <c r="BM159" s="158" t="s">
        <v>737</v>
      </c>
    </row>
    <row r="160" spans="1:65" s="2" customFormat="1" ht="58.5">
      <c r="A160" s="32"/>
      <c r="B160" s="33"/>
      <c r="C160" s="32"/>
      <c r="D160" s="160" t="s">
        <v>190</v>
      </c>
      <c r="E160" s="32"/>
      <c r="F160" s="161" t="s">
        <v>738</v>
      </c>
      <c r="G160" s="32"/>
      <c r="H160" s="32"/>
      <c r="I160" s="162"/>
      <c r="J160" s="32"/>
      <c r="K160" s="32"/>
      <c r="L160" s="33"/>
      <c r="M160" s="163"/>
      <c r="N160" s="164"/>
      <c r="O160" s="58"/>
      <c r="P160" s="58"/>
      <c r="Q160" s="58"/>
      <c r="R160" s="58"/>
      <c r="S160" s="58"/>
      <c r="T160" s="59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T160" s="17" t="s">
        <v>190</v>
      </c>
      <c r="AU160" s="17" t="s">
        <v>82</v>
      </c>
    </row>
    <row r="161" spans="1:65" s="13" customFormat="1" ht="11.25">
      <c r="B161" s="165"/>
      <c r="D161" s="160" t="s">
        <v>191</v>
      </c>
      <c r="E161" s="166" t="s">
        <v>1</v>
      </c>
      <c r="F161" s="167" t="s">
        <v>729</v>
      </c>
      <c r="H161" s="168">
        <v>20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6" t="s">
        <v>191</v>
      </c>
      <c r="AU161" s="166" t="s">
        <v>82</v>
      </c>
      <c r="AV161" s="13" t="s">
        <v>82</v>
      </c>
      <c r="AW161" s="13" t="s">
        <v>29</v>
      </c>
      <c r="AX161" s="13" t="s">
        <v>80</v>
      </c>
      <c r="AY161" s="166" t="s">
        <v>181</v>
      </c>
    </row>
    <row r="162" spans="1:65" s="2" customFormat="1" ht="24.2" customHeight="1">
      <c r="A162" s="32"/>
      <c r="B162" s="144"/>
      <c r="C162" s="188" t="s">
        <v>319</v>
      </c>
      <c r="D162" s="188" t="s">
        <v>266</v>
      </c>
      <c r="E162" s="189" t="s">
        <v>739</v>
      </c>
      <c r="F162" s="190" t="s">
        <v>740</v>
      </c>
      <c r="G162" s="191" t="s">
        <v>622</v>
      </c>
      <c r="H162" s="192">
        <v>4380</v>
      </c>
      <c r="I162" s="193"/>
      <c r="J162" s="194">
        <f>ROUND(I162*H162,2)</f>
        <v>0</v>
      </c>
      <c r="K162" s="195"/>
      <c r="L162" s="33"/>
      <c r="M162" s="196" t="s">
        <v>1</v>
      </c>
      <c r="N162" s="197" t="s">
        <v>37</v>
      </c>
      <c r="O162" s="58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188</v>
      </c>
      <c r="AT162" s="158" t="s">
        <v>266</v>
      </c>
      <c r="AU162" s="158" t="s">
        <v>82</v>
      </c>
      <c r="AY162" s="17" t="s">
        <v>181</v>
      </c>
      <c r="BE162" s="159">
        <f>IF(N162="základní",J162,0)</f>
        <v>0</v>
      </c>
      <c r="BF162" s="159">
        <f>IF(N162="snížená",J162,0)</f>
        <v>0</v>
      </c>
      <c r="BG162" s="159">
        <f>IF(N162="zákl. přenesená",J162,0)</f>
        <v>0</v>
      </c>
      <c r="BH162" s="159">
        <f>IF(N162="sníž. přenesená",J162,0)</f>
        <v>0</v>
      </c>
      <c r="BI162" s="159">
        <f>IF(N162="nulová",J162,0)</f>
        <v>0</v>
      </c>
      <c r="BJ162" s="17" t="s">
        <v>80</v>
      </c>
      <c r="BK162" s="159">
        <f>ROUND(I162*H162,2)</f>
        <v>0</v>
      </c>
      <c r="BL162" s="17" t="s">
        <v>188</v>
      </c>
      <c r="BM162" s="158" t="s">
        <v>741</v>
      </c>
    </row>
    <row r="163" spans="1:65" s="2" customFormat="1" ht="48.75">
      <c r="A163" s="32"/>
      <c r="B163" s="33"/>
      <c r="C163" s="32"/>
      <c r="D163" s="160" t="s">
        <v>190</v>
      </c>
      <c r="E163" s="32"/>
      <c r="F163" s="161" t="s">
        <v>742</v>
      </c>
      <c r="G163" s="32"/>
      <c r="H163" s="32"/>
      <c r="I163" s="162"/>
      <c r="J163" s="32"/>
      <c r="K163" s="32"/>
      <c r="L163" s="33"/>
      <c r="M163" s="163"/>
      <c r="N163" s="164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190</v>
      </c>
      <c r="AU163" s="17" t="s">
        <v>82</v>
      </c>
    </row>
    <row r="164" spans="1:65" s="13" customFormat="1" ht="11.25">
      <c r="B164" s="165"/>
      <c r="D164" s="160" t="s">
        <v>191</v>
      </c>
      <c r="E164" s="166" t="s">
        <v>1</v>
      </c>
      <c r="F164" s="167" t="s">
        <v>743</v>
      </c>
      <c r="H164" s="168">
        <v>4380</v>
      </c>
      <c r="I164" s="169"/>
      <c r="L164" s="165"/>
      <c r="M164" s="170"/>
      <c r="N164" s="171"/>
      <c r="O164" s="171"/>
      <c r="P164" s="171"/>
      <c r="Q164" s="171"/>
      <c r="R164" s="171"/>
      <c r="S164" s="171"/>
      <c r="T164" s="172"/>
      <c r="AT164" s="166" t="s">
        <v>191</v>
      </c>
      <c r="AU164" s="166" t="s">
        <v>82</v>
      </c>
      <c r="AV164" s="13" t="s">
        <v>82</v>
      </c>
      <c r="AW164" s="13" t="s">
        <v>29</v>
      </c>
      <c r="AX164" s="13" t="s">
        <v>80</v>
      </c>
      <c r="AY164" s="166" t="s">
        <v>181</v>
      </c>
    </row>
    <row r="165" spans="1:65" s="2" customFormat="1" ht="24.2" customHeight="1">
      <c r="A165" s="32"/>
      <c r="B165" s="144"/>
      <c r="C165" s="188" t="s">
        <v>325</v>
      </c>
      <c r="D165" s="188" t="s">
        <v>266</v>
      </c>
      <c r="E165" s="189" t="s">
        <v>744</v>
      </c>
      <c r="F165" s="190" t="s">
        <v>745</v>
      </c>
      <c r="G165" s="191" t="s">
        <v>622</v>
      </c>
      <c r="H165" s="192">
        <v>4380</v>
      </c>
      <c r="I165" s="193"/>
      <c r="J165" s="194">
        <f>ROUND(I165*H165,2)</f>
        <v>0</v>
      </c>
      <c r="K165" s="195"/>
      <c r="L165" s="33"/>
      <c r="M165" s="196" t="s">
        <v>1</v>
      </c>
      <c r="N165" s="197" t="s">
        <v>37</v>
      </c>
      <c r="O165" s="58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188</v>
      </c>
      <c r="AT165" s="158" t="s">
        <v>266</v>
      </c>
      <c r="AU165" s="158" t="s">
        <v>82</v>
      </c>
      <c r="AY165" s="17" t="s">
        <v>181</v>
      </c>
      <c r="BE165" s="159">
        <f>IF(N165="základní",J165,0)</f>
        <v>0</v>
      </c>
      <c r="BF165" s="159">
        <f>IF(N165="snížená",J165,0)</f>
        <v>0</v>
      </c>
      <c r="BG165" s="159">
        <f>IF(N165="zákl. přenesená",J165,0)</f>
        <v>0</v>
      </c>
      <c r="BH165" s="159">
        <f>IF(N165="sníž. přenesená",J165,0)</f>
        <v>0</v>
      </c>
      <c r="BI165" s="159">
        <f>IF(N165="nulová",J165,0)</f>
        <v>0</v>
      </c>
      <c r="BJ165" s="17" t="s">
        <v>80</v>
      </c>
      <c r="BK165" s="159">
        <f>ROUND(I165*H165,2)</f>
        <v>0</v>
      </c>
      <c r="BL165" s="17" t="s">
        <v>188</v>
      </c>
      <c r="BM165" s="158" t="s">
        <v>746</v>
      </c>
    </row>
    <row r="166" spans="1:65" s="2" customFormat="1" ht="58.5">
      <c r="A166" s="32"/>
      <c r="B166" s="33"/>
      <c r="C166" s="32"/>
      <c r="D166" s="160" t="s">
        <v>190</v>
      </c>
      <c r="E166" s="32"/>
      <c r="F166" s="161" t="s">
        <v>747</v>
      </c>
      <c r="G166" s="32"/>
      <c r="H166" s="32"/>
      <c r="I166" s="162"/>
      <c r="J166" s="32"/>
      <c r="K166" s="32"/>
      <c r="L166" s="33"/>
      <c r="M166" s="163"/>
      <c r="N166" s="164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190</v>
      </c>
      <c r="AU166" s="17" t="s">
        <v>82</v>
      </c>
    </row>
    <row r="167" spans="1:65" s="2" customFormat="1" ht="16.5" customHeight="1">
      <c r="A167" s="32"/>
      <c r="B167" s="144"/>
      <c r="C167" s="188" t="s">
        <v>329</v>
      </c>
      <c r="D167" s="188" t="s">
        <v>266</v>
      </c>
      <c r="E167" s="189" t="s">
        <v>748</v>
      </c>
      <c r="F167" s="190" t="s">
        <v>749</v>
      </c>
      <c r="G167" s="191" t="s">
        <v>643</v>
      </c>
      <c r="H167" s="192">
        <v>97</v>
      </c>
      <c r="I167" s="193"/>
      <c r="J167" s="194">
        <f>ROUND(I167*H167,2)</f>
        <v>0</v>
      </c>
      <c r="K167" s="195"/>
      <c r="L167" s="33"/>
      <c r="M167" s="196" t="s">
        <v>1</v>
      </c>
      <c r="N167" s="197" t="s">
        <v>37</v>
      </c>
      <c r="O167" s="58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8" t="s">
        <v>188</v>
      </c>
      <c r="AT167" s="158" t="s">
        <v>266</v>
      </c>
      <c r="AU167" s="158" t="s">
        <v>82</v>
      </c>
      <c r="AY167" s="17" t="s">
        <v>181</v>
      </c>
      <c r="BE167" s="159">
        <f>IF(N167="základní",J167,0)</f>
        <v>0</v>
      </c>
      <c r="BF167" s="159">
        <f>IF(N167="snížená",J167,0)</f>
        <v>0</v>
      </c>
      <c r="BG167" s="159">
        <f>IF(N167="zákl. přenesená",J167,0)</f>
        <v>0</v>
      </c>
      <c r="BH167" s="159">
        <f>IF(N167="sníž. přenesená",J167,0)</f>
        <v>0</v>
      </c>
      <c r="BI167" s="159">
        <f>IF(N167="nulová",J167,0)</f>
        <v>0</v>
      </c>
      <c r="BJ167" s="17" t="s">
        <v>80</v>
      </c>
      <c r="BK167" s="159">
        <f>ROUND(I167*H167,2)</f>
        <v>0</v>
      </c>
      <c r="BL167" s="17" t="s">
        <v>188</v>
      </c>
      <c r="BM167" s="158" t="s">
        <v>750</v>
      </c>
    </row>
    <row r="168" spans="1:65" s="2" customFormat="1" ht="29.25">
      <c r="A168" s="32"/>
      <c r="B168" s="33"/>
      <c r="C168" s="32"/>
      <c r="D168" s="160" t="s">
        <v>190</v>
      </c>
      <c r="E168" s="32"/>
      <c r="F168" s="161" t="s">
        <v>751</v>
      </c>
      <c r="G168" s="32"/>
      <c r="H168" s="32"/>
      <c r="I168" s="162"/>
      <c r="J168" s="32"/>
      <c r="K168" s="32"/>
      <c r="L168" s="33"/>
      <c r="M168" s="163"/>
      <c r="N168" s="164"/>
      <c r="O168" s="58"/>
      <c r="P168" s="58"/>
      <c r="Q168" s="58"/>
      <c r="R168" s="58"/>
      <c r="S168" s="58"/>
      <c r="T168" s="59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T168" s="17" t="s">
        <v>190</v>
      </c>
      <c r="AU168" s="17" t="s">
        <v>82</v>
      </c>
    </row>
    <row r="169" spans="1:65" s="2" customFormat="1" ht="16.5" customHeight="1">
      <c r="A169" s="32"/>
      <c r="B169" s="144"/>
      <c r="C169" s="188" t="s">
        <v>333</v>
      </c>
      <c r="D169" s="188" t="s">
        <v>266</v>
      </c>
      <c r="E169" s="189" t="s">
        <v>752</v>
      </c>
      <c r="F169" s="190" t="s">
        <v>753</v>
      </c>
      <c r="G169" s="191" t="s">
        <v>643</v>
      </c>
      <c r="H169" s="192">
        <v>948</v>
      </c>
      <c r="I169" s="193"/>
      <c r="J169" s="194">
        <f>ROUND(I169*H169,2)</f>
        <v>0</v>
      </c>
      <c r="K169" s="195"/>
      <c r="L169" s="33"/>
      <c r="M169" s="196" t="s">
        <v>1</v>
      </c>
      <c r="N169" s="197" t="s">
        <v>37</v>
      </c>
      <c r="O169" s="58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188</v>
      </c>
      <c r="AT169" s="158" t="s">
        <v>266</v>
      </c>
      <c r="AU169" s="158" t="s">
        <v>82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188</v>
      </c>
      <c r="BM169" s="158" t="s">
        <v>754</v>
      </c>
    </row>
    <row r="170" spans="1:65" s="2" customFormat="1" ht="29.25">
      <c r="A170" s="32"/>
      <c r="B170" s="33"/>
      <c r="C170" s="32"/>
      <c r="D170" s="160" t="s">
        <v>190</v>
      </c>
      <c r="E170" s="32"/>
      <c r="F170" s="161" t="s">
        <v>755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82</v>
      </c>
    </row>
    <row r="171" spans="1:65" s="13" customFormat="1" ht="11.25">
      <c r="B171" s="165"/>
      <c r="D171" s="160" t="s">
        <v>191</v>
      </c>
      <c r="E171" s="166" t="s">
        <v>1</v>
      </c>
      <c r="F171" s="167" t="s">
        <v>756</v>
      </c>
      <c r="H171" s="168">
        <v>947.21299999999997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6" t="s">
        <v>191</v>
      </c>
      <c r="AU171" s="166" t="s">
        <v>82</v>
      </c>
      <c r="AV171" s="13" t="s">
        <v>82</v>
      </c>
      <c r="AW171" s="13" t="s">
        <v>29</v>
      </c>
      <c r="AX171" s="13" t="s">
        <v>72</v>
      </c>
      <c r="AY171" s="166" t="s">
        <v>181</v>
      </c>
    </row>
    <row r="172" spans="1:65" s="13" customFormat="1" ht="11.25">
      <c r="B172" s="165"/>
      <c r="D172" s="160" t="s">
        <v>191</v>
      </c>
      <c r="E172" s="166" t="s">
        <v>1</v>
      </c>
      <c r="F172" s="167" t="s">
        <v>757</v>
      </c>
      <c r="H172" s="168">
        <v>948</v>
      </c>
      <c r="I172" s="169"/>
      <c r="L172" s="165"/>
      <c r="M172" s="170"/>
      <c r="N172" s="171"/>
      <c r="O172" s="171"/>
      <c r="P172" s="171"/>
      <c r="Q172" s="171"/>
      <c r="R172" s="171"/>
      <c r="S172" s="171"/>
      <c r="T172" s="172"/>
      <c r="AT172" s="166" t="s">
        <v>191</v>
      </c>
      <c r="AU172" s="166" t="s">
        <v>82</v>
      </c>
      <c r="AV172" s="13" t="s">
        <v>82</v>
      </c>
      <c r="AW172" s="13" t="s">
        <v>29</v>
      </c>
      <c r="AX172" s="13" t="s">
        <v>80</v>
      </c>
      <c r="AY172" s="166" t="s">
        <v>181</v>
      </c>
    </row>
    <row r="173" spans="1:65" s="2" customFormat="1" ht="16.5" customHeight="1">
      <c r="A173" s="32"/>
      <c r="B173" s="144"/>
      <c r="C173" s="188" t="s">
        <v>338</v>
      </c>
      <c r="D173" s="188" t="s">
        <v>266</v>
      </c>
      <c r="E173" s="189" t="s">
        <v>758</v>
      </c>
      <c r="F173" s="190" t="s">
        <v>759</v>
      </c>
      <c r="G173" s="191" t="s">
        <v>643</v>
      </c>
      <c r="H173" s="192">
        <v>212</v>
      </c>
      <c r="I173" s="193"/>
      <c r="J173" s="194">
        <f>ROUND(I173*H173,2)</f>
        <v>0</v>
      </c>
      <c r="K173" s="195"/>
      <c r="L173" s="33"/>
      <c r="M173" s="196" t="s">
        <v>1</v>
      </c>
      <c r="N173" s="197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188</v>
      </c>
      <c r="AT173" s="158" t="s">
        <v>266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760</v>
      </c>
    </row>
    <row r="174" spans="1:65" s="2" customFormat="1" ht="19.5">
      <c r="A174" s="32"/>
      <c r="B174" s="33"/>
      <c r="C174" s="32"/>
      <c r="D174" s="160" t="s">
        <v>190</v>
      </c>
      <c r="E174" s="32"/>
      <c r="F174" s="161" t="s">
        <v>761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13" customFormat="1" ht="11.25">
      <c r="B175" s="165"/>
      <c r="D175" s="160" t="s">
        <v>191</v>
      </c>
      <c r="E175" s="166" t="s">
        <v>1</v>
      </c>
      <c r="F175" s="167" t="s">
        <v>762</v>
      </c>
      <c r="H175" s="168">
        <v>211.38900000000001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6" t="s">
        <v>191</v>
      </c>
      <c r="AU175" s="166" t="s">
        <v>82</v>
      </c>
      <c r="AV175" s="13" t="s">
        <v>82</v>
      </c>
      <c r="AW175" s="13" t="s">
        <v>29</v>
      </c>
      <c r="AX175" s="13" t="s">
        <v>72</v>
      </c>
      <c r="AY175" s="166" t="s">
        <v>181</v>
      </c>
    </row>
    <row r="176" spans="1:65" s="13" customFormat="1" ht="11.25">
      <c r="B176" s="165"/>
      <c r="D176" s="160" t="s">
        <v>191</v>
      </c>
      <c r="E176" s="166" t="s">
        <v>1</v>
      </c>
      <c r="F176" s="167" t="s">
        <v>763</v>
      </c>
      <c r="H176" s="168">
        <v>212</v>
      </c>
      <c r="I176" s="169"/>
      <c r="L176" s="165"/>
      <c r="M176" s="170"/>
      <c r="N176" s="171"/>
      <c r="O176" s="171"/>
      <c r="P176" s="171"/>
      <c r="Q176" s="171"/>
      <c r="R176" s="171"/>
      <c r="S176" s="171"/>
      <c r="T176" s="172"/>
      <c r="AT176" s="166" t="s">
        <v>191</v>
      </c>
      <c r="AU176" s="166" t="s">
        <v>82</v>
      </c>
      <c r="AV176" s="13" t="s">
        <v>82</v>
      </c>
      <c r="AW176" s="13" t="s">
        <v>29</v>
      </c>
      <c r="AX176" s="13" t="s">
        <v>80</v>
      </c>
      <c r="AY176" s="166" t="s">
        <v>181</v>
      </c>
    </row>
    <row r="177" spans="1:65" s="2" customFormat="1" ht="16.5" customHeight="1">
      <c r="A177" s="32"/>
      <c r="B177" s="144"/>
      <c r="C177" s="188" t="s">
        <v>363</v>
      </c>
      <c r="D177" s="188" t="s">
        <v>266</v>
      </c>
      <c r="E177" s="189" t="s">
        <v>764</v>
      </c>
      <c r="F177" s="190" t="s">
        <v>765</v>
      </c>
      <c r="G177" s="191" t="s">
        <v>643</v>
      </c>
      <c r="H177" s="192">
        <v>2</v>
      </c>
      <c r="I177" s="193"/>
      <c r="J177" s="194">
        <f>ROUND(I177*H177,2)</f>
        <v>0</v>
      </c>
      <c r="K177" s="195"/>
      <c r="L177" s="33"/>
      <c r="M177" s="196" t="s">
        <v>1</v>
      </c>
      <c r="N177" s="197" t="s">
        <v>37</v>
      </c>
      <c r="O177" s="58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188</v>
      </c>
      <c r="AT177" s="158" t="s">
        <v>266</v>
      </c>
      <c r="AU177" s="158" t="s">
        <v>82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766</v>
      </c>
    </row>
    <row r="178" spans="1:65" s="2" customFormat="1" ht="29.25">
      <c r="A178" s="32"/>
      <c r="B178" s="33"/>
      <c r="C178" s="32"/>
      <c r="D178" s="160" t="s">
        <v>190</v>
      </c>
      <c r="E178" s="32"/>
      <c r="F178" s="161" t="s">
        <v>767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82</v>
      </c>
    </row>
    <row r="179" spans="1:65" s="13" customFormat="1" ht="11.25">
      <c r="B179" s="165"/>
      <c r="D179" s="160" t="s">
        <v>191</v>
      </c>
      <c r="E179" s="166" t="s">
        <v>1</v>
      </c>
      <c r="F179" s="167" t="s">
        <v>768</v>
      </c>
      <c r="H179" s="168">
        <v>1.94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6" t="s">
        <v>191</v>
      </c>
      <c r="AU179" s="166" t="s">
        <v>82</v>
      </c>
      <c r="AV179" s="13" t="s">
        <v>82</v>
      </c>
      <c r="AW179" s="13" t="s">
        <v>29</v>
      </c>
      <c r="AX179" s="13" t="s">
        <v>72</v>
      </c>
      <c r="AY179" s="166" t="s">
        <v>181</v>
      </c>
    </row>
    <row r="180" spans="1:65" s="13" customFormat="1" ht="11.25">
      <c r="B180" s="165"/>
      <c r="D180" s="160" t="s">
        <v>191</v>
      </c>
      <c r="E180" s="166" t="s">
        <v>1</v>
      </c>
      <c r="F180" s="167" t="s">
        <v>82</v>
      </c>
      <c r="H180" s="168">
        <v>2</v>
      </c>
      <c r="I180" s="169"/>
      <c r="L180" s="165"/>
      <c r="M180" s="170"/>
      <c r="N180" s="171"/>
      <c r="O180" s="171"/>
      <c r="P180" s="171"/>
      <c r="Q180" s="171"/>
      <c r="R180" s="171"/>
      <c r="S180" s="171"/>
      <c r="T180" s="172"/>
      <c r="AT180" s="166" t="s">
        <v>191</v>
      </c>
      <c r="AU180" s="166" t="s">
        <v>82</v>
      </c>
      <c r="AV180" s="13" t="s">
        <v>82</v>
      </c>
      <c r="AW180" s="13" t="s">
        <v>29</v>
      </c>
      <c r="AX180" s="13" t="s">
        <v>80</v>
      </c>
      <c r="AY180" s="166" t="s">
        <v>181</v>
      </c>
    </row>
    <row r="181" spans="1:65" s="2" customFormat="1" ht="24.2" customHeight="1">
      <c r="A181" s="32"/>
      <c r="B181" s="144"/>
      <c r="C181" s="188" t="s">
        <v>7</v>
      </c>
      <c r="D181" s="188" t="s">
        <v>266</v>
      </c>
      <c r="E181" s="189" t="s">
        <v>769</v>
      </c>
      <c r="F181" s="190" t="s">
        <v>770</v>
      </c>
      <c r="G181" s="191" t="s">
        <v>643</v>
      </c>
      <c r="H181" s="192">
        <v>1274</v>
      </c>
      <c r="I181" s="193"/>
      <c r="J181" s="194">
        <f>ROUND(I181*H181,2)</f>
        <v>0</v>
      </c>
      <c r="K181" s="195"/>
      <c r="L181" s="33"/>
      <c r="M181" s="196" t="s">
        <v>1</v>
      </c>
      <c r="N181" s="197" t="s">
        <v>37</v>
      </c>
      <c r="O181" s="58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8" t="s">
        <v>188</v>
      </c>
      <c r="AT181" s="158" t="s">
        <v>266</v>
      </c>
      <c r="AU181" s="158" t="s">
        <v>82</v>
      </c>
      <c r="AY181" s="17" t="s">
        <v>181</v>
      </c>
      <c r="BE181" s="159">
        <f>IF(N181="základní",J181,0)</f>
        <v>0</v>
      </c>
      <c r="BF181" s="159">
        <f>IF(N181="snížená",J181,0)</f>
        <v>0</v>
      </c>
      <c r="BG181" s="159">
        <f>IF(N181="zákl. přenesená",J181,0)</f>
        <v>0</v>
      </c>
      <c r="BH181" s="159">
        <f>IF(N181="sníž. přenesená",J181,0)</f>
        <v>0</v>
      </c>
      <c r="BI181" s="159">
        <f>IF(N181="nulová",J181,0)</f>
        <v>0</v>
      </c>
      <c r="BJ181" s="17" t="s">
        <v>80</v>
      </c>
      <c r="BK181" s="159">
        <f>ROUND(I181*H181,2)</f>
        <v>0</v>
      </c>
      <c r="BL181" s="17" t="s">
        <v>188</v>
      </c>
      <c r="BM181" s="158" t="s">
        <v>771</v>
      </c>
    </row>
    <row r="182" spans="1:65" s="2" customFormat="1" ht="48.75">
      <c r="A182" s="32"/>
      <c r="B182" s="33"/>
      <c r="C182" s="32"/>
      <c r="D182" s="160" t="s">
        <v>190</v>
      </c>
      <c r="E182" s="32"/>
      <c r="F182" s="161" t="s">
        <v>772</v>
      </c>
      <c r="G182" s="32"/>
      <c r="H182" s="32"/>
      <c r="I182" s="162"/>
      <c r="J182" s="32"/>
      <c r="K182" s="32"/>
      <c r="L182" s="33"/>
      <c r="M182" s="163"/>
      <c r="N182" s="164"/>
      <c r="O182" s="58"/>
      <c r="P182" s="58"/>
      <c r="Q182" s="58"/>
      <c r="R182" s="58"/>
      <c r="S182" s="58"/>
      <c r="T182" s="59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T182" s="17" t="s">
        <v>190</v>
      </c>
      <c r="AU182" s="17" t="s">
        <v>82</v>
      </c>
    </row>
    <row r="183" spans="1:65" s="13" customFormat="1" ht="11.25">
      <c r="B183" s="165"/>
      <c r="D183" s="160" t="s">
        <v>191</v>
      </c>
      <c r="E183" s="166" t="s">
        <v>1</v>
      </c>
      <c r="F183" s="167" t="s">
        <v>773</v>
      </c>
      <c r="H183" s="168">
        <v>1273.3</v>
      </c>
      <c r="I183" s="169"/>
      <c r="L183" s="165"/>
      <c r="M183" s="170"/>
      <c r="N183" s="171"/>
      <c r="O183" s="171"/>
      <c r="P183" s="171"/>
      <c r="Q183" s="171"/>
      <c r="R183" s="171"/>
      <c r="S183" s="171"/>
      <c r="T183" s="172"/>
      <c r="AT183" s="166" t="s">
        <v>191</v>
      </c>
      <c r="AU183" s="166" t="s">
        <v>82</v>
      </c>
      <c r="AV183" s="13" t="s">
        <v>82</v>
      </c>
      <c r="AW183" s="13" t="s">
        <v>29</v>
      </c>
      <c r="AX183" s="13" t="s">
        <v>72</v>
      </c>
      <c r="AY183" s="166" t="s">
        <v>181</v>
      </c>
    </row>
    <row r="184" spans="1:65" s="13" customFormat="1" ht="11.25">
      <c r="B184" s="165"/>
      <c r="D184" s="160" t="s">
        <v>191</v>
      </c>
      <c r="E184" s="166" t="s">
        <v>1</v>
      </c>
      <c r="F184" s="167" t="s">
        <v>774</v>
      </c>
      <c r="H184" s="168">
        <v>1274</v>
      </c>
      <c r="I184" s="169"/>
      <c r="L184" s="165"/>
      <c r="M184" s="170"/>
      <c r="N184" s="171"/>
      <c r="O184" s="171"/>
      <c r="P184" s="171"/>
      <c r="Q184" s="171"/>
      <c r="R184" s="171"/>
      <c r="S184" s="171"/>
      <c r="T184" s="172"/>
      <c r="AT184" s="166" t="s">
        <v>191</v>
      </c>
      <c r="AU184" s="166" t="s">
        <v>82</v>
      </c>
      <c r="AV184" s="13" t="s">
        <v>82</v>
      </c>
      <c r="AW184" s="13" t="s">
        <v>29</v>
      </c>
      <c r="AX184" s="13" t="s">
        <v>80</v>
      </c>
      <c r="AY184" s="166" t="s">
        <v>181</v>
      </c>
    </row>
    <row r="185" spans="1:65" s="12" customFormat="1" ht="25.9" customHeight="1">
      <c r="B185" s="131"/>
      <c r="D185" s="132" t="s">
        <v>71</v>
      </c>
      <c r="E185" s="133" t="s">
        <v>639</v>
      </c>
      <c r="F185" s="133" t="s">
        <v>640</v>
      </c>
      <c r="I185" s="134"/>
      <c r="J185" s="135">
        <f>BK185</f>
        <v>0</v>
      </c>
      <c r="L185" s="131"/>
      <c r="M185" s="136"/>
      <c r="N185" s="137"/>
      <c r="O185" s="137"/>
      <c r="P185" s="138">
        <f>SUM(P186:P236)</f>
        <v>0</v>
      </c>
      <c r="Q185" s="137"/>
      <c r="R185" s="138">
        <f>SUM(R186:R236)</f>
        <v>0</v>
      </c>
      <c r="S185" s="137"/>
      <c r="T185" s="139">
        <f>SUM(T186:T236)</f>
        <v>0</v>
      </c>
      <c r="AR185" s="132" t="s">
        <v>188</v>
      </c>
      <c r="AT185" s="140" t="s">
        <v>71</v>
      </c>
      <c r="AU185" s="140" t="s">
        <v>72</v>
      </c>
      <c r="AY185" s="132" t="s">
        <v>181</v>
      </c>
      <c r="BK185" s="141">
        <f>SUM(BK186:BK236)</f>
        <v>0</v>
      </c>
    </row>
    <row r="186" spans="1:65" s="2" customFormat="1" ht="37.9" customHeight="1">
      <c r="A186" s="32"/>
      <c r="B186" s="144"/>
      <c r="C186" s="188" t="s">
        <v>388</v>
      </c>
      <c r="D186" s="188" t="s">
        <v>266</v>
      </c>
      <c r="E186" s="189" t="s">
        <v>641</v>
      </c>
      <c r="F186" s="190" t="s">
        <v>642</v>
      </c>
      <c r="G186" s="191" t="s">
        <v>643</v>
      </c>
      <c r="H186" s="192">
        <v>3837</v>
      </c>
      <c r="I186" s="193"/>
      <c r="J186" s="194">
        <f>ROUND(I186*H186,2)</f>
        <v>0</v>
      </c>
      <c r="K186" s="195"/>
      <c r="L186" s="33"/>
      <c r="M186" s="196" t="s">
        <v>1</v>
      </c>
      <c r="N186" s="197" t="s">
        <v>37</v>
      </c>
      <c r="O186" s="58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644</v>
      </c>
      <c r="AT186" s="158" t="s">
        <v>266</v>
      </c>
      <c r="AU186" s="158" t="s">
        <v>80</v>
      </c>
      <c r="AY186" s="17" t="s">
        <v>181</v>
      </c>
      <c r="BE186" s="159">
        <f>IF(N186="základní",J186,0)</f>
        <v>0</v>
      </c>
      <c r="BF186" s="159">
        <f>IF(N186="snížená",J186,0)</f>
        <v>0</v>
      </c>
      <c r="BG186" s="159">
        <f>IF(N186="zákl. přenesená",J186,0)</f>
        <v>0</v>
      </c>
      <c r="BH186" s="159">
        <f>IF(N186="sníž. přenesená",J186,0)</f>
        <v>0</v>
      </c>
      <c r="BI186" s="159">
        <f>IF(N186="nulová",J186,0)</f>
        <v>0</v>
      </c>
      <c r="BJ186" s="17" t="s">
        <v>80</v>
      </c>
      <c r="BK186" s="159">
        <f>ROUND(I186*H186,2)</f>
        <v>0</v>
      </c>
      <c r="BL186" s="17" t="s">
        <v>644</v>
      </c>
      <c r="BM186" s="158" t="s">
        <v>775</v>
      </c>
    </row>
    <row r="187" spans="1:65" s="2" customFormat="1" ht="68.25">
      <c r="A187" s="32"/>
      <c r="B187" s="33"/>
      <c r="C187" s="32"/>
      <c r="D187" s="160" t="s">
        <v>190</v>
      </c>
      <c r="E187" s="32"/>
      <c r="F187" s="161" t="s">
        <v>646</v>
      </c>
      <c r="G187" s="32"/>
      <c r="H187" s="32"/>
      <c r="I187" s="162"/>
      <c r="J187" s="32"/>
      <c r="K187" s="32"/>
      <c r="L187" s="33"/>
      <c r="M187" s="163"/>
      <c r="N187" s="164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190</v>
      </c>
      <c r="AU187" s="17" t="s">
        <v>80</v>
      </c>
    </row>
    <row r="188" spans="1:65" s="13" customFormat="1" ht="11.25">
      <c r="B188" s="165"/>
      <c r="D188" s="160" t="s">
        <v>191</v>
      </c>
      <c r="E188" s="166" t="s">
        <v>1</v>
      </c>
      <c r="F188" s="167" t="s">
        <v>776</v>
      </c>
      <c r="H188" s="168">
        <v>3836.9</v>
      </c>
      <c r="I188" s="169"/>
      <c r="L188" s="165"/>
      <c r="M188" s="170"/>
      <c r="N188" s="171"/>
      <c r="O188" s="171"/>
      <c r="P188" s="171"/>
      <c r="Q188" s="171"/>
      <c r="R188" s="171"/>
      <c r="S188" s="171"/>
      <c r="T188" s="172"/>
      <c r="AT188" s="166" t="s">
        <v>191</v>
      </c>
      <c r="AU188" s="166" t="s">
        <v>80</v>
      </c>
      <c r="AV188" s="13" t="s">
        <v>82</v>
      </c>
      <c r="AW188" s="13" t="s">
        <v>29</v>
      </c>
      <c r="AX188" s="13" t="s">
        <v>72</v>
      </c>
      <c r="AY188" s="166" t="s">
        <v>181</v>
      </c>
    </row>
    <row r="189" spans="1:65" s="13" customFormat="1" ht="11.25">
      <c r="B189" s="165"/>
      <c r="D189" s="160" t="s">
        <v>191</v>
      </c>
      <c r="E189" s="166" t="s">
        <v>1</v>
      </c>
      <c r="F189" s="167" t="s">
        <v>777</v>
      </c>
      <c r="H189" s="168">
        <v>3837</v>
      </c>
      <c r="I189" s="169"/>
      <c r="L189" s="165"/>
      <c r="M189" s="170"/>
      <c r="N189" s="171"/>
      <c r="O189" s="171"/>
      <c r="P189" s="171"/>
      <c r="Q189" s="171"/>
      <c r="R189" s="171"/>
      <c r="S189" s="171"/>
      <c r="T189" s="172"/>
      <c r="AT189" s="166" t="s">
        <v>191</v>
      </c>
      <c r="AU189" s="166" t="s">
        <v>80</v>
      </c>
      <c r="AV189" s="13" t="s">
        <v>82</v>
      </c>
      <c r="AW189" s="13" t="s">
        <v>29</v>
      </c>
      <c r="AX189" s="13" t="s">
        <v>80</v>
      </c>
      <c r="AY189" s="166" t="s">
        <v>181</v>
      </c>
    </row>
    <row r="190" spans="1:65" s="2" customFormat="1" ht="44.25" customHeight="1">
      <c r="A190" s="32"/>
      <c r="B190" s="144"/>
      <c r="C190" s="188" t="s">
        <v>394</v>
      </c>
      <c r="D190" s="188" t="s">
        <v>266</v>
      </c>
      <c r="E190" s="189" t="s">
        <v>647</v>
      </c>
      <c r="F190" s="190" t="s">
        <v>648</v>
      </c>
      <c r="G190" s="191" t="s">
        <v>643</v>
      </c>
      <c r="H190" s="192">
        <v>3837</v>
      </c>
      <c r="I190" s="193"/>
      <c r="J190" s="194">
        <f>ROUND(I190*H190,2)</f>
        <v>0</v>
      </c>
      <c r="K190" s="195"/>
      <c r="L190" s="33"/>
      <c r="M190" s="196" t="s">
        <v>1</v>
      </c>
      <c r="N190" s="197" t="s">
        <v>37</v>
      </c>
      <c r="O190" s="58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8" t="s">
        <v>644</v>
      </c>
      <c r="AT190" s="158" t="s">
        <v>266</v>
      </c>
      <c r="AU190" s="158" t="s">
        <v>80</v>
      </c>
      <c r="AY190" s="17" t="s">
        <v>181</v>
      </c>
      <c r="BE190" s="159">
        <f>IF(N190="základní",J190,0)</f>
        <v>0</v>
      </c>
      <c r="BF190" s="159">
        <f>IF(N190="snížená",J190,0)</f>
        <v>0</v>
      </c>
      <c r="BG190" s="159">
        <f>IF(N190="zákl. přenesená",J190,0)</f>
        <v>0</v>
      </c>
      <c r="BH190" s="159">
        <f>IF(N190="sníž. přenesená",J190,0)</f>
        <v>0</v>
      </c>
      <c r="BI190" s="159">
        <f>IF(N190="nulová",J190,0)</f>
        <v>0</v>
      </c>
      <c r="BJ190" s="17" t="s">
        <v>80</v>
      </c>
      <c r="BK190" s="159">
        <f>ROUND(I190*H190,2)</f>
        <v>0</v>
      </c>
      <c r="BL190" s="17" t="s">
        <v>644</v>
      </c>
      <c r="BM190" s="158" t="s">
        <v>778</v>
      </c>
    </row>
    <row r="191" spans="1:65" s="2" customFormat="1" ht="68.25">
      <c r="A191" s="32"/>
      <c r="B191" s="33"/>
      <c r="C191" s="32"/>
      <c r="D191" s="160" t="s">
        <v>190</v>
      </c>
      <c r="E191" s="32"/>
      <c r="F191" s="161" t="s">
        <v>650</v>
      </c>
      <c r="G191" s="32"/>
      <c r="H191" s="32"/>
      <c r="I191" s="162"/>
      <c r="J191" s="32"/>
      <c r="K191" s="32"/>
      <c r="L191" s="33"/>
      <c r="M191" s="163"/>
      <c r="N191" s="164"/>
      <c r="O191" s="58"/>
      <c r="P191" s="58"/>
      <c r="Q191" s="58"/>
      <c r="R191" s="58"/>
      <c r="S191" s="58"/>
      <c r="T191" s="59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7" t="s">
        <v>190</v>
      </c>
      <c r="AU191" s="17" t="s">
        <v>80</v>
      </c>
    </row>
    <row r="192" spans="1:65" s="13" customFormat="1" ht="11.25">
      <c r="B192" s="165"/>
      <c r="D192" s="160" t="s">
        <v>191</v>
      </c>
      <c r="E192" s="166" t="s">
        <v>1</v>
      </c>
      <c r="F192" s="167" t="s">
        <v>779</v>
      </c>
      <c r="H192" s="168">
        <v>3837</v>
      </c>
      <c r="I192" s="169"/>
      <c r="L192" s="165"/>
      <c r="M192" s="170"/>
      <c r="N192" s="171"/>
      <c r="O192" s="171"/>
      <c r="P192" s="171"/>
      <c r="Q192" s="171"/>
      <c r="R192" s="171"/>
      <c r="S192" s="171"/>
      <c r="T192" s="172"/>
      <c r="AT192" s="166" t="s">
        <v>191</v>
      </c>
      <c r="AU192" s="166" t="s">
        <v>80</v>
      </c>
      <c r="AV192" s="13" t="s">
        <v>82</v>
      </c>
      <c r="AW192" s="13" t="s">
        <v>29</v>
      </c>
      <c r="AX192" s="13" t="s">
        <v>80</v>
      </c>
      <c r="AY192" s="166" t="s">
        <v>181</v>
      </c>
    </row>
    <row r="193" spans="1:65" s="2" customFormat="1" ht="37.9" customHeight="1">
      <c r="A193" s="32"/>
      <c r="B193" s="144"/>
      <c r="C193" s="188" t="s">
        <v>400</v>
      </c>
      <c r="D193" s="188" t="s">
        <v>266</v>
      </c>
      <c r="E193" s="189" t="s">
        <v>641</v>
      </c>
      <c r="F193" s="190" t="s">
        <v>642</v>
      </c>
      <c r="G193" s="191" t="s">
        <v>643</v>
      </c>
      <c r="H193" s="192">
        <v>4514</v>
      </c>
      <c r="I193" s="193"/>
      <c r="J193" s="194">
        <f>ROUND(I193*H193,2)</f>
        <v>0</v>
      </c>
      <c r="K193" s="195"/>
      <c r="L193" s="33"/>
      <c r="M193" s="196" t="s">
        <v>1</v>
      </c>
      <c r="N193" s="197" t="s">
        <v>37</v>
      </c>
      <c r="O193" s="58"/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644</v>
      </c>
      <c r="AT193" s="158" t="s">
        <v>266</v>
      </c>
      <c r="AU193" s="158" t="s">
        <v>80</v>
      </c>
      <c r="AY193" s="17" t="s">
        <v>181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80</v>
      </c>
      <c r="BK193" s="159">
        <f>ROUND(I193*H193,2)</f>
        <v>0</v>
      </c>
      <c r="BL193" s="17" t="s">
        <v>644</v>
      </c>
      <c r="BM193" s="158" t="s">
        <v>780</v>
      </c>
    </row>
    <row r="194" spans="1:65" s="2" customFormat="1" ht="68.25">
      <c r="A194" s="32"/>
      <c r="B194" s="33"/>
      <c r="C194" s="32"/>
      <c r="D194" s="160" t="s">
        <v>190</v>
      </c>
      <c r="E194" s="32"/>
      <c r="F194" s="161" t="s">
        <v>646</v>
      </c>
      <c r="G194" s="32"/>
      <c r="H194" s="32"/>
      <c r="I194" s="162"/>
      <c r="J194" s="32"/>
      <c r="K194" s="32"/>
      <c r="L194" s="33"/>
      <c r="M194" s="163"/>
      <c r="N194" s="164"/>
      <c r="O194" s="58"/>
      <c r="P194" s="58"/>
      <c r="Q194" s="58"/>
      <c r="R194" s="58"/>
      <c r="S194" s="58"/>
      <c r="T194" s="59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7" t="s">
        <v>190</v>
      </c>
      <c r="AU194" s="17" t="s">
        <v>80</v>
      </c>
    </row>
    <row r="195" spans="1:65" s="13" customFormat="1" ht="11.25">
      <c r="B195" s="165"/>
      <c r="D195" s="160" t="s">
        <v>191</v>
      </c>
      <c r="E195" s="166" t="s">
        <v>1</v>
      </c>
      <c r="F195" s="167" t="s">
        <v>781</v>
      </c>
      <c r="H195" s="168">
        <v>4513.45</v>
      </c>
      <c r="I195" s="169"/>
      <c r="L195" s="165"/>
      <c r="M195" s="170"/>
      <c r="N195" s="171"/>
      <c r="O195" s="171"/>
      <c r="P195" s="171"/>
      <c r="Q195" s="171"/>
      <c r="R195" s="171"/>
      <c r="S195" s="171"/>
      <c r="T195" s="172"/>
      <c r="AT195" s="166" t="s">
        <v>191</v>
      </c>
      <c r="AU195" s="166" t="s">
        <v>80</v>
      </c>
      <c r="AV195" s="13" t="s">
        <v>82</v>
      </c>
      <c r="AW195" s="13" t="s">
        <v>29</v>
      </c>
      <c r="AX195" s="13" t="s">
        <v>72</v>
      </c>
      <c r="AY195" s="166" t="s">
        <v>181</v>
      </c>
    </row>
    <row r="196" spans="1:65" s="13" customFormat="1" ht="11.25">
      <c r="B196" s="165"/>
      <c r="D196" s="160" t="s">
        <v>191</v>
      </c>
      <c r="E196" s="166" t="s">
        <v>1</v>
      </c>
      <c r="F196" s="167" t="s">
        <v>782</v>
      </c>
      <c r="H196" s="168">
        <v>4514</v>
      </c>
      <c r="I196" s="169"/>
      <c r="L196" s="165"/>
      <c r="M196" s="170"/>
      <c r="N196" s="171"/>
      <c r="O196" s="171"/>
      <c r="P196" s="171"/>
      <c r="Q196" s="171"/>
      <c r="R196" s="171"/>
      <c r="S196" s="171"/>
      <c r="T196" s="172"/>
      <c r="AT196" s="166" t="s">
        <v>191</v>
      </c>
      <c r="AU196" s="166" t="s">
        <v>80</v>
      </c>
      <c r="AV196" s="13" t="s">
        <v>82</v>
      </c>
      <c r="AW196" s="13" t="s">
        <v>29</v>
      </c>
      <c r="AX196" s="13" t="s">
        <v>80</v>
      </c>
      <c r="AY196" s="166" t="s">
        <v>181</v>
      </c>
    </row>
    <row r="197" spans="1:65" s="2" customFormat="1" ht="44.25" customHeight="1">
      <c r="A197" s="32"/>
      <c r="B197" s="144"/>
      <c r="C197" s="188" t="s">
        <v>404</v>
      </c>
      <c r="D197" s="188" t="s">
        <v>266</v>
      </c>
      <c r="E197" s="189" t="s">
        <v>647</v>
      </c>
      <c r="F197" s="190" t="s">
        <v>648</v>
      </c>
      <c r="G197" s="191" t="s">
        <v>643</v>
      </c>
      <c r="H197" s="192">
        <v>4514</v>
      </c>
      <c r="I197" s="193"/>
      <c r="J197" s="194">
        <f>ROUND(I197*H197,2)</f>
        <v>0</v>
      </c>
      <c r="K197" s="195"/>
      <c r="L197" s="33"/>
      <c r="M197" s="196" t="s">
        <v>1</v>
      </c>
      <c r="N197" s="197" t="s">
        <v>37</v>
      </c>
      <c r="O197" s="58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8" t="s">
        <v>644</v>
      </c>
      <c r="AT197" s="158" t="s">
        <v>266</v>
      </c>
      <c r="AU197" s="158" t="s">
        <v>80</v>
      </c>
      <c r="AY197" s="17" t="s">
        <v>181</v>
      </c>
      <c r="BE197" s="159">
        <f>IF(N197="základní",J197,0)</f>
        <v>0</v>
      </c>
      <c r="BF197" s="159">
        <f>IF(N197="snížená",J197,0)</f>
        <v>0</v>
      </c>
      <c r="BG197" s="159">
        <f>IF(N197="zákl. přenesená",J197,0)</f>
        <v>0</v>
      </c>
      <c r="BH197" s="159">
        <f>IF(N197="sníž. přenesená",J197,0)</f>
        <v>0</v>
      </c>
      <c r="BI197" s="159">
        <f>IF(N197="nulová",J197,0)</f>
        <v>0</v>
      </c>
      <c r="BJ197" s="17" t="s">
        <v>80</v>
      </c>
      <c r="BK197" s="159">
        <f>ROUND(I197*H197,2)</f>
        <v>0</v>
      </c>
      <c r="BL197" s="17" t="s">
        <v>644</v>
      </c>
      <c r="BM197" s="158" t="s">
        <v>783</v>
      </c>
    </row>
    <row r="198" spans="1:65" s="2" customFormat="1" ht="68.25">
      <c r="A198" s="32"/>
      <c r="B198" s="33"/>
      <c r="C198" s="32"/>
      <c r="D198" s="160" t="s">
        <v>190</v>
      </c>
      <c r="E198" s="32"/>
      <c r="F198" s="161" t="s">
        <v>650</v>
      </c>
      <c r="G198" s="32"/>
      <c r="H198" s="32"/>
      <c r="I198" s="162"/>
      <c r="J198" s="32"/>
      <c r="K198" s="32"/>
      <c r="L198" s="33"/>
      <c r="M198" s="163"/>
      <c r="N198" s="164"/>
      <c r="O198" s="58"/>
      <c r="P198" s="58"/>
      <c r="Q198" s="58"/>
      <c r="R198" s="58"/>
      <c r="S198" s="58"/>
      <c r="T198" s="59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T198" s="17" t="s">
        <v>190</v>
      </c>
      <c r="AU198" s="17" t="s">
        <v>80</v>
      </c>
    </row>
    <row r="199" spans="1:65" s="13" customFormat="1" ht="11.25">
      <c r="B199" s="165"/>
      <c r="D199" s="160" t="s">
        <v>191</v>
      </c>
      <c r="E199" s="166" t="s">
        <v>1</v>
      </c>
      <c r="F199" s="167" t="s">
        <v>784</v>
      </c>
      <c r="H199" s="168">
        <v>4514</v>
      </c>
      <c r="I199" s="169"/>
      <c r="L199" s="165"/>
      <c r="M199" s="170"/>
      <c r="N199" s="171"/>
      <c r="O199" s="171"/>
      <c r="P199" s="171"/>
      <c r="Q199" s="171"/>
      <c r="R199" s="171"/>
      <c r="S199" s="171"/>
      <c r="T199" s="172"/>
      <c r="AT199" s="166" t="s">
        <v>191</v>
      </c>
      <c r="AU199" s="166" t="s">
        <v>80</v>
      </c>
      <c r="AV199" s="13" t="s">
        <v>82</v>
      </c>
      <c r="AW199" s="13" t="s">
        <v>29</v>
      </c>
      <c r="AX199" s="13" t="s">
        <v>80</v>
      </c>
      <c r="AY199" s="166" t="s">
        <v>181</v>
      </c>
    </row>
    <row r="200" spans="1:65" s="2" customFormat="1" ht="49.15" customHeight="1">
      <c r="A200" s="32"/>
      <c r="B200" s="144"/>
      <c r="C200" s="188" t="s">
        <v>408</v>
      </c>
      <c r="D200" s="188" t="s">
        <v>266</v>
      </c>
      <c r="E200" s="189" t="s">
        <v>652</v>
      </c>
      <c r="F200" s="190" t="s">
        <v>653</v>
      </c>
      <c r="G200" s="191" t="s">
        <v>643</v>
      </c>
      <c r="H200" s="192">
        <v>1166.4100000000001</v>
      </c>
      <c r="I200" s="193"/>
      <c r="J200" s="194">
        <f>ROUND(I200*H200,2)</f>
        <v>0</v>
      </c>
      <c r="K200" s="195"/>
      <c r="L200" s="33"/>
      <c r="M200" s="196" t="s">
        <v>1</v>
      </c>
      <c r="N200" s="197" t="s">
        <v>37</v>
      </c>
      <c r="O200" s="58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8" t="s">
        <v>644</v>
      </c>
      <c r="AT200" s="158" t="s">
        <v>266</v>
      </c>
      <c r="AU200" s="158" t="s">
        <v>80</v>
      </c>
      <c r="AY200" s="17" t="s">
        <v>181</v>
      </c>
      <c r="BE200" s="159">
        <f>IF(N200="základní",J200,0)</f>
        <v>0</v>
      </c>
      <c r="BF200" s="159">
        <f>IF(N200="snížená",J200,0)</f>
        <v>0</v>
      </c>
      <c r="BG200" s="159">
        <f>IF(N200="zákl. přenesená",J200,0)</f>
        <v>0</v>
      </c>
      <c r="BH200" s="159">
        <f>IF(N200="sníž. přenesená",J200,0)</f>
        <v>0</v>
      </c>
      <c r="BI200" s="159">
        <f>IF(N200="nulová",J200,0)</f>
        <v>0</v>
      </c>
      <c r="BJ200" s="17" t="s">
        <v>80</v>
      </c>
      <c r="BK200" s="159">
        <f>ROUND(I200*H200,2)</f>
        <v>0</v>
      </c>
      <c r="BL200" s="17" t="s">
        <v>644</v>
      </c>
      <c r="BM200" s="158" t="s">
        <v>785</v>
      </c>
    </row>
    <row r="201" spans="1:65" s="2" customFormat="1" ht="68.25">
      <c r="A201" s="32"/>
      <c r="B201" s="33"/>
      <c r="C201" s="32"/>
      <c r="D201" s="160" t="s">
        <v>190</v>
      </c>
      <c r="E201" s="32"/>
      <c r="F201" s="161" t="s">
        <v>655</v>
      </c>
      <c r="G201" s="32"/>
      <c r="H201" s="32"/>
      <c r="I201" s="162"/>
      <c r="J201" s="32"/>
      <c r="K201" s="32"/>
      <c r="L201" s="33"/>
      <c r="M201" s="163"/>
      <c r="N201" s="164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190</v>
      </c>
      <c r="AU201" s="17" t="s">
        <v>80</v>
      </c>
    </row>
    <row r="202" spans="1:65" s="14" customFormat="1" ht="11.25">
      <c r="B202" s="173"/>
      <c r="D202" s="160" t="s">
        <v>191</v>
      </c>
      <c r="E202" s="174" t="s">
        <v>1</v>
      </c>
      <c r="F202" s="175" t="s">
        <v>786</v>
      </c>
      <c r="H202" s="174" t="s">
        <v>1</v>
      </c>
      <c r="I202" s="176"/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191</v>
      </c>
      <c r="AU202" s="174" t="s">
        <v>80</v>
      </c>
      <c r="AV202" s="14" t="s">
        <v>80</v>
      </c>
      <c r="AW202" s="14" t="s">
        <v>29</v>
      </c>
      <c r="AX202" s="14" t="s">
        <v>72</v>
      </c>
      <c r="AY202" s="174" t="s">
        <v>181</v>
      </c>
    </row>
    <row r="203" spans="1:65" s="13" customFormat="1" ht="11.25">
      <c r="B203" s="165"/>
      <c r="D203" s="160" t="s">
        <v>191</v>
      </c>
      <c r="E203" s="166" t="s">
        <v>1</v>
      </c>
      <c r="F203" s="167" t="s">
        <v>787</v>
      </c>
      <c r="H203" s="168">
        <v>1166.4100000000001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6" t="s">
        <v>191</v>
      </c>
      <c r="AU203" s="166" t="s">
        <v>80</v>
      </c>
      <c r="AV203" s="13" t="s">
        <v>82</v>
      </c>
      <c r="AW203" s="13" t="s">
        <v>29</v>
      </c>
      <c r="AX203" s="13" t="s">
        <v>80</v>
      </c>
      <c r="AY203" s="166" t="s">
        <v>181</v>
      </c>
    </row>
    <row r="204" spans="1:65" s="2" customFormat="1" ht="55.5" customHeight="1">
      <c r="A204" s="32"/>
      <c r="B204" s="144"/>
      <c r="C204" s="188" t="s">
        <v>532</v>
      </c>
      <c r="D204" s="188" t="s">
        <v>266</v>
      </c>
      <c r="E204" s="189" t="s">
        <v>656</v>
      </c>
      <c r="F204" s="190" t="s">
        <v>657</v>
      </c>
      <c r="G204" s="191" t="s">
        <v>643</v>
      </c>
      <c r="H204" s="192">
        <v>20995.38</v>
      </c>
      <c r="I204" s="193"/>
      <c r="J204" s="194">
        <f>ROUND(I204*H204,2)</f>
        <v>0</v>
      </c>
      <c r="K204" s="195"/>
      <c r="L204" s="33"/>
      <c r="M204" s="196" t="s">
        <v>1</v>
      </c>
      <c r="N204" s="197" t="s">
        <v>37</v>
      </c>
      <c r="O204" s="58"/>
      <c r="P204" s="156">
        <f>O204*H204</f>
        <v>0</v>
      </c>
      <c r="Q204" s="156">
        <v>0</v>
      </c>
      <c r="R204" s="156">
        <f>Q204*H204</f>
        <v>0</v>
      </c>
      <c r="S204" s="156">
        <v>0</v>
      </c>
      <c r="T204" s="157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8" t="s">
        <v>644</v>
      </c>
      <c r="AT204" s="158" t="s">
        <v>266</v>
      </c>
      <c r="AU204" s="158" t="s">
        <v>80</v>
      </c>
      <c r="AY204" s="17" t="s">
        <v>181</v>
      </c>
      <c r="BE204" s="159">
        <f>IF(N204="základní",J204,0)</f>
        <v>0</v>
      </c>
      <c r="BF204" s="159">
        <f>IF(N204="snížená",J204,0)</f>
        <v>0</v>
      </c>
      <c r="BG204" s="159">
        <f>IF(N204="zákl. přenesená",J204,0)</f>
        <v>0</v>
      </c>
      <c r="BH204" s="159">
        <f>IF(N204="sníž. přenesená",J204,0)</f>
        <v>0</v>
      </c>
      <c r="BI204" s="159">
        <f>IF(N204="nulová",J204,0)</f>
        <v>0</v>
      </c>
      <c r="BJ204" s="17" t="s">
        <v>80</v>
      </c>
      <c r="BK204" s="159">
        <f>ROUND(I204*H204,2)</f>
        <v>0</v>
      </c>
      <c r="BL204" s="17" t="s">
        <v>644</v>
      </c>
      <c r="BM204" s="158" t="s">
        <v>788</v>
      </c>
    </row>
    <row r="205" spans="1:65" s="2" customFormat="1" ht="78">
      <c r="A205" s="32"/>
      <c r="B205" s="33"/>
      <c r="C205" s="32"/>
      <c r="D205" s="160" t="s">
        <v>190</v>
      </c>
      <c r="E205" s="32"/>
      <c r="F205" s="161" t="s">
        <v>659</v>
      </c>
      <c r="G205" s="32"/>
      <c r="H205" s="32"/>
      <c r="I205" s="162"/>
      <c r="J205" s="32"/>
      <c r="K205" s="32"/>
      <c r="L205" s="33"/>
      <c r="M205" s="163"/>
      <c r="N205" s="164"/>
      <c r="O205" s="58"/>
      <c r="P205" s="58"/>
      <c r="Q205" s="58"/>
      <c r="R205" s="58"/>
      <c r="S205" s="58"/>
      <c r="T205" s="59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T205" s="17" t="s">
        <v>190</v>
      </c>
      <c r="AU205" s="17" t="s">
        <v>80</v>
      </c>
    </row>
    <row r="206" spans="1:65" s="14" customFormat="1" ht="11.25">
      <c r="B206" s="173"/>
      <c r="D206" s="160" t="s">
        <v>191</v>
      </c>
      <c r="E206" s="174" t="s">
        <v>1</v>
      </c>
      <c r="F206" s="175" t="s">
        <v>786</v>
      </c>
      <c r="H206" s="174" t="s">
        <v>1</v>
      </c>
      <c r="I206" s="176"/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191</v>
      </c>
      <c r="AU206" s="174" t="s">
        <v>80</v>
      </c>
      <c r="AV206" s="14" t="s">
        <v>80</v>
      </c>
      <c r="AW206" s="14" t="s">
        <v>29</v>
      </c>
      <c r="AX206" s="14" t="s">
        <v>72</v>
      </c>
      <c r="AY206" s="174" t="s">
        <v>181</v>
      </c>
    </row>
    <row r="207" spans="1:65" s="13" customFormat="1" ht="11.25">
      <c r="B207" s="165"/>
      <c r="D207" s="160" t="s">
        <v>191</v>
      </c>
      <c r="E207" s="166" t="s">
        <v>1</v>
      </c>
      <c r="F207" s="167" t="s">
        <v>789</v>
      </c>
      <c r="H207" s="168">
        <v>20995.38</v>
      </c>
      <c r="I207" s="169"/>
      <c r="L207" s="165"/>
      <c r="M207" s="170"/>
      <c r="N207" s="171"/>
      <c r="O207" s="171"/>
      <c r="P207" s="171"/>
      <c r="Q207" s="171"/>
      <c r="R207" s="171"/>
      <c r="S207" s="171"/>
      <c r="T207" s="172"/>
      <c r="AT207" s="166" t="s">
        <v>191</v>
      </c>
      <c r="AU207" s="166" t="s">
        <v>80</v>
      </c>
      <c r="AV207" s="13" t="s">
        <v>82</v>
      </c>
      <c r="AW207" s="13" t="s">
        <v>29</v>
      </c>
      <c r="AX207" s="13" t="s">
        <v>80</v>
      </c>
      <c r="AY207" s="166" t="s">
        <v>181</v>
      </c>
    </row>
    <row r="208" spans="1:65" s="2" customFormat="1" ht="24.2" customHeight="1">
      <c r="A208" s="32"/>
      <c r="B208" s="144"/>
      <c r="C208" s="188" t="s">
        <v>537</v>
      </c>
      <c r="D208" s="188" t="s">
        <v>266</v>
      </c>
      <c r="E208" s="189" t="s">
        <v>790</v>
      </c>
      <c r="F208" s="190" t="s">
        <v>791</v>
      </c>
      <c r="G208" s="191" t="s">
        <v>643</v>
      </c>
      <c r="H208" s="192">
        <v>1166.4100000000001</v>
      </c>
      <c r="I208" s="193"/>
      <c r="J208" s="194">
        <f>ROUND(I208*H208,2)</f>
        <v>0</v>
      </c>
      <c r="K208" s="195"/>
      <c r="L208" s="33"/>
      <c r="M208" s="196" t="s">
        <v>1</v>
      </c>
      <c r="N208" s="197" t="s">
        <v>37</v>
      </c>
      <c r="O208" s="58"/>
      <c r="P208" s="156">
        <f>O208*H208</f>
        <v>0</v>
      </c>
      <c r="Q208" s="156">
        <v>0</v>
      </c>
      <c r="R208" s="156">
        <f>Q208*H208</f>
        <v>0</v>
      </c>
      <c r="S208" s="156">
        <v>0</v>
      </c>
      <c r="T208" s="157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8" t="s">
        <v>644</v>
      </c>
      <c r="AT208" s="158" t="s">
        <v>266</v>
      </c>
      <c r="AU208" s="158" t="s">
        <v>80</v>
      </c>
      <c r="AY208" s="17" t="s">
        <v>181</v>
      </c>
      <c r="BE208" s="159">
        <f>IF(N208="základní",J208,0)</f>
        <v>0</v>
      </c>
      <c r="BF208" s="159">
        <f>IF(N208="snížená",J208,0)</f>
        <v>0</v>
      </c>
      <c r="BG208" s="159">
        <f>IF(N208="zákl. přenesená",J208,0)</f>
        <v>0</v>
      </c>
      <c r="BH208" s="159">
        <f>IF(N208="sníž. přenesená",J208,0)</f>
        <v>0</v>
      </c>
      <c r="BI208" s="159">
        <f>IF(N208="nulová",J208,0)</f>
        <v>0</v>
      </c>
      <c r="BJ208" s="17" t="s">
        <v>80</v>
      </c>
      <c r="BK208" s="159">
        <f>ROUND(I208*H208,2)</f>
        <v>0</v>
      </c>
      <c r="BL208" s="17" t="s">
        <v>644</v>
      </c>
      <c r="BM208" s="158" t="s">
        <v>792</v>
      </c>
    </row>
    <row r="209" spans="1:65" s="2" customFormat="1" ht="29.25">
      <c r="A209" s="32"/>
      <c r="B209" s="33"/>
      <c r="C209" s="32"/>
      <c r="D209" s="160" t="s">
        <v>190</v>
      </c>
      <c r="E209" s="32"/>
      <c r="F209" s="161" t="s">
        <v>793</v>
      </c>
      <c r="G209" s="32"/>
      <c r="H209" s="32"/>
      <c r="I209" s="162"/>
      <c r="J209" s="32"/>
      <c r="K209" s="32"/>
      <c r="L209" s="33"/>
      <c r="M209" s="163"/>
      <c r="N209" s="164"/>
      <c r="O209" s="58"/>
      <c r="P209" s="58"/>
      <c r="Q209" s="58"/>
      <c r="R209" s="58"/>
      <c r="S209" s="58"/>
      <c r="T209" s="59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T209" s="17" t="s">
        <v>190</v>
      </c>
      <c r="AU209" s="17" t="s">
        <v>80</v>
      </c>
    </row>
    <row r="210" spans="1:65" s="2" customFormat="1" ht="49.15" customHeight="1">
      <c r="A210" s="32"/>
      <c r="B210" s="144"/>
      <c r="C210" s="188" t="s">
        <v>540</v>
      </c>
      <c r="D210" s="188" t="s">
        <v>266</v>
      </c>
      <c r="E210" s="189" t="s">
        <v>652</v>
      </c>
      <c r="F210" s="190" t="s">
        <v>653</v>
      </c>
      <c r="G210" s="191" t="s">
        <v>643</v>
      </c>
      <c r="H210" s="192">
        <v>213.36</v>
      </c>
      <c r="I210" s="193"/>
      <c r="J210" s="194">
        <f>ROUND(I210*H210,2)</f>
        <v>0</v>
      </c>
      <c r="K210" s="195"/>
      <c r="L210" s="33"/>
      <c r="M210" s="196" t="s">
        <v>1</v>
      </c>
      <c r="N210" s="197" t="s">
        <v>37</v>
      </c>
      <c r="O210" s="58"/>
      <c r="P210" s="156">
        <f>O210*H210</f>
        <v>0</v>
      </c>
      <c r="Q210" s="156">
        <v>0</v>
      </c>
      <c r="R210" s="156">
        <f>Q210*H210</f>
        <v>0</v>
      </c>
      <c r="S210" s="156">
        <v>0</v>
      </c>
      <c r="T210" s="157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8" t="s">
        <v>644</v>
      </c>
      <c r="AT210" s="158" t="s">
        <v>266</v>
      </c>
      <c r="AU210" s="158" t="s">
        <v>80</v>
      </c>
      <c r="AY210" s="17" t="s">
        <v>181</v>
      </c>
      <c r="BE210" s="159">
        <f>IF(N210="základní",J210,0)</f>
        <v>0</v>
      </c>
      <c r="BF210" s="159">
        <f>IF(N210="snížená",J210,0)</f>
        <v>0</v>
      </c>
      <c r="BG210" s="159">
        <f>IF(N210="zákl. přenesená",J210,0)</f>
        <v>0</v>
      </c>
      <c r="BH210" s="159">
        <f>IF(N210="sníž. přenesená",J210,0)</f>
        <v>0</v>
      </c>
      <c r="BI210" s="159">
        <f>IF(N210="nulová",J210,0)</f>
        <v>0</v>
      </c>
      <c r="BJ210" s="17" t="s">
        <v>80</v>
      </c>
      <c r="BK210" s="159">
        <f>ROUND(I210*H210,2)</f>
        <v>0</v>
      </c>
      <c r="BL210" s="17" t="s">
        <v>644</v>
      </c>
      <c r="BM210" s="158" t="s">
        <v>794</v>
      </c>
    </row>
    <row r="211" spans="1:65" s="2" customFormat="1" ht="68.25">
      <c r="A211" s="32"/>
      <c r="B211" s="33"/>
      <c r="C211" s="32"/>
      <c r="D211" s="160" t="s">
        <v>190</v>
      </c>
      <c r="E211" s="32"/>
      <c r="F211" s="161" t="s">
        <v>655</v>
      </c>
      <c r="G211" s="32"/>
      <c r="H211" s="32"/>
      <c r="I211" s="162"/>
      <c r="J211" s="32"/>
      <c r="K211" s="32"/>
      <c r="L211" s="33"/>
      <c r="M211" s="163"/>
      <c r="N211" s="164"/>
      <c r="O211" s="58"/>
      <c r="P211" s="58"/>
      <c r="Q211" s="58"/>
      <c r="R211" s="58"/>
      <c r="S211" s="58"/>
      <c r="T211" s="59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T211" s="17" t="s">
        <v>190</v>
      </c>
      <c r="AU211" s="17" t="s">
        <v>80</v>
      </c>
    </row>
    <row r="212" spans="1:65" s="14" customFormat="1" ht="11.25">
      <c r="B212" s="173"/>
      <c r="D212" s="160" t="s">
        <v>191</v>
      </c>
      <c r="E212" s="174" t="s">
        <v>1</v>
      </c>
      <c r="F212" s="175" t="s">
        <v>795</v>
      </c>
      <c r="H212" s="174" t="s">
        <v>1</v>
      </c>
      <c r="I212" s="176"/>
      <c r="L212" s="173"/>
      <c r="M212" s="177"/>
      <c r="N212" s="178"/>
      <c r="O212" s="178"/>
      <c r="P212" s="178"/>
      <c r="Q212" s="178"/>
      <c r="R212" s="178"/>
      <c r="S212" s="178"/>
      <c r="T212" s="179"/>
      <c r="AT212" s="174" t="s">
        <v>191</v>
      </c>
      <c r="AU212" s="174" t="s">
        <v>80</v>
      </c>
      <c r="AV212" s="14" t="s">
        <v>80</v>
      </c>
      <c r="AW212" s="14" t="s">
        <v>29</v>
      </c>
      <c r="AX212" s="14" t="s">
        <v>72</v>
      </c>
      <c r="AY212" s="174" t="s">
        <v>181</v>
      </c>
    </row>
    <row r="213" spans="1:65" s="13" customFormat="1" ht="11.25">
      <c r="B213" s="165"/>
      <c r="D213" s="160" t="s">
        <v>191</v>
      </c>
      <c r="E213" s="166" t="s">
        <v>1</v>
      </c>
      <c r="F213" s="167" t="s">
        <v>796</v>
      </c>
      <c r="H213" s="168">
        <v>213.36</v>
      </c>
      <c r="I213" s="169"/>
      <c r="L213" s="165"/>
      <c r="M213" s="170"/>
      <c r="N213" s="171"/>
      <c r="O213" s="171"/>
      <c r="P213" s="171"/>
      <c r="Q213" s="171"/>
      <c r="R213" s="171"/>
      <c r="S213" s="171"/>
      <c r="T213" s="172"/>
      <c r="AT213" s="166" t="s">
        <v>191</v>
      </c>
      <c r="AU213" s="166" t="s">
        <v>80</v>
      </c>
      <c r="AV213" s="13" t="s">
        <v>82</v>
      </c>
      <c r="AW213" s="13" t="s">
        <v>29</v>
      </c>
      <c r="AX213" s="13" t="s">
        <v>80</v>
      </c>
      <c r="AY213" s="166" t="s">
        <v>181</v>
      </c>
    </row>
    <row r="214" spans="1:65" s="2" customFormat="1" ht="55.5" customHeight="1">
      <c r="A214" s="32"/>
      <c r="B214" s="144"/>
      <c r="C214" s="188" t="s">
        <v>542</v>
      </c>
      <c r="D214" s="188" t="s">
        <v>266</v>
      </c>
      <c r="E214" s="189" t="s">
        <v>656</v>
      </c>
      <c r="F214" s="190" t="s">
        <v>657</v>
      </c>
      <c r="G214" s="191" t="s">
        <v>643</v>
      </c>
      <c r="H214" s="192">
        <v>5974.08</v>
      </c>
      <c r="I214" s="193"/>
      <c r="J214" s="194">
        <f>ROUND(I214*H214,2)</f>
        <v>0</v>
      </c>
      <c r="K214" s="195"/>
      <c r="L214" s="33"/>
      <c r="M214" s="196" t="s">
        <v>1</v>
      </c>
      <c r="N214" s="197" t="s">
        <v>37</v>
      </c>
      <c r="O214" s="58"/>
      <c r="P214" s="156">
        <f>O214*H214</f>
        <v>0</v>
      </c>
      <c r="Q214" s="156">
        <v>0</v>
      </c>
      <c r="R214" s="156">
        <f>Q214*H214</f>
        <v>0</v>
      </c>
      <c r="S214" s="156">
        <v>0</v>
      </c>
      <c r="T214" s="157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8" t="s">
        <v>644</v>
      </c>
      <c r="AT214" s="158" t="s">
        <v>266</v>
      </c>
      <c r="AU214" s="158" t="s">
        <v>80</v>
      </c>
      <c r="AY214" s="17" t="s">
        <v>181</v>
      </c>
      <c r="BE214" s="159">
        <f>IF(N214="základní",J214,0)</f>
        <v>0</v>
      </c>
      <c r="BF214" s="159">
        <f>IF(N214="snížená",J214,0)</f>
        <v>0</v>
      </c>
      <c r="BG214" s="159">
        <f>IF(N214="zákl. přenesená",J214,0)</f>
        <v>0</v>
      </c>
      <c r="BH214" s="159">
        <f>IF(N214="sníž. přenesená",J214,0)</f>
        <v>0</v>
      </c>
      <c r="BI214" s="159">
        <f>IF(N214="nulová",J214,0)</f>
        <v>0</v>
      </c>
      <c r="BJ214" s="17" t="s">
        <v>80</v>
      </c>
      <c r="BK214" s="159">
        <f>ROUND(I214*H214,2)</f>
        <v>0</v>
      </c>
      <c r="BL214" s="17" t="s">
        <v>644</v>
      </c>
      <c r="BM214" s="158" t="s">
        <v>797</v>
      </c>
    </row>
    <row r="215" spans="1:65" s="2" customFormat="1" ht="78">
      <c r="A215" s="32"/>
      <c r="B215" s="33"/>
      <c r="C215" s="32"/>
      <c r="D215" s="160" t="s">
        <v>190</v>
      </c>
      <c r="E215" s="32"/>
      <c r="F215" s="161" t="s">
        <v>659</v>
      </c>
      <c r="G215" s="32"/>
      <c r="H215" s="32"/>
      <c r="I215" s="162"/>
      <c r="J215" s="32"/>
      <c r="K215" s="32"/>
      <c r="L215" s="33"/>
      <c r="M215" s="163"/>
      <c r="N215" s="164"/>
      <c r="O215" s="58"/>
      <c r="P215" s="58"/>
      <c r="Q215" s="58"/>
      <c r="R215" s="58"/>
      <c r="S215" s="58"/>
      <c r="T215" s="59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T215" s="17" t="s">
        <v>190</v>
      </c>
      <c r="AU215" s="17" t="s">
        <v>80</v>
      </c>
    </row>
    <row r="216" spans="1:65" s="14" customFormat="1" ht="11.25">
      <c r="B216" s="173"/>
      <c r="D216" s="160" t="s">
        <v>191</v>
      </c>
      <c r="E216" s="174" t="s">
        <v>1</v>
      </c>
      <c r="F216" s="175" t="s">
        <v>786</v>
      </c>
      <c r="H216" s="174" t="s">
        <v>1</v>
      </c>
      <c r="I216" s="176"/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191</v>
      </c>
      <c r="AU216" s="174" t="s">
        <v>80</v>
      </c>
      <c r="AV216" s="14" t="s">
        <v>80</v>
      </c>
      <c r="AW216" s="14" t="s">
        <v>29</v>
      </c>
      <c r="AX216" s="14" t="s">
        <v>72</v>
      </c>
      <c r="AY216" s="174" t="s">
        <v>181</v>
      </c>
    </row>
    <row r="217" spans="1:65" s="13" customFormat="1" ht="11.25">
      <c r="B217" s="165"/>
      <c r="D217" s="160" t="s">
        <v>191</v>
      </c>
      <c r="E217" s="166" t="s">
        <v>1</v>
      </c>
      <c r="F217" s="167" t="s">
        <v>798</v>
      </c>
      <c r="H217" s="168">
        <v>5974.08</v>
      </c>
      <c r="I217" s="169"/>
      <c r="L217" s="165"/>
      <c r="M217" s="170"/>
      <c r="N217" s="171"/>
      <c r="O217" s="171"/>
      <c r="P217" s="171"/>
      <c r="Q217" s="171"/>
      <c r="R217" s="171"/>
      <c r="S217" s="171"/>
      <c r="T217" s="172"/>
      <c r="AT217" s="166" t="s">
        <v>191</v>
      </c>
      <c r="AU217" s="166" t="s">
        <v>80</v>
      </c>
      <c r="AV217" s="13" t="s">
        <v>82</v>
      </c>
      <c r="AW217" s="13" t="s">
        <v>29</v>
      </c>
      <c r="AX217" s="13" t="s">
        <v>80</v>
      </c>
      <c r="AY217" s="166" t="s">
        <v>181</v>
      </c>
    </row>
    <row r="218" spans="1:65" s="2" customFormat="1" ht="24.2" customHeight="1">
      <c r="A218" s="32"/>
      <c r="B218" s="144"/>
      <c r="C218" s="188" t="s">
        <v>544</v>
      </c>
      <c r="D218" s="188" t="s">
        <v>266</v>
      </c>
      <c r="E218" s="189" t="s">
        <v>790</v>
      </c>
      <c r="F218" s="190" t="s">
        <v>791</v>
      </c>
      <c r="G218" s="191" t="s">
        <v>643</v>
      </c>
      <c r="H218" s="192">
        <v>213.36</v>
      </c>
      <c r="I218" s="193"/>
      <c r="J218" s="194">
        <f>ROUND(I218*H218,2)</f>
        <v>0</v>
      </c>
      <c r="K218" s="195"/>
      <c r="L218" s="33"/>
      <c r="M218" s="196" t="s">
        <v>1</v>
      </c>
      <c r="N218" s="197" t="s">
        <v>37</v>
      </c>
      <c r="O218" s="58"/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8" t="s">
        <v>644</v>
      </c>
      <c r="AT218" s="158" t="s">
        <v>266</v>
      </c>
      <c r="AU218" s="158" t="s">
        <v>80</v>
      </c>
      <c r="AY218" s="17" t="s">
        <v>181</v>
      </c>
      <c r="BE218" s="159">
        <f>IF(N218="základní",J218,0)</f>
        <v>0</v>
      </c>
      <c r="BF218" s="159">
        <f>IF(N218="snížená",J218,0)</f>
        <v>0</v>
      </c>
      <c r="BG218" s="159">
        <f>IF(N218="zákl. přenesená",J218,0)</f>
        <v>0</v>
      </c>
      <c r="BH218" s="159">
        <f>IF(N218="sníž. přenesená",J218,0)</f>
        <v>0</v>
      </c>
      <c r="BI218" s="159">
        <f>IF(N218="nulová",J218,0)</f>
        <v>0</v>
      </c>
      <c r="BJ218" s="17" t="s">
        <v>80</v>
      </c>
      <c r="BK218" s="159">
        <f>ROUND(I218*H218,2)</f>
        <v>0</v>
      </c>
      <c r="BL218" s="17" t="s">
        <v>644</v>
      </c>
      <c r="BM218" s="158" t="s">
        <v>799</v>
      </c>
    </row>
    <row r="219" spans="1:65" s="2" customFormat="1" ht="29.25">
      <c r="A219" s="32"/>
      <c r="B219" s="33"/>
      <c r="C219" s="32"/>
      <c r="D219" s="160" t="s">
        <v>190</v>
      </c>
      <c r="E219" s="32"/>
      <c r="F219" s="161" t="s">
        <v>793</v>
      </c>
      <c r="G219" s="32"/>
      <c r="H219" s="32"/>
      <c r="I219" s="162"/>
      <c r="J219" s="32"/>
      <c r="K219" s="32"/>
      <c r="L219" s="33"/>
      <c r="M219" s="163"/>
      <c r="N219" s="164"/>
      <c r="O219" s="58"/>
      <c r="P219" s="58"/>
      <c r="Q219" s="58"/>
      <c r="R219" s="58"/>
      <c r="S219" s="58"/>
      <c r="T219" s="59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T219" s="17" t="s">
        <v>190</v>
      </c>
      <c r="AU219" s="17" t="s">
        <v>80</v>
      </c>
    </row>
    <row r="220" spans="1:65" s="13" customFormat="1" ht="11.25">
      <c r="B220" s="165"/>
      <c r="D220" s="160" t="s">
        <v>191</v>
      </c>
      <c r="E220" s="166" t="s">
        <v>1</v>
      </c>
      <c r="F220" s="167" t="s">
        <v>800</v>
      </c>
      <c r="H220" s="168">
        <v>213.36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6" t="s">
        <v>191</v>
      </c>
      <c r="AU220" s="166" t="s">
        <v>80</v>
      </c>
      <c r="AV220" s="13" t="s">
        <v>82</v>
      </c>
      <c r="AW220" s="13" t="s">
        <v>29</v>
      </c>
      <c r="AX220" s="13" t="s">
        <v>80</v>
      </c>
      <c r="AY220" s="166" t="s">
        <v>181</v>
      </c>
    </row>
    <row r="221" spans="1:65" s="2" customFormat="1" ht="49.15" customHeight="1">
      <c r="A221" s="32"/>
      <c r="B221" s="144"/>
      <c r="C221" s="188" t="s">
        <v>548</v>
      </c>
      <c r="D221" s="188" t="s">
        <v>266</v>
      </c>
      <c r="E221" s="189" t="s">
        <v>652</v>
      </c>
      <c r="F221" s="190" t="s">
        <v>653</v>
      </c>
      <c r="G221" s="191" t="s">
        <v>643</v>
      </c>
      <c r="H221" s="192">
        <v>950.13</v>
      </c>
      <c r="I221" s="193"/>
      <c r="J221" s="194">
        <f>ROUND(I221*H221,2)</f>
        <v>0</v>
      </c>
      <c r="K221" s="195"/>
      <c r="L221" s="33"/>
      <c r="M221" s="196" t="s">
        <v>1</v>
      </c>
      <c r="N221" s="197" t="s">
        <v>37</v>
      </c>
      <c r="O221" s="58"/>
      <c r="P221" s="156">
        <f>O221*H221</f>
        <v>0</v>
      </c>
      <c r="Q221" s="156">
        <v>0</v>
      </c>
      <c r="R221" s="156">
        <f>Q221*H221</f>
        <v>0</v>
      </c>
      <c r="S221" s="156">
        <v>0</v>
      </c>
      <c r="T221" s="157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8" t="s">
        <v>644</v>
      </c>
      <c r="AT221" s="158" t="s">
        <v>266</v>
      </c>
      <c r="AU221" s="158" t="s">
        <v>80</v>
      </c>
      <c r="AY221" s="17" t="s">
        <v>181</v>
      </c>
      <c r="BE221" s="159">
        <f>IF(N221="základní",J221,0)</f>
        <v>0</v>
      </c>
      <c r="BF221" s="159">
        <f>IF(N221="snížená",J221,0)</f>
        <v>0</v>
      </c>
      <c r="BG221" s="159">
        <f>IF(N221="zákl. přenesená",J221,0)</f>
        <v>0</v>
      </c>
      <c r="BH221" s="159">
        <f>IF(N221="sníž. přenesená",J221,0)</f>
        <v>0</v>
      </c>
      <c r="BI221" s="159">
        <f>IF(N221="nulová",J221,0)</f>
        <v>0</v>
      </c>
      <c r="BJ221" s="17" t="s">
        <v>80</v>
      </c>
      <c r="BK221" s="159">
        <f>ROUND(I221*H221,2)</f>
        <v>0</v>
      </c>
      <c r="BL221" s="17" t="s">
        <v>644</v>
      </c>
      <c r="BM221" s="158" t="s">
        <v>801</v>
      </c>
    </row>
    <row r="222" spans="1:65" s="2" customFormat="1" ht="68.25">
      <c r="A222" s="32"/>
      <c r="B222" s="33"/>
      <c r="C222" s="32"/>
      <c r="D222" s="160" t="s">
        <v>190</v>
      </c>
      <c r="E222" s="32"/>
      <c r="F222" s="161" t="s">
        <v>655</v>
      </c>
      <c r="G222" s="32"/>
      <c r="H222" s="32"/>
      <c r="I222" s="162"/>
      <c r="J222" s="32"/>
      <c r="K222" s="32"/>
      <c r="L222" s="33"/>
      <c r="M222" s="163"/>
      <c r="N222" s="164"/>
      <c r="O222" s="58"/>
      <c r="P222" s="58"/>
      <c r="Q222" s="58"/>
      <c r="R222" s="58"/>
      <c r="S222" s="58"/>
      <c r="T222" s="59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T222" s="17" t="s">
        <v>190</v>
      </c>
      <c r="AU222" s="17" t="s">
        <v>80</v>
      </c>
    </row>
    <row r="223" spans="1:65" s="14" customFormat="1" ht="22.5">
      <c r="B223" s="173"/>
      <c r="D223" s="160" t="s">
        <v>191</v>
      </c>
      <c r="E223" s="174" t="s">
        <v>1</v>
      </c>
      <c r="F223" s="175" t="s">
        <v>802</v>
      </c>
      <c r="H223" s="174" t="s">
        <v>1</v>
      </c>
      <c r="I223" s="176"/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191</v>
      </c>
      <c r="AU223" s="174" t="s">
        <v>80</v>
      </c>
      <c r="AV223" s="14" t="s">
        <v>80</v>
      </c>
      <c r="AW223" s="14" t="s">
        <v>29</v>
      </c>
      <c r="AX223" s="14" t="s">
        <v>72</v>
      </c>
      <c r="AY223" s="174" t="s">
        <v>181</v>
      </c>
    </row>
    <row r="224" spans="1:65" s="13" customFormat="1" ht="11.25">
      <c r="B224" s="165"/>
      <c r="D224" s="160" t="s">
        <v>191</v>
      </c>
      <c r="E224" s="166" t="s">
        <v>1</v>
      </c>
      <c r="F224" s="167" t="s">
        <v>803</v>
      </c>
      <c r="H224" s="168">
        <v>950.13</v>
      </c>
      <c r="I224" s="169"/>
      <c r="L224" s="165"/>
      <c r="M224" s="170"/>
      <c r="N224" s="171"/>
      <c r="O224" s="171"/>
      <c r="P224" s="171"/>
      <c r="Q224" s="171"/>
      <c r="R224" s="171"/>
      <c r="S224" s="171"/>
      <c r="T224" s="172"/>
      <c r="AT224" s="166" t="s">
        <v>191</v>
      </c>
      <c r="AU224" s="166" t="s">
        <v>80</v>
      </c>
      <c r="AV224" s="13" t="s">
        <v>82</v>
      </c>
      <c r="AW224" s="13" t="s">
        <v>29</v>
      </c>
      <c r="AX224" s="13" t="s">
        <v>80</v>
      </c>
      <c r="AY224" s="166" t="s">
        <v>181</v>
      </c>
    </row>
    <row r="225" spans="1:65" s="2" customFormat="1" ht="55.5" customHeight="1">
      <c r="A225" s="32"/>
      <c r="B225" s="144"/>
      <c r="C225" s="188" t="s">
        <v>552</v>
      </c>
      <c r="D225" s="188" t="s">
        <v>266</v>
      </c>
      <c r="E225" s="189" t="s">
        <v>656</v>
      </c>
      <c r="F225" s="190" t="s">
        <v>657</v>
      </c>
      <c r="G225" s="191" t="s">
        <v>643</v>
      </c>
      <c r="H225" s="192">
        <v>850.5</v>
      </c>
      <c r="I225" s="193"/>
      <c r="J225" s="194">
        <f>ROUND(I225*H225,2)</f>
        <v>0</v>
      </c>
      <c r="K225" s="195"/>
      <c r="L225" s="33"/>
      <c r="M225" s="196" t="s">
        <v>1</v>
      </c>
      <c r="N225" s="197" t="s">
        <v>37</v>
      </c>
      <c r="O225" s="58"/>
      <c r="P225" s="156">
        <f>O225*H225</f>
        <v>0</v>
      </c>
      <c r="Q225" s="156">
        <v>0</v>
      </c>
      <c r="R225" s="156">
        <f>Q225*H225</f>
        <v>0</v>
      </c>
      <c r="S225" s="156">
        <v>0</v>
      </c>
      <c r="T225" s="157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58" t="s">
        <v>644</v>
      </c>
      <c r="AT225" s="158" t="s">
        <v>266</v>
      </c>
      <c r="AU225" s="158" t="s">
        <v>80</v>
      </c>
      <c r="AY225" s="17" t="s">
        <v>181</v>
      </c>
      <c r="BE225" s="159">
        <f>IF(N225="základní",J225,0)</f>
        <v>0</v>
      </c>
      <c r="BF225" s="159">
        <f>IF(N225="snížená",J225,0)</f>
        <v>0</v>
      </c>
      <c r="BG225" s="159">
        <f>IF(N225="zákl. přenesená",J225,0)</f>
        <v>0</v>
      </c>
      <c r="BH225" s="159">
        <f>IF(N225="sníž. přenesená",J225,0)</f>
        <v>0</v>
      </c>
      <c r="BI225" s="159">
        <f>IF(N225="nulová",J225,0)</f>
        <v>0</v>
      </c>
      <c r="BJ225" s="17" t="s">
        <v>80</v>
      </c>
      <c r="BK225" s="159">
        <f>ROUND(I225*H225,2)</f>
        <v>0</v>
      </c>
      <c r="BL225" s="17" t="s">
        <v>644</v>
      </c>
      <c r="BM225" s="158" t="s">
        <v>804</v>
      </c>
    </row>
    <row r="226" spans="1:65" s="2" customFormat="1" ht="78">
      <c r="A226" s="32"/>
      <c r="B226" s="33"/>
      <c r="C226" s="32"/>
      <c r="D226" s="160" t="s">
        <v>190</v>
      </c>
      <c r="E226" s="32"/>
      <c r="F226" s="161" t="s">
        <v>659</v>
      </c>
      <c r="G226" s="32"/>
      <c r="H226" s="32"/>
      <c r="I226" s="162"/>
      <c r="J226" s="32"/>
      <c r="K226" s="32"/>
      <c r="L226" s="33"/>
      <c r="M226" s="163"/>
      <c r="N226" s="164"/>
      <c r="O226" s="58"/>
      <c r="P226" s="58"/>
      <c r="Q226" s="58"/>
      <c r="R226" s="58"/>
      <c r="S226" s="58"/>
      <c r="T226" s="59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T226" s="17" t="s">
        <v>190</v>
      </c>
      <c r="AU226" s="17" t="s">
        <v>80</v>
      </c>
    </row>
    <row r="227" spans="1:65" s="14" customFormat="1" ht="11.25">
      <c r="B227" s="173"/>
      <c r="D227" s="160" t="s">
        <v>191</v>
      </c>
      <c r="E227" s="174" t="s">
        <v>1</v>
      </c>
      <c r="F227" s="175" t="s">
        <v>805</v>
      </c>
      <c r="H227" s="174" t="s">
        <v>1</v>
      </c>
      <c r="I227" s="176"/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191</v>
      </c>
      <c r="AU227" s="174" t="s">
        <v>80</v>
      </c>
      <c r="AV227" s="14" t="s">
        <v>80</v>
      </c>
      <c r="AW227" s="14" t="s">
        <v>29</v>
      </c>
      <c r="AX227" s="14" t="s">
        <v>72</v>
      </c>
      <c r="AY227" s="174" t="s">
        <v>181</v>
      </c>
    </row>
    <row r="228" spans="1:65" s="13" customFormat="1" ht="11.25">
      <c r="B228" s="165"/>
      <c r="D228" s="160" t="s">
        <v>191</v>
      </c>
      <c r="E228" s="166" t="s">
        <v>1</v>
      </c>
      <c r="F228" s="167" t="s">
        <v>806</v>
      </c>
      <c r="H228" s="168">
        <v>850.5</v>
      </c>
      <c r="I228" s="169"/>
      <c r="L228" s="165"/>
      <c r="M228" s="170"/>
      <c r="N228" s="171"/>
      <c r="O228" s="171"/>
      <c r="P228" s="171"/>
      <c r="Q228" s="171"/>
      <c r="R228" s="171"/>
      <c r="S228" s="171"/>
      <c r="T228" s="172"/>
      <c r="AT228" s="166" t="s">
        <v>191</v>
      </c>
      <c r="AU228" s="166" t="s">
        <v>80</v>
      </c>
      <c r="AV228" s="13" t="s">
        <v>82</v>
      </c>
      <c r="AW228" s="13" t="s">
        <v>29</v>
      </c>
      <c r="AX228" s="13" t="s">
        <v>80</v>
      </c>
      <c r="AY228" s="166" t="s">
        <v>181</v>
      </c>
    </row>
    <row r="229" spans="1:65" s="2" customFormat="1" ht="24.2" customHeight="1">
      <c r="A229" s="32"/>
      <c r="B229" s="144"/>
      <c r="C229" s="188" t="s">
        <v>556</v>
      </c>
      <c r="D229" s="188" t="s">
        <v>266</v>
      </c>
      <c r="E229" s="189" t="s">
        <v>807</v>
      </c>
      <c r="F229" s="190" t="s">
        <v>808</v>
      </c>
      <c r="G229" s="191" t="s">
        <v>643</v>
      </c>
      <c r="H229" s="192">
        <v>4514</v>
      </c>
      <c r="I229" s="193"/>
      <c r="J229" s="194">
        <f>ROUND(I229*H229,2)</f>
        <v>0</v>
      </c>
      <c r="K229" s="195"/>
      <c r="L229" s="33"/>
      <c r="M229" s="196" t="s">
        <v>1</v>
      </c>
      <c r="N229" s="197" t="s">
        <v>37</v>
      </c>
      <c r="O229" s="58"/>
      <c r="P229" s="156">
        <f>O229*H229</f>
        <v>0</v>
      </c>
      <c r="Q229" s="156">
        <v>0</v>
      </c>
      <c r="R229" s="156">
        <f>Q229*H229</f>
        <v>0</v>
      </c>
      <c r="S229" s="156">
        <v>0</v>
      </c>
      <c r="T229" s="157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58" t="s">
        <v>644</v>
      </c>
      <c r="AT229" s="158" t="s">
        <v>266</v>
      </c>
      <c r="AU229" s="158" t="s">
        <v>80</v>
      </c>
      <c r="AY229" s="17" t="s">
        <v>181</v>
      </c>
      <c r="BE229" s="159">
        <f>IF(N229="základní",J229,0)</f>
        <v>0</v>
      </c>
      <c r="BF229" s="159">
        <f>IF(N229="snížená",J229,0)</f>
        <v>0</v>
      </c>
      <c r="BG229" s="159">
        <f>IF(N229="zákl. přenesená",J229,0)</f>
        <v>0</v>
      </c>
      <c r="BH229" s="159">
        <f>IF(N229="sníž. přenesená",J229,0)</f>
        <v>0</v>
      </c>
      <c r="BI229" s="159">
        <f>IF(N229="nulová",J229,0)</f>
        <v>0</v>
      </c>
      <c r="BJ229" s="17" t="s">
        <v>80</v>
      </c>
      <c r="BK229" s="159">
        <f>ROUND(I229*H229,2)</f>
        <v>0</v>
      </c>
      <c r="BL229" s="17" t="s">
        <v>644</v>
      </c>
      <c r="BM229" s="158" t="s">
        <v>809</v>
      </c>
    </row>
    <row r="230" spans="1:65" s="2" customFormat="1" ht="58.5">
      <c r="A230" s="32"/>
      <c r="B230" s="33"/>
      <c r="C230" s="32"/>
      <c r="D230" s="160" t="s">
        <v>190</v>
      </c>
      <c r="E230" s="32"/>
      <c r="F230" s="161" t="s">
        <v>810</v>
      </c>
      <c r="G230" s="32"/>
      <c r="H230" s="32"/>
      <c r="I230" s="162"/>
      <c r="J230" s="32"/>
      <c r="K230" s="32"/>
      <c r="L230" s="33"/>
      <c r="M230" s="163"/>
      <c r="N230" s="164"/>
      <c r="O230" s="58"/>
      <c r="P230" s="58"/>
      <c r="Q230" s="58"/>
      <c r="R230" s="58"/>
      <c r="S230" s="58"/>
      <c r="T230" s="59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T230" s="17" t="s">
        <v>190</v>
      </c>
      <c r="AU230" s="17" t="s">
        <v>80</v>
      </c>
    </row>
    <row r="231" spans="1:65" s="2" customFormat="1" ht="16.5" customHeight="1">
      <c r="A231" s="32"/>
      <c r="B231" s="144"/>
      <c r="C231" s="188" t="s">
        <v>560</v>
      </c>
      <c r="D231" s="188" t="s">
        <v>266</v>
      </c>
      <c r="E231" s="189" t="s">
        <v>811</v>
      </c>
      <c r="F231" s="190" t="s">
        <v>812</v>
      </c>
      <c r="G231" s="191" t="s">
        <v>643</v>
      </c>
      <c r="H231" s="192">
        <v>1.94</v>
      </c>
      <c r="I231" s="193"/>
      <c r="J231" s="194">
        <f>ROUND(I231*H231,2)</f>
        <v>0</v>
      </c>
      <c r="K231" s="195"/>
      <c r="L231" s="33"/>
      <c r="M231" s="196" t="s">
        <v>1</v>
      </c>
      <c r="N231" s="197" t="s">
        <v>37</v>
      </c>
      <c r="O231" s="58"/>
      <c r="P231" s="156">
        <f>O231*H231</f>
        <v>0</v>
      </c>
      <c r="Q231" s="156">
        <v>0</v>
      </c>
      <c r="R231" s="156">
        <f>Q231*H231</f>
        <v>0</v>
      </c>
      <c r="S231" s="156">
        <v>0</v>
      </c>
      <c r="T231" s="157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8" t="s">
        <v>644</v>
      </c>
      <c r="AT231" s="158" t="s">
        <v>266</v>
      </c>
      <c r="AU231" s="158" t="s">
        <v>80</v>
      </c>
      <c r="AY231" s="17" t="s">
        <v>181</v>
      </c>
      <c r="BE231" s="159">
        <f>IF(N231="základní",J231,0)</f>
        <v>0</v>
      </c>
      <c r="BF231" s="159">
        <f>IF(N231="snížená",J231,0)</f>
        <v>0</v>
      </c>
      <c r="BG231" s="159">
        <f>IF(N231="zákl. přenesená",J231,0)</f>
        <v>0</v>
      </c>
      <c r="BH231" s="159">
        <f>IF(N231="sníž. přenesená",J231,0)</f>
        <v>0</v>
      </c>
      <c r="BI231" s="159">
        <f>IF(N231="nulová",J231,0)</f>
        <v>0</v>
      </c>
      <c r="BJ231" s="17" t="s">
        <v>80</v>
      </c>
      <c r="BK231" s="159">
        <f>ROUND(I231*H231,2)</f>
        <v>0</v>
      </c>
      <c r="BL231" s="17" t="s">
        <v>644</v>
      </c>
      <c r="BM231" s="158" t="s">
        <v>813</v>
      </c>
    </row>
    <row r="232" spans="1:65" s="2" customFormat="1" ht="58.5">
      <c r="A232" s="32"/>
      <c r="B232" s="33"/>
      <c r="C232" s="32"/>
      <c r="D232" s="160" t="s">
        <v>190</v>
      </c>
      <c r="E232" s="32"/>
      <c r="F232" s="161" t="s">
        <v>814</v>
      </c>
      <c r="G232" s="32"/>
      <c r="H232" s="32"/>
      <c r="I232" s="162"/>
      <c r="J232" s="32"/>
      <c r="K232" s="32"/>
      <c r="L232" s="33"/>
      <c r="M232" s="163"/>
      <c r="N232" s="164"/>
      <c r="O232" s="58"/>
      <c r="P232" s="58"/>
      <c r="Q232" s="58"/>
      <c r="R232" s="58"/>
      <c r="S232" s="58"/>
      <c r="T232" s="59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T232" s="17" t="s">
        <v>190</v>
      </c>
      <c r="AU232" s="17" t="s">
        <v>80</v>
      </c>
    </row>
    <row r="233" spans="1:65" s="13" customFormat="1" ht="11.25">
      <c r="B233" s="165"/>
      <c r="D233" s="160" t="s">
        <v>191</v>
      </c>
      <c r="E233" s="166" t="s">
        <v>1</v>
      </c>
      <c r="F233" s="167" t="s">
        <v>815</v>
      </c>
      <c r="H233" s="168">
        <v>1.94</v>
      </c>
      <c r="I233" s="169"/>
      <c r="L233" s="165"/>
      <c r="M233" s="170"/>
      <c r="N233" s="171"/>
      <c r="O233" s="171"/>
      <c r="P233" s="171"/>
      <c r="Q233" s="171"/>
      <c r="R233" s="171"/>
      <c r="S233" s="171"/>
      <c r="T233" s="172"/>
      <c r="AT233" s="166" t="s">
        <v>191</v>
      </c>
      <c r="AU233" s="166" t="s">
        <v>80</v>
      </c>
      <c r="AV233" s="13" t="s">
        <v>82</v>
      </c>
      <c r="AW233" s="13" t="s">
        <v>29</v>
      </c>
      <c r="AX233" s="13" t="s">
        <v>80</v>
      </c>
      <c r="AY233" s="166" t="s">
        <v>181</v>
      </c>
    </row>
    <row r="234" spans="1:65" s="2" customFormat="1" ht="21.75" customHeight="1">
      <c r="A234" s="32"/>
      <c r="B234" s="144"/>
      <c r="C234" s="188" t="s">
        <v>564</v>
      </c>
      <c r="D234" s="188" t="s">
        <v>266</v>
      </c>
      <c r="E234" s="189" t="s">
        <v>816</v>
      </c>
      <c r="F234" s="190" t="s">
        <v>817</v>
      </c>
      <c r="G234" s="191" t="s">
        <v>643</v>
      </c>
      <c r="H234" s="192">
        <v>850.5</v>
      </c>
      <c r="I234" s="193"/>
      <c r="J234" s="194">
        <f>ROUND(I234*H234,2)</f>
        <v>0</v>
      </c>
      <c r="K234" s="195"/>
      <c r="L234" s="33"/>
      <c r="M234" s="196" t="s">
        <v>1</v>
      </c>
      <c r="N234" s="197" t="s">
        <v>37</v>
      </c>
      <c r="O234" s="58"/>
      <c r="P234" s="156">
        <f>O234*H234</f>
        <v>0</v>
      </c>
      <c r="Q234" s="156">
        <v>0</v>
      </c>
      <c r="R234" s="156">
        <f>Q234*H234</f>
        <v>0</v>
      </c>
      <c r="S234" s="156">
        <v>0</v>
      </c>
      <c r="T234" s="157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8" t="s">
        <v>644</v>
      </c>
      <c r="AT234" s="158" t="s">
        <v>266</v>
      </c>
      <c r="AU234" s="158" t="s">
        <v>80</v>
      </c>
      <c r="AY234" s="17" t="s">
        <v>181</v>
      </c>
      <c r="BE234" s="159">
        <f>IF(N234="základní",J234,0)</f>
        <v>0</v>
      </c>
      <c r="BF234" s="159">
        <f>IF(N234="snížená",J234,0)</f>
        <v>0</v>
      </c>
      <c r="BG234" s="159">
        <f>IF(N234="zákl. přenesená",J234,0)</f>
        <v>0</v>
      </c>
      <c r="BH234" s="159">
        <f>IF(N234="sníž. přenesená",J234,0)</f>
        <v>0</v>
      </c>
      <c r="BI234" s="159">
        <f>IF(N234="nulová",J234,0)</f>
        <v>0</v>
      </c>
      <c r="BJ234" s="17" t="s">
        <v>80</v>
      </c>
      <c r="BK234" s="159">
        <f>ROUND(I234*H234,2)</f>
        <v>0</v>
      </c>
      <c r="BL234" s="17" t="s">
        <v>644</v>
      </c>
      <c r="BM234" s="158" t="s">
        <v>818</v>
      </c>
    </row>
    <row r="235" spans="1:65" s="2" customFormat="1" ht="58.5">
      <c r="A235" s="32"/>
      <c r="B235" s="33"/>
      <c r="C235" s="32"/>
      <c r="D235" s="160" t="s">
        <v>190</v>
      </c>
      <c r="E235" s="32"/>
      <c r="F235" s="161" t="s">
        <v>819</v>
      </c>
      <c r="G235" s="32"/>
      <c r="H235" s="32"/>
      <c r="I235" s="162"/>
      <c r="J235" s="32"/>
      <c r="K235" s="32"/>
      <c r="L235" s="33"/>
      <c r="M235" s="163"/>
      <c r="N235" s="164"/>
      <c r="O235" s="58"/>
      <c r="P235" s="58"/>
      <c r="Q235" s="58"/>
      <c r="R235" s="58"/>
      <c r="S235" s="58"/>
      <c r="T235" s="59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7" t="s">
        <v>190</v>
      </c>
      <c r="AU235" s="17" t="s">
        <v>80</v>
      </c>
    </row>
    <row r="236" spans="1:65" s="13" customFormat="1" ht="11.25">
      <c r="B236" s="165"/>
      <c r="D236" s="160" t="s">
        <v>191</v>
      </c>
      <c r="E236" s="166" t="s">
        <v>1</v>
      </c>
      <c r="F236" s="167" t="s">
        <v>820</v>
      </c>
      <c r="H236" s="168">
        <v>850.5</v>
      </c>
      <c r="I236" s="169"/>
      <c r="L236" s="165"/>
      <c r="M236" s="202"/>
      <c r="N236" s="203"/>
      <c r="O236" s="203"/>
      <c r="P236" s="203"/>
      <c r="Q236" s="203"/>
      <c r="R236" s="203"/>
      <c r="S236" s="203"/>
      <c r="T236" s="204"/>
      <c r="AT236" s="166" t="s">
        <v>191</v>
      </c>
      <c r="AU236" s="166" t="s">
        <v>80</v>
      </c>
      <c r="AV236" s="13" t="s">
        <v>82</v>
      </c>
      <c r="AW236" s="13" t="s">
        <v>29</v>
      </c>
      <c r="AX236" s="13" t="s">
        <v>80</v>
      </c>
      <c r="AY236" s="166" t="s">
        <v>181</v>
      </c>
    </row>
    <row r="237" spans="1:65" s="2" customFormat="1" ht="6.95" customHeight="1">
      <c r="A237" s="32"/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33"/>
      <c r="M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</sheetData>
  <autoFilter ref="C119:K236" xr:uid="{00000000-0009-0000-0000-000004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69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94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821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ROUND((SUM(BE122:BE268)),  2)</f>
        <v>0</v>
      </c>
      <c r="G33" s="32"/>
      <c r="H33" s="32"/>
      <c r="I33" s="100">
        <v>0.21</v>
      </c>
      <c r="J33" s="99">
        <f>ROUND(((SUM(BE122:BE268))*I33),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ROUND((SUM(BF122:BF268)),  2)</f>
        <v>0</v>
      </c>
      <c r="G34" s="32"/>
      <c r="H34" s="32"/>
      <c r="I34" s="100">
        <v>0.12</v>
      </c>
      <c r="J34" s="99">
        <f>ROUND(((SUM(BF122:BF268))*I34),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ROUND((SUM(BG122:BG268)),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ROUND((SUM(BH122:BH268)),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ROUND((SUM(BI122:BI268)),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01-11-01.04 - Železniční spodek v km 192,860-195,000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671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9" customFormat="1" ht="24.95" customHeight="1">
      <c r="B98" s="112"/>
      <c r="D98" s="113" t="s">
        <v>163</v>
      </c>
      <c r="E98" s="114"/>
      <c r="F98" s="114"/>
      <c r="G98" s="114"/>
      <c r="H98" s="114"/>
      <c r="I98" s="114"/>
      <c r="J98" s="115">
        <f>J181</f>
        <v>0</v>
      </c>
      <c r="L98" s="112"/>
    </row>
    <row r="99" spans="1:31" s="10" customFormat="1" ht="19.899999999999999" customHeight="1">
      <c r="B99" s="116"/>
      <c r="D99" s="117" t="s">
        <v>571</v>
      </c>
      <c r="E99" s="118"/>
      <c r="F99" s="118"/>
      <c r="G99" s="118"/>
      <c r="H99" s="118"/>
      <c r="I99" s="118"/>
      <c r="J99" s="119">
        <f>J182</f>
        <v>0</v>
      </c>
      <c r="L99" s="116"/>
    </row>
    <row r="100" spans="1:31" s="10" customFormat="1" ht="14.85" customHeight="1">
      <c r="B100" s="116"/>
      <c r="D100" s="117" t="s">
        <v>822</v>
      </c>
      <c r="E100" s="118"/>
      <c r="F100" s="118"/>
      <c r="G100" s="118"/>
      <c r="H100" s="118"/>
      <c r="I100" s="118"/>
      <c r="J100" s="119">
        <f>J232</f>
        <v>0</v>
      </c>
      <c r="L100" s="116"/>
    </row>
    <row r="101" spans="1:31" s="9" customFormat="1" ht="24.95" customHeight="1">
      <c r="B101" s="112"/>
      <c r="D101" s="113" t="s">
        <v>572</v>
      </c>
      <c r="E101" s="114"/>
      <c r="F101" s="114"/>
      <c r="G101" s="114"/>
      <c r="H101" s="114"/>
      <c r="I101" s="114"/>
      <c r="J101" s="115">
        <f>J233</f>
        <v>0</v>
      </c>
      <c r="L101" s="112"/>
    </row>
    <row r="102" spans="1:31" s="10" customFormat="1" ht="19.899999999999999" customHeight="1">
      <c r="B102" s="116"/>
      <c r="D102" s="117" t="s">
        <v>823</v>
      </c>
      <c r="E102" s="118"/>
      <c r="F102" s="118"/>
      <c r="G102" s="118"/>
      <c r="H102" s="118"/>
      <c r="I102" s="118"/>
      <c r="J102" s="119">
        <f>J266</f>
        <v>0</v>
      </c>
      <c r="L102" s="116"/>
    </row>
    <row r="103" spans="1:31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>
      <c r="A109" s="32"/>
      <c r="B109" s="33"/>
      <c r="C109" s="21" t="s">
        <v>166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8" t="str">
        <f>E7</f>
        <v>Oprava trati v úseku Luka nad Jihlavou-Jihlava-III. a IV. etapa BM</v>
      </c>
      <c r="F112" s="249"/>
      <c r="G112" s="249"/>
      <c r="H112" s="249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156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>
      <c r="A114" s="32"/>
      <c r="B114" s="33"/>
      <c r="C114" s="32"/>
      <c r="D114" s="32"/>
      <c r="E114" s="245" t="str">
        <f>E9</f>
        <v>SO 01-11-01.04 - Železniční spodek v km 192,860-195,000</v>
      </c>
      <c r="F114" s="250"/>
      <c r="G114" s="250"/>
      <c r="H114" s="25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>
      <c r="A116" s="32"/>
      <c r="B116" s="33"/>
      <c r="C116" s="27" t="s">
        <v>20</v>
      </c>
      <c r="D116" s="32"/>
      <c r="E116" s="32"/>
      <c r="F116" s="25" t="str">
        <f>F12</f>
        <v xml:space="preserve"> </v>
      </c>
      <c r="G116" s="32"/>
      <c r="H116" s="32"/>
      <c r="I116" s="27" t="s">
        <v>22</v>
      </c>
      <c r="J116" s="55" t="str">
        <f>IF(J12="","",J12)</f>
        <v>Vyplň údaj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23</v>
      </c>
      <c r="D118" s="32"/>
      <c r="E118" s="32"/>
      <c r="F118" s="25" t="str">
        <f>E15</f>
        <v xml:space="preserve"> </v>
      </c>
      <c r="G118" s="32"/>
      <c r="H118" s="32"/>
      <c r="I118" s="27" t="s">
        <v>28</v>
      </c>
      <c r="J118" s="30" t="str">
        <f>E21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26</v>
      </c>
      <c r="D119" s="32"/>
      <c r="E119" s="32"/>
      <c r="F119" s="25" t="str">
        <f>IF(E18="","",E18)</f>
        <v>Vyplň údaj</v>
      </c>
      <c r="G119" s="32"/>
      <c r="H119" s="32"/>
      <c r="I119" s="27" t="s">
        <v>30</v>
      </c>
      <c r="J119" s="30" t="str">
        <f>E24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>
      <c r="A121" s="120"/>
      <c r="B121" s="121"/>
      <c r="C121" s="122" t="s">
        <v>167</v>
      </c>
      <c r="D121" s="123" t="s">
        <v>57</v>
      </c>
      <c r="E121" s="123" t="s">
        <v>53</v>
      </c>
      <c r="F121" s="123" t="s">
        <v>54</v>
      </c>
      <c r="G121" s="123" t="s">
        <v>168</v>
      </c>
      <c r="H121" s="123" t="s">
        <v>169</v>
      </c>
      <c r="I121" s="123" t="s">
        <v>170</v>
      </c>
      <c r="J121" s="124" t="s">
        <v>160</v>
      </c>
      <c r="K121" s="125" t="s">
        <v>171</v>
      </c>
      <c r="L121" s="126"/>
      <c r="M121" s="62" t="s">
        <v>1</v>
      </c>
      <c r="N121" s="63" t="s">
        <v>36</v>
      </c>
      <c r="O121" s="63" t="s">
        <v>172</v>
      </c>
      <c r="P121" s="63" t="s">
        <v>173</v>
      </c>
      <c r="Q121" s="63" t="s">
        <v>174</v>
      </c>
      <c r="R121" s="63" t="s">
        <v>175</v>
      </c>
      <c r="S121" s="63" t="s">
        <v>176</v>
      </c>
      <c r="T121" s="64" t="s">
        <v>177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>
      <c r="A122" s="32"/>
      <c r="B122" s="33"/>
      <c r="C122" s="69" t="s">
        <v>178</v>
      </c>
      <c r="D122" s="32"/>
      <c r="E122" s="32"/>
      <c r="F122" s="32"/>
      <c r="G122" s="32"/>
      <c r="H122" s="32"/>
      <c r="I122" s="32"/>
      <c r="J122" s="127">
        <f>BK122</f>
        <v>0</v>
      </c>
      <c r="K122" s="32"/>
      <c r="L122" s="33"/>
      <c r="M122" s="65"/>
      <c r="N122" s="56"/>
      <c r="O122" s="66"/>
      <c r="P122" s="128">
        <f>P123+P181+P233</f>
        <v>0</v>
      </c>
      <c r="Q122" s="66"/>
      <c r="R122" s="128">
        <f>R123+R181+R233</f>
        <v>3785.3588200000004</v>
      </c>
      <c r="S122" s="66"/>
      <c r="T122" s="129">
        <f>T123+T181+T233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71</v>
      </c>
      <c r="AU122" s="17" t="s">
        <v>162</v>
      </c>
      <c r="BK122" s="130">
        <f>BK123+BK181+BK233</f>
        <v>0</v>
      </c>
    </row>
    <row r="123" spans="1:65" s="12" customFormat="1" ht="25.9" customHeight="1">
      <c r="B123" s="131"/>
      <c r="D123" s="132" t="s">
        <v>71</v>
      </c>
      <c r="E123" s="133" t="s">
        <v>80</v>
      </c>
      <c r="F123" s="133" t="s">
        <v>182</v>
      </c>
      <c r="I123" s="134"/>
      <c r="J123" s="135">
        <f>BK123</f>
        <v>0</v>
      </c>
      <c r="L123" s="131"/>
      <c r="M123" s="136"/>
      <c r="N123" s="137"/>
      <c r="O123" s="137"/>
      <c r="P123" s="138">
        <f>SUM(P124:P180)</f>
        <v>0</v>
      </c>
      <c r="Q123" s="137"/>
      <c r="R123" s="138">
        <f>SUM(R124:R180)</f>
        <v>3785.3588200000004</v>
      </c>
      <c r="S123" s="137"/>
      <c r="T123" s="139">
        <f>SUM(T124:T180)</f>
        <v>0</v>
      </c>
      <c r="AR123" s="132" t="s">
        <v>80</v>
      </c>
      <c r="AT123" s="140" t="s">
        <v>71</v>
      </c>
      <c r="AU123" s="140" t="s">
        <v>72</v>
      </c>
      <c r="AY123" s="132" t="s">
        <v>181</v>
      </c>
      <c r="BK123" s="141">
        <f>SUM(BK124:BK180)</f>
        <v>0</v>
      </c>
    </row>
    <row r="124" spans="1:65" s="2" customFormat="1" ht="24.2" customHeight="1">
      <c r="A124" s="32"/>
      <c r="B124" s="144"/>
      <c r="C124" s="145" t="s">
        <v>80</v>
      </c>
      <c r="D124" s="145" t="s">
        <v>183</v>
      </c>
      <c r="E124" s="146" t="s">
        <v>824</v>
      </c>
      <c r="F124" s="147" t="s">
        <v>825</v>
      </c>
      <c r="G124" s="148" t="s">
        <v>643</v>
      </c>
      <c r="H124" s="149">
        <v>25.92</v>
      </c>
      <c r="I124" s="150"/>
      <c r="J124" s="151">
        <f>ROUND(I124*H124,2)</f>
        <v>0</v>
      </c>
      <c r="K124" s="152"/>
      <c r="L124" s="153"/>
      <c r="M124" s="154" t="s">
        <v>1</v>
      </c>
      <c r="N124" s="155" t="s">
        <v>37</v>
      </c>
      <c r="O124" s="58"/>
      <c r="P124" s="156">
        <f>O124*H124</f>
        <v>0</v>
      </c>
      <c r="Q124" s="156">
        <v>1</v>
      </c>
      <c r="R124" s="156">
        <f>Q124*H124</f>
        <v>25.92</v>
      </c>
      <c r="S124" s="156">
        <v>0</v>
      </c>
      <c r="T124" s="157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58" t="s">
        <v>187</v>
      </c>
      <c r="AT124" s="158" t="s">
        <v>183</v>
      </c>
      <c r="AU124" s="158" t="s">
        <v>80</v>
      </c>
      <c r="AY124" s="17" t="s">
        <v>181</v>
      </c>
      <c r="BE124" s="159">
        <f>IF(N124="základní",J124,0)</f>
        <v>0</v>
      </c>
      <c r="BF124" s="159">
        <f>IF(N124="snížená",J124,0)</f>
        <v>0</v>
      </c>
      <c r="BG124" s="159">
        <f>IF(N124="zákl. přenesená",J124,0)</f>
        <v>0</v>
      </c>
      <c r="BH124" s="159">
        <f>IF(N124="sníž. přenesená",J124,0)</f>
        <v>0</v>
      </c>
      <c r="BI124" s="159">
        <f>IF(N124="nulová",J124,0)</f>
        <v>0</v>
      </c>
      <c r="BJ124" s="17" t="s">
        <v>80</v>
      </c>
      <c r="BK124" s="159">
        <f>ROUND(I124*H124,2)</f>
        <v>0</v>
      </c>
      <c r="BL124" s="17" t="s">
        <v>188</v>
      </c>
      <c r="BM124" s="158" t="s">
        <v>826</v>
      </c>
    </row>
    <row r="125" spans="1:65" s="2" customFormat="1" ht="11.25">
      <c r="A125" s="32"/>
      <c r="B125" s="33"/>
      <c r="C125" s="32"/>
      <c r="D125" s="160" t="s">
        <v>190</v>
      </c>
      <c r="E125" s="32"/>
      <c r="F125" s="161" t="s">
        <v>825</v>
      </c>
      <c r="G125" s="32"/>
      <c r="H125" s="32"/>
      <c r="I125" s="162"/>
      <c r="J125" s="32"/>
      <c r="K125" s="32"/>
      <c r="L125" s="33"/>
      <c r="M125" s="163"/>
      <c r="N125" s="164"/>
      <c r="O125" s="58"/>
      <c r="P125" s="58"/>
      <c r="Q125" s="58"/>
      <c r="R125" s="58"/>
      <c r="S125" s="58"/>
      <c r="T125" s="59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T125" s="17" t="s">
        <v>190</v>
      </c>
      <c r="AU125" s="17" t="s">
        <v>80</v>
      </c>
    </row>
    <row r="126" spans="1:65" s="14" customFormat="1" ht="11.25">
      <c r="B126" s="173"/>
      <c r="D126" s="160" t="s">
        <v>191</v>
      </c>
      <c r="E126" s="174" t="s">
        <v>1</v>
      </c>
      <c r="F126" s="175" t="s">
        <v>827</v>
      </c>
      <c r="H126" s="174" t="s">
        <v>1</v>
      </c>
      <c r="I126" s="176"/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191</v>
      </c>
      <c r="AU126" s="174" t="s">
        <v>80</v>
      </c>
      <c r="AV126" s="14" t="s">
        <v>80</v>
      </c>
      <c r="AW126" s="14" t="s">
        <v>29</v>
      </c>
      <c r="AX126" s="14" t="s">
        <v>72</v>
      </c>
      <c r="AY126" s="174" t="s">
        <v>181</v>
      </c>
    </row>
    <row r="127" spans="1:65" s="13" customFormat="1" ht="11.25">
      <c r="B127" s="165"/>
      <c r="D127" s="160" t="s">
        <v>191</v>
      </c>
      <c r="E127" s="166" t="s">
        <v>1</v>
      </c>
      <c r="F127" s="167" t="s">
        <v>828</v>
      </c>
      <c r="H127" s="168">
        <v>25.92</v>
      </c>
      <c r="I127" s="169"/>
      <c r="L127" s="165"/>
      <c r="M127" s="170"/>
      <c r="N127" s="171"/>
      <c r="O127" s="171"/>
      <c r="P127" s="171"/>
      <c r="Q127" s="171"/>
      <c r="R127" s="171"/>
      <c r="S127" s="171"/>
      <c r="T127" s="172"/>
      <c r="AT127" s="166" t="s">
        <v>191</v>
      </c>
      <c r="AU127" s="166" t="s">
        <v>80</v>
      </c>
      <c r="AV127" s="13" t="s">
        <v>82</v>
      </c>
      <c r="AW127" s="13" t="s">
        <v>29</v>
      </c>
      <c r="AX127" s="13" t="s">
        <v>80</v>
      </c>
      <c r="AY127" s="166" t="s">
        <v>181</v>
      </c>
    </row>
    <row r="128" spans="1:65" s="2" customFormat="1" ht="21.75" customHeight="1">
      <c r="A128" s="32"/>
      <c r="B128" s="144"/>
      <c r="C128" s="145" t="s">
        <v>82</v>
      </c>
      <c r="D128" s="145" t="s">
        <v>183</v>
      </c>
      <c r="E128" s="146" t="s">
        <v>829</v>
      </c>
      <c r="F128" s="147" t="s">
        <v>830</v>
      </c>
      <c r="G128" s="148" t="s">
        <v>643</v>
      </c>
      <c r="H128" s="149">
        <v>680</v>
      </c>
      <c r="I128" s="150"/>
      <c r="J128" s="151">
        <f>ROUND(I128*H128,2)</f>
        <v>0</v>
      </c>
      <c r="K128" s="152"/>
      <c r="L128" s="153"/>
      <c r="M128" s="154" t="s">
        <v>1</v>
      </c>
      <c r="N128" s="155" t="s">
        <v>37</v>
      </c>
      <c r="O128" s="58"/>
      <c r="P128" s="156">
        <f>O128*H128</f>
        <v>0</v>
      </c>
      <c r="Q128" s="156">
        <v>1</v>
      </c>
      <c r="R128" s="156">
        <f>Q128*H128</f>
        <v>680</v>
      </c>
      <c r="S128" s="156">
        <v>0</v>
      </c>
      <c r="T128" s="157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8" t="s">
        <v>187</v>
      </c>
      <c r="AT128" s="158" t="s">
        <v>183</v>
      </c>
      <c r="AU128" s="158" t="s">
        <v>80</v>
      </c>
      <c r="AY128" s="17" t="s">
        <v>181</v>
      </c>
      <c r="BE128" s="159">
        <f>IF(N128="základní",J128,0)</f>
        <v>0</v>
      </c>
      <c r="BF128" s="159">
        <f>IF(N128="snížená",J128,0)</f>
        <v>0</v>
      </c>
      <c r="BG128" s="159">
        <f>IF(N128="zákl. přenesená",J128,0)</f>
        <v>0</v>
      </c>
      <c r="BH128" s="159">
        <f>IF(N128="sníž. přenesená",J128,0)</f>
        <v>0</v>
      </c>
      <c r="BI128" s="159">
        <f>IF(N128="nulová",J128,0)</f>
        <v>0</v>
      </c>
      <c r="BJ128" s="17" t="s">
        <v>80</v>
      </c>
      <c r="BK128" s="159">
        <f>ROUND(I128*H128,2)</f>
        <v>0</v>
      </c>
      <c r="BL128" s="17" t="s">
        <v>188</v>
      </c>
      <c r="BM128" s="158" t="s">
        <v>831</v>
      </c>
    </row>
    <row r="129" spans="1:65" s="2" customFormat="1" ht="11.25">
      <c r="A129" s="32"/>
      <c r="B129" s="33"/>
      <c r="C129" s="32"/>
      <c r="D129" s="160" t="s">
        <v>190</v>
      </c>
      <c r="E129" s="32"/>
      <c r="F129" s="161" t="s">
        <v>830</v>
      </c>
      <c r="G129" s="32"/>
      <c r="H129" s="32"/>
      <c r="I129" s="162"/>
      <c r="J129" s="32"/>
      <c r="K129" s="32"/>
      <c r="L129" s="33"/>
      <c r="M129" s="163"/>
      <c r="N129" s="164"/>
      <c r="O129" s="58"/>
      <c r="P129" s="58"/>
      <c r="Q129" s="58"/>
      <c r="R129" s="58"/>
      <c r="S129" s="58"/>
      <c r="T129" s="59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T129" s="17" t="s">
        <v>190</v>
      </c>
      <c r="AU129" s="17" t="s">
        <v>80</v>
      </c>
    </row>
    <row r="130" spans="1:65" s="14" customFormat="1" ht="11.25">
      <c r="B130" s="173"/>
      <c r="D130" s="160" t="s">
        <v>191</v>
      </c>
      <c r="E130" s="174" t="s">
        <v>1</v>
      </c>
      <c r="F130" s="175" t="s">
        <v>832</v>
      </c>
      <c r="H130" s="174" t="s">
        <v>1</v>
      </c>
      <c r="I130" s="176"/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191</v>
      </c>
      <c r="AU130" s="174" t="s">
        <v>80</v>
      </c>
      <c r="AV130" s="14" t="s">
        <v>80</v>
      </c>
      <c r="AW130" s="14" t="s">
        <v>29</v>
      </c>
      <c r="AX130" s="14" t="s">
        <v>72</v>
      </c>
      <c r="AY130" s="174" t="s">
        <v>181</v>
      </c>
    </row>
    <row r="131" spans="1:65" s="13" customFormat="1" ht="11.25">
      <c r="B131" s="165"/>
      <c r="D131" s="160" t="s">
        <v>191</v>
      </c>
      <c r="E131" s="166" t="s">
        <v>1</v>
      </c>
      <c r="F131" s="167" t="s">
        <v>833</v>
      </c>
      <c r="H131" s="168">
        <v>680</v>
      </c>
      <c r="I131" s="169"/>
      <c r="L131" s="165"/>
      <c r="M131" s="170"/>
      <c r="N131" s="171"/>
      <c r="O131" s="171"/>
      <c r="P131" s="171"/>
      <c r="Q131" s="171"/>
      <c r="R131" s="171"/>
      <c r="S131" s="171"/>
      <c r="T131" s="172"/>
      <c r="AT131" s="166" t="s">
        <v>191</v>
      </c>
      <c r="AU131" s="166" t="s">
        <v>80</v>
      </c>
      <c r="AV131" s="13" t="s">
        <v>82</v>
      </c>
      <c r="AW131" s="13" t="s">
        <v>29</v>
      </c>
      <c r="AX131" s="13" t="s">
        <v>80</v>
      </c>
      <c r="AY131" s="166" t="s">
        <v>181</v>
      </c>
    </row>
    <row r="132" spans="1:65" s="2" customFormat="1" ht="16.5" customHeight="1">
      <c r="A132" s="32"/>
      <c r="B132" s="144"/>
      <c r="C132" s="145" t="s">
        <v>212</v>
      </c>
      <c r="D132" s="145" t="s">
        <v>183</v>
      </c>
      <c r="E132" s="146" t="s">
        <v>834</v>
      </c>
      <c r="F132" s="147" t="s">
        <v>835</v>
      </c>
      <c r="G132" s="148" t="s">
        <v>643</v>
      </c>
      <c r="H132" s="149">
        <v>51.975000000000001</v>
      </c>
      <c r="I132" s="150"/>
      <c r="J132" s="151">
        <f>ROUND(I132*H132,2)</f>
        <v>0</v>
      </c>
      <c r="K132" s="152"/>
      <c r="L132" s="153"/>
      <c r="M132" s="154" t="s">
        <v>1</v>
      </c>
      <c r="N132" s="155" t="s">
        <v>37</v>
      </c>
      <c r="O132" s="58"/>
      <c r="P132" s="156">
        <f>O132*H132</f>
        <v>0</v>
      </c>
      <c r="Q132" s="156">
        <v>1</v>
      </c>
      <c r="R132" s="156">
        <f>Q132*H132</f>
        <v>51.975000000000001</v>
      </c>
      <c r="S132" s="156">
        <v>0</v>
      </c>
      <c r="T132" s="157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8" t="s">
        <v>187</v>
      </c>
      <c r="AT132" s="158" t="s">
        <v>183</v>
      </c>
      <c r="AU132" s="158" t="s">
        <v>80</v>
      </c>
      <c r="AY132" s="17" t="s">
        <v>181</v>
      </c>
      <c r="BE132" s="159">
        <f>IF(N132="základní",J132,0)</f>
        <v>0</v>
      </c>
      <c r="BF132" s="159">
        <f>IF(N132="snížená",J132,0)</f>
        <v>0</v>
      </c>
      <c r="BG132" s="159">
        <f>IF(N132="zákl. přenesená",J132,0)</f>
        <v>0</v>
      </c>
      <c r="BH132" s="159">
        <f>IF(N132="sníž. přenesená",J132,0)</f>
        <v>0</v>
      </c>
      <c r="BI132" s="159">
        <f>IF(N132="nulová",J132,0)</f>
        <v>0</v>
      </c>
      <c r="BJ132" s="17" t="s">
        <v>80</v>
      </c>
      <c r="BK132" s="159">
        <f>ROUND(I132*H132,2)</f>
        <v>0</v>
      </c>
      <c r="BL132" s="17" t="s">
        <v>188</v>
      </c>
      <c r="BM132" s="158" t="s">
        <v>836</v>
      </c>
    </row>
    <row r="133" spans="1:65" s="2" customFormat="1" ht="11.25">
      <c r="A133" s="32"/>
      <c r="B133" s="33"/>
      <c r="C133" s="32"/>
      <c r="D133" s="160" t="s">
        <v>190</v>
      </c>
      <c r="E133" s="32"/>
      <c r="F133" s="161" t="s">
        <v>835</v>
      </c>
      <c r="G133" s="32"/>
      <c r="H133" s="32"/>
      <c r="I133" s="162"/>
      <c r="J133" s="32"/>
      <c r="K133" s="32"/>
      <c r="L133" s="33"/>
      <c r="M133" s="163"/>
      <c r="N133" s="164"/>
      <c r="O133" s="58"/>
      <c r="P133" s="58"/>
      <c r="Q133" s="58"/>
      <c r="R133" s="58"/>
      <c r="S133" s="58"/>
      <c r="T133" s="59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T133" s="17" t="s">
        <v>190</v>
      </c>
      <c r="AU133" s="17" t="s">
        <v>80</v>
      </c>
    </row>
    <row r="134" spans="1:65" s="13" customFormat="1" ht="11.25">
      <c r="B134" s="165"/>
      <c r="D134" s="160" t="s">
        <v>191</v>
      </c>
      <c r="E134" s="166" t="s">
        <v>1</v>
      </c>
      <c r="F134" s="167" t="s">
        <v>837</v>
      </c>
      <c r="H134" s="168">
        <v>51.975000000000001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80</v>
      </c>
      <c r="AV134" s="13" t="s">
        <v>82</v>
      </c>
      <c r="AW134" s="13" t="s">
        <v>29</v>
      </c>
      <c r="AX134" s="13" t="s">
        <v>80</v>
      </c>
      <c r="AY134" s="166" t="s">
        <v>181</v>
      </c>
    </row>
    <row r="135" spans="1:65" s="2" customFormat="1" ht="24.2" customHeight="1">
      <c r="A135" s="32"/>
      <c r="B135" s="144"/>
      <c r="C135" s="145" t="s">
        <v>188</v>
      </c>
      <c r="D135" s="145" t="s">
        <v>183</v>
      </c>
      <c r="E135" s="146" t="s">
        <v>838</v>
      </c>
      <c r="F135" s="147" t="s">
        <v>839</v>
      </c>
      <c r="G135" s="148" t="s">
        <v>622</v>
      </c>
      <c r="H135" s="149">
        <v>77</v>
      </c>
      <c r="I135" s="150"/>
      <c r="J135" s="151">
        <f>ROUND(I135*H135,2)</f>
        <v>0</v>
      </c>
      <c r="K135" s="152"/>
      <c r="L135" s="153"/>
      <c r="M135" s="154" t="s">
        <v>1</v>
      </c>
      <c r="N135" s="155" t="s">
        <v>37</v>
      </c>
      <c r="O135" s="58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187</v>
      </c>
      <c r="AT135" s="158" t="s">
        <v>183</v>
      </c>
      <c r="AU135" s="158" t="s">
        <v>80</v>
      </c>
      <c r="AY135" s="17" t="s">
        <v>181</v>
      </c>
      <c r="BE135" s="159">
        <f>IF(N135="základní",J135,0)</f>
        <v>0</v>
      </c>
      <c r="BF135" s="159">
        <f>IF(N135="snížená",J135,0)</f>
        <v>0</v>
      </c>
      <c r="BG135" s="159">
        <f>IF(N135="zákl. přenesená",J135,0)</f>
        <v>0</v>
      </c>
      <c r="BH135" s="159">
        <f>IF(N135="sníž. přenesená",J135,0)</f>
        <v>0</v>
      </c>
      <c r="BI135" s="159">
        <f>IF(N135="nulová",J135,0)</f>
        <v>0</v>
      </c>
      <c r="BJ135" s="17" t="s">
        <v>80</v>
      </c>
      <c r="BK135" s="159">
        <f>ROUND(I135*H135,2)</f>
        <v>0</v>
      </c>
      <c r="BL135" s="17" t="s">
        <v>188</v>
      </c>
      <c r="BM135" s="158" t="s">
        <v>840</v>
      </c>
    </row>
    <row r="136" spans="1:65" s="2" customFormat="1" ht="11.25">
      <c r="A136" s="32"/>
      <c r="B136" s="33"/>
      <c r="C136" s="32"/>
      <c r="D136" s="160" t="s">
        <v>190</v>
      </c>
      <c r="E136" s="32"/>
      <c r="F136" s="161" t="s">
        <v>839</v>
      </c>
      <c r="G136" s="32"/>
      <c r="H136" s="32"/>
      <c r="I136" s="162"/>
      <c r="J136" s="32"/>
      <c r="K136" s="32"/>
      <c r="L136" s="33"/>
      <c r="M136" s="163"/>
      <c r="N136" s="16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190</v>
      </c>
      <c r="AU136" s="17" t="s">
        <v>80</v>
      </c>
    </row>
    <row r="137" spans="1:65" s="2" customFormat="1" ht="24.2" customHeight="1">
      <c r="A137" s="32"/>
      <c r="B137" s="144"/>
      <c r="C137" s="145" t="s">
        <v>231</v>
      </c>
      <c r="D137" s="145" t="s">
        <v>183</v>
      </c>
      <c r="E137" s="146" t="s">
        <v>841</v>
      </c>
      <c r="F137" s="147" t="s">
        <v>842</v>
      </c>
      <c r="G137" s="148" t="s">
        <v>843</v>
      </c>
      <c r="H137" s="149">
        <v>3</v>
      </c>
      <c r="I137" s="150"/>
      <c r="J137" s="151">
        <f>ROUND(I137*H137,2)</f>
        <v>0</v>
      </c>
      <c r="K137" s="152"/>
      <c r="L137" s="153"/>
      <c r="M137" s="154" t="s">
        <v>1</v>
      </c>
      <c r="N137" s="155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187</v>
      </c>
      <c r="AT137" s="158" t="s">
        <v>183</v>
      </c>
      <c r="AU137" s="158" t="s">
        <v>80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844</v>
      </c>
    </row>
    <row r="138" spans="1:65" s="2" customFormat="1" ht="19.5">
      <c r="A138" s="32"/>
      <c r="B138" s="33"/>
      <c r="C138" s="32"/>
      <c r="D138" s="160" t="s">
        <v>190</v>
      </c>
      <c r="E138" s="32"/>
      <c r="F138" s="161" t="s">
        <v>842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80</v>
      </c>
    </row>
    <row r="139" spans="1:65" s="2" customFormat="1" ht="24.2" customHeight="1">
      <c r="A139" s="32"/>
      <c r="B139" s="144"/>
      <c r="C139" s="145" t="s">
        <v>237</v>
      </c>
      <c r="D139" s="145" t="s">
        <v>183</v>
      </c>
      <c r="E139" s="146" t="s">
        <v>845</v>
      </c>
      <c r="F139" s="147" t="s">
        <v>846</v>
      </c>
      <c r="G139" s="148" t="s">
        <v>577</v>
      </c>
      <c r="H139" s="149">
        <v>1</v>
      </c>
      <c r="I139" s="150"/>
      <c r="J139" s="151">
        <f>ROUND(I139*H139,2)</f>
        <v>0</v>
      </c>
      <c r="K139" s="152"/>
      <c r="L139" s="153"/>
      <c r="M139" s="154" t="s">
        <v>1</v>
      </c>
      <c r="N139" s="155" t="s">
        <v>37</v>
      </c>
      <c r="O139" s="58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187</v>
      </c>
      <c r="AT139" s="158" t="s">
        <v>183</v>
      </c>
      <c r="AU139" s="158" t="s">
        <v>80</v>
      </c>
      <c r="AY139" s="17" t="s">
        <v>181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7" t="s">
        <v>80</v>
      </c>
      <c r="BK139" s="159">
        <f>ROUND(I139*H139,2)</f>
        <v>0</v>
      </c>
      <c r="BL139" s="17" t="s">
        <v>188</v>
      </c>
      <c r="BM139" s="158" t="s">
        <v>847</v>
      </c>
    </row>
    <row r="140" spans="1:65" s="2" customFormat="1" ht="19.5">
      <c r="A140" s="32"/>
      <c r="B140" s="33"/>
      <c r="C140" s="32"/>
      <c r="D140" s="160" t="s">
        <v>190</v>
      </c>
      <c r="E140" s="32"/>
      <c r="F140" s="161" t="s">
        <v>846</v>
      </c>
      <c r="G140" s="32"/>
      <c r="H140" s="32"/>
      <c r="I140" s="162"/>
      <c r="J140" s="32"/>
      <c r="K140" s="32"/>
      <c r="L140" s="33"/>
      <c r="M140" s="163"/>
      <c r="N140" s="16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190</v>
      </c>
      <c r="AU140" s="17" t="s">
        <v>80</v>
      </c>
    </row>
    <row r="141" spans="1:65" s="2" customFormat="1" ht="21.75" customHeight="1">
      <c r="A141" s="32"/>
      <c r="B141" s="144"/>
      <c r="C141" s="145" t="s">
        <v>250</v>
      </c>
      <c r="D141" s="145" t="s">
        <v>183</v>
      </c>
      <c r="E141" s="146" t="s">
        <v>848</v>
      </c>
      <c r="F141" s="147" t="s">
        <v>849</v>
      </c>
      <c r="G141" s="148" t="s">
        <v>577</v>
      </c>
      <c r="H141" s="149">
        <v>3</v>
      </c>
      <c r="I141" s="150"/>
      <c r="J141" s="151">
        <f>ROUND(I141*H141,2)</f>
        <v>0</v>
      </c>
      <c r="K141" s="152"/>
      <c r="L141" s="153"/>
      <c r="M141" s="154" t="s">
        <v>1</v>
      </c>
      <c r="N141" s="155" t="s">
        <v>37</v>
      </c>
      <c r="O141" s="58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187</v>
      </c>
      <c r="AT141" s="158" t="s">
        <v>183</v>
      </c>
      <c r="AU141" s="158" t="s">
        <v>80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850</v>
      </c>
    </row>
    <row r="142" spans="1:65" s="2" customFormat="1" ht="11.25">
      <c r="A142" s="32"/>
      <c r="B142" s="33"/>
      <c r="C142" s="32"/>
      <c r="D142" s="160" t="s">
        <v>190</v>
      </c>
      <c r="E142" s="32"/>
      <c r="F142" s="161" t="s">
        <v>849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80</v>
      </c>
    </row>
    <row r="143" spans="1:65" s="2" customFormat="1" ht="16.5" customHeight="1">
      <c r="A143" s="32"/>
      <c r="B143" s="144"/>
      <c r="C143" s="145" t="s">
        <v>187</v>
      </c>
      <c r="D143" s="145" t="s">
        <v>183</v>
      </c>
      <c r="E143" s="146" t="s">
        <v>851</v>
      </c>
      <c r="F143" s="147" t="s">
        <v>852</v>
      </c>
      <c r="G143" s="148" t="s">
        <v>622</v>
      </c>
      <c r="H143" s="149">
        <v>3</v>
      </c>
      <c r="I143" s="150"/>
      <c r="J143" s="151">
        <f>ROUND(I143*H143,2)</f>
        <v>0</v>
      </c>
      <c r="K143" s="152"/>
      <c r="L143" s="153"/>
      <c r="M143" s="154" t="s">
        <v>1</v>
      </c>
      <c r="N143" s="155" t="s">
        <v>37</v>
      </c>
      <c r="O143" s="58"/>
      <c r="P143" s="156">
        <f>O143*H143</f>
        <v>0</v>
      </c>
      <c r="Q143" s="156">
        <v>4.1799999999999997E-3</v>
      </c>
      <c r="R143" s="156">
        <f>Q143*H143</f>
        <v>1.2539999999999999E-2</v>
      </c>
      <c r="S143" s="156">
        <v>0</v>
      </c>
      <c r="T143" s="15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187</v>
      </c>
      <c r="AT143" s="158" t="s">
        <v>183</v>
      </c>
      <c r="AU143" s="158" t="s">
        <v>80</v>
      </c>
      <c r="AY143" s="17" t="s">
        <v>181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80</v>
      </c>
      <c r="BK143" s="159">
        <f>ROUND(I143*H143,2)</f>
        <v>0</v>
      </c>
      <c r="BL143" s="17" t="s">
        <v>188</v>
      </c>
      <c r="BM143" s="158" t="s">
        <v>853</v>
      </c>
    </row>
    <row r="144" spans="1:65" s="2" customFormat="1" ht="11.25">
      <c r="A144" s="32"/>
      <c r="B144" s="33"/>
      <c r="C144" s="32"/>
      <c r="D144" s="160" t="s">
        <v>190</v>
      </c>
      <c r="E144" s="32"/>
      <c r="F144" s="161" t="s">
        <v>852</v>
      </c>
      <c r="G144" s="32"/>
      <c r="H144" s="32"/>
      <c r="I144" s="162"/>
      <c r="J144" s="32"/>
      <c r="K144" s="32"/>
      <c r="L144" s="33"/>
      <c r="M144" s="163"/>
      <c r="N144" s="164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190</v>
      </c>
      <c r="AU144" s="17" t="s">
        <v>80</v>
      </c>
    </row>
    <row r="145" spans="1:65" s="13" customFormat="1" ht="11.25">
      <c r="B145" s="165"/>
      <c r="D145" s="160" t="s">
        <v>191</v>
      </c>
      <c r="E145" s="166" t="s">
        <v>1</v>
      </c>
      <c r="F145" s="167" t="s">
        <v>854</v>
      </c>
      <c r="H145" s="168">
        <v>3</v>
      </c>
      <c r="I145" s="169"/>
      <c r="L145" s="165"/>
      <c r="M145" s="170"/>
      <c r="N145" s="171"/>
      <c r="O145" s="171"/>
      <c r="P145" s="171"/>
      <c r="Q145" s="171"/>
      <c r="R145" s="171"/>
      <c r="S145" s="171"/>
      <c r="T145" s="172"/>
      <c r="AT145" s="166" t="s">
        <v>191</v>
      </c>
      <c r="AU145" s="166" t="s">
        <v>80</v>
      </c>
      <c r="AV145" s="13" t="s">
        <v>82</v>
      </c>
      <c r="AW145" s="13" t="s">
        <v>29</v>
      </c>
      <c r="AX145" s="13" t="s">
        <v>80</v>
      </c>
      <c r="AY145" s="166" t="s">
        <v>181</v>
      </c>
    </row>
    <row r="146" spans="1:65" s="2" customFormat="1" ht="16.5" customHeight="1">
      <c r="A146" s="32"/>
      <c r="B146" s="144"/>
      <c r="C146" s="145" t="s">
        <v>265</v>
      </c>
      <c r="D146" s="145" t="s">
        <v>183</v>
      </c>
      <c r="E146" s="146" t="s">
        <v>855</v>
      </c>
      <c r="F146" s="147" t="s">
        <v>856</v>
      </c>
      <c r="G146" s="148" t="s">
        <v>622</v>
      </c>
      <c r="H146" s="149">
        <v>12</v>
      </c>
      <c r="I146" s="150"/>
      <c r="J146" s="151">
        <f>ROUND(I146*H146,2)</f>
        <v>0</v>
      </c>
      <c r="K146" s="152"/>
      <c r="L146" s="153"/>
      <c r="M146" s="154" t="s">
        <v>1</v>
      </c>
      <c r="N146" s="155" t="s">
        <v>37</v>
      </c>
      <c r="O146" s="58"/>
      <c r="P146" s="156">
        <f>O146*H146</f>
        <v>0</v>
      </c>
      <c r="Q146" s="156">
        <v>1.094E-2</v>
      </c>
      <c r="R146" s="156">
        <f>Q146*H146</f>
        <v>0.13128000000000001</v>
      </c>
      <c r="S146" s="156">
        <v>0</v>
      </c>
      <c r="T146" s="157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8" t="s">
        <v>187</v>
      </c>
      <c r="AT146" s="158" t="s">
        <v>183</v>
      </c>
      <c r="AU146" s="158" t="s">
        <v>80</v>
      </c>
      <c r="AY146" s="17" t="s">
        <v>181</v>
      </c>
      <c r="BE146" s="159">
        <f>IF(N146="základní",J146,0)</f>
        <v>0</v>
      </c>
      <c r="BF146" s="159">
        <f>IF(N146="snížená",J146,0)</f>
        <v>0</v>
      </c>
      <c r="BG146" s="159">
        <f>IF(N146="zákl. přenesená",J146,0)</f>
        <v>0</v>
      </c>
      <c r="BH146" s="159">
        <f>IF(N146="sníž. přenesená",J146,0)</f>
        <v>0</v>
      </c>
      <c r="BI146" s="159">
        <f>IF(N146="nulová",J146,0)</f>
        <v>0</v>
      </c>
      <c r="BJ146" s="17" t="s">
        <v>80</v>
      </c>
      <c r="BK146" s="159">
        <f>ROUND(I146*H146,2)</f>
        <v>0</v>
      </c>
      <c r="BL146" s="17" t="s">
        <v>188</v>
      </c>
      <c r="BM146" s="158" t="s">
        <v>857</v>
      </c>
    </row>
    <row r="147" spans="1:65" s="2" customFormat="1" ht="11.25">
      <c r="A147" s="32"/>
      <c r="B147" s="33"/>
      <c r="C147" s="32"/>
      <c r="D147" s="160" t="s">
        <v>190</v>
      </c>
      <c r="E147" s="32"/>
      <c r="F147" s="161" t="s">
        <v>856</v>
      </c>
      <c r="G147" s="32"/>
      <c r="H147" s="32"/>
      <c r="I147" s="162"/>
      <c r="J147" s="32"/>
      <c r="K147" s="32"/>
      <c r="L147" s="33"/>
      <c r="M147" s="163"/>
      <c r="N147" s="164"/>
      <c r="O147" s="58"/>
      <c r="P147" s="58"/>
      <c r="Q147" s="58"/>
      <c r="R147" s="58"/>
      <c r="S147" s="58"/>
      <c r="T147" s="59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T147" s="17" t="s">
        <v>190</v>
      </c>
      <c r="AU147" s="17" t="s">
        <v>80</v>
      </c>
    </row>
    <row r="148" spans="1:65" s="13" customFormat="1" ht="11.25">
      <c r="B148" s="165"/>
      <c r="D148" s="160" t="s">
        <v>191</v>
      </c>
      <c r="E148" s="166" t="s">
        <v>1</v>
      </c>
      <c r="F148" s="167" t="s">
        <v>858</v>
      </c>
      <c r="H148" s="168">
        <v>12</v>
      </c>
      <c r="I148" s="169"/>
      <c r="L148" s="165"/>
      <c r="M148" s="170"/>
      <c r="N148" s="171"/>
      <c r="O148" s="171"/>
      <c r="P148" s="171"/>
      <c r="Q148" s="171"/>
      <c r="R148" s="171"/>
      <c r="S148" s="171"/>
      <c r="T148" s="172"/>
      <c r="AT148" s="166" t="s">
        <v>191</v>
      </c>
      <c r="AU148" s="166" t="s">
        <v>80</v>
      </c>
      <c r="AV148" s="13" t="s">
        <v>82</v>
      </c>
      <c r="AW148" s="13" t="s">
        <v>29</v>
      </c>
      <c r="AX148" s="13" t="s">
        <v>80</v>
      </c>
      <c r="AY148" s="166" t="s">
        <v>181</v>
      </c>
    </row>
    <row r="149" spans="1:65" s="2" customFormat="1" ht="16.5" customHeight="1">
      <c r="A149" s="32"/>
      <c r="B149" s="144"/>
      <c r="C149" s="145" t="s">
        <v>277</v>
      </c>
      <c r="D149" s="145" t="s">
        <v>183</v>
      </c>
      <c r="E149" s="146" t="s">
        <v>859</v>
      </c>
      <c r="F149" s="147" t="s">
        <v>860</v>
      </c>
      <c r="G149" s="148" t="s">
        <v>577</v>
      </c>
      <c r="H149" s="149">
        <v>175</v>
      </c>
      <c r="I149" s="150"/>
      <c r="J149" s="151">
        <f>ROUND(I149*H149,2)</f>
        <v>0</v>
      </c>
      <c r="K149" s="152"/>
      <c r="L149" s="153"/>
      <c r="M149" s="154" t="s">
        <v>1</v>
      </c>
      <c r="N149" s="155" t="s">
        <v>37</v>
      </c>
      <c r="O149" s="58"/>
      <c r="P149" s="156">
        <f>O149*H149</f>
        <v>0</v>
      </c>
      <c r="Q149" s="156">
        <v>0.39</v>
      </c>
      <c r="R149" s="156">
        <f>Q149*H149</f>
        <v>68.25</v>
      </c>
      <c r="S149" s="156">
        <v>0</v>
      </c>
      <c r="T149" s="15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8" t="s">
        <v>187</v>
      </c>
      <c r="AT149" s="158" t="s">
        <v>183</v>
      </c>
      <c r="AU149" s="158" t="s">
        <v>80</v>
      </c>
      <c r="AY149" s="17" t="s">
        <v>181</v>
      </c>
      <c r="BE149" s="159">
        <f>IF(N149="základní",J149,0)</f>
        <v>0</v>
      </c>
      <c r="BF149" s="159">
        <f>IF(N149="snížená",J149,0)</f>
        <v>0</v>
      </c>
      <c r="BG149" s="159">
        <f>IF(N149="zákl. přenesená",J149,0)</f>
        <v>0</v>
      </c>
      <c r="BH149" s="159">
        <f>IF(N149="sníž. přenesená",J149,0)</f>
        <v>0</v>
      </c>
      <c r="BI149" s="159">
        <f>IF(N149="nulová",J149,0)</f>
        <v>0</v>
      </c>
      <c r="BJ149" s="17" t="s">
        <v>80</v>
      </c>
      <c r="BK149" s="159">
        <f>ROUND(I149*H149,2)</f>
        <v>0</v>
      </c>
      <c r="BL149" s="17" t="s">
        <v>188</v>
      </c>
      <c r="BM149" s="158" t="s">
        <v>861</v>
      </c>
    </row>
    <row r="150" spans="1:65" s="2" customFormat="1" ht="11.25">
      <c r="A150" s="32"/>
      <c r="B150" s="33"/>
      <c r="C150" s="32"/>
      <c r="D150" s="160" t="s">
        <v>190</v>
      </c>
      <c r="E150" s="32"/>
      <c r="F150" s="161" t="s">
        <v>860</v>
      </c>
      <c r="G150" s="32"/>
      <c r="H150" s="32"/>
      <c r="I150" s="162"/>
      <c r="J150" s="32"/>
      <c r="K150" s="32"/>
      <c r="L150" s="33"/>
      <c r="M150" s="163"/>
      <c r="N150" s="164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190</v>
      </c>
      <c r="AU150" s="17" t="s">
        <v>80</v>
      </c>
    </row>
    <row r="151" spans="1:65" s="2" customFormat="1" ht="16.5" customHeight="1">
      <c r="A151" s="32"/>
      <c r="B151" s="144"/>
      <c r="C151" s="145" t="s">
        <v>289</v>
      </c>
      <c r="D151" s="145" t="s">
        <v>183</v>
      </c>
      <c r="E151" s="146" t="s">
        <v>862</v>
      </c>
      <c r="F151" s="147" t="s">
        <v>863</v>
      </c>
      <c r="G151" s="148" t="s">
        <v>577</v>
      </c>
      <c r="H151" s="149">
        <v>480</v>
      </c>
      <c r="I151" s="150"/>
      <c r="J151" s="151">
        <f>ROUND(I151*H151,2)</f>
        <v>0</v>
      </c>
      <c r="K151" s="152"/>
      <c r="L151" s="153"/>
      <c r="M151" s="154" t="s">
        <v>1</v>
      </c>
      <c r="N151" s="155" t="s">
        <v>37</v>
      </c>
      <c r="O151" s="58"/>
      <c r="P151" s="156">
        <f>O151*H151</f>
        <v>0</v>
      </c>
      <c r="Q151" s="156">
        <v>1.79</v>
      </c>
      <c r="R151" s="156">
        <f>Q151*H151</f>
        <v>859.2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187</v>
      </c>
      <c r="AT151" s="158" t="s">
        <v>183</v>
      </c>
      <c r="AU151" s="158" t="s">
        <v>80</v>
      </c>
      <c r="AY151" s="17" t="s">
        <v>181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80</v>
      </c>
      <c r="BK151" s="159">
        <f>ROUND(I151*H151,2)</f>
        <v>0</v>
      </c>
      <c r="BL151" s="17" t="s">
        <v>188</v>
      </c>
      <c r="BM151" s="158" t="s">
        <v>864</v>
      </c>
    </row>
    <row r="152" spans="1:65" s="2" customFormat="1" ht="11.25">
      <c r="A152" s="32"/>
      <c r="B152" s="33"/>
      <c r="C152" s="32"/>
      <c r="D152" s="160" t="s">
        <v>190</v>
      </c>
      <c r="E152" s="32"/>
      <c r="F152" s="161" t="s">
        <v>863</v>
      </c>
      <c r="G152" s="32"/>
      <c r="H152" s="32"/>
      <c r="I152" s="162"/>
      <c r="J152" s="32"/>
      <c r="K152" s="32"/>
      <c r="L152" s="33"/>
      <c r="M152" s="163"/>
      <c r="N152" s="16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190</v>
      </c>
      <c r="AU152" s="17" t="s">
        <v>80</v>
      </c>
    </row>
    <row r="153" spans="1:65" s="13" customFormat="1" ht="11.25">
      <c r="B153" s="165"/>
      <c r="D153" s="160" t="s">
        <v>191</v>
      </c>
      <c r="E153" s="166" t="s">
        <v>1</v>
      </c>
      <c r="F153" s="167" t="s">
        <v>865</v>
      </c>
      <c r="H153" s="168">
        <v>480</v>
      </c>
      <c r="I153" s="169"/>
      <c r="L153" s="165"/>
      <c r="M153" s="170"/>
      <c r="N153" s="171"/>
      <c r="O153" s="171"/>
      <c r="P153" s="171"/>
      <c r="Q153" s="171"/>
      <c r="R153" s="171"/>
      <c r="S153" s="171"/>
      <c r="T153" s="172"/>
      <c r="AT153" s="166" t="s">
        <v>191</v>
      </c>
      <c r="AU153" s="166" t="s">
        <v>80</v>
      </c>
      <c r="AV153" s="13" t="s">
        <v>82</v>
      </c>
      <c r="AW153" s="13" t="s">
        <v>29</v>
      </c>
      <c r="AX153" s="13" t="s">
        <v>80</v>
      </c>
      <c r="AY153" s="166" t="s">
        <v>181</v>
      </c>
    </row>
    <row r="154" spans="1:65" s="2" customFormat="1" ht="16.5" customHeight="1">
      <c r="A154" s="32"/>
      <c r="B154" s="144"/>
      <c r="C154" s="145" t="s">
        <v>8</v>
      </c>
      <c r="D154" s="145" t="s">
        <v>183</v>
      </c>
      <c r="E154" s="146" t="s">
        <v>866</v>
      </c>
      <c r="F154" s="147" t="s">
        <v>867</v>
      </c>
      <c r="G154" s="148" t="s">
        <v>577</v>
      </c>
      <c r="H154" s="149">
        <v>525</v>
      </c>
      <c r="I154" s="150"/>
      <c r="J154" s="151">
        <f>ROUND(I154*H154,2)</f>
        <v>0</v>
      </c>
      <c r="K154" s="152"/>
      <c r="L154" s="153"/>
      <c r="M154" s="154" t="s">
        <v>1</v>
      </c>
      <c r="N154" s="155" t="s">
        <v>37</v>
      </c>
      <c r="O154" s="58"/>
      <c r="P154" s="156">
        <f>O154*H154</f>
        <v>0</v>
      </c>
      <c r="Q154" s="156">
        <v>3.3000000000000002E-2</v>
      </c>
      <c r="R154" s="156">
        <f>Q154*H154</f>
        <v>17.324999999999999</v>
      </c>
      <c r="S154" s="156">
        <v>0</v>
      </c>
      <c r="T154" s="157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8" t="s">
        <v>187</v>
      </c>
      <c r="AT154" s="158" t="s">
        <v>183</v>
      </c>
      <c r="AU154" s="158" t="s">
        <v>80</v>
      </c>
      <c r="AY154" s="17" t="s">
        <v>181</v>
      </c>
      <c r="BE154" s="159">
        <f>IF(N154="základní",J154,0)</f>
        <v>0</v>
      </c>
      <c r="BF154" s="159">
        <f>IF(N154="snížená",J154,0)</f>
        <v>0</v>
      </c>
      <c r="BG154" s="159">
        <f>IF(N154="zákl. přenesená",J154,0)</f>
        <v>0</v>
      </c>
      <c r="BH154" s="159">
        <f>IF(N154="sníž. přenesená",J154,0)</f>
        <v>0</v>
      </c>
      <c r="BI154" s="159">
        <f>IF(N154="nulová",J154,0)</f>
        <v>0</v>
      </c>
      <c r="BJ154" s="17" t="s">
        <v>80</v>
      </c>
      <c r="BK154" s="159">
        <f>ROUND(I154*H154,2)</f>
        <v>0</v>
      </c>
      <c r="BL154" s="17" t="s">
        <v>188</v>
      </c>
      <c r="BM154" s="158" t="s">
        <v>868</v>
      </c>
    </row>
    <row r="155" spans="1:65" s="2" customFormat="1" ht="11.25">
      <c r="A155" s="32"/>
      <c r="B155" s="33"/>
      <c r="C155" s="32"/>
      <c r="D155" s="160" t="s">
        <v>190</v>
      </c>
      <c r="E155" s="32"/>
      <c r="F155" s="161" t="s">
        <v>867</v>
      </c>
      <c r="G155" s="32"/>
      <c r="H155" s="32"/>
      <c r="I155" s="162"/>
      <c r="J155" s="32"/>
      <c r="K155" s="32"/>
      <c r="L155" s="33"/>
      <c r="M155" s="163"/>
      <c r="N155" s="164"/>
      <c r="O155" s="58"/>
      <c r="P155" s="58"/>
      <c r="Q155" s="58"/>
      <c r="R155" s="58"/>
      <c r="S155" s="58"/>
      <c r="T155" s="59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T155" s="17" t="s">
        <v>190</v>
      </c>
      <c r="AU155" s="17" t="s">
        <v>80</v>
      </c>
    </row>
    <row r="156" spans="1:65" s="13" customFormat="1" ht="11.25">
      <c r="B156" s="165"/>
      <c r="D156" s="160" t="s">
        <v>191</v>
      </c>
      <c r="E156" s="166" t="s">
        <v>1</v>
      </c>
      <c r="F156" s="167" t="s">
        <v>869</v>
      </c>
      <c r="H156" s="168">
        <v>525</v>
      </c>
      <c r="I156" s="169"/>
      <c r="L156" s="165"/>
      <c r="M156" s="170"/>
      <c r="N156" s="171"/>
      <c r="O156" s="171"/>
      <c r="P156" s="171"/>
      <c r="Q156" s="171"/>
      <c r="R156" s="171"/>
      <c r="S156" s="171"/>
      <c r="T156" s="172"/>
      <c r="AT156" s="166" t="s">
        <v>191</v>
      </c>
      <c r="AU156" s="166" t="s">
        <v>80</v>
      </c>
      <c r="AV156" s="13" t="s">
        <v>82</v>
      </c>
      <c r="AW156" s="13" t="s">
        <v>29</v>
      </c>
      <c r="AX156" s="13" t="s">
        <v>80</v>
      </c>
      <c r="AY156" s="166" t="s">
        <v>181</v>
      </c>
    </row>
    <row r="157" spans="1:65" s="2" customFormat="1" ht="16.5" customHeight="1">
      <c r="A157" s="32"/>
      <c r="B157" s="144"/>
      <c r="C157" s="145" t="s">
        <v>304</v>
      </c>
      <c r="D157" s="145" t="s">
        <v>183</v>
      </c>
      <c r="E157" s="146" t="s">
        <v>870</v>
      </c>
      <c r="F157" s="147" t="s">
        <v>871</v>
      </c>
      <c r="G157" s="148" t="s">
        <v>577</v>
      </c>
      <c r="H157" s="149">
        <v>3840</v>
      </c>
      <c r="I157" s="150"/>
      <c r="J157" s="151">
        <f>ROUND(I157*H157,2)</f>
        <v>0</v>
      </c>
      <c r="K157" s="152"/>
      <c r="L157" s="153"/>
      <c r="M157" s="154" t="s">
        <v>1</v>
      </c>
      <c r="N157" s="155" t="s">
        <v>37</v>
      </c>
      <c r="O157" s="58"/>
      <c r="P157" s="156">
        <f>O157*H157</f>
        <v>0</v>
      </c>
      <c r="Q157" s="156">
        <v>3.2000000000000001E-2</v>
      </c>
      <c r="R157" s="156">
        <f>Q157*H157</f>
        <v>122.88</v>
      </c>
      <c r="S157" s="156">
        <v>0</v>
      </c>
      <c r="T157" s="157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8" t="s">
        <v>187</v>
      </c>
      <c r="AT157" s="158" t="s">
        <v>183</v>
      </c>
      <c r="AU157" s="158" t="s">
        <v>80</v>
      </c>
      <c r="AY157" s="17" t="s">
        <v>181</v>
      </c>
      <c r="BE157" s="159">
        <f>IF(N157="základní",J157,0)</f>
        <v>0</v>
      </c>
      <c r="BF157" s="159">
        <f>IF(N157="snížená",J157,0)</f>
        <v>0</v>
      </c>
      <c r="BG157" s="159">
        <f>IF(N157="zákl. přenesená",J157,0)</f>
        <v>0</v>
      </c>
      <c r="BH157" s="159">
        <f>IF(N157="sníž. přenesená",J157,0)</f>
        <v>0</v>
      </c>
      <c r="BI157" s="159">
        <f>IF(N157="nulová",J157,0)</f>
        <v>0</v>
      </c>
      <c r="BJ157" s="17" t="s">
        <v>80</v>
      </c>
      <c r="BK157" s="159">
        <f>ROUND(I157*H157,2)</f>
        <v>0</v>
      </c>
      <c r="BL157" s="17" t="s">
        <v>188</v>
      </c>
      <c r="BM157" s="158" t="s">
        <v>872</v>
      </c>
    </row>
    <row r="158" spans="1:65" s="2" customFormat="1" ht="11.25">
      <c r="A158" s="32"/>
      <c r="B158" s="33"/>
      <c r="C158" s="32"/>
      <c r="D158" s="160" t="s">
        <v>190</v>
      </c>
      <c r="E158" s="32"/>
      <c r="F158" s="161" t="s">
        <v>871</v>
      </c>
      <c r="G158" s="32"/>
      <c r="H158" s="32"/>
      <c r="I158" s="162"/>
      <c r="J158" s="32"/>
      <c r="K158" s="32"/>
      <c r="L158" s="33"/>
      <c r="M158" s="163"/>
      <c r="N158" s="164"/>
      <c r="O158" s="58"/>
      <c r="P158" s="58"/>
      <c r="Q158" s="58"/>
      <c r="R158" s="58"/>
      <c r="S158" s="58"/>
      <c r="T158" s="59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T158" s="17" t="s">
        <v>190</v>
      </c>
      <c r="AU158" s="17" t="s">
        <v>80</v>
      </c>
    </row>
    <row r="159" spans="1:65" s="13" customFormat="1" ht="11.25">
      <c r="B159" s="165"/>
      <c r="D159" s="160" t="s">
        <v>191</v>
      </c>
      <c r="E159" s="166" t="s">
        <v>1</v>
      </c>
      <c r="F159" s="167" t="s">
        <v>873</v>
      </c>
      <c r="H159" s="168">
        <v>3840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6" t="s">
        <v>191</v>
      </c>
      <c r="AU159" s="166" t="s">
        <v>80</v>
      </c>
      <c r="AV159" s="13" t="s">
        <v>82</v>
      </c>
      <c r="AW159" s="13" t="s">
        <v>29</v>
      </c>
      <c r="AX159" s="13" t="s">
        <v>80</v>
      </c>
      <c r="AY159" s="166" t="s">
        <v>181</v>
      </c>
    </row>
    <row r="160" spans="1:65" s="2" customFormat="1" ht="16.5" customHeight="1">
      <c r="A160" s="32"/>
      <c r="B160" s="144"/>
      <c r="C160" s="145" t="s">
        <v>312</v>
      </c>
      <c r="D160" s="145" t="s">
        <v>183</v>
      </c>
      <c r="E160" s="146" t="s">
        <v>874</v>
      </c>
      <c r="F160" s="147" t="s">
        <v>875</v>
      </c>
      <c r="G160" s="148" t="s">
        <v>577</v>
      </c>
      <c r="H160" s="149">
        <v>184</v>
      </c>
      <c r="I160" s="150"/>
      <c r="J160" s="151">
        <f>ROUND(I160*H160,2)</f>
        <v>0</v>
      </c>
      <c r="K160" s="152"/>
      <c r="L160" s="153"/>
      <c r="M160" s="154" t="s">
        <v>1</v>
      </c>
      <c r="N160" s="155" t="s">
        <v>37</v>
      </c>
      <c r="O160" s="58"/>
      <c r="P160" s="156">
        <f>O160*H160</f>
        <v>0</v>
      </c>
      <c r="Q160" s="156">
        <v>4.3999999999999997E-2</v>
      </c>
      <c r="R160" s="156">
        <f>Q160*H160</f>
        <v>8.0960000000000001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187</v>
      </c>
      <c r="AT160" s="158" t="s">
        <v>183</v>
      </c>
      <c r="AU160" s="158" t="s">
        <v>80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876</v>
      </c>
    </row>
    <row r="161" spans="1:65" s="2" customFormat="1" ht="11.25">
      <c r="A161" s="32"/>
      <c r="B161" s="33"/>
      <c r="C161" s="32"/>
      <c r="D161" s="160" t="s">
        <v>190</v>
      </c>
      <c r="E161" s="32"/>
      <c r="F161" s="161" t="s">
        <v>875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80</v>
      </c>
    </row>
    <row r="162" spans="1:65" s="13" customFormat="1" ht="11.25">
      <c r="B162" s="165"/>
      <c r="D162" s="160" t="s">
        <v>191</v>
      </c>
      <c r="E162" s="166" t="s">
        <v>1</v>
      </c>
      <c r="F162" s="167" t="s">
        <v>877</v>
      </c>
      <c r="H162" s="168">
        <v>183.333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6" t="s">
        <v>191</v>
      </c>
      <c r="AU162" s="166" t="s">
        <v>80</v>
      </c>
      <c r="AV162" s="13" t="s">
        <v>82</v>
      </c>
      <c r="AW162" s="13" t="s">
        <v>29</v>
      </c>
      <c r="AX162" s="13" t="s">
        <v>72</v>
      </c>
      <c r="AY162" s="166" t="s">
        <v>181</v>
      </c>
    </row>
    <row r="163" spans="1:65" s="13" customFormat="1" ht="11.25">
      <c r="B163" s="165"/>
      <c r="D163" s="160" t="s">
        <v>191</v>
      </c>
      <c r="E163" s="166" t="s">
        <v>1</v>
      </c>
      <c r="F163" s="167" t="s">
        <v>878</v>
      </c>
      <c r="H163" s="168">
        <v>184</v>
      </c>
      <c r="I163" s="169"/>
      <c r="L163" s="165"/>
      <c r="M163" s="170"/>
      <c r="N163" s="171"/>
      <c r="O163" s="171"/>
      <c r="P163" s="171"/>
      <c r="Q163" s="171"/>
      <c r="R163" s="171"/>
      <c r="S163" s="171"/>
      <c r="T163" s="172"/>
      <c r="AT163" s="166" t="s">
        <v>191</v>
      </c>
      <c r="AU163" s="166" t="s">
        <v>80</v>
      </c>
      <c r="AV163" s="13" t="s">
        <v>82</v>
      </c>
      <c r="AW163" s="13" t="s">
        <v>29</v>
      </c>
      <c r="AX163" s="13" t="s">
        <v>80</v>
      </c>
      <c r="AY163" s="166" t="s">
        <v>181</v>
      </c>
    </row>
    <row r="164" spans="1:65" s="2" customFormat="1" ht="16.5" customHeight="1">
      <c r="A164" s="32"/>
      <c r="B164" s="144"/>
      <c r="C164" s="145" t="s">
        <v>319</v>
      </c>
      <c r="D164" s="145" t="s">
        <v>183</v>
      </c>
      <c r="E164" s="146" t="s">
        <v>879</v>
      </c>
      <c r="F164" s="147" t="s">
        <v>880</v>
      </c>
      <c r="G164" s="148" t="s">
        <v>881</v>
      </c>
      <c r="H164" s="149">
        <v>2441</v>
      </c>
      <c r="I164" s="150"/>
      <c r="J164" s="151">
        <f>ROUND(I164*H164,2)</f>
        <v>0</v>
      </c>
      <c r="K164" s="152"/>
      <c r="L164" s="153"/>
      <c r="M164" s="154" t="s">
        <v>1</v>
      </c>
      <c r="N164" s="155" t="s">
        <v>37</v>
      </c>
      <c r="O164" s="58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187</v>
      </c>
      <c r="AT164" s="158" t="s">
        <v>183</v>
      </c>
      <c r="AU164" s="158" t="s">
        <v>80</v>
      </c>
      <c r="AY164" s="17" t="s">
        <v>181</v>
      </c>
      <c r="BE164" s="159">
        <f>IF(N164="základní",J164,0)</f>
        <v>0</v>
      </c>
      <c r="BF164" s="159">
        <f>IF(N164="snížená",J164,0)</f>
        <v>0</v>
      </c>
      <c r="BG164" s="159">
        <f>IF(N164="zákl. přenesená",J164,0)</f>
        <v>0</v>
      </c>
      <c r="BH164" s="159">
        <f>IF(N164="sníž. přenesená",J164,0)</f>
        <v>0</v>
      </c>
      <c r="BI164" s="159">
        <f>IF(N164="nulová",J164,0)</f>
        <v>0</v>
      </c>
      <c r="BJ164" s="17" t="s">
        <v>80</v>
      </c>
      <c r="BK164" s="159">
        <f>ROUND(I164*H164,2)</f>
        <v>0</v>
      </c>
      <c r="BL164" s="17" t="s">
        <v>188</v>
      </c>
      <c r="BM164" s="158" t="s">
        <v>882</v>
      </c>
    </row>
    <row r="165" spans="1:65" s="2" customFormat="1" ht="11.25">
      <c r="A165" s="32"/>
      <c r="B165" s="33"/>
      <c r="C165" s="32"/>
      <c r="D165" s="160" t="s">
        <v>190</v>
      </c>
      <c r="E165" s="32"/>
      <c r="F165" s="161" t="s">
        <v>880</v>
      </c>
      <c r="G165" s="32"/>
      <c r="H165" s="32"/>
      <c r="I165" s="162"/>
      <c r="J165" s="32"/>
      <c r="K165" s="32"/>
      <c r="L165" s="33"/>
      <c r="M165" s="163"/>
      <c r="N165" s="164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190</v>
      </c>
      <c r="AU165" s="17" t="s">
        <v>80</v>
      </c>
    </row>
    <row r="166" spans="1:65" s="14" customFormat="1" ht="22.5">
      <c r="B166" s="173"/>
      <c r="D166" s="160" t="s">
        <v>191</v>
      </c>
      <c r="E166" s="174" t="s">
        <v>1</v>
      </c>
      <c r="F166" s="175" t="s">
        <v>883</v>
      </c>
      <c r="H166" s="174" t="s">
        <v>1</v>
      </c>
      <c r="I166" s="176"/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191</v>
      </c>
      <c r="AU166" s="174" t="s">
        <v>80</v>
      </c>
      <c r="AV166" s="14" t="s">
        <v>80</v>
      </c>
      <c r="AW166" s="14" t="s">
        <v>29</v>
      </c>
      <c r="AX166" s="14" t="s">
        <v>72</v>
      </c>
      <c r="AY166" s="174" t="s">
        <v>181</v>
      </c>
    </row>
    <row r="167" spans="1:65" s="13" customFormat="1" ht="11.25">
      <c r="B167" s="165"/>
      <c r="D167" s="160" t="s">
        <v>191</v>
      </c>
      <c r="E167" s="166" t="s">
        <v>1</v>
      </c>
      <c r="F167" s="167" t="s">
        <v>884</v>
      </c>
      <c r="H167" s="168">
        <v>2440.9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6" t="s">
        <v>191</v>
      </c>
      <c r="AU167" s="166" t="s">
        <v>80</v>
      </c>
      <c r="AV167" s="13" t="s">
        <v>82</v>
      </c>
      <c r="AW167" s="13" t="s">
        <v>29</v>
      </c>
      <c r="AX167" s="13" t="s">
        <v>72</v>
      </c>
      <c r="AY167" s="166" t="s">
        <v>181</v>
      </c>
    </row>
    <row r="168" spans="1:65" s="13" customFormat="1" ht="11.25">
      <c r="B168" s="165"/>
      <c r="D168" s="160" t="s">
        <v>191</v>
      </c>
      <c r="E168" s="166" t="s">
        <v>1</v>
      </c>
      <c r="F168" s="167" t="s">
        <v>885</v>
      </c>
      <c r="H168" s="168">
        <v>2441</v>
      </c>
      <c r="I168" s="169"/>
      <c r="L168" s="165"/>
      <c r="M168" s="170"/>
      <c r="N168" s="171"/>
      <c r="O168" s="171"/>
      <c r="P168" s="171"/>
      <c r="Q168" s="171"/>
      <c r="R168" s="171"/>
      <c r="S168" s="171"/>
      <c r="T168" s="172"/>
      <c r="AT168" s="166" t="s">
        <v>191</v>
      </c>
      <c r="AU168" s="166" t="s">
        <v>80</v>
      </c>
      <c r="AV168" s="13" t="s">
        <v>82</v>
      </c>
      <c r="AW168" s="13" t="s">
        <v>29</v>
      </c>
      <c r="AX168" s="13" t="s">
        <v>80</v>
      </c>
      <c r="AY168" s="166" t="s">
        <v>181</v>
      </c>
    </row>
    <row r="169" spans="1:65" s="2" customFormat="1" ht="21.75" customHeight="1">
      <c r="A169" s="32"/>
      <c r="B169" s="144"/>
      <c r="C169" s="145" t="s">
        <v>325</v>
      </c>
      <c r="D169" s="145" t="s">
        <v>183</v>
      </c>
      <c r="E169" s="146" t="s">
        <v>886</v>
      </c>
      <c r="F169" s="147" t="s">
        <v>887</v>
      </c>
      <c r="G169" s="148" t="s">
        <v>690</v>
      </c>
      <c r="H169" s="149">
        <v>349</v>
      </c>
      <c r="I169" s="150"/>
      <c r="J169" s="151">
        <f>ROUND(I169*H169,2)</f>
        <v>0</v>
      </c>
      <c r="K169" s="152"/>
      <c r="L169" s="153"/>
      <c r="M169" s="154" t="s">
        <v>1</v>
      </c>
      <c r="N169" s="155" t="s">
        <v>37</v>
      </c>
      <c r="O169" s="58"/>
      <c r="P169" s="156">
        <f>O169*H169</f>
        <v>0</v>
      </c>
      <c r="Q169" s="156">
        <v>2.234</v>
      </c>
      <c r="R169" s="156">
        <f>Q169*H169</f>
        <v>779.66599999999994</v>
      </c>
      <c r="S169" s="156">
        <v>0</v>
      </c>
      <c r="T169" s="157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8" t="s">
        <v>187</v>
      </c>
      <c r="AT169" s="158" t="s">
        <v>183</v>
      </c>
      <c r="AU169" s="158" t="s">
        <v>80</v>
      </c>
      <c r="AY169" s="17" t="s">
        <v>181</v>
      </c>
      <c r="BE169" s="159">
        <f>IF(N169="základní",J169,0)</f>
        <v>0</v>
      </c>
      <c r="BF169" s="159">
        <f>IF(N169="snížená",J169,0)</f>
        <v>0</v>
      </c>
      <c r="BG169" s="159">
        <f>IF(N169="zákl. přenesená",J169,0)</f>
        <v>0</v>
      </c>
      <c r="BH169" s="159">
        <f>IF(N169="sníž. přenesená",J169,0)</f>
        <v>0</v>
      </c>
      <c r="BI169" s="159">
        <f>IF(N169="nulová",J169,0)</f>
        <v>0</v>
      </c>
      <c r="BJ169" s="17" t="s">
        <v>80</v>
      </c>
      <c r="BK169" s="159">
        <f>ROUND(I169*H169,2)</f>
        <v>0</v>
      </c>
      <c r="BL169" s="17" t="s">
        <v>188</v>
      </c>
      <c r="BM169" s="158" t="s">
        <v>888</v>
      </c>
    </row>
    <row r="170" spans="1:65" s="2" customFormat="1" ht="11.25">
      <c r="A170" s="32"/>
      <c r="B170" s="33"/>
      <c r="C170" s="32"/>
      <c r="D170" s="160" t="s">
        <v>190</v>
      </c>
      <c r="E170" s="32"/>
      <c r="F170" s="161" t="s">
        <v>887</v>
      </c>
      <c r="G170" s="32"/>
      <c r="H170" s="32"/>
      <c r="I170" s="162"/>
      <c r="J170" s="32"/>
      <c r="K170" s="32"/>
      <c r="L170" s="33"/>
      <c r="M170" s="163"/>
      <c r="N170" s="164"/>
      <c r="O170" s="58"/>
      <c r="P170" s="58"/>
      <c r="Q170" s="58"/>
      <c r="R170" s="58"/>
      <c r="S170" s="58"/>
      <c r="T170" s="59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T170" s="17" t="s">
        <v>190</v>
      </c>
      <c r="AU170" s="17" t="s">
        <v>80</v>
      </c>
    </row>
    <row r="171" spans="1:65" s="14" customFormat="1" ht="11.25">
      <c r="B171" s="173"/>
      <c r="D171" s="160" t="s">
        <v>191</v>
      </c>
      <c r="E171" s="174" t="s">
        <v>1</v>
      </c>
      <c r="F171" s="175" t="s">
        <v>889</v>
      </c>
      <c r="H171" s="174" t="s">
        <v>1</v>
      </c>
      <c r="I171" s="176"/>
      <c r="L171" s="173"/>
      <c r="M171" s="177"/>
      <c r="N171" s="178"/>
      <c r="O171" s="178"/>
      <c r="P171" s="178"/>
      <c r="Q171" s="178"/>
      <c r="R171" s="178"/>
      <c r="S171" s="178"/>
      <c r="T171" s="179"/>
      <c r="AT171" s="174" t="s">
        <v>191</v>
      </c>
      <c r="AU171" s="174" t="s">
        <v>80</v>
      </c>
      <c r="AV171" s="14" t="s">
        <v>80</v>
      </c>
      <c r="AW171" s="14" t="s">
        <v>29</v>
      </c>
      <c r="AX171" s="14" t="s">
        <v>72</v>
      </c>
      <c r="AY171" s="174" t="s">
        <v>181</v>
      </c>
    </row>
    <row r="172" spans="1:65" s="13" customFormat="1" ht="11.25">
      <c r="B172" s="165"/>
      <c r="D172" s="160" t="s">
        <v>191</v>
      </c>
      <c r="E172" s="166" t="s">
        <v>1</v>
      </c>
      <c r="F172" s="167" t="s">
        <v>890</v>
      </c>
      <c r="H172" s="168">
        <v>349</v>
      </c>
      <c r="I172" s="169"/>
      <c r="L172" s="165"/>
      <c r="M172" s="170"/>
      <c r="N172" s="171"/>
      <c r="O172" s="171"/>
      <c r="P172" s="171"/>
      <c r="Q172" s="171"/>
      <c r="R172" s="171"/>
      <c r="S172" s="171"/>
      <c r="T172" s="172"/>
      <c r="AT172" s="166" t="s">
        <v>191</v>
      </c>
      <c r="AU172" s="166" t="s">
        <v>80</v>
      </c>
      <c r="AV172" s="13" t="s">
        <v>82</v>
      </c>
      <c r="AW172" s="13" t="s">
        <v>29</v>
      </c>
      <c r="AX172" s="13" t="s">
        <v>80</v>
      </c>
      <c r="AY172" s="166" t="s">
        <v>181</v>
      </c>
    </row>
    <row r="173" spans="1:65" s="2" customFormat="1" ht="21.75" customHeight="1">
      <c r="A173" s="32"/>
      <c r="B173" s="144"/>
      <c r="C173" s="145" t="s">
        <v>329</v>
      </c>
      <c r="D173" s="145" t="s">
        <v>183</v>
      </c>
      <c r="E173" s="146" t="s">
        <v>891</v>
      </c>
      <c r="F173" s="147" t="s">
        <v>892</v>
      </c>
      <c r="G173" s="148" t="s">
        <v>690</v>
      </c>
      <c r="H173" s="149">
        <v>482</v>
      </c>
      <c r="I173" s="150"/>
      <c r="J173" s="151">
        <f>ROUND(I173*H173,2)</f>
        <v>0</v>
      </c>
      <c r="K173" s="152"/>
      <c r="L173" s="153"/>
      <c r="M173" s="154" t="s">
        <v>1</v>
      </c>
      <c r="N173" s="155" t="s">
        <v>37</v>
      </c>
      <c r="O173" s="58"/>
      <c r="P173" s="156">
        <f>O173*H173</f>
        <v>0</v>
      </c>
      <c r="Q173" s="156">
        <v>2.4289999999999998</v>
      </c>
      <c r="R173" s="156">
        <f>Q173*H173</f>
        <v>1170.778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187</v>
      </c>
      <c r="AT173" s="158" t="s">
        <v>183</v>
      </c>
      <c r="AU173" s="158" t="s">
        <v>80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893</v>
      </c>
    </row>
    <row r="174" spans="1:65" s="2" customFormat="1" ht="11.25">
      <c r="A174" s="32"/>
      <c r="B174" s="33"/>
      <c r="C174" s="32"/>
      <c r="D174" s="160" t="s">
        <v>190</v>
      </c>
      <c r="E174" s="32"/>
      <c r="F174" s="161" t="s">
        <v>892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80</v>
      </c>
    </row>
    <row r="175" spans="1:65" s="14" customFormat="1" ht="22.5">
      <c r="B175" s="173"/>
      <c r="D175" s="160" t="s">
        <v>191</v>
      </c>
      <c r="E175" s="174" t="s">
        <v>1</v>
      </c>
      <c r="F175" s="175" t="s">
        <v>894</v>
      </c>
      <c r="H175" s="174" t="s">
        <v>1</v>
      </c>
      <c r="I175" s="176"/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191</v>
      </c>
      <c r="AU175" s="174" t="s">
        <v>80</v>
      </c>
      <c r="AV175" s="14" t="s">
        <v>80</v>
      </c>
      <c r="AW175" s="14" t="s">
        <v>29</v>
      </c>
      <c r="AX175" s="14" t="s">
        <v>72</v>
      </c>
      <c r="AY175" s="174" t="s">
        <v>181</v>
      </c>
    </row>
    <row r="176" spans="1:65" s="13" customFormat="1" ht="11.25">
      <c r="B176" s="165"/>
      <c r="D176" s="160" t="s">
        <v>191</v>
      </c>
      <c r="E176" s="166" t="s">
        <v>1</v>
      </c>
      <c r="F176" s="167" t="s">
        <v>895</v>
      </c>
      <c r="H176" s="168">
        <v>482</v>
      </c>
      <c r="I176" s="169"/>
      <c r="L176" s="165"/>
      <c r="M176" s="170"/>
      <c r="N176" s="171"/>
      <c r="O176" s="171"/>
      <c r="P176" s="171"/>
      <c r="Q176" s="171"/>
      <c r="R176" s="171"/>
      <c r="S176" s="171"/>
      <c r="T176" s="172"/>
      <c r="AT176" s="166" t="s">
        <v>191</v>
      </c>
      <c r="AU176" s="166" t="s">
        <v>80</v>
      </c>
      <c r="AV176" s="13" t="s">
        <v>82</v>
      </c>
      <c r="AW176" s="13" t="s">
        <v>29</v>
      </c>
      <c r="AX176" s="13" t="s">
        <v>80</v>
      </c>
      <c r="AY176" s="166" t="s">
        <v>181</v>
      </c>
    </row>
    <row r="177" spans="1:65" s="2" customFormat="1" ht="16.5" customHeight="1">
      <c r="A177" s="32"/>
      <c r="B177" s="144"/>
      <c r="C177" s="145" t="s">
        <v>333</v>
      </c>
      <c r="D177" s="145" t="s">
        <v>183</v>
      </c>
      <c r="E177" s="146" t="s">
        <v>896</v>
      </c>
      <c r="F177" s="147" t="s">
        <v>897</v>
      </c>
      <c r="G177" s="148" t="s">
        <v>577</v>
      </c>
      <c r="H177" s="149">
        <v>1</v>
      </c>
      <c r="I177" s="150"/>
      <c r="J177" s="151">
        <f>ROUND(I177*H177,2)</f>
        <v>0</v>
      </c>
      <c r="K177" s="152"/>
      <c r="L177" s="153"/>
      <c r="M177" s="154" t="s">
        <v>1</v>
      </c>
      <c r="N177" s="155" t="s">
        <v>37</v>
      </c>
      <c r="O177" s="58"/>
      <c r="P177" s="156">
        <f>O177*H177</f>
        <v>0</v>
      </c>
      <c r="Q177" s="156">
        <v>1.125</v>
      </c>
      <c r="R177" s="156">
        <f>Q177*H177</f>
        <v>1.125</v>
      </c>
      <c r="S177" s="156">
        <v>0</v>
      </c>
      <c r="T177" s="157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8" t="s">
        <v>187</v>
      </c>
      <c r="AT177" s="158" t="s">
        <v>183</v>
      </c>
      <c r="AU177" s="158" t="s">
        <v>80</v>
      </c>
      <c r="AY177" s="17" t="s">
        <v>181</v>
      </c>
      <c r="BE177" s="159">
        <f>IF(N177="základní",J177,0)</f>
        <v>0</v>
      </c>
      <c r="BF177" s="159">
        <f>IF(N177="snížená",J177,0)</f>
        <v>0</v>
      </c>
      <c r="BG177" s="159">
        <f>IF(N177="zákl. přenesená",J177,0)</f>
        <v>0</v>
      </c>
      <c r="BH177" s="159">
        <f>IF(N177="sníž. přenesená",J177,0)</f>
        <v>0</v>
      </c>
      <c r="BI177" s="159">
        <f>IF(N177="nulová",J177,0)</f>
        <v>0</v>
      </c>
      <c r="BJ177" s="17" t="s">
        <v>80</v>
      </c>
      <c r="BK177" s="159">
        <f>ROUND(I177*H177,2)</f>
        <v>0</v>
      </c>
      <c r="BL177" s="17" t="s">
        <v>188</v>
      </c>
      <c r="BM177" s="158" t="s">
        <v>898</v>
      </c>
    </row>
    <row r="178" spans="1:65" s="2" customFormat="1" ht="11.25">
      <c r="A178" s="32"/>
      <c r="B178" s="33"/>
      <c r="C178" s="32"/>
      <c r="D178" s="160" t="s">
        <v>190</v>
      </c>
      <c r="E178" s="32"/>
      <c r="F178" s="161" t="s">
        <v>899</v>
      </c>
      <c r="G178" s="32"/>
      <c r="H178" s="32"/>
      <c r="I178" s="162"/>
      <c r="J178" s="32"/>
      <c r="K178" s="32"/>
      <c r="L178" s="33"/>
      <c r="M178" s="163"/>
      <c r="N178" s="164"/>
      <c r="O178" s="58"/>
      <c r="P178" s="58"/>
      <c r="Q178" s="58"/>
      <c r="R178" s="58"/>
      <c r="S178" s="58"/>
      <c r="T178" s="59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T178" s="17" t="s">
        <v>190</v>
      </c>
      <c r="AU178" s="17" t="s">
        <v>80</v>
      </c>
    </row>
    <row r="179" spans="1:65" s="2" customFormat="1" ht="24.2" customHeight="1">
      <c r="A179" s="32"/>
      <c r="B179" s="144"/>
      <c r="C179" s="145" t="s">
        <v>338</v>
      </c>
      <c r="D179" s="145" t="s">
        <v>183</v>
      </c>
      <c r="E179" s="146" t="s">
        <v>900</v>
      </c>
      <c r="F179" s="147" t="s">
        <v>901</v>
      </c>
      <c r="G179" s="148" t="s">
        <v>577</v>
      </c>
      <c r="H179" s="149">
        <v>1</v>
      </c>
      <c r="I179" s="150"/>
      <c r="J179" s="151">
        <f>ROUND(I179*H179,2)</f>
        <v>0</v>
      </c>
      <c r="K179" s="152"/>
      <c r="L179" s="153"/>
      <c r="M179" s="154" t="s">
        <v>1</v>
      </c>
      <c r="N179" s="155" t="s">
        <v>37</v>
      </c>
      <c r="O179" s="58"/>
      <c r="P179" s="156">
        <f>O179*H179</f>
        <v>0</v>
      </c>
      <c r="Q179" s="156">
        <v>0</v>
      </c>
      <c r="R179" s="156">
        <f>Q179*H179</f>
        <v>0</v>
      </c>
      <c r="S179" s="156">
        <v>0</v>
      </c>
      <c r="T179" s="157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8" t="s">
        <v>187</v>
      </c>
      <c r="AT179" s="158" t="s">
        <v>183</v>
      </c>
      <c r="AU179" s="158" t="s">
        <v>80</v>
      </c>
      <c r="AY179" s="17" t="s">
        <v>181</v>
      </c>
      <c r="BE179" s="159">
        <f>IF(N179="základní",J179,0)</f>
        <v>0</v>
      </c>
      <c r="BF179" s="159">
        <f>IF(N179="snížená",J179,0)</f>
        <v>0</v>
      </c>
      <c r="BG179" s="159">
        <f>IF(N179="zákl. přenesená",J179,0)</f>
        <v>0</v>
      </c>
      <c r="BH179" s="159">
        <f>IF(N179="sníž. přenesená",J179,0)</f>
        <v>0</v>
      </c>
      <c r="BI179" s="159">
        <f>IF(N179="nulová",J179,0)</f>
        <v>0</v>
      </c>
      <c r="BJ179" s="17" t="s">
        <v>80</v>
      </c>
      <c r="BK179" s="159">
        <f>ROUND(I179*H179,2)</f>
        <v>0</v>
      </c>
      <c r="BL179" s="17" t="s">
        <v>188</v>
      </c>
      <c r="BM179" s="158" t="s">
        <v>902</v>
      </c>
    </row>
    <row r="180" spans="1:65" s="2" customFormat="1" ht="11.25">
      <c r="A180" s="32"/>
      <c r="B180" s="33"/>
      <c r="C180" s="32"/>
      <c r="D180" s="160" t="s">
        <v>190</v>
      </c>
      <c r="E180" s="32"/>
      <c r="F180" s="161" t="s">
        <v>903</v>
      </c>
      <c r="G180" s="32"/>
      <c r="H180" s="32"/>
      <c r="I180" s="162"/>
      <c r="J180" s="32"/>
      <c r="K180" s="32"/>
      <c r="L180" s="33"/>
      <c r="M180" s="163"/>
      <c r="N180" s="164"/>
      <c r="O180" s="58"/>
      <c r="P180" s="58"/>
      <c r="Q180" s="58"/>
      <c r="R180" s="58"/>
      <c r="S180" s="58"/>
      <c r="T180" s="59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T180" s="17" t="s">
        <v>190</v>
      </c>
      <c r="AU180" s="17" t="s">
        <v>80</v>
      </c>
    </row>
    <row r="181" spans="1:65" s="12" customFormat="1" ht="25.9" customHeight="1">
      <c r="B181" s="131"/>
      <c r="D181" s="132" t="s">
        <v>71</v>
      </c>
      <c r="E181" s="133" t="s">
        <v>179</v>
      </c>
      <c r="F181" s="133" t="s">
        <v>180</v>
      </c>
      <c r="I181" s="134"/>
      <c r="J181" s="135">
        <f>BK181</f>
        <v>0</v>
      </c>
      <c r="L181" s="131"/>
      <c r="M181" s="136"/>
      <c r="N181" s="137"/>
      <c r="O181" s="137"/>
      <c r="P181" s="138">
        <f>P182</f>
        <v>0</v>
      </c>
      <c r="Q181" s="137"/>
      <c r="R181" s="138">
        <f>R182</f>
        <v>0</v>
      </c>
      <c r="S181" s="137"/>
      <c r="T181" s="139">
        <f>T182</f>
        <v>0</v>
      </c>
      <c r="AR181" s="132" t="s">
        <v>80</v>
      </c>
      <c r="AT181" s="140" t="s">
        <v>71</v>
      </c>
      <c r="AU181" s="140" t="s">
        <v>72</v>
      </c>
      <c r="AY181" s="132" t="s">
        <v>181</v>
      </c>
      <c r="BK181" s="141">
        <f>BK182</f>
        <v>0</v>
      </c>
    </row>
    <row r="182" spans="1:65" s="12" customFormat="1" ht="22.9" customHeight="1">
      <c r="B182" s="131"/>
      <c r="D182" s="132" t="s">
        <v>71</v>
      </c>
      <c r="E182" s="142" t="s">
        <v>231</v>
      </c>
      <c r="F182" s="142" t="s">
        <v>574</v>
      </c>
      <c r="I182" s="134"/>
      <c r="J182" s="143">
        <f>BK182</f>
        <v>0</v>
      </c>
      <c r="L182" s="131"/>
      <c r="M182" s="136"/>
      <c r="N182" s="137"/>
      <c r="O182" s="137"/>
      <c r="P182" s="138">
        <f>SUM(P183:P232)</f>
        <v>0</v>
      </c>
      <c r="Q182" s="137"/>
      <c r="R182" s="138">
        <f>SUM(R183:R232)</f>
        <v>0</v>
      </c>
      <c r="S182" s="137"/>
      <c r="T182" s="139">
        <f>SUM(T183:T232)</f>
        <v>0</v>
      </c>
      <c r="AR182" s="132" t="s">
        <v>80</v>
      </c>
      <c r="AT182" s="140" t="s">
        <v>71</v>
      </c>
      <c r="AU182" s="140" t="s">
        <v>80</v>
      </c>
      <c r="AY182" s="132" t="s">
        <v>181</v>
      </c>
      <c r="BK182" s="141">
        <f>SUM(BK183:BK232)</f>
        <v>0</v>
      </c>
    </row>
    <row r="183" spans="1:65" s="2" customFormat="1" ht="24.2" customHeight="1">
      <c r="A183" s="32"/>
      <c r="B183" s="144"/>
      <c r="C183" s="188" t="s">
        <v>363</v>
      </c>
      <c r="D183" s="188" t="s">
        <v>266</v>
      </c>
      <c r="E183" s="189" t="s">
        <v>904</v>
      </c>
      <c r="F183" s="190" t="s">
        <v>905</v>
      </c>
      <c r="G183" s="191" t="s">
        <v>881</v>
      </c>
      <c r="H183" s="192">
        <v>500</v>
      </c>
      <c r="I183" s="193"/>
      <c r="J183" s="194">
        <f>ROUND(I183*H183,2)</f>
        <v>0</v>
      </c>
      <c r="K183" s="195"/>
      <c r="L183" s="33"/>
      <c r="M183" s="196" t="s">
        <v>1</v>
      </c>
      <c r="N183" s="197" t="s">
        <v>37</v>
      </c>
      <c r="O183" s="58"/>
      <c r="P183" s="156">
        <f>O183*H183</f>
        <v>0</v>
      </c>
      <c r="Q183" s="156">
        <v>0</v>
      </c>
      <c r="R183" s="156">
        <f>Q183*H183</f>
        <v>0</v>
      </c>
      <c r="S183" s="156">
        <v>0</v>
      </c>
      <c r="T183" s="157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8" t="s">
        <v>188</v>
      </c>
      <c r="AT183" s="158" t="s">
        <v>266</v>
      </c>
      <c r="AU183" s="158" t="s">
        <v>82</v>
      </c>
      <c r="AY183" s="17" t="s">
        <v>181</v>
      </c>
      <c r="BE183" s="159">
        <f>IF(N183="základní",J183,0)</f>
        <v>0</v>
      </c>
      <c r="BF183" s="159">
        <f>IF(N183="snížená",J183,0)</f>
        <v>0</v>
      </c>
      <c r="BG183" s="159">
        <f>IF(N183="zákl. přenesená",J183,0)</f>
        <v>0</v>
      </c>
      <c r="BH183" s="159">
        <f>IF(N183="sníž. přenesená",J183,0)</f>
        <v>0</v>
      </c>
      <c r="BI183" s="159">
        <f>IF(N183="nulová",J183,0)</f>
        <v>0</v>
      </c>
      <c r="BJ183" s="17" t="s">
        <v>80</v>
      </c>
      <c r="BK183" s="159">
        <f>ROUND(I183*H183,2)</f>
        <v>0</v>
      </c>
      <c r="BL183" s="17" t="s">
        <v>188</v>
      </c>
      <c r="BM183" s="158" t="s">
        <v>906</v>
      </c>
    </row>
    <row r="184" spans="1:65" s="2" customFormat="1" ht="48.75">
      <c r="A184" s="32"/>
      <c r="B184" s="33"/>
      <c r="C184" s="32"/>
      <c r="D184" s="160" t="s">
        <v>190</v>
      </c>
      <c r="E184" s="32"/>
      <c r="F184" s="161" t="s">
        <v>907</v>
      </c>
      <c r="G184" s="32"/>
      <c r="H184" s="32"/>
      <c r="I184" s="162"/>
      <c r="J184" s="32"/>
      <c r="K184" s="32"/>
      <c r="L184" s="33"/>
      <c r="M184" s="163"/>
      <c r="N184" s="164"/>
      <c r="O184" s="58"/>
      <c r="P184" s="58"/>
      <c r="Q184" s="58"/>
      <c r="R184" s="58"/>
      <c r="S184" s="58"/>
      <c r="T184" s="59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T184" s="17" t="s">
        <v>190</v>
      </c>
      <c r="AU184" s="17" t="s">
        <v>82</v>
      </c>
    </row>
    <row r="185" spans="1:65" s="2" customFormat="1" ht="24.2" customHeight="1">
      <c r="A185" s="32"/>
      <c r="B185" s="144"/>
      <c r="C185" s="188" t="s">
        <v>7</v>
      </c>
      <c r="D185" s="188" t="s">
        <v>266</v>
      </c>
      <c r="E185" s="189" t="s">
        <v>908</v>
      </c>
      <c r="F185" s="190" t="s">
        <v>909</v>
      </c>
      <c r="G185" s="191" t="s">
        <v>690</v>
      </c>
      <c r="H185" s="192">
        <v>155</v>
      </c>
      <c r="I185" s="193"/>
      <c r="J185" s="194">
        <f>ROUND(I185*H185,2)</f>
        <v>0</v>
      </c>
      <c r="K185" s="195"/>
      <c r="L185" s="33"/>
      <c r="M185" s="196" t="s">
        <v>1</v>
      </c>
      <c r="N185" s="197" t="s">
        <v>37</v>
      </c>
      <c r="O185" s="58"/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8" t="s">
        <v>188</v>
      </c>
      <c r="AT185" s="158" t="s">
        <v>266</v>
      </c>
      <c r="AU185" s="158" t="s">
        <v>82</v>
      </c>
      <c r="AY185" s="17" t="s">
        <v>181</v>
      </c>
      <c r="BE185" s="159">
        <f>IF(N185="základní",J185,0)</f>
        <v>0</v>
      </c>
      <c r="BF185" s="159">
        <f>IF(N185="snížená",J185,0)</f>
        <v>0</v>
      </c>
      <c r="BG185" s="159">
        <f>IF(N185="zákl. přenesená",J185,0)</f>
        <v>0</v>
      </c>
      <c r="BH185" s="159">
        <f>IF(N185="sníž. přenesená",J185,0)</f>
        <v>0</v>
      </c>
      <c r="BI185" s="159">
        <f>IF(N185="nulová",J185,0)</f>
        <v>0</v>
      </c>
      <c r="BJ185" s="17" t="s">
        <v>80</v>
      </c>
      <c r="BK185" s="159">
        <f>ROUND(I185*H185,2)</f>
        <v>0</v>
      </c>
      <c r="BL185" s="17" t="s">
        <v>188</v>
      </c>
      <c r="BM185" s="158" t="s">
        <v>910</v>
      </c>
    </row>
    <row r="186" spans="1:65" s="2" customFormat="1" ht="48.75">
      <c r="A186" s="32"/>
      <c r="B186" s="33"/>
      <c r="C186" s="32"/>
      <c r="D186" s="160" t="s">
        <v>190</v>
      </c>
      <c r="E186" s="32"/>
      <c r="F186" s="161" t="s">
        <v>911</v>
      </c>
      <c r="G186" s="32"/>
      <c r="H186" s="32"/>
      <c r="I186" s="162"/>
      <c r="J186" s="32"/>
      <c r="K186" s="32"/>
      <c r="L186" s="33"/>
      <c r="M186" s="163"/>
      <c r="N186" s="164"/>
      <c r="O186" s="58"/>
      <c r="P186" s="58"/>
      <c r="Q186" s="58"/>
      <c r="R186" s="58"/>
      <c r="S186" s="58"/>
      <c r="T186" s="59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T186" s="17" t="s">
        <v>190</v>
      </c>
      <c r="AU186" s="17" t="s">
        <v>82</v>
      </c>
    </row>
    <row r="187" spans="1:65" s="13" customFormat="1" ht="11.25">
      <c r="B187" s="165"/>
      <c r="D187" s="160" t="s">
        <v>191</v>
      </c>
      <c r="E187" s="166" t="s">
        <v>1</v>
      </c>
      <c r="F187" s="167" t="s">
        <v>912</v>
      </c>
      <c r="H187" s="168">
        <v>155</v>
      </c>
      <c r="I187" s="169"/>
      <c r="L187" s="165"/>
      <c r="M187" s="170"/>
      <c r="N187" s="171"/>
      <c r="O187" s="171"/>
      <c r="P187" s="171"/>
      <c r="Q187" s="171"/>
      <c r="R187" s="171"/>
      <c r="S187" s="171"/>
      <c r="T187" s="172"/>
      <c r="AT187" s="166" t="s">
        <v>191</v>
      </c>
      <c r="AU187" s="166" t="s">
        <v>82</v>
      </c>
      <c r="AV187" s="13" t="s">
        <v>82</v>
      </c>
      <c r="AW187" s="13" t="s">
        <v>29</v>
      </c>
      <c r="AX187" s="13" t="s">
        <v>80</v>
      </c>
      <c r="AY187" s="166" t="s">
        <v>181</v>
      </c>
    </row>
    <row r="188" spans="1:65" s="2" customFormat="1" ht="24.2" customHeight="1">
      <c r="A188" s="32"/>
      <c r="B188" s="144"/>
      <c r="C188" s="188" t="s">
        <v>388</v>
      </c>
      <c r="D188" s="188" t="s">
        <v>266</v>
      </c>
      <c r="E188" s="189" t="s">
        <v>913</v>
      </c>
      <c r="F188" s="190" t="s">
        <v>914</v>
      </c>
      <c r="G188" s="191" t="s">
        <v>622</v>
      </c>
      <c r="H188" s="192">
        <v>55</v>
      </c>
      <c r="I188" s="193"/>
      <c r="J188" s="194">
        <f>ROUND(I188*H188,2)</f>
        <v>0</v>
      </c>
      <c r="K188" s="195"/>
      <c r="L188" s="33"/>
      <c r="M188" s="196" t="s">
        <v>1</v>
      </c>
      <c r="N188" s="197" t="s">
        <v>37</v>
      </c>
      <c r="O188" s="58"/>
      <c r="P188" s="156">
        <f>O188*H188</f>
        <v>0</v>
      </c>
      <c r="Q188" s="156">
        <v>0</v>
      </c>
      <c r="R188" s="156">
        <f>Q188*H188</f>
        <v>0</v>
      </c>
      <c r="S188" s="156">
        <v>0</v>
      </c>
      <c r="T188" s="157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8" t="s">
        <v>188</v>
      </c>
      <c r="AT188" s="158" t="s">
        <v>266</v>
      </c>
      <c r="AU188" s="158" t="s">
        <v>82</v>
      </c>
      <c r="AY188" s="17" t="s">
        <v>181</v>
      </c>
      <c r="BE188" s="159">
        <f>IF(N188="základní",J188,0)</f>
        <v>0</v>
      </c>
      <c r="BF188" s="159">
        <f>IF(N188="snížená",J188,0)</f>
        <v>0</v>
      </c>
      <c r="BG188" s="159">
        <f>IF(N188="zákl. přenesená",J188,0)</f>
        <v>0</v>
      </c>
      <c r="BH188" s="159">
        <f>IF(N188="sníž. přenesená",J188,0)</f>
        <v>0</v>
      </c>
      <c r="BI188" s="159">
        <f>IF(N188="nulová",J188,0)</f>
        <v>0</v>
      </c>
      <c r="BJ188" s="17" t="s">
        <v>80</v>
      </c>
      <c r="BK188" s="159">
        <f>ROUND(I188*H188,2)</f>
        <v>0</v>
      </c>
      <c r="BL188" s="17" t="s">
        <v>188</v>
      </c>
      <c r="BM188" s="158" t="s">
        <v>915</v>
      </c>
    </row>
    <row r="189" spans="1:65" s="2" customFormat="1" ht="58.5">
      <c r="A189" s="32"/>
      <c r="B189" s="33"/>
      <c r="C189" s="32"/>
      <c r="D189" s="160" t="s">
        <v>190</v>
      </c>
      <c r="E189" s="32"/>
      <c r="F189" s="161" t="s">
        <v>916</v>
      </c>
      <c r="G189" s="32"/>
      <c r="H189" s="32"/>
      <c r="I189" s="162"/>
      <c r="J189" s="32"/>
      <c r="K189" s="32"/>
      <c r="L189" s="33"/>
      <c r="M189" s="163"/>
      <c r="N189" s="164"/>
      <c r="O189" s="58"/>
      <c r="P189" s="58"/>
      <c r="Q189" s="58"/>
      <c r="R189" s="58"/>
      <c r="S189" s="58"/>
      <c r="T189" s="59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T189" s="17" t="s">
        <v>190</v>
      </c>
      <c r="AU189" s="17" t="s">
        <v>82</v>
      </c>
    </row>
    <row r="190" spans="1:65" s="2" customFormat="1" ht="24.2" customHeight="1">
      <c r="A190" s="32"/>
      <c r="B190" s="144"/>
      <c r="C190" s="188" t="s">
        <v>394</v>
      </c>
      <c r="D190" s="188" t="s">
        <v>266</v>
      </c>
      <c r="E190" s="189" t="s">
        <v>917</v>
      </c>
      <c r="F190" s="190" t="s">
        <v>918</v>
      </c>
      <c r="G190" s="191" t="s">
        <v>622</v>
      </c>
      <c r="H190" s="192">
        <v>1375</v>
      </c>
      <c r="I190" s="193"/>
      <c r="J190" s="194">
        <f>ROUND(I190*H190,2)</f>
        <v>0</v>
      </c>
      <c r="K190" s="195"/>
      <c r="L190" s="33"/>
      <c r="M190" s="196" t="s">
        <v>1</v>
      </c>
      <c r="N190" s="197" t="s">
        <v>37</v>
      </c>
      <c r="O190" s="58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8" t="s">
        <v>188</v>
      </c>
      <c r="AT190" s="158" t="s">
        <v>266</v>
      </c>
      <c r="AU190" s="158" t="s">
        <v>82</v>
      </c>
      <c r="AY190" s="17" t="s">
        <v>181</v>
      </c>
      <c r="BE190" s="159">
        <f>IF(N190="základní",J190,0)</f>
        <v>0</v>
      </c>
      <c r="BF190" s="159">
        <f>IF(N190="snížená",J190,0)</f>
        <v>0</v>
      </c>
      <c r="BG190" s="159">
        <f>IF(N190="zákl. přenesená",J190,0)</f>
        <v>0</v>
      </c>
      <c r="BH190" s="159">
        <f>IF(N190="sníž. přenesená",J190,0)</f>
        <v>0</v>
      </c>
      <c r="BI190" s="159">
        <f>IF(N190="nulová",J190,0)</f>
        <v>0</v>
      </c>
      <c r="BJ190" s="17" t="s">
        <v>80</v>
      </c>
      <c r="BK190" s="159">
        <f>ROUND(I190*H190,2)</f>
        <v>0</v>
      </c>
      <c r="BL190" s="17" t="s">
        <v>188</v>
      </c>
      <c r="BM190" s="158" t="s">
        <v>919</v>
      </c>
    </row>
    <row r="191" spans="1:65" s="2" customFormat="1" ht="58.5">
      <c r="A191" s="32"/>
      <c r="B191" s="33"/>
      <c r="C191" s="32"/>
      <c r="D191" s="160" t="s">
        <v>190</v>
      </c>
      <c r="E191" s="32"/>
      <c r="F191" s="161" t="s">
        <v>920</v>
      </c>
      <c r="G191" s="32"/>
      <c r="H191" s="32"/>
      <c r="I191" s="162"/>
      <c r="J191" s="32"/>
      <c r="K191" s="32"/>
      <c r="L191" s="33"/>
      <c r="M191" s="163"/>
      <c r="N191" s="164"/>
      <c r="O191" s="58"/>
      <c r="P191" s="58"/>
      <c r="Q191" s="58"/>
      <c r="R191" s="58"/>
      <c r="S191" s="58"/>
      <c r="T191" s="59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T191" s="17" t="s">
        <v>190</v>
      </c>
      <c r="AU191" s="17" t="s">
        <v>82</v>
      </c>
    </row>
    <row r="192" spans="1:65" s="13" customFormat="1" ht="11.25">
      <c r="B192" s="165"/>
      <c r="D192" s="160" t="s">
        <v>191</v>
      </c>
      <c r="E192" s="166" t="s">
        <v>1</v>
      </c>
      <c r="F192" s="167" t="s">
        <v>921</v>
      </c>
      <c r="H192" s="168">
        <v>1375</v>
      </c>
      <c r="I192" s="169"/>
      <c r="L192" s="165"/>
      <c r="M192" s="170"/>
      <c r="N192" s="171"/>
      <c r="O192" s="171"/>
      <c r="P192" s="171"/>
      <c r="Q192" s="171"/>
      <c r="R192" s="171"/>
      <c r="S192" s="171"/>
      <c r="T192" s="172"/>
      <c r="AT192" s="166" t="s">
        <v>191</v>
      </c>
      <c r="AU192" s="166" t="s">
        <v>82</v>
      </c>
      <c r="AV192" s="13" t="s">
        <v>82</v>
      </c>
      <c r="AW192" s="13" t="s">
        <v>29</v>
      </c>
      <c r="AX192" s="13" t="s">
        <v>80</v>
      </c>
      <c r="AY192" s="166" t="s">
        <v>181</v>
      </c>
    </row>
    <row r="193" spans="1:65" s="2" customFormat="1" ht="24.2" customHeight="1">
      <c r="A193" s="32"/>
      <c r="B193" s="144"/>
      <c r="C193" s="188" t="s">
        <v>400</v>
      </c>
      <c r="D193" s="188" t="s">
        <v>266</v>
      </c>
      <c r="E193" s="189" t="s">
        <v>922</v>
      </c>
      <c r="F193" s="190" t="s">
        <v>923</v>
      </c>
      <c r="G193" s="191" t="s">
        <v>577</v>
      </c>
      <c r="H193" s="192">
        <v>1</v>
      </c>
      <c r="I193" s="193"/>
      <c r="J193" s="194">
        <f>ROUND(I193*H193,2)</f>
        <v>0</v>
      </c>
      <c r="K193" s="195"/>
      <c r="L193" s="33"/>
      <c r="M193" s="196" t="s">
        <v>1</v>
      </c>
      <c r="N193" s="197" t="s">
        <v>37</v>
      </c>
      <c r="O193" s="58"/>
      <c r="P193" s="156">
        <f>O193*H193</f>
        <v>0</v>
      </c>
      <c r="Q193" s="156">
        <v>0</v>
      </c>
      <c r="R193" s="156">
        <f>Q193*H193</f>
        <v>0</v>
      </c>
      <c r="S193" s="156">
        <v>0</v>
      </c>
      <c r="T193" s="157">
        <f>S193*H193</f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8" t="s">
        <v>188</v>
      </c>
      <c r="AT193" s="158" t="s">
        <v>266</v>
      </c>
      <c r="AU193" s="158" t="s">
        <v>82</v>
      </c>
      <c r="AY193" s="17" t="s">
        <v>181</v>
      </c>
      <c r="BE193" s="159">
        <f>IF(N193="základní",J193,0)</f>
        <v>0</v>
      </c>
      <c r="BF193" s="159">
        <f>IF(N193="snížená",J193,0)</f>
        <v>0</v>
      </c>
      <c r="BG193" s="159">
        <f>IF(N193="zákl. přenesená",J193,0)</f>
        <v>0</v>
      </c>
      <c r="BH193" s="159">
        <f>IF(N193="sníž. přenesená",J193,0)</f>
        <v>0</v>
      </c>
      <c r="BI193" s="159">
        <f>IF(N193="nulová",J193,0)</f>
        <v>0</v>
      </c>
      <c r="BJ193" s="17" t="s">
        <v>80</v>
      </c>
      <c r="BK193" s="159">
        <f>ROUND(I193*H193,2)</f>
        <v>0</v>
      </c>
      <c r="BL193" s="17" t="s">
        <v>188</v>
      </c>
      <c r="BM193" s="158" t="s">
        <v>924</v>
      </c>
    </row>
    <row r="194" spans="1:65" s="2" customFormat="1" ht="58.5">
      <c r="A194" s="32"/>
      <c r="B194" s="33"/>
      <c r="C194" s="32"/>
      <c r="D194" s="160" t="s">
        <v>190</v>
      </c>
      <c r="E194" s="32"/>
      <c r="F194" s="161" t="s">
        <v>925</v>
      </c>
      <c r="G194" s="32"/>
      <c r="H194" s="32"/>
      <c r="I194" s="162"/>
      <c r="J194" s="32"/>
      <c r="K194" s="32"/>
      <c r="L194" s="33"/>
      <c r="M194" s="163"/>
      <c r="N194" s="164"/>
      <c r="O194" s="58"/>
      <c r="P194" s="58"/>
      <c r="Q194" s="58"/>
      <c r="R194" s="58"/>
      <c r="S194" s="58"/>
      <c r="T194" s="59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T194" s="17" t="s">
        <v>190</v>
      </c>
      <c r="AU194" s="17" t="s">
        <v>82</v>
      </c>
    </row>
    <row r="195" spans="1:65" s="13" customFormat="1" ht="11.25">
      <c r="B195" s="165"/>
      <c r="D195" s="160" t="s">
        <v>191</v>
      </c>
      <c r="E195" s="166" t="s">
        <v>1</v>
      </c>
      <c r="F195" s="167" t="s">
        <v>926</v>
      </c>
      <c r="H195" s="168">
        <v>1</v>
      </c>
      <c r="I195" s="169"/>
      <c r="L195" s="165"/>
      <c r="M195" s="170"/>
      <c r="N195" s="171"/>
      <c r="O195" s="171"/>
      <c r="P195" s="171"/>
      <c r="Q195" s="171"/>
      <c r="R195" s="171"/>
      <c r="S195" s="171"/>
      <c r="T195" s="172"/>
      <c r="AT195" s="166" t="s">
        <v>191</v>
      </c>
      <c r="AU195" s="166" t="s">
        <v>82</v>
      </c>
      <c r="AV195" s="13" t="s">
        <v>82</v>
      </c>
      <c r="AW195" s="13" t="s">
        <v>29</v>
      </c>
      <c r="AX195" s="13" t="s">
        <v>80</v>
      </c>
      <c r="AY195" s="166" t="s">
        <v>181</v>
      </c>
    </row>
    <row r="196" spans="1:65" s="2" customFormat="1" ht="24.2" customHeight="1">
      <c r="A196" s="32"/>
      <c r="B196" s="144"/>
      <c r="C196" s="188" t="s">
        <v>404</v>
      </c>
      <c r="D196" s="188" t="s">
        <v>266</v>
      </c>
      <c r="E196" s="189" t="s">
        <v>927</v>
      </c>
      <c r="F196" s="190" t="s">
        <v>928</v>
      </c>
      <c r="G196" s="191" t="s">
        <v>622</v>
      </c>
      <c r="H196" s="192">
        <v>2</v>
      </c>
      <c r="I196" s="193"/>
      <c r="J196" s="194">
        <f>ROUND(I196*H196,2)</f>
        <v>0</v>
      </c>
      <c r="K196" s="195"/>
      <c r="L196" s="33"/>
      <c r="M196" s="196" t="s">
        <v>1</v>
      </c>
      <c r="N196" s="197" t="s">
        <v>37</v>
      </c>
      <c r="O196" s="58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8" t="s">
        <v>188</v>
      </c>
      <c r="AT196" s="158" t="s">
        <v>266</v>
      </c>
      <c r="AU196" s="158" t="s">
        <v>82</v>
      </c>
      <c r="AY196" s="17" t="s">
        <v>181</v>
      </c>
      <c r="BE196" s="159">
        <f>IF(N196="základní",J196,0)</f>
        <v>0</v>
      </c>
      <c r="BF196" s="159">
        <f>IF(N196="snížená",J196,0)</f>
        <v>0</v>
      </c>
      <c r="BG196" s="159">
        <f>IF(N196="zákl. přenesená",J196,0)</f>
        <v>0</v>
      </c>
      <c r="BH196" s="159">
        <f>IF(N196="sníž. přenesená",J196,0)</f>
        <v>0</v>
      </c>
      <c r="BI196" s="159">
        <f>IF(N196="nulová",J196,0)</f>
        <v>0</v>
      </c>
      <c r="BJ196" s="17" t="s">
        <v>80</v>
      </c>
      <c r="BK196" s="159">
        <f>ROUND(I196*H196,2)</f>
        <v>0</v>
      </c>
      <c r="BL196" s="17" t="s">
        <v>188</v>
      </c>
      <c r="BM196" s="158" t="s">
        <v>929</v>
      </c>
    </row>
    <row r="197" spans="1:65" s="2" customFormat="1" ht="58.5">
      <c r="A197" s="32"/>
      <c r="B197" s="33"/>
      <c r="C197" s="32"/>
      <c r="D197" s="160" t="s">
        <v>190</v>
      </c>
      <c r="E197" s="32"/>
      <c r="F197" s="161" t="s">
        <v>930</v>
      </c>
      <c r="G197" s="32"/>
      <c r="H197" s="32"/>
      <c r="I197" s="162"/>
      <c r="J197" s="32"/>
      <c r="K197" s="32"/>
      <c r="L197" s="33"/>
      <c r="M197" s="163"/>
      <c r="N197" s="164"/>
      <c r="O197" s="58"/>
      <c r="P197" s="58"/>
      <c r="Q197" s="58"/>
      <c r="R197" s="58"/>
      <c r="S197" s="58"/>
      <c r="T197" s="59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T197" s="17" t="s">
        <v>190</v>
      </c>
      <c r="AU197" s="17" t="s">
        <v>82</v>
      </c>
    </row>
    <row r="198" spans="1:65" s="2" customFormat="1" ht="21.75" customHeight="1">
      <c r="A198" s="32"/>
      <c r="B198" s="144"/>
      <c r="C198" s="188" t="s">
        <v>408</v>
      </c>
      <c r="D198" s="188" t="s">
        <v>266</v>
      </c>
      <c r="E198" s="189" t="s">
        <v>931</v>
      </c>
      <c r="F198" s="190" t="s">
        <v>932</v>
      </c>
      <c r="G198" s="191" t="s">
        <v>622</v>
      </c>
      <c r="H198" s="192">
        <v>77</v>
      </c>
      <c r="I198" s="193"/>
      <c r="J198" s="194">
        <f>ROUND(I198*H198,2)</f>
        <v>0</v>
      </c>
      <c r="K198" s="195"/>
      <c r="L198" s="33"/>
      <c r="M198" s="196" t="s">
        <v>1</v>
      </c>
      <c r="N198" s="197" t="s">
        <v>37</v>
      </c>
      <c r="O198" s="58"/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8" t="s">
        <v>188</v>
      </c>
      <c r="AT198" s="158" t="s">
        <v>266</v>
      </c>
      <c r="AU198" s="158" t="s">
        <v>82</v>
      </c>
      <c r="AY198" s="17" t="s">
        <v>181</v>
      </c>
      <c r="BE198" s="159">
        <f>IF(N198="základní",J198,0)</f>
        <v>0</v>
      </c>
      <c r="BF198" s="159">
        <f>IF(N198="snížená",J198,0)</f>
        <v>0</v>
      </c>
      <c r="BG198" s="159">
        <f>IF(N198="zákl. přenesená",J198,0)</f>
        <v>0</v>
      </c>
      <c r="BH198" s="159">
        <f>IF(N198="sníž. přenesená",J198,0)</f>
        <v>0</v>
      </c>
      <c r="BI198" s="159">
        <f>IF(N198="nulová",J198,0)</f>
        <v>0</v>
      </c>
      <c r="BJ198" s="17" t="s">
        <v>80</v>
      </c>
      <c r="BK198" s="159">
        <f>ROUND(I198*H198,2)</f>
        <v>0</v>
      </c>
      <c r="BL198" s="17" t="s">
        <v>188</v>
      </c>
      <c r="BM198" s="158" t="s">
        <v>933</v>
      </c>
    </row>
    <row r="199" spans="1:65" s="2" customFormat="1" ht="58.5">
      <c r="A199" s="32"/>
      <c r="B199" s="33"/>
      <c r="C199" s="32"/>
      <c r="D199" s="160" t="s">
        <v>190</v>
      </c>
      <c r="E199" s="32"/>
      <c r="F199" s="161" t="s">
        <v>934</v>
      </c>
      <c r="G199" s="32"/>
      <c r="H199" s="32"/>
      <c r="I199" s="162"/>
      <c r="J199" s="32"/>
      <c r="K199" s="32"/>
      <c r="L199" s="33"/>
      <c r="M199" s="163"/>
      <c r="N199" s="164"/>
      <c r="O199" s="58"/>
      <c r="P199" s="58"/>
      <c r="Q199" s="58"/>
      <c r="R199" s="58"/>
      <c r="S199" s="58"/>
      <c r="T199" s="59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7" t="s">
        <v>190</v>
      </c>
      <c r="AU199" s="17" t="s">
        <v>82</v>
      </c>
    </row>
    <row r="200" spans="1:65" s="2" customFormat="1" ht="21.75" customHeight="1">
      <c r="A200" s="32"/>
      <c r="B200" s="144"/>
      <c r="C200" s="188" t="s">
        <v>532</v>
      </c>
      <c r="D200" s="188" t="s">
        <v>266</v>
      </c>
      <c r="E200" s="189" t="s">
        <v>935</v>
      </c>
      <c r="F200" s="190" t="s">
        <v>936</v>
      </c>
      <c r="G200" s="191" t="s">
        <v>622</v>
      </c>
      <c r="H200" s="192">
        <v>3</v>
      </c>
      <c r="I200" s="193"/>
      <c r="J200" s="194">
        <f>ROUND(I200*H200,2)</f>
        <v>0</v>
      </c>
      <c r="K200" s="195"/>
      <c r="L200" s="33"/>
      <c r="M200" s="196" t="s">
        <v>1</v>
      </c>
      <c r="N200" s="197" t="s">
        <v>37</v>
      </c>
      <c r="O200" s="58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8" t="s">
        <v>188</v>
      </c>
      <c r="AT200" s="158" t="s">
        <v>266</v>
      </c>
      <c r="AU200" s="158" t="s">
        <v>82</v>
      </c>
      <c r="AY200" s="17" t="s">
        <v>181</v>
      </c>
      <c r="BE200" s="159">
        <f>IF(N200="základní",J200,0)</f>
        <v>0</v>
      </c>
      <c r="BF200" s="159">
        <f>IF(N200="snížená",J200,0)</f>
        <v>0</v>
      </c>
      <c r="BG200" s="159">
        <f>IF(N200="zákl. přenesená",J200,0)</f>
        <v>0</v>
      </c>
      <c r="BH200" s="159">
        <f>IF(N200="sníž. přenesená",J200,0)</f>
        <v>0</v>
      </c>
      <c r="BI200" s="159">
        <f>IF(N200="nulová",J200,0)</f>
        <v>0</v>
      </c>
      <c r="BJ200" s="17" t="s">
        <v>80</v>
      </c>
      <c r="BK200" s="159">
        <f>ROUND(I200*H200,2)</f>
        <v>0</v>
      </c>
      <c r="BL200" s="17" t="s">
        <v>188</v>
      </c>
      <c r="BM200" s="158" t="s">
        <v>937</v>
      </c>
    </row>
    <row r="201" spans="1:65" s="2" customFormat="1" ht="58.5">
      <c r="A201" s="32"/>
      <c r="B201" s="33"/>
      <c r="C201" s="32"/>
      <c r="D201" s="160" t="s">
        <v>190</v>
      </c>
      <c r="E201" s="32"/>
      <c r="F201" s="161" t="s">
        <v>938</v>
      </c>
      <c r="G201" s="32"/>
      <c r="H201" s="32"/>
      <c r="I201" s="162"/>
      <c r="J201" s="32"/>
      <c r="K201" s="32"/>
      <c r="L201" s="33"/>
      <c r="M201" s="163"/>
      <c r="N201" s="164"/>
      <c r="O201" s="58"/>
      <c r="P201" s="58"/>
      <c r="Q201" s="58"/>
      <c r="R201" s="58"/>
      <c r="S201" s="58"/>
      <c r="T201" s="59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T201" s="17" t="s">
        <v>190</v>
      </c>
      <c r="AU201" s="17" t="s">
        <v>82</v>
      </c>
    </row>
    <row r="202" spans="1:65" s="2" customFormat="1" ht="24.2" customHeight="1">
      <c r="A202" s="32"/>
      <c r="B202" s="144"/>
      <c r="C202" s="188" t="s">
        <v>537</v>
      </c>
      <c r="D202" s="188" t="s">
        <v>266</v>
      </c>
      <c r="E202" s="189" t="s">
        <v>939</v>
      </c>
      <c r="F202" s="190" t="s">
        <v>940</v>
      </c>
      <c r="G202" s="191" t="s">
        <v>622</v>
      </c>
      <c r="H202" s="192">
        <v>15</v>
      </c>
      <c r="I202" s="193"/>
      <c r="J202" s="194">
        <f>ROUND(I202*H202,2)</f>
        <v>0</v>
      </c>
      <c r="K202" s="195"/>
      <c r="L202" s="33"/>
      <c r="M202" s="196" t="s">
        <v>1</v>
      </c>
      <c r="N202" s="197" t="s">
        <v>37</v>
      </c>
      <c r="O202" s="58"/>
      <c r="P202" s="156">
        <f>O202*H202</f>
        <v>0</v>
      </c>
      <c r="Q202" s="156">
        <v>0</v>
      </c>
      <c r="R202" s="156">
        <f>Q202*H202</f>
        <v>0</v>
      </c>
      <c r="S202" s="156">
        <v>0</v>
      </c>
      <c r="T202" s="157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8" t="s">
        <v>188</v>
      </c>
      <c r="AT202" s="158" t="s">
        <v>266</v>
      </c>
      <c r="AU202" s="158" t="s">
        <v>82</v>
      </c>
      <c r="AY202" s="17" t="s">
        <v>181</v>
      </c>
      <c r="BE202" s="159">
        <f>IF(N202="základní",J202,0)</f>
        <v>0</v>
      </c>
      <c r="BF202" s="159">
        <f>IF(N202="snížená",J202,0)</f>
        <v>0</v>
      </c>
      <c r="BG202" s="159">
        <f>IF(N202="zákl. přenesená",J202,0)</f>
        <v>0</v>
      </c>
      <c r="BH202" s="159">
        <f>IF(N202="sníž. přenesená",J202,0)</f>
        <v>0</v>
      </c>
      <c r="BI202" s="159">
        <f>IF(N202="nulová",J202,0)</f>
        <v>0</v>
      </c>
      <c r="BJ202" s="17" t="s">
        <v>80</v>
      </c>
      <c r="BK202" s="159">
        <f>ROUND(I202*H202,2)</f>
        <v>0</v>
      </c>
      <c r="BL202" s="17" t="s">
        <v>188</v>
      </c>
      <c r="BM202" s="158" t="s">
        <v>941</v>
      </c>
    </row>
    <row r="203" spans="1:65" s="2" customFormat="1" ht="58.5">
      <c r="A203" s="32"/>
      <c r="B203" s="33"/>
      <c r="C203" s="32"/>
      <c r="D203" s="160" t="s">
        <v>190</v>
      </c>
      <c r="E203" s="32"/>
      <c r="F203" s="161" t="s">
        <v>942</v>
      </c>
      <c r="G203" s="32"/>
      <c r="H203" s="32"/>
      <c r="I203" s="162"/>
      <c r="J203" s="32"/>
      <c r="K203" s="32"/>
      <c r="L203" s="33"/>
      <c r="M203" s="163"/>
      <c r="N203" s="164"/>
      <c r="O203" s="58"/>
      <c r="P203" s="58"/>
      <c r="Q203" s="58"/>
      <c r="R203" s="58"/>
      <c r="S203" s="58"/>
      <c r="T203" s="59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T203" s="17" t="s">
        <v>190</v>
      </c>
      <c r="AU203" s="17" t="s">
        <v>82</v>
      </c>
    </row>
    <row r="204" spans="1:65" s="13" customFormat="1" ht="11.25">
      <c r="B204" s="165"/>
      <c r="D204" s="160" t="s">
        <v>191</v>
      </c>
      <c r="E204" s="166" t="s">
        <v>1</v>
      </c>
      <c r="F204" s="167" t="s">
        <v>943</v>
      </c>
      <c r="H204" s="168">
        <v>15</v>
      </c>
      <c r="I204" s="169"/>
      <c r="L204" s="165"/>
      <c r="M204" s="170"/>
      <c r="N204" s="171"/>
      <c r="O204" s="171"/>
      <c r="P204" s="171"/>
      <c r="Q204" s="171"/>
      <c r="R204" s="171"/>
      <c r="S204" s="171"/>
      <c r="T204" s="172"/>
      <c r="AT204" s="166" t="s">
        <v>191</v>
      </c>
      <c r="AU204" s="166" t="s">
        <v>82</v>
      </c>
      <c r="AV204" s="13" t="s">
        <v>82</v>
      </c>
      <c r="AW204" s="13" t="s">
        <v>29</v>
      </c>
      <c r="AX204" s="13" t="s">
        <v>80</v>
      </c>
      <c r="AY204" s="166" t="s">
        <v>181</v>
      </c>
    </row>
    <row r="205" spans="1:65" s="2" customFormat="1" ht="24.2" customHeight="1">
      <c r="A205" s="32"/>
      <c r="B205" s="144"/>
      <c r="C205" s="188" t="s">
        <v>540</v>
      </c>
      <c r="D205" s="188" t="s">
        <v>266</v>
      </c>
      <c r="E205" s="189" t="s">
        <v>944</v>
      </c>
      <c r="F205" s="190" t="s">
        <v>945</v>
      </c>
      <c r="G205" s="191" t="s">
        <v>622</v>
      </c>
      <c r="H205" s="192">
        <v>200</v>
      </c>
      <c r="I205" s="193"/>
      <c r="J205" s="194">
        <f>ROUND(I205*H205,2)</f>
        <v>0</v>
      </c>
      <c r="K205" s="195"/>
      <c r="L205" s="33"/>
      <c r="M205" s="196" t="s">
        <v>1</v>
      </c>
      <c r="N205" s="197" t="s">
        <v>37</v>
      </c>
      <c r="O205" s="58"/>
      <c r="P205" s="156">
        <f>O205*H205</f>
        <v>0</v>
      </c>
      <c r="Q205" s="156">
        <v>0</v>
      </c>
      <c r="R205" s="156">
        <f>Q205*H205</f>
        <v>0</v>
      </c>
      <c r="S205" s="156">
        <v>0</v>
      </c>
      <c r="T205" s="157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8" t="s">
        <v>188</v>
      </c>
      <c r="AT205" s="158" t="s">
        <v>266</v>
      </c>
      <c r="AU205" s="158" t="s">
        <v>82</v>
      </c>
      <c r="AY205" s="17" t="s">
        <v>181</v>
      </c>
      <c r="BE205" s="159">
        <f>IF(N205="základní",J205,0)</f>
        <v>0</v>
      </c>
      <c r="BF205" s="159">
        <f>IF(N205="snížená",J205,0)</f>
        <v>0</v>
      </c>
      <c r="BG205" s="159">
        <f>IF(N205="zákl. přenesená",J205,0)</f>
        <v>0</v>
      </c>
      <c r="BH205" s="159">
        <f>IF(N205="sníž. přenesená",J205,0)</f>
        <v>0</v>
      </c>
      <c r="BI205" s="159">
        <f>IF(N205="nulová",J205,0)</f>
        <v>0</v>
      </c>
      <c r="BJ205" s="17" t="s">
        <v>80</v>
      </c>
      <c r="BK205" s="159">
        <f>ROUND(I205*H205,2)</f>
        <v>0</v>
      </c>
      <c r="BL205" s="17" t="s">
        <v>188</v>
      </c>
      <c r="BM205" s="158" t="s">
        <v>946</v>
      </c>
    </row>
    <row r="206" spans="1:65" s="2" customFormat="1" ht="58.5">
      <c r="A206" s="32"/>
      <c r="B206" s="33"/>
      <c r="C206" s="32"/>
      <c r="D206" s="160" t="s">
        <v>190</v>
      </c>
      <c r="E206" s="32"/>
      <c r="F206" s="161" t="s">
        <v>947</v>
      </c>
      <c r="G206" s="32"/>
      <c r="H206" s="32"/>
      <c r="I206" s="162"/>
      <c r="J206" s="32"/>
      <c r="K206" s="32"/>
      <c r="L206" s="33"/>
      <c r="M206" s="163"/>
      <c r="N206" s="164"/>
      <c r="O206" s="58"/>
      <c r="P206" s="58"/>
      <c r="Q206" s="58"/>
      <c r="R206" s="58"/>
      <c r="S206" s="58"/>
      <c r="T206" s="59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T206" s="17" t="s">
        <v>190</v>
      </c>
      <c r="AU206" s="17" t="s">
        <v>82</v>
      </c>
    </row>
    <row r="207" spans="1:65" s="2" customFormat="1" ht="24.2" customHeight="1">
      <c r="A207" s="32"/>
      <c r="B207" s="144"/>
      <c r="C207" s="188" t="s">
        <v>542</v>
      </c>
      <c r="D207" s="188" t="s">
        <v>266</v>
      </c>
      <c r="E207" s="189" t="s">
        <v>948</v>
      </c>
      <c r="F207" s="190" t="s">
        <v>949</v>
      </c>
      <c r="G207" s="191" t="s">
        <v>881</v>
      </c>
      <c r="H207" s="192">
        <v>62</v>
      </c>
      <c r="I207" s="193"/>
      <c r="J207" s="194">
        <f>ROUND(I207*H207,2)</f>
        <v>0</v>
      </c>
      <c r="K207" s="195"/>
      <c r="L207" s="33"/>
      <c r="M207" s="196" t="s">
        <v>1</v>
      </c>
      <c r="N207" s="197" t="s">
        <v>37</v>
      </c>
      <c r="O207" s="58"/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8" t="s">
        <v>188</v>
      </c>
      <c r="AT207" s="158" t="s">
        <v>266</v>
      </c>
      <c r="AU207" s="158" t="s">
        <v>82</v>
      </c>
      <c r="AY207" s="17" t="s">
        <v>181</v>
      </c>
      <c r="BE207" s="159">
        <f>IF(N207="základní",J207,0)</f>
        <v>0</v>
      </c>
      <c r="BF207" s="159">
        <f>IF(N207="snížená",J207,0)</f>
        <v>0</v>
      </c>
      <c r="BG207" s="159">
        <f>IF(N207="zákl. přenesená",J207,0)</f>
        <v>0</v>
      </c>
      <c r="BH207" s="159">
        <f>IF(N207="sníž. přenesená",J207,0)</f>
        <v>0</v>
      </c>
      <c r="BI207" s="159">
        <f>IF(N207="nulová",J207,0)</f>
        <v>0</v>
      </c>
      <c r="BJ207" s="17" t="s">
        <v>80</v>
      </c>
      <c r="BK207" s="159">
        <f>ROUND(I207*H207,2)</f>
        <v>0</v>
      </c>
      <c r="BL207" s="17" t="s">
        <v>188</v>
      </c>
      <c r="BM207" s="158" t="s">
        <v>950</v>
      </c>
    </row>
    <row r="208" spans="1:65" s="2" customFormat="1" ht="19.5">
      <c r="A208" s="32"/>
      <c r="B208" s="33"/>
      <c r="C208" s="32"/>
      <c r="D208" s="160" t="s">
        <v>190</v>
      </c>
      <c r="E208" s="32"/>
      <c r="F208" s="161" t="s">
        <v>949</v>
      </c>
      <c r="G208" s="32"/>
      <c r="H208" s="32"/>
      <c r="I208" s="162"/>
      <c r="J208" s="32"/>
      <c r="K208" s="32"/>
      <c r="L208" s="33"/>
      <c r="M208" s="163"/>
      <c r="N208" s="164"/>
      <c r="O208" s="58"/>
      <c r="P208" s="58"/>
      <c r="Q208" s="58"/>
      <c r="R208" s="58"/>
      <c r="S208" s="58"/>
      <c r="T208" s="59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T208" s="17" t="s">
        <v>190</v>
      </c>
      <c r="AU208" s="17" t="s">
        <v>82</v>
      </c>
    </row>
    <row r="209" spans="1:65" s="2" customFormat="1" ht="24.2" customHeight="1">
      <c r="A209" s="32"/>
      <c r="B209" s="144"/>
      <c r="C209" s="188" t="s">
        <v>544</v>
      </c>
      <c r="D209" s="188" t="s">
        <v>266</v>
      </c>
      <c r="E209" s="189" t="s">
        <v>951</v>
      </c>
      <c r="F209" s="190" t="s">
        <v>952</v>
      </c>
      <c r="G209" s="191" t="s">
        <v>690</v>
      </c>
      <c r="H209" s="192">
        <v>32.200000000000003</v>
      </c>
      <c r="I209" s="193"/>
      <c r="J209" s="194">
        <f>ROUND(I209*H209,2)</f>
        <v>0</v>
      </c>
      <c r="K209" s="195"/>
      <c r="L209" s="33"/>
      <c r="M209" s="196" t="s">
        <v>1</v>
      </c>
      <c r="N209" s="197" t="s">
        <v>37</v>
      </c>
      <c r="O209" s="58"/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8" t="s">
        <v>188</v>
      </c>
      <c r="AT209" s="158" t="s">
        <v>266</v>
      </c>
      <c r="AU209" s="158" t="s">
        <v>82</v>
      </c>
      <c r="AY209" s="17" t="s">
        <v>181</v>
      </c>
      <c r="BE209" s="159">
        <f>IF(N209="základní",J209,0)</f>
        <v>0</v>
      </c>
      <c r="BF209" s="159">
        <f>IF(N209="snížená",J209,0)</f>
        <v>0</v>
      </c>
      <c r="BG209" s="159">
        <f>IF(N209="zákl. přenesená",J209,0)</f>
        <v>0</v>
      </c>
      <c r="BH209" s="159">
        <f>IF(N209="sníž. přenesená",J209,0)</f>
        <v>0</v>
      </c>
      <c r="BI209" s="159">
        <f>IF(N209="nulová",J209,0)</f>
        <v>0</v>
      </c>
      <c r="BJ209" s="17" t="s">
        <v>80</v>
      </c>
      <c r="BK209" s="159">
        <f>ROUND(I209*H209,2)</f>
        <v>0</v>
      </c>
      <c r="BL209" s="17" t="s">
        <v>188</v>
      </c>
      <c r="BM209" s="158" t="s">
        <v>953</v>
      </c>
    </row>
    <row r="210" spans="1:65" s="2" customFormat="1" ht="39">
      <c r="A210" s="32"/>
      <c r="B210" s="33"/>
      <c r="C210" s="32"/>
      <c r="D210" s="160" t="s">
        <v>190</v>
      </c>
      <c r="E210" s="32"/>
      <c r="F210" s="161" t="s">
        <v>954</v>
      </c>
      <c r="G210" s="32"/>
      <c r="H210" s="32"/>
      <c r="I210" s="162"/>
      <c r="J210" s="32"/>
      <c r="K210" s="32"/>
      <c r="L210" s="33"/>
      <c r="M210" s="163"/>
      <c r="N210" s="164"/>
      <c r="O210" s="58"/>
      <c r="P210" s="58"/>
      <c r="Q210" s="58"/>
      <c r="R210" s="58"/>
      <c r="S210" s="58"/>
      <c r="T210" s="59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T210" s="17" t="s">
        <v>190</v>
      </c>
      <c r="AU210" s="17" t="s">
        <v>82</v>
      </c>
    </row>
    <row r="211" spans="1:65" s="14" customFormat="1" ht="11.25">
      <c r="B211" s="173"/>
      <c r="D211" s="160" t="s">
        <v>191</v>
      </c>
      <c r="E211" s="174" t="s">
        <v>1</v>
      </c>
      <c r="F211" s="175" t="s">
        <v>955</v>
      </c>
      <c r="H211" s="174" t="s">
        <v>1</v>
      </c>
      <c r="I211" s="176"/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191</v>
      </c>
      <c r="AU211" s="174" t="s">
        <v>82</v>
      </c>
      <c r="AV211" s="14" t="s">
        <v>80</v>
      </c>
      <c r="AW211" s="14" t="s">
        <v>29</v>
      </c>
      <c r="AX211" s="14" t="s">
        <v>72</v>
      </c>
      <c r="AY211" s="174" t="s">
        <v>181</v>
      </c>
    </row>
    <row r="212" spans="1:65" s="13" customFormat="1" ht="11.25">
      <c r="B212" s="165"/>
      <c r="D212" s="160" t="s">
        <v>191</v>
      </c>
      <c r="E212" s="166" t="s">
        <v>1</v>
      </c>
      <c r="F212" s="167" t="s">
        <v>956</v>
      </c>
      <c r="H212" s="168">
        <v>32.200000000000003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6" t="s">
        <v>191</v>
      </c>
      <c r="AU212" s="166" t="s">
        <v>82</v>
      </c>
      <c r="AV212" s="13" t="s">
        <v>82</v>
      </c>
      <c r="AW212" s="13" t="s">
        <v>29</v>
      </c>
      <c r="AX212" s="13" t="s">
        <v>80</v>
      </c>
      <c r="AY212" s="166" t="s">
        <v>181</v>
      </c>
    </row>
    <row r="213" spans="1:65" s="2" customFormat="1" ht="24.2" customHeight="1">
      <c r="A213" s="32"/>
      <c r="B213" s="144"/>
      <c r="C213" s="188" t="s">
        <v>548</v>
      </c>
      <c r="D213" s="188" t="s">
        <v>266</v>
      </c>
      <c r="E213" s="189" t="s">
        <v>957</v>
      </c>
      <c r="F213" s="190" t="s">
        <v>958</v>
      </c>
      <c r="G213" s="191" t="s">
        <v>690</v>
      </c>
      <c r="H213" s="192">
        <v>13.8</v>
      </c>
      <c r="I213" s="193"/>
      <c r="J213" s="194">
        <f>ROUND(I213*H213,2)</f>
        <v>0</v>
      </c>
      <c r="K213" s="195"/>
      <c r="L213" s="33"/>
      <c r="M213" s="196" t="s">
        <v>1</v>
      </c>
      <c r="N213" s="197" t="s">
        <v>37</v>
      </c>
      <c r="O213" s="58"/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8" t="s">
        <v>188</v>
      </c>
      <c r="AT213" s="158" t="s">
        <v>266</v>
      </c>
      <c r="AU213" s="158" t="s">
        <v>82</v>
      </c>
      <c r="AY213" s="17" t="s">
        <v>181</v>
      </c>
      <c r="BE213" s="159">
        <f>IF(N213="základní",J213,0)</f>
        <v>0</v>
      </c>
      <c r="BF213" s="159">
        <f>IF(N213="snížená",J213,0)</f>
        <v>0</v>
      </c>
      <c r="BG213" s="159">
        <f>IF(N213="zákl. přenesená",J213,0)</f>
        <v>0</v>
      </c>
      <c r="BH213" s="159">
        <f>IF(N213="sníž. přenesená",J213,0)</f>
        <v>0</v>
      </c>
      <c r="BI213" s="159">
        <f>IF(N213="nulová",J213,0)</f>
        <v>0</v>
      </c>
      <c r="BJ213" s="17" t="s">
        <v>80</v>
      </c>
      <c r="BK213" s="159">
        <f>ROUND(I213*H213,2)</f>
        <v>0</v>
      </c>
      <c r="BL213" s="17" t="s">
        <v>188</v>
      </c>
      <c r="BM213" s="158" t="s">
        <v>959</v>
      </c>
    </row>
    <row r="214" spans="1:65" s="2" customFormat="1" ht="39">
      <c r="A214" s="32"/>
      <c r="B214" s="33"/>
      <c r="C214" s="32"/>
      <c r="D214" s="160" t="s">
        <v>190</v>
      </c>
      <c r="E214" s="32"/>
      <c r="F214" s="161" t="s">
        <v>960</v>
      </c>
      <c r="G214" s="32"/>
      <c r="H214" s="32"/>
      <c r="I214" s="162"/>
      <c r="J214" s="32"/>
      <c r="K214" s="32"/>
      <c r="L214" s="33"/>
      <c r="M214" s="163"/>
      <c r="N214" s="164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190</v>
      </c>
      <c r="AU214" s="17" t="s">
        <v>82</v>
      </c>
    </row>
    <row r="215" spans="1:65" s="14" customFormat="1" ht="11.25">
      <c r="B215" s="173"/>
      <c r="D215" s="160" t="s">
        <v>191</v>
      </c>
      <c r="E215" s="174" t="s">
        <v>1</v>
      </c>
      <c r="F215" s="175" t="s">
        <v>961</v>
      </c>
      <c r="H215" s="174" t="s">
        <v>1</v>
      </c>
      <c r="I215" s="176"/>
      <c r="L215" s="173"/>
      <c r="M215" s="177"/>
      <c r="N215" s="178"/>
      <c r="O215" s="178"/>
      <c r="P215" s="178"/>
      <c r="Q215" s="178"/>
      <c r="R215" s="178"/>
      <c r="S215" s="178"/>
      <c r="T215" s="179"/>
      <c r="AT215" s="174" t="s">
        <v>191</v>
      </c>
      <c r="AU215" s="174" t="s">
        <v>82</v>
      </c>
      <c r="AV215" s="14" t="s">
        <v>80</v>
      </c>
      <c r="AW215" s="14" t="s">
        <v>29</v>
      </c>
      <c r="AX215" s="14" t="s">
        <v>72</v>
      </c>
      <c r="AY215" s="174" t="s">
        <v>181</v>
      </c>
    </row>
    <row r="216" spans="1:65" s="13" customFormat="1" ht="11.25">
      <c r="B216" s="165"/>
      <c r="D216" s="160" t="s">
        <v>191</v>
      </c>
      <c r="E216" s="166" t="s">
        <v>1</v>
      </c>
      <c r="F216" s="167" t="s">
        <v>962</v>
      </c>
      <c r="H216" s="168">
        <v>13.8</v>
      </c>
      <c r="I216" s="169"/>
      <c r="L216" s="165"/>
      <c r="M216" s="170"/>
      <c r="N216" s="171"/>
      <c r="O216" s="171"/>
      <c r="P216" s="171"/>
      <c r="Q216" s="171"/>
      <c r="R216" s="171"/>
      <c r="S216" s="171"/>
      <c r="T216" s="172"/>
      <c r="AT216" s="166" t="s">
        <v>191</v>
      </c>
      <c r="AU216" s="166" t="s">
        <v>82</v>
      </c>
      <c r="AV216" s="13" t="s">
        <v>82</v>
      </c>
      <c r="AW216" s="13" t="s">
        <v>29</v>
      </c>
      <c r="AX216" s="13" t="s">
        <v>80</v>
      </c>
      <c r="AY216" s="166" t="s">
        <v>181</v>
      </c>
    </row>
    <row r="217" spans="1:65" s="2" customFormat="1" ht="24.2" customHeight="1">
      <c r="A217" s="32"/>
      <c r="B217" s="144"/>
      <c r="C217" s="188" t="s">
        <v>552</v>
      </c>
      <c r="D217" s="188" t="s">
        <v>266</v>
      </c>
      <c r="E217" s="189" t="s">
        <v>963</v>
      </c>
      <c r="F217" s="190" t="s">
        <v>964</v>
      </c>
      <c r="G217" s="191" t="s">
        <v>690</v>
      </c>
      <c r="H217" s="192">
        <v>910</v>
      </c>
      <c r="I217" s="193"/>
      <c r="J217" s="194">
        <f>ROUND(I217*H217,2)</f>
        <v>0</v>
      </c>
      <c r="K217" s="195"/>
      <c r="L217" s="33"/>
      <c r="M217" s="196" t="s">
        <v>1</v>
      </c>
      <c r="N217" s="197" t="s">
        <v>37</v>
      </c>
      <c r="O217" s="58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8" t="s">
        <v>188</v>
      </c>
      <c r="AT217" s="158" t="s">
        <v>266</v>
      </c>
      <c r="AU217" s="158" t="s">
        <v>82</v>
      </c>
      <c r="AY217" s="17" t="s">
        <v>181</v>
      </c>
      <c r="BE217" s="159">
        <f>IF(N217="základní",J217,0)</f>
        <v>0</v>
      </c>
      <c r="BF217" s="159">
        <f>IF(N217="snížená",J217,0)</f>
        <v>0</v>
      </c>
      <c r="BG217" s="159">
        <f>IF(N217="zákl. přenesená",J217,0)</f>
        <v>0</v>
      </c>
      <c r="BH217" s="159">
        <f>IF(N217="sníž. přenesená",J217,0)</f>
        <v>0</v>
      </c>
      <c r="BI217" s="159">
        <f>IF(N217="nulová",J217,0)</f>
        <v>0</v>
      </c>
      <c r="BJ217" s="17" t="s">
        <v>80</v>
      </c>
      <c r="BK217" s="159">
        <f>ROUND(I217*H217,2)</f>
        <v>0</v>
      </c>
      <c r="BL217" s="17" t="s">
        <v>188</v>
      </c>
      <c r="BM217" s="158" t="s">
        <v>965</v>
      </c>
    </row>
    <row r="218" spans="1:65" s="2" customFormat="1" ht="29.25">
      <c r="A218" s="32"/>
      <c r="B218" s="33"/>
      <c r="C218" s="32"/>
      <c r="D218" s="160" t="s">
        <v>190</v>
      </c>
      <c r="E218" s="32"/>
      <c r="F218" s="161" t="s">
        <v>966</v>
      </c>
      <c r="G218" s="32"/>
      <c r="H218" s="32"/>
      <c r="I218" s="162"/>
      <c r="J218" s="32"/>
      <c r="K218" s="32"/>
      <c r="L218" s="33"/>
      <c r="M218" s="163"/>
      <c r="N218" s="164"/>
      <c r="O218" s="58"/>
      <c r="P218" s="58"/>
      <c r="Q218" s="58"/>
      <c r="R218" s="58"/>
      <c r="S218" s="58"/>
      <c r="T218" s="59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T218" s="17" t="s">
        <v>190</v>
      </c>
      <c r="AU218" s="17" t="s">
        <v>82</v>
      </c>
    </row>
    <row r="219" spans="1:65" s="14" customFormat="1" ht="11.25">
      <c r="B219" s="173"/>
      <c r="D219" s="160" t="s">
        <v>191</v>
      </c>
      <c r="E219" s="174" t="s">
        <v>1</v>
      </c>
      <c r="F219" s="175" t="s">
        <v>967</v>
      </c>
      <c r="H219" s="174" t="s">
        <v>1</v>
      </c>
      <c r="I219" s="176"/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191</v>
      </c>
      <c r="AU219" s="174" t="s">
        <v>82</v>
      </c>
      <c r="AV219" s="14" t="s">
        <v>80</v>
      </c>
      <c r="AW219" s="14" t="s">
        <v>29</v>
      </c>
      <c r="AX219" s="14" t="s">
        <v>72</v>
      </c>
      <c r="AY219" s="174" t="s">
        <v>181</v>
      </c>
    </row>
    <row r="220" spans="1:65" s="13" customFormat="1" ht="11.25">
      <c r="B220" s="165"/>
      <c r="D220" s="160" t="s">
        <v>191</v>
      </c>
      <c r="E220" s="166" t="s">
        <v>1</v>
      </c>
      <c r="F220" s="167" t="s">
        <v>968</v>
      </c>
      <c r="H220" s="168">
        <v>910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6" t="s">
        <v>191</v>
      </c>
      <c r="AU220" s="166" t="s">
        <v>82</v>
      </c>
      <c r="AV220" s="13" t="s">
        <v>82</v>
      </c>
      <c r="AW220" s="13" t="s">
        <v>29</v>
      </c>
      <c r="AX220" s="13" t="s">
        <v>80</v>
      </c>
      <c r="AY220" s="166" t="s">
        <v>181</v>
      </c>
    </row>
    <row r="221" spans="1:65" s="2" customFormat="1" ht="24.2" customHeight="1">
      <c r="A221" s="32"/>
      <c r="B221" s="144"/>
      <c r="C221" s="188" t="s">
        <v>556</v>
      </c>
      <c r="D221" s="188" t="s">
        <v>266</v>
      </c>
      <c r="E221" s="189" t="s">
        <v>969</v>
      </c>
      <c r="F221" s="190" t="s">
        <v>970</v>
      </c>
      <c r="G221" s="191" t="s">
        <v>690</v>
      </c>
      <c r="H221" s="192">
        <v>750</v>
      </c>
      <c r="I221" s="193"/>
      <c r="J221" s="194">
        <f>ROUND(I221*H221,2)</f>
        <v>0</v>
      </c>
      <c r="K221" s="195"/>
      <c r="L221" s="33"/>
      <c r="M221" s="196" t="s">
        <v>1</v>
      </c>
      <c r="N221" s="197" t="s">
        <v>37</v>
      </c>
      <c r="O221" s="58"/>
      <c r="P221" s="156">
        <f>O221*H221</f>
        <v>0</v>
      </c>
      <c r="Q221" s="156">
        <v>0</v>
      </c>
      <c r="R221" s="156">
        <f>Q221*H221</f>
        <v>0</v>
      </c>
      <c r="S221" s="156">
        <v>0</v>
      </c>
      <c r="T221" s="157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8" t="s">
        <v>188</v>
      </c>
      <c r="AT221" s="158" t="s">
        <v>266</v>
      </c>
      <c r="AU221" s="158" t="s">
        <v>82</v>
      </c>
      <c r="AY221" s="17" t="s">
        <v>181</v>
      </c>
      <c r="BE221" s="159">
        <f>IF(N221="základní",J221,0)</f>
        <v>0</v>
      </c>
      <c r="BF221" s="159">
        <f>IF(N221="snížená",J221,0)</f>
        <v>0</v>
      </c>
      <c r="BG221" s="159">
        <f>IF(N221="zákl. přenesená",J221,0)</f>
        <v>0</v>
      </c>
      <c r="BH221" s="159">
        <f>IF(N221="sníž. přenesená",J221,0)</f>
        <v>0</v>
      </c>
      <c r="BI221" s="159">
        <f>IF(N221="nulová",J221,0)</f>
        <v>0</v>
      </c>
      <c r="BJ221" s="17" t="s">
        <v>80</v>
      </c>
      <c r="BK221" s="159">
        <f>ROUND(I221*H221,2)</f>
        <v>0</v>
      </c>
      <c r="BL221" s="17" t="s">
        <v>188</v>
      </c>
      <c r="BM221" s="158" t="s">
        <v>971</v>
      </c>
    </row>
    <row r="222" spans="1:65" s="2" customFormat="1" ht="29.25">
      <c r="A222" s="32"/>
      <c r="B222" s="33"/>
      <c r="C222" s="32"/>
      <c r="D222" s="160" t="s">
        <v>190</v>
      </c>
      <c r="E222" s="32"/>
      <c r="F222" s="161" t="s">
        <v>972</v>
      </c>
      <c r="G222" s="32"/>
      <c r="H222" s="32"/>
      <c r="I222" s="162"/>
      <c r="J222" s="32"/>
      <c r="K222" s="32"/>
      <c r="L222" s="33"/>
      <c r="M222" s="163"/>
      <c r="N222" s="164"/>
      <c r="O222" s="58"/>
      <c r="P222" s="58"/>
      <c r="Q222" s="58"/>
      <c r="R222" s="58"/>
      <c r="S222" s="58"/>
      <c r="T222" s="59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T222" s="17" t="s">
        <v>190</v>
      </c>
      <c r="AU222" s="17" t="s">
        <v>82</v>
      </c>
    </row>
    <row r="223" spans="1:65" s="13" customFormat="1" ht="11.25">
      <c r="B223" s="165"/>
      <c r="D223" s="160" t="s">
        <v>191</v>
      </c>
      <c r="E223" s="166" t="s">
        <v>1</v>
      </c>
      <c r="F223" s="167" t="s">
        <v>973</v>
      </c>
      <c r="H223" s="168">
        <v>750</v>
      </c>
      <c r="I223" s="169"/>
      <c r="L223" s="165"/>
      <c r="M223" s="170"/>
      <c r="N223" s="171"/>
      <c r="O223" s="171"/>
      <c r="P223" s="171"/>
      <c r="Q223" s="171"/>
      <c r="R223" s="171"/>
      <c r="S223" s="171"/>
      <c r="T223" s="172"/>
      <c r="AT223" s="166" t="s">
        <v>191</v>
      </c>
      <c r="AU223" s="166" t="s">
        <v>82</v>
      </c>
      <c r="AV223" s="13" t="s">
        <v>82</v>
      </c>
      <c r="AW223" s="13" t="s">
        <v>29</v>
      </c>
      <c r="AX223" s="13" t="s">
        <v>80</v>
      </c>
      <c r="AY223" s="166" t="s">
        <v>181</v>
      </c>
    </row>
    <row r="224" spans="1:65" s="2" customFormat="1" ht="24.2" customHeight="1">
      <c r="A224" s="32"/>
      <c r="B224" s="144"/>
      <c r="C224" s="188" t="s">
        <v>560</v>
      </c>
      <c r="D224" s="188" t="s">
        <v>266</v>
      </c>
      <c r="E224" s="189" t="s">
        <v>974</v>
      </c>
      <c r="F224" s="190" t="s">
        <v>975</v>
      </c>
      <c r="G224" s="191" t="s">
        <v>690</v>
      </c>
      <c r="H224" s="192">
        <v>2777.6</v>
      </c>
      <c r="I224" s="193"/>
      <c r="J224" s="194">
        <f>ROUND(I224*H224,2)</f>
        <v>0</v>
      </c>
      <c r="K224" s="195"/>
      <c r="L224" s="33"/>
      <c r="M224" s="196" t="s">
        <v>1</v>
      </c>
      <c r="N224" s="197" t="s">
        <v>37</v>
      </c>
      <c r="O224" s="58"/>
      <c r="P224" s="156">
        <f>O224*H224</f>
        <v>0</v>
      </c>
      <c r="Q224" s="156">
        <v>0</v>
      </c>
      <c r="R224" s="156">
        <f>Q224*H224</f>
        <v>0</v>
      </c>
      <c r="S224" s="156">
        <v>0</v>
      </c>
      <c r="T224" s="157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8" t="s">
        <v>188</v>
      </c>
      <c r="AT224" s="158" t="s">
        <v>266</v>
      </c>
      <c r="AU224" s="158" t="s">
        <v>82</v>
      </c>
      <c r="AY224" s="17" t="s">
        <v>181</v>
      </c>
      <c r="BE224" s="159">
        <f>IF(N224="základní",J224,0)</f>
        <v>0</v>
      </c>
      <c r="BF224" s="159">
        <f>IF(N224="snížená",J224,0)</f>
        <v>0</v>
      </c>
      <c r="BG224" s="159">
        <f>IF(N224="zákl. přenesená",J224,0)</f>
        <v>0</v>
      </c>
      <c r="BH224" s="159">
        <f>IF(N224="sníž. přenesená",J224,0)</f>
        <v>0</v>
      </c>
      <c r="BI224" s="159">
        <f>IF(N224="nulová",J224,0)</f>
        <v>0</v>
      </c>
      <c r="BJ224" s="17" t="s">
        <v>80</v>
      </c>
      <c r="BK224" s="159">
        <f>ROUND(I224*H224,2)</f>
        <v>0</v>
      </c>
      <c r="BL224" s="17" t="s">
        <v>188</v>
      </c>
      <c r="BM224" s="158" t="s">
        <v>976</v>
      </c>
    </row>
    <row r="225" spans="1:65" s="2" customFormat="1" ht="39">
      <c r="A225" s="32"/>
      <c r="B225" s="33"/>
      <c r="C225" s="32"/>
      <c r="D225" s="160" t="s">
        <v>190</v>
      </c>
      <c r="E225" s="32"/>
      <c r="F225" s="161" t="s">
        <v>977</v>
      </c>
      <c r="G225" s="32"/>
      <c r="H225" s="32"/>
      <c r="I225" s="162"/>
      <c r="J225" s="32"/>
      <c r="K225" s="32"/>
      <c r="L225" s="33"/>
      <c r="M225" s="163"/>
      <c r="N225" s="164"/>
      <c r="O225" s="58"/>
      <c r="P225" s="58"/>
      <c r="Q225" s="58"/>
      <c r="R225" s="58"/>
      <c r="S225" s="58"/>
      <c r="T225" s="59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T225" s="17" t="s">
        <v>190</v>
      </c>
      <c r="AU225" s="17" t="s">
        <v>82</v>
      </c>
    </row>
    <row r="226" spans="1:65" s="14" customFormat="1" ht="11.25">
      <c r="B226" s="173"/>
      <c r="D226" s="160" t="s">
        <v>191</v>
      </c>
      <c r="E226" s="174" t="s">
        <v>1</v>
      </c>
      <c r="F226" s="175" t="s">
        <v>978</v>
      </c>
      <c r="H226" s="174" t="s">
        <v>1</v>
      </c>
      <c r="I226" s="176"/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191</v>
      </c>
      <c r="AU226" s="174" t="s">
        <v>82</v>
      </c>
      <c r="AV226" s="14" t="s">
        <v>80</v>
      </c>
      <c r="AW226" s="14" t="s">
        <v>29</v>
      </c>
      <c r="AX226" s="14" t="s">
        <v>72</v>
      </c>
      <c r="AY226" s="174" t="s">
        <v>181</v>
      </c>
    </row>
    <row r="227" spans="1:65" s="13" customFormat="1" ht="11.25">
      <c r="B227" s="165"/>
      <c r="D227" s="160" t="s">
        <v>191</v>
      </c>
      <c r="E227" s="166" t="s">
        <v>1</v>
      </c>
      <c r="F227" s="167" t="s">
        <v>979</v>
      </c>
      <c r="H227" s="168">
        <v>2777.6</v>
      </c>
      <c r="I227" s="169"/>
      <c r="L227" s="165"/>
      <c r="M227" s="170"/>
      <c r="N227" s="171"/>
      <c r="O227" s="171"/>
      <c r="P227" s="171"/>
      <c r="Q227" s="171"/>
      <c r="R227" s="171"/>
      <c r="S227" s="171"/>
      <c r="T227" s="172"/>
      <c r="AT227" s="166" t="s">
        <v>191</v>
      </c>
      <c r="AU227" s="166" t="s">
        <v>82</v>
      </c>
      <c r="AV227" s="13" t="s">
        <v>82</v>
      </c>
      <c r="AW227" s="13" t="s">
        <v>29</v>
      </c>
      <c r="AX227" s="13" t="s">
        <v>80</v>
      </c>
      <c r="AY227" s="166" t="s">
        <v>181</v>
      </c>
    </row>
    <row r="228" spans="1:65" s="2" customFormat="1" ht="24.2" customHeight="1">
      <c r="A228" s="32"/>
      <c r="B228" s="144"/>
      <c r="C228" s="188" t="s">
        <v>564</v>
      </c>
      <c r="D228" s="188" t="s">
        <v>266</v>
      </c>
      <c r="E228" s="189" t="s">
        <v>980</v>
      </c>
      <c r="F228" s="190" t="s">
        <v>981</v>
      </c>
      <c r="G228" s="191" t="s">
        <v>690</v>
      </c>
      <c r="H228" s="192">
        <v>1190.4000000000001</v>
      </c>
      <c r="I228" s="193"/>
      <c r="J228" s="194">
        <f>ROUND(I228*H228,2)</f>
        <v>0</v>
      </c>
      <c r="K228" s="195"/>
      <c r="L228" s="33"/>
      <c r="M228" s="196" t="s">
        <v>1</v>
      </c>
      <c r="N228" s="197" t="s">
        <v>37</v>
      </c>
      <c r="O228" s="58"/>
      <c r="P228" s="156">
        <f>O228*H228</f>
        <v>0</v>
      </c>
      <c r="Q228" s="156">
        <v>0</v>
      </c>
      <c r="R228" s="156">
        <f>Q228*H228</f>
        <v>0</v>
      </c>
      <c r="S228" s="156">
        <v>0</v>
      </c>
      <c r="T228" s="157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8" t="s">
        <v>188</v>
      </c>
      <c r="AT228" s="158" t="s">
        <v>266</v>
      </c>
      <c r="AU228" s="158" t="s">
        <v>82</v>
      </c>
      <c r="AY228" s="17" t="s">
        <v>181</v>
      </c>
      <c r="BE228" s="159">
        <f>IF(N228="základní",J228,0)</f>
        <v>0</v>
      </c>
      <c r="BF228" s="159">
        <f>IF(N228="snížená",J228,0)</f>
        <v>0</v>
      </c>
      <c r="BG228" s="159">
        <f>IF(N228="zákl. přenesená",J228,0)</f>
        <v>0</v>
      </c>
      <c r="BH228" s="159">
        <f>IF(N228="sníž. přenesená",J228,0)</f>
        <v>0</v>
      </c>
      <c r="BI228" s="159">
        <f>IF(N228="nulová",J228,0)</f>
        <v>0</v>
      </c>
      <c r="BJ228" s="17" t="s">
        <v>80</v>
      </c>
      <c r="BK228" s="159">
        <f>ROUND(I228*H228,2)</f>
        <v>0</v>
      </c>
      <c r="BL228" s="17" t="s">
        <v>188</v>
      </c>
      <c r="BM228" s="158" t="s">
        <v>982</v>
      </c>
    </row>
    <row r="229" spans="1:65" s="2" customFormat="1" ht="39">
      <c r="A229" s="32"/>
      <c r="B229" s="33"/>
      <c r="C229" s="32"/>
      <c r="D229" s="160" t="s">
        <v>190</v>
      </c>
      <c r="E229" s="32"/>
      <c r="F229" s="161" t="s">
        <v>983</v>
      </c>
      <c r="G229" s="32"/>
      <c r="H229" s="32"/>
      <c r="I229" s="162"/>
      <c r="J229" s="32"/>
      <c r="K229" s="32"/>
      <c r="L229" s="33"/>
      <c r="M229" s="163"/>
      <c r="N229" s="164"/>
      <c r="O229" s="58"/>
      <c r="P229" s="58"/>
      <c r="Q229" s="58"/>
      <c r="R229" s="58"/>
      <c r="S229" s="58"/>
      <c r="T229" s="59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T229" s="17" t="s">
        <v>190</v>
      </c>
      <c r="AU229" s="17" t="s">
        <v>82</v>
      </c>
    </row>
    <row r="230" spans="1:65" s="14" customFormat="1" ht="11.25">
      <c r="B230" s="173"/>
      <c r="D230" s="160" t="s">
        <v>191</v>
      </c>
      <c r="E230" s="174" t="s">
        <v>1</v>
      </c>
      <c r="F230" s="175" t="s">
        <v>984</v>
      </c>
      <c r="H230" s="174" t="s">
        <v>1</v>
      </c>
      <c r="I230" s="176"/>
      <c r="L230" s="173"/>
      <c r="M230" s="177"/>
      <c r="N230" s="178"/>
      <c r="O230" s="178"/>
      <c r="P230" s="178"/>
      <c r="Q230" s="178"/>
      <c r="R230" s="178"/>
      <c r="S230" s="178"/>
      <c r="T230" s="179"/>
      <c r="AT230" s="174" t="s">
        <v>191</v>
      </c>
      <c r="AU230" s="174" t="s">
        <v>82</v>
      </c>
      <c r="AV230" s="14" t="s">
        <v>80</v>
      </c>
      <c r="AW230" s="14" t="s">
        <v>29</v>
      </c>
      <c r="AX230" s="14" t="s">
        <v>72</v>
      </c>
      <c r="AY230" s="174" t="s">
        <v>181</v>
      </c>
    </row>
    <row r="231" spans="1:65" s="13" customFormat="1" ht="11.25">
      <c r="B231" s="165"/>
      <c r="D231" s="160" t="s">
        <v>191</v>
      </c>
      <c r="E231" s="166" t="s">
        <v>1</v>
      </c>
      <c r="F231" s="167" t="s">
        <v>985</v>
      </c>
      <c r="H231" s="168">
        <v>1190.4000000000001</v>
      </c>
      <c r="I231" s="169"/>
      <c r="L231" s="165"/>
      <c r="M231" s="170"/>
      <c r="N231" s="171"/>
      <c r="O231" s="171"/>
      <c r="P231" s="171"/>
      <c r="Q231" s="171"/>
      <c r="R231" s="171"/>
      <c r="S231" s="171"/>
      <c r="T231" s="172"/>
      <c r="AT231" s="166" t="s">
        <v>191</v>
      </c>
      <c r="AU231" s="166" t="s">
        <v>82</v>
      </c>
      <c r="AV231" s="13" t="s">
        <v>82</v>
      </c>
      <c r="AW231" s="13" t="s">
        <v>29</v>
      </c>
      <c r="AX231" s="13" t="s">
        <v>80</v>
      </c>
      <c r="AY231" s="166" t="s">
        <v>181</v>
      </c>
    </row>
    <row r="232" spans="1:65" s="12" customFormat="1" ht="20.85" customHeight="1">
      <c r="B232" s="131"/>
      <c r="D232" s="132" t="s">
        <v>71</v>
      </c>
      <c r="E232" s="142" t="s">
        <v>212</v>
      </c>
      <c r="F232" s="142" t="s">
        <v>986</v>
      </c>
      <c r="I232" s="134"/>
      <c r="J232" s="143">
        <f>BK232</f>
        <v>0</v>
      </c>
      <c r="L232" s="131"/>
      <c r="M232" s="136"/>
      <c r="N232" s="137"/>
      <c r="O232" s="137"/>
      <c r="P232" s="138">
        <v>0</v>
      </c>
      <c r="Q232" s="137"/>
      <c r="R232" s="138">
        <v>0</v>
      </c>
      <c r="S232" s="137"/>
      <c r="T232" s="139">
        <v>0</v>
      </c>
      <c r="AR232" s="132" t="s">
        <v>80</v>
      </c>
      <c r="AT232" s="140" t="s">
        <v>71</v>
      </c>
      <c r="AU232" s="140" t="s">
        <v>82</v>
      </c>
      <c r="AY232" s="132" t="s">
        <v>181</v>
      </c>
      <c r="BK232" s="141">
        <v>0</v>
      </c>
    </row>
    <row r="233" spans="1:65" s="12" customFormat="1" ht="25.9" customHeight="1">
      <c r="B233" s="131"/>
      <c r="D233" s="132" t="s">
        <v>71</v>
      </c>
      <c r="E233" s="133" t="s">
        <v>639</v>
      </c>
      <c r="F233" s="133" t="s">
        <v>640</v>
      </c>
      <c r="I233" s="134"/>
      <c r="J233" s="135">
        <f>BK233</f>
        <v>0</v>
      </c>
      <c r="L233" s="131"/>
      <c r="M233" s="136"/>
      <c r="N233" s="137"/>
      <c r="O233" s="137"/>
      <c r="P233" s="138">
        <f>P234+SUM(P235:P266)</f>
        <v>0</v>
      </c>
      <c r="Q233" s="137"/>
      <c r="R233" s="138">
        <f>R234+SUM(R235:R266)</f>
        <v>0</v>
      </c>
      <c r="S233" s="137"/>
      <c r="T233" s="139">
        <f>T234+SUM(T235:T266)</f>
        <v>0</v>
      </c>
      <c r="AR233" s="132" t="s">
        <v>188</v>
      </c>
      <c r="AT233" s="140" t="s">
        <v>71</v>
      </c>
      <c r="AU233" s="140" t="s">
        <v>72</v>
      </c>
      <c r="AY233" s="132" t="s">
        <v>181</v>
      </c>
      <c r="BK233" s="141">
        <f>BK234+SUM(BK235:BK266)</f>
        <v>0</v>
      </c>
    </row>
    <row r="234" spans="1:65" s="2" customFormat="1" ht="37.9" customHeight="1">
      <c r="A234" s="32"/>
      <c r="B234" s="144"/>
      <c r="C234" s="188" t="s">
        <v>568</v>
      </c>
      <c r="D234" s="188" t="s">
        <v>266</v>
      </c>
      <c r="E234" s="189" t="s">
        <v>641</v>
      </c>
      <c r="F234" s="190" t="s">
        <v>642</v>
      </c>
      <c r="G234" s="191" t="s">
        <v>643</v>
      </c>
      <c r="H234" s="192">
        <v>2702</v>
      </c>
      <c r="I234" s="193"/>
      <c r="J234" s="194">
        <f>ROUND(I234*H234,2)</f>
        <v>0</v>
      </c>
      <c r="K234" s="195"/>
      <c r="L234" s="33"/>
      <c r="M234" s="196" t="s">
        <v>1</v>
      </c>
      <c r="N234" s="197" t="s">
        <v>37</v>
      </c>
      <c r="O234" s="58"/>
      <c r="P234" s="156">
        <f>O234*H234</f>
        <v>0</v>
      </c>
      <c r="Q234" s="156">
        <v>0</v>
      </c>
      <c r="R234" s="156">
        <f>Q234*H234</f>
        <v>0</v>
      </c>
      <c r="S234" s="156">
        <v>0</v>
      </c>
      <c r="T234" s="157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8" t="s">
        <v>644</v>
      </c>
      <c r="AT234" s="158" t="s">
        <v>266</v>
      </c>
      <c r="AU234" s="158" t="s">
        <v>80</v>
      </c>
      <c r="AY234" s="17" t="s">
        <v>181</v>
      </c>
      <c r="BE234" s="159">
        <f>IF(N234="základní",J234,0)</f>
        <v>0</v>
      </c>
      <c r="BF234" s="159">
        <f>IF(N234="snížená",J234,0)</f>
        <v>0</v>
      </c>
      <c r="BG234" s="159">
        <f>IF(N234="zákl. přenesená",J234,0)</f>
        <v>0</v>
      </c>
      <c r="BH234" s="159">
        <f>IF(N234="sníž. přenesená",J234,0)</f>
        <v>0</v>
      </c>
      <c r="BI234" s="159">
        <f>IF(N234="nulová",J234,0)</f>
        <v>0</v>
      </c>
      <c r="BJ234" s="17" t="s">
        <v>80</v>
      </c>
      <c r="BK234" s="159">
        <f>ROUND(I234*H234,2)</f>
        <v>0</v>
      </c>
      <c r="BL234" s="17" t="s">
        <v>644</v>
      </c>
      <c r="BM234" s="158" t="s">
        <v>987</v>
      </c>
    </row>
    <row r="235" spans="1:65" s="2" customFormat="1" ht="68.25">
      <c r="A235" s="32"/>
      <c r="B235" s="33"/>
      <c r="C235" s="32"/>
      <c r="D235" s="160" t="s">
        <v>190</v>
      </c>
      <c r="E235" s="32"/>
      <c r="F235" s="161" t="s">
        <v>646</v>
      </c>
      <c r="G235" s="32"/>
      <c r="H235" s="32"/>
      <c r="I235" s="162"/>
      <c r="J235" s="32"/>
      <c r="K235" s="32"/>
      <c r="L235" s="33"/>
      <c r="M235" s="163"/>
      <c r="N235" s="164"/>
      <c r="O235" s="58"/>
      <c r="P235" s="58"/>
      <c r="Q235" s="58"/>
      <c r="R235" s="58"/>
      <c r="S235" s="58"/>
      <c r="T235" s="59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T235" s="17" t="s">
        <v>190</v>
      </c>
      <c r="AU235" s="17" t="s">
        <v>80</v>
      </c>
    </row>
    <row r="236" spans="1:65" s="14" customFormat="1" ht="11.25">
      <c r="B236" s="173"/>
      <c r="D236" s="160" t="s">
        <v>191</v>
      </c>
      <c r="E236" s="174" t="s">
        <v>1</v>
      </c>
      <c r="F236" s="175" t="s">
        <v>988</v>
      </c>
      <c r="H236" s="174" t="s">
        <v>1</v>
      </c>
      <c r="I236" s="176"/>
      <c r="L236" s="173"/>
      <c r="M236" s="177"/>
      <c r="N236" s="178"/>
      <c r="O236" s="178"/>
      <c r="P236" s="178"/>
      <c r="Q236" s="178"/>
      <c r="R236" s="178"/>
      <c r="S236" s="178"/>
      <c r="T236" s="179"/>
      <c r="AT236" s="174" t="s">
        <v>191</v>
      </c>
      <c r="AU236" s="174" t="s">
        <v>80</v>
      </c>
      <c r="AV236" s="14" t="s">
        <v>80</v>
      </c>
      <c r="AW236" s="14" t="s">
        <v>29</v>
      </c>
      <c r="AX236" s="14" t="s">
        <v>72</v>
      </c>
      <c r="AY236" s="174" t="s">
        <v>181</v>
      </c>
    </row>
    <row r="237" spans="1:65" s="13" customFormat="1" ht="11.25">
      <c r="B237" s="165"/>
      <c r="D237" s="160" t="s">
        <v>191</v>
      </c>
      <c r="E237" s="166" t="s">
        <v>1</v>
      </c>
      <c r="F237" s="167" t="s">
        <v>989</v>
      </c>
      <c r="H237" s="168">
        <v>2702</v>
      </c>
      <c r="I237" s="169"/>
      <c r="L237" s="165"/>
      <c r="M237" s="170"/>
      <c r="N237" s="171"/>
      <c r="O237" s="171"/>
      <c r="P237" s="171"/>
      <c r="Q237" s="171"/>
      <c r="R237" s="171"/>
      <c r="S237" s="171"/>
      <c r="T237" s="172"/>
      <c r="AT237" s="166" t="s">
        <v>191</v>
      </c>
      <c r="AU237" s="166" t="s">
        <v>80</v>
      </c>
      <c r="AV237" s="13" t="s">
        <v>82</v>
      </c>
      <c r="AW237" s="13" t="s">
        <v>29</v>
      </c>
      <c r="AX237" s="13" t="s">
        <v>80</v>
      </c>
      <c r="AY237" s="166" t="s">
        <v>181</v>
      </c>
    </row>
    <row r="238" spans="1:65" s="2" customFormat="1" ht="44.25" customHeight="1">
      <c r="A238" s="32"/>
      <c r="B238" s="144"/>
      <c r="C238" s="188" t="s">
        <v>990</v>
      </c>
      <c r="D238" s="188" t="s">
        <v>266</v>
      </c>
      <c r="E238" s="189" t="s">
        <v>647</v>
      </c>
      <c r="F238" s="190" t="s">
        <v>648</v>
      </c>
      <c r="G238" s="191" t="s">
        <v>643</v>
      </c>
      <c r="H238" s="192">
        <v>2702</v>
      </c>
      <c r="I238" s="193"/>
      <c r="J238" s="194">
        <f>ROUND(I238*H238,2)</f>
        <v>0</v>
      </c>
      <c r="K238" s="195"/>
      <c r="L238" s="33"/>
      <c r="M238" s="196" t="s">
        <v>1</v>
      </c>
      <c r="N238" s="197" t="s">
        <v>37</v>
      </c>
      <c r="O238" s="58"/>
      <c r="P238" s="156">
        <f>O238*H238</f>
        <v>0</v>
      </c>
      <c r="Q238" s="156">
        <v>0</v>
      </c>
      <c r="R238" s="156">
        <f>Q238*H238</f>
        <v>0</v>
      </c>
      <c r="S238" s="156">
        <v>0</v>
      </c>
      <c r="T238" s="157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8" t="s">
        <v>644</v>
      </c>
      <c r="AT238" s="158" t="s">
        <v>266</v>
      </c>
      <c r="AU238" s="158" t="s">
        <v>80</v>
      </c>
      <c r="AY238" s="17" t="s">
        <v>181</v>
      </c>
      <c r="BE238" s="159">
        <f>IF(N238="základní",J238,0)</f>
        <v>0</v>
      </c>
      <c r="BF238" s="159">
        <f>IF(N238="snížená",J238,0)</f>
        <v>0</v>
      </c>
      <c r="BG238" s="159">
        <f>IF(N238="zákl. přenesená",J238,0)</f>
        <v>0</v>
      </c>
      <c r="BH238" s="159">
        <f>IF(N238="sníž. přenesená",J238,0)</f>
        <v>0</v>
      </c>
      <c r="BI238" s="159">
        <f>IF(N238="nulová",J238,0)</f>
        <v>0</v>
      </c>
      <c r="BJ238" s="17" t="s">
        <v>80</v>
      </c>
      <c r="BK238" s="159">
        <f>ROUND(I238*H238,2)</f>
        <v>0</v>
      </c>
      <c r="BL238" s="17" t="s">
        <v>644</v>
      </c>
      <c r="BM238" s="158" t="s">
        <v>991</v>
      </c>
    </row>
    <row r="239" spans="1:65" s="2" customFormat="1" ht="68.25">
      <c r="A239" s="32"/>
      <c r="B239" s="33"/>
      <c r="C239" s="32"/>
      <c r="D239" s="160" t="s">
        <v>190</v>
      </c>
      <c r="E239" s="32"/>
      <c r="F239" s="161" t="s">
        <v>650</v>
      </c>
      <c r="G239" s="32"/>
      <c r="H239" s="32"/>
      <c r="I239" s="162"/>
      <c r="J239" s="32"/>
      <c r="K239" s="32"/>
      <c r="L239" s="33"/>
      <c r="M239" s="163"/>
      <c r="N239" s="164"/>
      <c r="O239" s="58"/>
      <c r="P239" s="58"/>
      <c r="Q239" s="58"/>
      <c r="R239" s="58"/>
      <c r="S239" s="58"/>
      <c r="T239" s="59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T239" s="17" t="s">
        <v>190</v>
      </c>
      <c r="AU239" s="17" t="s">
        <v>80</v>
      </c>
    </row>
    <row r="240" spans="1:65" s="14" customFormat="1" ht="11.25">
      <c r="B240" s="173"/>
      <c r="D240" s="160" t="s">
        <v>191</v>
      </c>
      <c r="E240" s="174" t="s">
        <v>1</v>
      </c>
      <c r="F240" s="175" t="s">
        <v>992</v>
      </c>
      <c r="H240" s="174" t="s">
        <v>1</v>
      </c>
      <c r="I240" s="176"/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191</v>
      </c>
      <c r="AU240" s="174" t="s">
        <v>80</v>
      </c>
      <c r="AV240" s="14" t="s">
        <v>80</v>
      </c>
      <c r="AW240" s="14" t="s">
        <v>29</v>
      </c>
      <c r="AX240" s="14" t="s">
        <v>72</v>
      </c>
      <c r="AY240" s="174" t="s">
        <v>181</v>
      </c>
    </row>
    <row r="241" spans="1:65" s="13" customFormat="1" ht="11.25">
      <c r="B241" s="165"/>
      <c r="D241" s="160" t="s">
        <v>191</v>
      </c>
      <c r="E241" s="166" t="s">
        <v>1</v>
      </c>
      <c r="F241" s="167" t="s">
        <v>993</v>
      </c>
      <c r="H241" s="168">
        <v>2702</v>
      </c>
      <c r="I241" s="169"/>
      <c r="L241" s="165"/>
      <c r="M241" s="170"/>
      <c r="N241" s="171"/>
      <c r="O241" s="171"/>
      <c r="P241" s="171"/>
      <c r="Q241" s="171"/>
      <c r="R241" s="171"/>
      <c r="S241" s="171"/>
      <c r="T241" s="172"/>
      <c r="AT241" s="166" t="s">
        <v>191</v>
      </c>
      <c r="AU241" s="166" t="s">
        <v>80</v>
      </c>
      <c r="AV241" s="13" t="s">
        <v>82</v>
      </c>
      <c r="AW241" s="13" t="s">
        <v>29</v>
      </c>
      <c r="AX241" s="13" t="s">
        <v>80</v>
      </c>
      <c r="AY241" s="166" t="s">
        <v>181</v>
      </c>
    </row>
    <row r="242" spans="1:65" s="2" customFormat="1" ht="37.9" customHeight="1">
      <c r="A242" s="32"/>
      <c r="B242" s="144"/>
      <c r="C242" s="188" t="s">
        <v>994</v>
      </c>
      <c r="D242" s="188" t="s">
        <v>266</v>
      </c>
      <c r="E242" s="189" t="s">
        <v>641</v>
      </c>
      <c r="F242" s="190" t="s">
        <v>642</v>
      </c>
      <c r="G242" s="191" t="s">
        <v>643</v>
      </c>
      <c r="H242" s="192">
        <v>5020</v>
      </c>
      <c r="I242" s="193"/>
      <c r="J242" s="194">
        <f>ROUND(I242*H242,2)</f>
        <v>0</v>
      </c>
      <c r="K242" s="195"/>
      <c r="L242" s="33"/>
      <c r="M242" s="196" t="s">
        <v>1</v>
      </c>
      <c r="N242" s="197" t="s">
        <v>37</v>
      </c>
      <c r="O242" s="58"/>
      <c r="P242" s="156">
        <f>O242*H242</f>
        <v>0</v>
      </c>
      <c r="Q242" s="156">
        <v>0</v>
      </c>
      <c r="R242" s="156">
        <f>Q242*H242</f>
        <v>0</v>
      </c>
      <c r="S242" s="156">
        <v>0</v>
      </c>
      <c r="T242" s="157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8" t="s">
        <v>644</v>
      </c>
      <c r="AT242" s="158" t="s">
        <v>266</v>
      </c>
      <c r="AU242" s="158" t="s">
        <v>80</v>
      </c>
      <c r="AY242" s="17" t="s">
        <v>181</v>
      </c>
      <c r="BE242" s="159">
        <f>IF(N242="základní",J242,0)</f>
        <v>0</v>
      </c>
      <c r="BF242" s="159">
        <f>IF(N242="snížená",J242,0)</f>
        <v>0</v>
      </c>
      <c r="BG242" s="159">
        <f>IF(N242="zákl. přenesená",J242,0)</f>
        <v>0</v>
      </c>
      <c r="BH242" s="159">
        <f>IF(N242="sníž. přenesená",J242,0)</f>
        <v>0</v>
      </c>
      <c r="BI242" s="159">
        <f>IF(N242="nulová",J242,0)</f>
        <v>0</v>
      </c>
      <c r="BJ242" s="17" t="s">
        <v>80</v>
      </c>
      <c r="BK242" s="159">
        <f>ROUND(I242*H242,2)</f>
        <v>0</v>
      </c>
      <c r="BL242" s="17" t="s">
        <v>644</v>
      </c>
      <c r="BM242" s="158" t="s">
        <v>995</v>
      </c>
    </row>
    <row r="243" spans="1:65" s="2" customFormat="1" ht="68.25">
      <c r="A243" s="32"/>
      <c r="B243" s="33"/>
      <c r="C243" s="32"/>
      <c r="D243" s="160" t="s">
        <v>190</v>
      </c>
      <c r="E243" s="32"/>
      <c r="F243" s="161" t="s">
        <v>646</v>
      </c>
      <c r="G243" s="32"/>
      <c r="H243" s="32"/>
      <c r="I243" s="162"/>
      <c r="J243" s="32"/>
      <c r="K243" s="32"/>
      <c r="L243" s="33"/>
      <c r="M243" s="163"/>
      <c r="N243" s="164"/>
      <c r="O243" s="58"/>
      <c r="P243" s="58"/>
      <c r="Q243" s="58"/>
      <c r="R243" s="58"/>
      <c r="S243" s="58"/>
      <c r="T243" s="59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T243" s="17" t="s">
        <v>190</v>
      </c>
      <c r="AU243" s="17" t="s">
        <v>80</v>
      </c>
    </row>
    <row r="244" spans="1:65" s="14" customFormat="1" ht="11.25">
      <c r="B244" s="173"/>
      <c r="D244" s="160" t="s">
        <v>191</v>
      </c>
      <c r="E244" s="174" t="s">
        <v>1</v>
      </c>
      <c r="F244" s="175" t="s">
        <v>996</v>
      </c>
      <c r="H244" s="174" t="s">
        <v>1</v>
      </c>
      <c r="I244" s="176"/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191</v>
      </c>
      <c r="AU244" s="174" t="s">
        <v>80</v>
      </c>
      <c r="AV244" s="14" t="s">
        <v>80</v>
      </c>
      <c r="AW244" s="14" t="s">
        <v>29</v>
      </c>
      <c r="AX244" s="14" t="s">
        <v>72</v>
      </c>
      <c r="AY244" s="174" t="s">
        <v>181</v>
      </c>
    </row>
    <row r="245" spans="1:65" s="13" customFormat="1" ht="11.25">
      <c r="B245" s="165"/>
      <c r="D245" s="160" t="s">
        <v>191</v>
      </c>
      <c r="E245" s="166" t="s">
        <v>1</v>
      </c>
      <c r="F245" s="167" t="s">
        <v>997</v>
      </c>
      <c r="H245" s="168">
        <v>5020</v>
      </c>
      <c r="I245" s="169"/>
      <c r="L245" s="165"/>
      <c r="M245" s="170"/>
      <c r="N245" s="171"/>
      <c r="O245" s="171"/>
      <c r="P245" s="171"/>
      <c r="Q245" s="171"/>
      <c r="R245" s="171"/>
      <c r="S245" s="171"/>
      <c r="T245" s="172"/>
      <c r="AT245" s="166" t="s">
        <v>191</v>
      </c>
      <c r="AU245" s="166" t="s">
        <v>80</v>
      </c>
      <c r="AV245" s="13" t="s">
        <v>82</v>
      </c>
      <c r="AW245" s="13" t="s">
        <v>29</v>
      </c>
      <c r="AX245" s="13" t="s">
        <v>80</v>
      </c>
      <c r="AY245" s="166" t="s">
        <v>181</v>
      </c>
    </row>
    <row r="246" spans="1:65" s="2" customFormat="1" ht="44.25" customHeight="1">
      <c r="A246" s="32"/>
      <c r="B246" s="144"/>
      <c r="C246" s="188" t="s">
        <v>998</v>
      </c>
      <c r="D246" s="188" t="s">
        <v>266</v>
      </c>
      <c r="E246" s="189" t="s">
        <v>647</v>
      </c>
      <c r="F246" s="190" t="s">
        <v>648</v>
      </c>
      <c r="G246" s="191" t="s">
        <v>643</v>
      </c>
      <c r="H246" s="192">
        <v>5020</v>
      </c>
      <c r="I246" s="193"/>
      <c r="J246" s="194">
        <f>ROUND(I246*H246,2)</f>
        <v>0</v>
      </c>
      <c r="K246" s="195"/>
      <c r="L246" s="33"/>
      <c r="M246" s="196" t="s">
        <v>1</v>
      </c>
      <c r="N246" s="197" t="s">
        <v>37</v>
      </c>
      <c r="O246" s="58"/>
      <c r="P246" s="156">
        <f>O246*H246</f>
        <v>0</v>
      </c>
      <c r="Q246" s="156">
        <v>0</v>
      </c>
      <c r="R246" s="156">
        <f>Q246*H246</f>
        <v>0</v>
      </c>
      <c r="S246" s="156">
        <v>0</v>
      </c>
      <c r="T246" s="157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58" t="s">
        <v>644</v>
      </c>
      <c r="AT246" s="158" t="s">
        <v>266</v>
      </c>
      <c r="AU246" s="158" t="s">
        <v>80</v>
      </c>
      <c r="AY246" s="17" t="s">
        <v>181</v>
      </c>
      <c r="BE246" s="159">
        <f>IF(N246="základní",J246,0)</f>
        <v>0</v>
      </c>
      <c r="BF246" s="159">
        <f>IF(N246="snížená",J246,0)</f>
        <v>0</v>
      </c>
      <c r="BG246" s="159">
        <f>IF(N246="zákl. přenesená",J246,0)</f>
        <v>0</v>
      </c>
      <c r="BH246" s="159">
        <f>IF(N246="sníž. přenesená",J246,0)</f>
        <v>0</v>
      </c>
      <c r="BI246" s="159">
        <f>IF(N246="nulová",J246,0)</f>
        <v>0</v>
      </c>
      <c r="BJ246" s="17" t="s">
        <v>80</v>
      </c>
      <c r="BK246" s="159">
        <f>ROUND(I246*H246,2)</f>
        <v>0</v>
      </c>
      <c r="BL246" s="17" t="s">
        <v>644</v>
      </c>
      <c r="BM246" s="158" t="s">
        <v>999</v>
      </c>
    </row>
    <row r="247" spans="1:65" s="2" customFormat="1" ht="68.25">
      <c r="A247" s="32"/>
      <c r="B247" s="33"/>
      <c r="C247" s="32"/>
      <c r="D247" s="160" t="s">
        <v>190</v>
      </c>
      <c r="E247" s="32"/>
      <c r="F247" s="161" t="s">
        <v>650</v>
      </c>
      <c r="G247" s="32"/>
      <c r="H247" s="32"/>
      <c r="I247" s="162"/>
      <c r="J247" s="32"/>
      <c r="K247" s="32"/>
      <c r="L247" s="33"/>
      <c r="M247" s="163"/>
      <c r="N247" s="164"/>
      <c r="O247" s="58"/>
      <c r="P247" s="58"/>
      <c r="Q247" s="58"/>
      <c r="R247" s="58"/>
      <c r="S247" s="58"/>
      <c r="T247" s="59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T247" s="17" t="s">
        <v>190</v>
      </c>
      <c r="AU247" s="17" t="s">
        <v>80</v>
      </c>
    </row>
    <row r="248" spans="1:65" s="14" customFormat="1" ht="11.25">
      <c r="B248" s="173"/>
      <c r="D248" s="160" t="s">
        <v>191</v>
      </c>
      <c r="E248" s="174" t="s">
        <v>1</v>
      </c>
      <c r="F248" s="175" t="s">
        <v>996</v>
      </c>
      <c r="H248" s="174" t="s">
        <v>1</v>
      </c>
      <c r="I248" s="176"/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191</v>
      </c>
      <c r="AU248" s="174" t="s">
        <v>80</v>
      </c>
      <c r="AV248" s="14" t="s">
        <v>80</v>
      </c>
      <c r="AW248" s="14" t="s">
        <v>29</v>
      </c>
      <c r="AX248" s="14" t="s">
        <v>72</v>
      </c>
      <c r="AY248" s="174" t="s">
        <v>181</v>
      </c>
    </row>
    <row r="249" spans="1:65" s="13" customFormat="1" ht="11.25">
      <c r="B249" s="165"/>
      <c r="D249" s="160" t="s">
        <v>191</v>
      </c>
      <c r="E249" s="166" t="s">
        <v>1</v>
      </c>
      <c r="F249" s="167" t="s">
        <v>1000</v>
      </c>
      <c r="H249" s="168">
        <v>5020</v>
      </c>
      <c r="I249" s="169"/>
      <c r="L249" s="165"/>
      <c r="M249" s="170"/>
      <c r="N249" s="171"/>
      <c r="O249" s="171"/>
      <c r="P249" s="171"/>
      <c r="Q249" s="171"/>
      <c r="R249" s="171"/>
      <c r="S249" s="171"/>
      <c r="T249" s="172"/>
      <c r="AT249" s="166" t="s">
        <v>191</v>
      </c>
      <c r="AU249" s="166" t="s">
        <v>80</v>
      </c>
      <c r="AV249" s="13" t="s">
        <v>82</v>
      </c>
      <c r="AW249" s="13" t="s">
        <v>29</v>
      </c>
      <c r="AX249" s="13" t="s">
        <v>80</v>
      </c>
      <c r="AY249" s="166" t="s">
        <v>181</v>
      </c>
    </row>
    <row r="250" spans="1:65" s="2" customFormat="1" ht="49.15" customHeight="1">
      <c r="A250" s="32"/>
      <c r="B250" s="144"/>
      <c r="C250" s="188" t="s">
        <v>1001</v>
      </c>
      <c r="D250" s="188" t="s">
        <v>266</v>
      </c>
      <c r="E250" s="189" t="s">
        <v>652</v>
      </c>
      <c r="F250" s="190" t="s">
        <v>653</v>
      </c>
      <c r="G250" s="191" t="s">
        <v>643</v>
      </c>
      <c r="H250" s="192">
        <v>1076</v>
      </c>
      <c r="I250" s="193"/>
      <c r="J250" s="194">
        <f>ROUND(I250*H250,2)</f>
        <v>0</v>
      </c>
      <c r="K250" s="195"/>
      <c r="L250" s="33"/>
      <c r="M250" s="196" t="s">
        <v>1</v>
      </c>
      <c r="N250" s="197" t="s">
        <v>37</v>
      </c>
      <c r="O250" s="58"/>
      <c r="P250" s="156">
        <f>O250*H250</f>
        <v>0</v>
      </c>
      <c r="Q250" s="156">
        <v>0</v>
      </c>
      <c r="R250" s="156">
        <f>Q250*H250</f>
        <v>0</v>
      </c>
      <c r="S250" s="156">
        <v>0</v>
      </c>
      <c r="T250" s="157">
        <f>S250*H250</f>
        <v>0</v>
      </c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R250" s="158" t="s">
        <v>644</v>
      </c>
      <c r="AT250" s="158" t="s">
        <v>266</v>
      </c>
      <c r="AU250" s="158" t="s">
        <v>80</v>
      </c>
      <c r="AY250" s="17" t="s">
        <v>181</v>
      </c>
      <c r="BE250" s="159">
        <f>IF(N250="základní",J250,0)</f>
        <v>0</v>
      </c>
      <c r="BF250" s="159">
        <f>IF(N250="snížená",J250,0)</f>
        <v>0</v>
      </c>
      <c r="BG250" s="159">
        <f>IF(N250="zákl. přenesená",J250,0)</f>
        <v>0</v>
      </c>
      <c r="BH250" s="159">
        <f>IF(N250="sníž. přenesená",J250,0)</f>
        <v>0</v>
      </c>
      <c r="BI250" s="159">
        <f>IF(N250="nulová",J250,0)</f>
        <v>0</v>
      </c>
      <c r="BJ250" s="17" t="s">
        <v>80</v>
      </c>
      <c r="BK250" s="159">
        <f>ROUND(I250*H250,2)</f>
        <v>0</v>
      </c>
      <c r="BL250" s="17" t="s">
        <v>644</v>
      </c>
      <c r="BM250" s="158" t="s">
        <v>1002</v>
      </c>
    </row>
    <row r="251" spans="1:65" s="2" customFormat="1" ht="68.25">
      <c r="A251" s="32"/>
      <c r="B251" s="33"/>
      <c r="C251" s="32"/>
      <c r="D251" s="160" t="s">
        <v>190</v>
      </c>
      <c r="E251" s="32"/>
      <c r="F251" s="161" t="s">
        <v>655</v>
      </c>
      <c r="G251" s="32"/>
      <c r="H251" s="32"/>
      <c r="I251" s="162"/>
      <c r="J251" s="32"/>
      <c r="K251" s="32"/>
      <c r="L251" s="33"/>
      <c r="M251" s="163"/>
      <c r="N251" s="164"/>
      <c r="O251" s="58"/>
      <c r="P251" s="58"/>
      <c r="Q251" s="58"/>
      <c r="R251" s="58"/>
      <c r="S251" s="58"/>
      <c r="T251" s="59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T251" s="17" t="s">
        <v>190</v>
      </c>
      <c r="AU251" s="17" t="s">
        <v>80</v>
      </c>
    </row>
    <row r="252" spans="1:65" s="14" customFormat="1" ht="11.25">
      <c r="B252" s="173"/>
      <c r="D252" s="160" t="s">
        <v>191</v>
      </c>
      <c r="E252" s="174" t="s">
        <v>1</v>
      </c>
      <c r="F252" s="175" t="s">
        <v>1003</v>
      </c>
      <c r="H252" s="174" t="s">
        <v>1</v>
      </c>
      <c r="I252" s="176"/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191</v>
      </c>
      <c r="AU252" s="174" t="s">
        <v>80</v>
      </c>
      <c r="AV252" s="14" t="s">
        <v>80</v>
      </c>
      <c r="AW252" s="14" t="s">
        <v>29</v>
      </c>
      <c r="AX252" s="14" t="s">
        <v>72</v>
      </c>
      <c r="AY252" s="174" t="s">
        <v>181</v>
      </c>
    </row>
    <row r="253" spans="1:65" s="13" customFormat="1" ht="11.25">
      <c r="B253" s="165"/>
      <c r="D253" s="160" t="s">
        <v>191</v>
      </c>
      <c r="E253" s="166" t="s">
        <v>1</v>
      </c>
      <c r="F253" s="167" t="s">
        <v>1004</v>
      </c>
      <c r="H253" s="168">
        <v>1076</v>
      </c>
      <c r="I253" s="169"/>
      <c r="L253" s="165"/>
      <c r="M253" s="170"/>
      <c r="N253" s="171"/>
      <c r="O253" s="171"/>
      <c r="P253" s="171"/>
      <c r="Q253" s="171"/>
      <c r="R253" s="171"/>
      <c r="S253" s="171"/>
      <c r="T253" s="172"/>
      <c r="AT253" s="166" t="s">
        <v>191</v>
      </c>
      <c r="AU253" s="166" t="s">
        <v>80</v>
      </c>
      <c r="AV253" s="13" t="s">
        <v>82</v>
      </c>
      <c r="AW253" s="13" t="s">
        <v>29</v>
      </c>
      <c r="AX253" s="13" t="s">
        <v>80</v>
      </c>
      <c r="AY253" s="166" t="s">
        <v>181</v>
      </c>
    </row>
    <row r="254" spans="1:65" s="2" customFormat="1" ht="55.5" customHeight="1">
      <c r="A254" s="32"/>
      <c r="B254" s="144"/>
      <c r="C254" s="188" t="s">
        <v>1005</v>
      </c>
      <c r="D254" s="188" t="s">
        <v>266</v>
      </c>
      <c r="E254" s="189" t="s">
        <v>656</v>
      </c>
      <c r="F254" s="190" t="s">
        <v>657</v>
      </c>
      <c r="G254" s="191" t="s">
        <v>643</v>
      </c>
      <c r="H254" s="192">
        <v>16140</v>
      </c>
      <c r="I254" s="193"/>
      <c r="J254" s="194">
        <f>ROUND(I254*H254,2)</f>
        <v>0</v>
      </c>
      <c r="K254" s="195"/>
      <c r="L254" s="33"/>
      <c r="M254" s="196" t="s">
        <v>1</v>
      </c>
      <c r="N254" s="197" t="s">
        <v>37</v>
      </c>
      <c r="O254" s="58"/>
      <c r="P254" s="156">
        <f>O254*H254</f>
        <v>0</v>
      </c>
      <c r="Q254" s="156">
        <v>0</v>
      </c>
      <c r="R254" s="156">
        <f>Q254*H254</f>
        <v>0</v>
      </c>
      <c r="S254" s="156">
        <v>0</v>
      </c>
      <c r="T254" s="157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8" t="s">
        <v>644</v>
      </c>
      <c r="AT254" s="158" t="s">
        <v>266</v>
      </c>
      <c r="AU254" s="158" t="s">
        <v>80</v>
      </c>
      <c r="AY254" s="17" t="s">
        <v>181</v>
      </c>
      <c r="BE254" s="159">
        <f>IF(N254="základní",J254,0)</f>
        <v>0</v>
      </c>
      <c r="BF254" s="159">
        <f>IF(N254="snížená",J254,0)</f>
        <v>0</v>
      </c>
      <c r="BG254" s="159">
        <f>IF(N254="zákl. přenesená",J254,0)</f>
        <v>0</v>
      </c>
      <c r="BH254" s="159">
        <f>IF(N254="sníž. přenesená",J254,0)</f>
        <v>0</v>
      </c>
      <c r="BI254" s="159">
        <f>IF(N254="nulová",J254,0)</f>
        <v>0</v>
      </c>
      <c r="BJ254" s="17" t="s">
        <v>80</v>
      </c>
      <c r="BK254" s="159">
        <f>ROUND(I254*H254,2)</f>
        <v>0</v>
      </c>
      <c r="BL254" s="17" t="s">
        <v>644</v>
      </c>
      <c r="BM254" s="158" t="s">
        <v>1006</v>
      </c>
    </row>
    <row r="255" spans="1:65" s="2" customFormat="1" ht="78">
      <c r="A255" s="32"/>
      <c r="B255" s="33"/>
      <c r="C255" s="32"/>
      <c r="D255" s="160" t="s">
        <v>190</v>
      </c>
      <c r="E255" s="32"/>
      <c r="F255" s="161" t="s">
        <v>659</v>
      </c>
      <c r="G255" s="32"/>
      <c r="H255" s="32"/>
      <c r="I255" s="162"/>
      <c r="J255" s="32"/>
      <c r="K255" s="32"/>
      <c r="L255" s="33"/>
      <c r="M255" s="163"/>
      <c r="N255" s="164"/>
      <c r="O255" s="58"/>
      <c r="P255" s="58"/>
      <c r="Q255" s="58"/>
      <c r="R255" s="58"/>
      <c r="S255" s="58"/>
      <c r="T255" s="59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T255" s="17" t="s">
        <v>190</v>
      </c>
      <c r="AU255" s="17" t="s">
        <v>80</v>
      </c>
    </row>
    <row r="256" spans="1:65" s="14" customFormat="1" ht="11.25">
      <c r="B256" s="173"/>
      <c r="D256" s="160" t="s">
        <v>191</v>
      </c>
      <c r="E256" s="174" t="s">
        <v>1</v>
      </c>
      <c r="F256" s="175" t="s">
        <v>1003</v>
      </c>
      <c r="H256" s="174" t="s">
        <v>1</v>
      </c>
      <c r="I256" s="176"/>
      <c r="L256" s="173"/>
      <c r="M256" s="177"/>
      <c r="N256" s="178"/>
      <c r="O256" s="178"/>
      <c r="P256" s="178"/>
      <c r="Q256" s="178"/>
      <c r="R256" s="178"/>
      <c r="S256" s="178"/>
      <c r="T256" s="179"/>
      <c r="AT256" s="174" t="s">
        <v>191</v>
      </c>
      <c r="AU256" s="174" t="s">
        <v>80</v>
      </c>
      <c r="AV256" s="14" t="s">
        <v>80</v>
      </c>
      <c r="AW256" s="14" t="s">
        <v>29</v>
      </c>
      <c r="AX256" s="14" t="s">
        <v>72</v>
      </c>
      <c r="AY256" s="174" t="s">
        <v>181</v>
      </c>
    </row>
    <row r="257" spans="1:65" s="13" customFormat="1" ht="11.25">
      <c r="B257" s="165"/>
      <c r="D257" s="160" t="s">
        <v>191</v>
      </c>
      <c r="E257" s="166" t="s">
        <v>1</v>
      </c>
      <c r="F257" s="167" t="s">
        <v>1007</v>
      </c>
      <c r="H257" s="168">
        <v>16140</v>
      </c>
      <c r="I257" s="169"/>
      <c r="L257" s="165"/>
      <c r="M257" s="170"/>
      <c r="N257" s="171"/>
      <c r="O257" s="171"/>
      <c r="P257" s="171"/>
      <c r="Q257" s="171"/>
      <c r="R257" s="171"/>
      <c r="S257" s="171"/>
      <c r="T257" s="172"/>
      <c r="AT257" s="166" t="s">
        <v>191</v>
      </c>
      <c r="AU257" s="166" t="s">
        <v>80</v>
      </c>
      <c r="AV257" s="13" t="s">
        <v>82</v>
      </c>
      <c r="AW257" s="13" t="s">
        <v>29</v>
      </c>
      <c r="AX257" s="13" t="s">
        <v>80</v>
      </c>
      <c r="AY257" s="166" t="s">
        <v>181</v>
      </c>
    </row>
    <row r="258" spans="1:65" s="2" customFormat="1" ht="49.15" customHeight="1">
      <c r="A258" s="32"/>
      <c r="B258" s="144"/>
      <c r="C258" s="188" t="s">
        <v>1008</v>
      </c>
      <c r="D258" s="188" t="s">
        <v>266</v>
      </c>
      <c r="E258" s="189" t="s">
        <v>652</v>
      </c>
      <c r="F258" s="190" t="s">
        <v>653</v>
      </c>
      <c r="G258" s="191" t="s">
        <v>643</v>
      </c>
      <c r="H258" s="192">
        <v>3.44</v>
      </c>
      <c r="I258" s="193"/>
      <c r="J258" s="194">
        <f>ROUND(I258*H258,2)</f>
        <v>0</v>
      </c>
      <c r="K258" s="195"/>
      <c r="L258" s="33"/>
      <c r="M258" s="196" t="s">
        <v>1</v>
      </c>
      <c r="N258" s="197" t="s">
        <v>37</v>
      </c>
      <c r="O258" s="58"/>
      <c r="P258" s="156">
        <f>O258*H258</f>
        <v>0</v>
      </c>
      <c r="Q258" s="156">
        <v>0</v>
      </c>
      <c r="R258" s="156">
        <f>Q258*H258</f>
        <v>0</v>
      </c>
      <c r="S258" s="156">
        <v>0</v>
      </c>
      <c r="T258" s="157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58" t="s">
        <v>644</v>
      </c>
      <c r="AT258" s="158" t="s">
        <v>266</v>
      </c>
      <c r="AU258" s="158" t="s">
        <v>80</v>
      </c>
      <c r="AY258" s="17" t="s">
        <v>181</v>
      </c>
      <c r="BE258" s="159">
        <f>IF(N258="základní",J258,0)</f>
        <v>0</v>
      </c>
      <c r="BF258" s="159">
        <f>IF(N258="snížená",J258,0)</f>
        <v>0</v>
      </c>
      <c r="BG258" s="159">
        <f>IF(N258="zákl. přenesená",J258,0)</f>
        <v>0</v>
      </c>
      <c r="BH258" s="159">
        <f>IF(N258="sníž. přenesená",J258,0)</f>
        <v>0</v>
      </c>
      <c r="BI258" s="159">
        <f>IF(N258="nulová",J258,0)</f>
        <v>0</v>
      </c>
      <c r="BJ258" s="17" t="s">
        <v>80</v>
      </c>
      <c r="BK258" s="159">
        <f>ROUND(I258*H258,2)</f>
        <v>0</v>
      </c>
      <c r="BL258" s="17" t="s">
        <v>644</v>
      </c>
      <c r="BM258" s="158" t="s">
        <v>1009</v>
      </c>
    </row>
    <row r="259" spans="1:65" s="2" customFormat="1" ht="68.25">
      <c r="A259" s="32"/>
      <c r="B259" s="33"/>
      <c r="C259" s="32"/>
      <c r="D259" s="160" t="s">
        <v>190</v>
      </c>
      <c r="E259" s="32"/>
      <c r="F259" s="161" t="s">
        <v>655</v>
      </c>
      <c r="G259" s="32"/>
      <c r="H259" s="32"/>
      <c r="I259" s="162"/>
      <c r="J259" s="32"/>
      <c r="K259" s="32"/>
      <c r="L259" s="33"/>
      <c r="M259" s="163"/>
      <c r="N259" s="164"/>
      <c r="O259" s="58"/>
      <c r="P259" s="58"/>
      <c r="Q259" s="58"/>
      <c r="R259" s="58"/>
      <c r="S259" s="58"/>
      <c r="T259" s="59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T259" s="17" t="s">
        <v>190</v>
      </c>
      <c r="AU259" s="17" t="s">
        <v>80</v>
      </c>
    </row>
    <row r="260" spans="1:65" s="14" customFormat="1" ht="11.25">
      <c r="B260" s="173"/>
      <c r="D260" s="160" t="s">
        <v>191</v>
      </c>
      <c r="E260" s="174" t="s">
        <v>1</v>
      </c>
      <c r="F260" s="175" t="s">
        <v>1010</v>
      </c>
      <c r="H260" s="174" t="s">
        <v>1</v>
      </c>
      <c r="I260" s="176"/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191</v>
      </c>
      <c r="AU260" s="174" t="s">
        <v>80</v>
      </c>
      <c r="AV260" s="14" t="s">
        <v>80</v>
      </c>
      <c r="AW260" s="14" t="s">
        <v>29</v>
      </c>
      <c r="AX260" s="14" t="s">
        <v>72</v>
      </c>
      <c r="AY260" s="174" t="s">
        <v>181</v>
      </c>
    </row>
    <row r="261" spans="1:65" s="13" customFormat="1" ht="11.25">
      <c r="B261" s="165"/>
      <c r="D261" s="160" t="s">
        <v>191</v>
      </c>
      <c r="E261" s="166" t="s">
        <v>1</v>
      </c>
      <c r="F261" s="167" t="s">
        <v>1011</v>
      </c>
      <c r="H261" s="168">
        <v>3.44</v>
      </c>
      <c r="I261" s="169"/>
      <c r="L261" s="165"/>
      <c r="M261" s="170"/>
      <c r="N261" s="171"/>
      <c r="O261" s="171"/>
      <c r="P261" s="171"/>
      <c r="Q261" s="171"/>
      <c r="R261" s="171"/>
      <c r="S261" s="171"/>
      <c r="T261" s="172"/>
      <c r="AT261" s="166" t="s">
        <v>191</v>
      </c>
      <c r="AU261" s="166" t="s">
        <v>80</v>
      </c>
      <c r="AV261" s="13" t="s">
        <v>82</v>
      </c>
      <c r="AW261" s="13" t="s">
        <v>29</v>
      </c>
      <c r="AX261" s="13" t="s">
        <v>80</v>
      </c>
      <c r="AY261" s="166" t="s">
        <v>181</v>
      </c>
    </row>
    <row r="262" spans="1:65" s="2" customFormat="1" ht="55.5" customHeight="1">
      <c r="A262" s="32"/>
      <c r="B262" s="144"/>
      <c r="C262" s="188" t="s">
        <v>1012</v>
      </c>
      <c r="D262" s="188" t="s">
        <v>266</v>
      </c>
      <c r="E262" s="189" t="s">
        <v>656</v>
      </c>
      <c r="F262" s="190" t="s">
        <v>657</v>
      </c>
      <c r="G262" s="191" t="s">
        <v>643</v>
      </c>
      <c r="H262" s="192">
        <v>14</v>
      </c>
      <c r="I262" s="193"/>
      <c r="J262" s="194">
        <f>ROUND(I262*H262,2)</f>
        <v>0</v>
      </c>
      <c r="K262" s="195"/>
      <c r="L262" s="33"/>
      <c r="M262" s="196" t="s">
        <v>1</v>
      </c>
      <c r="N262" s="197" t="s">
        <v>37</v>
      </c>
      <c r="O262" s="58"/>
      <c r="P262" s="156">
        <f>O262*H262</f>
        <v>0</v>
      </c>
      <c r="Q262" s="156">
        <v>0</v>
      </c>
      <c r="R262" s="156">
        <f>Q262*H262</f>
        <v>0</v>
      </c>
      <c r="S262" s="156">
        <v>0</v>
      </c>
      <c r="T262" s="157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58" t="s">
        <v>644</v>
      </c>
      <c r="AT262" s="158" t="s">
        <v>266</v>
      </c>
      <c r="AU262" s="158" t="s">
        <v>80</v>
      </c>
      <c r="AY262" s="17" t="s">
        <v>181</v>
      </c>
      <c r="BE262" s="159">
        <f>IF(N262="základní",J262,0)</f>
        <v>0</v>
      </c>
      <c r="BF262" s="159">
        <f>IF(N262="snížená",J262,0)</f>
        <v>0</v>
      </c>
      <c r="BG262" s="159">
        <f>IF(N262="zákl. přenesená",J262,0)</f>
        <v>0</v>
      </c>
      <c r="BH262" s="159">
        <f>IF(N262="sníž. přenesená",J262,0)</f>
        <v>0</v>
      </c>
      <c r="BI262" s="159">
        <f>IF(N262="nulová",J262,0)</f>
        <v>0</v>
      </c>
      <c r="BJ262" s="17" t="s">
        <v>80</v>
      </c>
      <c r="BK262" s="159">
        <f>ROUND(I262*H262,2)</f>
        <v>0</v>
      </c>
      <c r="BL262" s="17" t="s">
        <v>644</v>
      </c>
      <c r="BM262" s="158" t="s">
        <v>1013</v>
      </c>
    </row>
    <row r="263" spans="1:65" s="2" customFormat="1" ht="78">
      <c r="A263" s="32"/>
      <c r="B263" s="33"/>
      <c r="C263" s="32"/>
      <c r="D263" s="160" t="s">
        <v>190</v>
      </c>
      <c r="E263" s="32"/>
      <c r="F263" s="161" t="s">
        <v>659</v>
      </c>
      <c r="G263" s="32"/>
      <c r="H263" s="32"/>
      <c r="I263" s="162"/>
      <c r="J263" s="32"/>
      <c r="K263" s="32"/>
      <c r="L263" s="33"/>
      <c r="M263" s="163"/>
      <c r="N263" s="164"/>
      <c r="O263" s="58"/>
      <c r="P263" s="58"/>
      <c r="Q263" s="58"/>
      <c r="R263" s="58"/>
      <c r="S263" s="58"/>
      <c r="T263" s="59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T263" s="17" t="s">
        <v>190</v>
      </c>
      <c r="AU263" s="17" t="s">
        <v>80</v>
      </c>
    </row>
    <row r="264" spans="1:65" s="14" customFormat="1" ht="11.25">
      <c r="B264" s="173"/>
      <c r="D264" s="160" t="s">
        <v>191</v>
      </c>
      <c r="E264" s="174" t="s">
        <v>1</v>
      </c>
      <c r="F264" s="175" t="s">
        <v>1010</v>
      </c>
      <c r="H264" s="174" t="s">
        <v>1</v>
      </c>
      <c r="I264" s="176"/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191</v>
      </c>
      <c r="AU264" s="174" t="s">
        <v>80</v>
      </c>
      <c r="AV264" s="14" t="s">
        <v>80</v>
      </c>
      <c r="AW264" s="14" t="s">
        <v>29</v>
      </c>
      <c r="AX264" s="14" t="s">
        <v>72</v>
      </c>
      <c r="AY264" s="174" t="s">
        <v>181</v>
      </c>
    </row>
    <row r="265" spans="1:65" s="13" customFormat="1" ht="11.25">
      <c r="B265" s="165"/>
      <c r="D265" s="160" t="s">
        <v>191</v>
      </c>
      <c r="E265" s="166" t="s">
        <v>1</v>
      </c>
      <c r="F265" s="167" t="s">
        <v>1014</v>
      </c>
      <c r="H265" s="168">
        <v>14</v>
      </c>
      <c r="I265" s="169"/>
      <c r="L265" s="165"/>
      <c r="M265" s="170"/>
      <c r="N265" s="171"/>
      <c r="O265" s="171"/>
      <c r="P265" s="171"/>
      <c r="Q265" s="171"/>
      <c r="R265" s="171"/>
      <c r="S265" s="171"/>
      <c r="T265" s="172"/>
      <c r="AT265" s="166" t="s">
        <v>191</v>
      </c>
      <c r="AU265" s="166" t="s">
        <v>80</v>
      </c>
      <c r="AV265" s="13" t="s">
        <v>82</v>
      </c>
      <c r="AW265" s="13" t="s">
        <v>29</v>
      </c>
      <c r="AX265" s="13" t="s">
        <v>80</v>
      </c>
      <c r="AY265" s="166" t="s">
        <v>181</v>
      </c>
    </row>
    <row r="266" spans="1:65" s="12" customFormat="1" ht="22.9" customHeight="1">
      <c r="B266" s="131"/>
      <c r="D266" s="132" t="s">
        <v>71</v>
      </c>
      <c r="E266" s="142" t="s">
        <v>188</v>
      </c>
      <c r="F266" s="142" t="s">
        <v>1015</v>
      </c>
      <c r="I266" s="134"/>
      <c r="J266" s="143">
        <f>BK266</f>
        <v>0</v>
      </c>
      <c r="L266" s="131"/>
      <c r="M266" s="136"/>
      <c r="N266" s="137"/>
      <c r="O266" s="137"/>
      <c r="P266" s="138">
        <f>SUM(P267:P268)</f>
        <v>0</v>
      </c>
      <c r="Q266" s="137"/>
      <c r="R266" s="138">
        <f>SUM(R267:R268)</f>
        <v>0</v>
      </c>
      <c r="S266" s="137"/>
      <c r="T266" s="139">
        <f>SUM(T267:T268)</f>
        <v>0</v>
      </c>
      <c r="AR266" s="132" t="s">
        <v>80</v>
      </c>
      <c r="AT266" s="140" t="s">
        <v>71</v>
      </c>
      <c r="AU266" s="140" t="s">
        <v>80</v>
      </c>
      <c r="AY266" s="132" t="s">
        <v>181</v>
      </c>
      <c r="BK266" s="141">
        <f>SUM(BK267:BK268)</f>
        <v>0</v>
      </c>
    </row>
    <row r="267" spans="1:65" s="2" customFormat="1" ht="21.75" customHeight="1">
      <c r="A267" s="32"/>
      <c r="B267" s="144"/>
      <c r="C267" s="188" t="s">
        <v>1016</v>
      </c>
      <c r="D267" s="188" t="s">
        <v>266</v>
      </c>
      <c r="E267" s="189" t="s">
        <v>1017</v>
      </c>
      <c r="F267" s="190" t="s">
        <v>1018</v>
      </c>
      <c r="G267" s="191" t="s">
        <v>643</v>
      </c>
      <c r="H267" s="192">
        <v>5020</v>
      </c>
      <c r="I267" s="193"/>
      <c r="J267" s="194">
        <f>ROUND(I267*H267,2)</f>
        <v>0</v>
      </c>
      <c r="K267" s="195"/>
      <c r="L267" s="33"/>
      <c r="M267" s="196" t="s">
        <v>1</v>
      </c>
      <c r="N267" s="197" t="s">
        <v>37</v>
      </c>
      <c r="O267" s="58"/>
      <c r="P267" s="156">
        <f>O267*H267</f>
        <v>0</v>
      </c>
      <c r="Q267" s="156">
        <v>0</v>
      </c>
      <c r="R267" s="156">
        <f>Q267*H267</f>
        <v>0</v>
      </c>
      <c r="S267" s="156">
        <v>0</v>
      </c>
      <c r="T267" s="157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58" t="s">
        <v>188</v>
      </c>
      <c r="AT267" s="158" t="s">
        <v>266</v>
      </c>
      <c r="AU267" s="158" t="s">
        <v>82</v>
      </c>
      <c r="AY267" s="17" t="s">
        <v>181</v>
      </c>
      <c r="BE267" s="159">
        <f>IF(N267="základní",J267,0)</f>
        <v>0</v>
      </c>
      <c r="BF267" s="159">
        <f>IF(N267="snížená",J267,0)</f>
        <v>0</v>
      </c>
      <c r="BG267" s="159">
        <f>IF(N267="zákl. přenesená",J267,0)</f>
        <v>0</v>
      </c>
      <c r="BH267" s="159">
        <f>IF(N267="sníž. přenesená",J267,0)</f>
        <v>0</v>
      </c>
      <c r="BI267" s="159">
        <f>IF(N267="nulová",J267,0)</f>
        <v>0</v>
      </c>
      <c r="BJ267" s="17" t="s">
        <v>80</v>
      </c>
      <c r="BK267" s="159">
        <f>ROUND(I267*H267,2)</f>
        <v>0</v>
      </c>
      <c r="BL267" s="17" t="s">
        <v>188</v>
      </c>
      <c r="BM267" s="158" t="s">
        <v>1019</v>
      </c>
    </row>
    <row r="268" spans="1:65" s="2" customFormat="1" ht="58.5">
      <c r="A268" s="32"/>
      <c r="B268" s="33"/>
      <c r="C268" s="32"/>
      <c r="D268" s="160" t="s">
        <v>190</v>
      </c>
      <c r="E268" s="32"/>
      <c r="F268" s="161" t="s">
        <v>1020</v>
      </c>
      <c r="G268" s="32"/>
      <c r="H268" s="32"/>
      <c r="I268" s="162"/>
      <c r="J268" s="32"/>
      <c r="K268" s="32"/>
      <c r="L268" s="33"/>
      <c r="M268" s="198"/>
      <c r="N268" s="199"/>
      <c r="O268" s="200"/>
      <c r="P268" s="200"/>
      <c r="Q268" s="200"/>
      <c r="R268" s="200"/>
      <c r="S268" s="200"/>
      <c r="T268" s="201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T268" s="17" t="s">
        <v>190</v>
      </c>
      <c r="AU268" s="17" t="s">
        <v>82</v>
      </c>
    </row>
    <row r="269" spans="1:65" s="2" customFormat="1" ht="6.95" customHeight="1">
      <c r="A269" s="32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3"/>
      <c r="M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</row>
  </sheetData>
  <autoFilter ref="C121:K268" xr:uid="{00000000-0009-0000-0000-000005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462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97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1021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ROUND((SUM(BE119:BE461)),  2)</f>
        <v>0</v>
      </c>
      <c r="G33" s="32"/>
      <c r="H33" s="32"/>
      <c r="I33" s="100">
        <v>0.21</v>
      </c>
      <c r="J33" s="99">
        <f>ROUND(((SUM(BE119:BE461))*I33),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ROUND((SUM(BF119:BF461)),  2)</f>
        <v>0</v>
      </c>
      <c r="G34" s="32"/>
      <c r="H34" s="32"/>
      <c r="I34" s="100">
        <v>0.12</v>
      </c>
      <c r="J34" s="99">
        <f>ROUND(((SUM(BF119:BF461))*I34),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ROUND((SUM(BG119:BG461)),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ROUND((SUM(BH119:BH461)),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ROUND((SUM(BI119:BI461)),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PS 41-01-23 - Ochrana zabezpečovacích zařízení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10" customFormat="1" ht="19.899999999999999" customHeight="1">
      <c r="B98" s="116"/>
      <c r="D98" s="117" t="s">
        <v>164</v>
      </c>
      <c r="E98" s="118"/>
      <c r="F98" s="118"/>
      <c r="G98" s="118"/>
      <c r="H98" s="118"/>
      <c r="I98" s="118"/>
      <c r="J98" s="119">
        <f>J121</f>
        <v>0</v>
      </c>
      <c r="L98" s="116"/>
    </row>
    <row r="99" spans="1:31" s="10" customFormat="1" ht="19.899999999999999" customHeight="1">
      <c r="B99" s="116"/>
      <c r="D99" s="117" t="s">
        <v>165</v>
      </c>
      <c r="E99" s="118"/>
      <c r="F99" s="118"/>
      <c r="G99" s="118"/>
      <c r="H99" s="118"/>
      <c r="I99" s="118"/>
      <c r="J99" s="119">
        <f>J200</f>
        <v>0</v>
      </c>
      <c r="L99" s="116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166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48" t="str">
        <f>E7</f>
        <v>Oprava trati v úseku Luka nad Jihlavou-Jihlava-III. a IV. etapa BM</v>
      </c>
      <c r="F109" s="249"/>
      <c r="G109" s="249"/>
      <c r="H109" s="249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156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45" t="str">
        <f>E9</f>
        <v>PS 41-01-23 - Ochrana zabezpečovacích zařízení</v>
      </c>
      <c r="F111" s="250"/>
      <c r="G111" s="250"/>
      <c r="H111" s="250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Vyplň údaj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23</v>
      </c>
      <c r="D115" s="32"/>
      <c r="E115" s="32"/>
      <c r="F115" s="25" t="str">
        <f>E15</f>
        <v xml:space="preserve"> </v>
      </c>
      <c r="G115" s="32"/>
      <c r="H115" s="32"/>
      <c r="I115" s="27" t="s">
        <v>28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26</v>
      </c>
      <c r="D116" s="32"/>
      <c r="E116" s="32"/>
      <c r="F116" s="25" t="str">
        <f>IF(E18="","",E18)</f>
        <v>Vyplň údaj</v>
      </c>
      <c r="G116" s="32"/>
      <c r="H116" s="32"/>
      <c r="I116" s="27" t="s">
        <v>30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0"/>
      <c r="B118" s="121"/>
      <c r="C118" s="122" t="s">
        <v>167</v>
      </c>
      <c r="D118" s="123" t="s">
        <v>57</v>
      </c>
      <c r="E118" s="123" t="s">
        <v>53</v>
      </c>
      <c r="F118" s="123" t="s">
        <v>54</v>
      </c>
      <c r="G118" s="123" t="s">
        <v>168</v>
      </c>
      <c r="H118" s="123" t="s">
        <v>169</v>
      </c>
      <c r="I118" s="123" t="s">
        <v>170</v>
      </c>
      <c r="J118" s="124" t="s">
        <v>160</v>
      </c>
      <c r="K118" s="125" t="s">
        <v>171</v>
      </c>
      <c r="L118" s="126"/>
      <c r="M118" s="62" t="s">
        <v>1</v>
      </c>
      <c r="N118" s="63" t="s">
        <v>36</v>
      </c>
      <c r="O118" s="63" t="s">
        <v>172</v>
      </c>
      <c r="P118" s="63" t="s">
        <v>173</v>
      </c>
      <c r="Q118" s="63" t="s">
        <v>174</v>
      </c>
      <c r="R118" s="63" t="s">
        <v>175</v>
      </c>
      <c r="S118" s="63" t="s">
        <v>176</v>
      </c>
      <c r="T118" s="64" t="s">
        <v>177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32"/>
      <c r="B119" s="33"/>
      <c r="C119" s="69" t="s">
        <v>178</v>
      </c>
      <c r="D119" s="32"/>
      <c r="E119" s="32"/>
      <c r="F119" s="32"/>
      <c r="G119" s="32"/>
      <c r="H119" s="32"/>
      <c r="I119" s="32"/>
      <c r="J119" s="127">
        <f>BK119</f>
        <v>0</v>
      </c>
      <c r="K119" s="32"/>
      <c r="L119" s="33"/>
      <c r="M119" s="65"/>
      <c r="N119" s="56"/>
      <c r="O119" s="66"/>
      <c r="P119" s="128">
        <f>P120</f>
        <v>0</v>
      </c>
      <c r="Q119" s="66"/>
      <c r="R119" s="128">
        <f>R120</f>
        <v>0</v>
      </c>
      <c r="S119" s="66"/>
      <c r="T119" s="129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71</v>
      </c>
      <c r="AU119" s="17" t="s">
        <v>162</v>
      </c>
      <c r="BK119" s="130">
        <f>BK120</f>
        <v>0</v>
      </c>
    </row>
    <row r="120" spans="1:65" s="12" customFormat="1" ht="25.9" customHeight="1">
      <c r="B120" s="131"/>
      <c r="D120" s="132" t="s">
        <v>71</v>
      </c>
      <c r="E120" s="133" t="s">
        <v>179</v>
      </c>
      <c r="F120" s="133" t="s">
        <v>180</v>
      </c>
      <c r="I120" s="134"/>
      <c r="J120" s="135">
        <f>BK120</f>
        <v>0</v>
      </c>
      <c r="L120" s="131"/>
      <c r="M120" s="136"/>
      <c r="N120" s="137"/>
      <c r="O120" s="137"/>
      <c r="P120" s="138">
        <f>P121+P200</f>
        <v>0</v>
      </c>
      <c r="Q120" s="137"/>
      <c r="R120" s="138">
        <f>R121+R200</f>
        <v>0</v>
      </c>
      <c r="S120" s="137"/>
      <c r="T120" s="139">
        <f>T121+T200</f>
        <v>0</v>
      </c>
      <c r="AR120" s="132" t="s">
        <v>80</v>
      </c>
      <c r="AT120" s="140" t="s">
        <v>71</v>
      </c>
      <c r="AU120" s="140" t="s">
        <v>72</v>
      </c>
      <c r="AY120" s="132" t="s">
        <v>181</v>
      </c>
      <c r="BK120" s="141">
        <f>BK121+BK200</f>
        <v>0</v>
      </c>
    </row>
    <row r="121" spans="1:65" s="12" customFormat="1" ht="22.9" customHeight="1">
      <c r="B121" s="131"/>
      <c r="D121" s="132" t="s">
        <v>71</v>
      </c>
      <c r="E121" s="142" t="s">
        <v>80</v>
      </c>
      <c r="F121" s="142" t="s">
        <v>182</v>
      </c>
      <c r="I121" s="134"/>
      <c r="J121" s="143">
        <f>BK121</f>
        <v>0</v>
      </c>
      <c r="L121" s="131"/>
      <c r="M121" s="136"/>
      <c r="N121" s="137"/>
      <c r="O121" s="137"/>
      <c r="P121" s="138">
        <f>SUM(P122:P199)</f>
        <v>0</v>
      </c>
      <c r="Q121" s="137"/>
      <c r="R121" s="138">
        <f>SUM(R122:R199)</f>
        <v>0</v>
      </c>
      <c r="S121" s="137"/>
      <c r="T121" s="139">
        <f>SUM(T122:T199)</f>
        <v>0</v>
      </c>
      <c r="AR121" s="132" t="s">
        <v>80</v>
      </c>
      <c r="AT121" s="140" t="s">
        <v>71</v>
      </c>
      <c r="AU121" s="140" t="s">
        <v>80</v>
      </c>
      <c r="AY121" s="132" t="s">
        <v>181</v>
      </c>
      <c r="BK121" s="141">
        <f>SUM(BK122:BK199)</f>
        <v>0</v>
      </c>
    </row>
    <row r="122" spans="1:65" s="2" customFormat="1" ht="24.2" customHeight="1">
      <c r="A122" s="32"/>
      <c r="B122" s="144"/>
      <c r="C122" s="145" t="s">
        <v>80</v>
      </c>
      <c r="D122" s="145" t="s">
        <v>183</v>
      </c>
      <c r="E122" s="146" t="s">
        <v>184</v>
      </c>
      <c r="F122" s="147" t="s">
        <v>185</v>
      </c>
      <c r="G122" s="148" t="s">
        <v>269</v>
      </c>
      <c r="H122" s="149">
        <v>28</v>
      </c>
      <c r="I122" s="150"/>
      <c r="J122" s="151">
        <f>ROUND(I122*H122,2)</f>
        <v>0</v>
      </c>
      <c r="K122" s="152"/>
      <c r="L122" s="153"/>
      <c r="M122" s="154" t="s">
        <v>1</v>
      </c>
      <c r="N122" s="155" t="s">
        <v>37</v>
      </c>
      <c r="O122" s="58"/>
      <c r="P122" s="156">
        <f>O122*H122</f>
        <v>0</v>
      </c>
      <c r="Q122" s="156">
        <v>0</v>
      </c>
      <c r="R122" s="156">
        <f>Q122*H122</f>
        <v>0</v>
      </c>
      <c r="S122" s="156">
        <v>0</v>
      </c>
      <c r="T122" s="157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8" t="s">
        <v>187</v>
      </c>
      <c r="AT122" s="158" t="s">
        <v>183</v>
      </c>
      <c r="AU122" s="158" t="s">
        <v>82</v>
      </c>
      <c r="AY122" s="17" t="s">
        <v>181</v>
      </c>
      <c r="BE122" s="159">
        <f>IF(N122="základní",J122,0)</f>
        <v>0</v>
      </c>
      <c r="BF122" s="159">
        <f>IF(N122="snížená",J122,0)</f>
        <v>0</v>
      </c>
      <c r="BG122" s="159">
        <f>IF(N122="zákl. přenesená",J122,0)</f>
        <v>0</v>
      </c>
      <c r="BH122" s="159">
        <f>IF(N122="sníž. přenesená",J122,0)</f>
        <v>0</v>
      </c>
      <c r="BI122" s="159">
        <f>IF(N122="nulová",J122,0)</f>
        <v>0</v>
      </c>
      <c r="BJ122" s="17" t="s">
        <v>80</v>
      </c>
      <c r="BK122" s="159">
        <f>ROUND(I122*H122,2)</f>
        <v>0</v>
      </c>
      <c r="BL122" s="17" t="s">
        <v>188</v>
      </c>
      <c r="BM122" s="158" t="s">
        <v>1022</v>
      </c>
    </row>
    <row r="123" spans="1:65" s="2" customFormat="1" ht="11.25">
      <c r="A123" s="32"/>
      <c r="B123" s="33"/>
      <c r="C123" s="32"/>
      <c r="D123" s="160" t="s">
        <v>190</v>
      </c>
      <c r="E123" s="32"/>
      <c r="F123" s="161" t="s">
        <v>185</v>
      </c>
      <c r="G123" s="32"/>
      <c r="H123" s="32"/>
      <c r="I123" s="162"/>
      <c r="J123" s="32"/>
      <c r="K123" s="32"/>
      <c r="L123" s="33"/>
      <c r="M123" s="163"/>
      <c r="N123" s="164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190</v>
      </c>
      <c r="AU123" s="17" t="s">
        <v>82</v>
      </c>
    </row>
    <row r="124" spans="1:65" s="14" customFormat="1" ht="11.25">
      <c r="B124" s="173"/>
      <c r="D124" s="160" t="s">
        <v>191</v>
      </c>
      <c r="E124" s="174" t="s">
        <v>1</v>
      </c>
      <c r="F124" s="175" t="s">
        <v>193</v>
      </c>
      <c r="H124" s="174" t="s">
        <v>1</v>
      </c>
      <c r="I124" s="176"/>
      <c r="L124" s="173"/>
      <c r="M124" s="177"/>
      <c r="N124" s="178"/>
      <c r="O124" s="178"/>
      <c r="P124" s="178"/>
      <c r="Q124" s="178"/>
      <c r="R124" s="178"/>
      <c r="S124" s="178"/>
      <c r="T124" s="179"/>
      <c r="AT124" s="174" t="s">
        <v>191</v>
      </c>
      <c r="AU124" s="174" t="s">
        <v>82</v>
      </c>
      <c r="AV124" s="14" t="s">
        <v>80</v>
      </c>
      <c r="AW124" s="14" t="s">
        <v>29</v>
      </c>
      <c r="AX124" s="14" t="s">
        <v>72</v>
      </c>
      <c r="AY124" s="174" t="s">
        <v>181</v>
      </c>
    </row>
    <row r="125" spans="1:65" s="14" customFormat="1" ht="22.5">
      <c r="B125" s="173"/>
      <c r="D125" s="160" t="s">
        <v>191</v>
      </c>
      <c r="E125" s="174" t="s">
        <v>1</v>
      </c>
      <c r="F125" s="175" t="s">
        <v>1023</v>
      </c>
      <c r="H125" s="174" t="s">
        <v>1</v>
      </c>
      <c r="I125" s="176"/>
      <c r="L125" s="173"/>
      <c r="M125" s="177"/>
      <c r="N125" s="178"/>
      <c r="O125" s="178"/>
      <c r="P125" s="178"/>
      <c r="Q125" s="178"/>
      <c r="R125" s="178"/>
      <c r="S125" s="178"/>
      <c r="T125" s="179"/>
      <c r="AT125" s="174" t="s">
        <v>191</v>
      </c>
      <c r="AU125" s="174" t="s">
        <v>82</v>
      </c>
      <c r="AV125" s="14" t="s">
        <v>80</v>
      </c>
      <c r="AW125" s="14" t="s">
        <v>29</v>
      </c>
      <c r="AX125" s="14" t="s">
        <v>72</v>
      </c>
      <c r="AY125" s="174" t="s">
        <v>181</v>
      </c>
    </row>
    <row r="126" spans="1:65" s="14" customFormat="1" ht="11.25">
      <c r="B126" s="173"/>
      <c r="D126" s="160" t="s">
        <v>191</v>
      </c>
      <c r="E126" s="174" t="s">
        <v>1</v>
      </c>
      <c r="F126" s="175" t="s">
        <v>195</v>
      </c>
      <c r="H126" s="174" t="s">
        <v>1</v>
      </c>
      <c r="I126" s="176"/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191</v>
      </c>
      <c r="AU126" s="174" t="s">
        <v>82</v>
      </c>
      <c r="AV126" s="14" t="s">
        <v>80</v>
      </c>
      <c r="AW126" s="14" t="s">
        <v>29</v>
      </c>
      <c r="AX126" s="14" t="s">
        <v>72</v>
      </c>
      <c r="AY126" s="174" t="s">
        <v>181</v>
      </c>
    </row>
    <row r="127" spans="1:65" s="14" customFormat="1" ht="11.25">
      <c r="B127" s="173"/>
      <c r="D127" s="160" t="s">
        <v>191</v>
      </c>
      <c r="E127" s="174" t="s">
        <v>1</v>
      </c>
      <c r="F127" s="175" t="s">
        <v>210</v>
      </c>
      <c r="H127" s="174" t="s">
        <v>1</v>
      </c>
      <c r="I127" s="176"/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191</v>
      </c>
      <c r="AU127" s="174" t="s">
        <v>82</v>
      </c>
      <c r="AV127" s="14" t="s">
        <v>80</v>
      </c>
      <c r="AW127" s="14" t="s">
        <v>29</v>
      </c>
      <c r="AX127" s="14" t="s">
        <v>72</v>
      </c>
      <c r="AY127" s="174" t="s">
        <v>181</v>
      </c>
    </row>
    <row r="128" spans="1:65" s="14" customFormat="1" ht="11.25">
      <c r="B128" s="173"/>
      <c r="D128" s="160" t="s">
        <v>191</v>
      </c>
      <c r="E128" s="174" t="s">
        <v>1</v>
      </c>
      <c r="F128" s="175" t="s">
        <v>196</v>
      </c>
      <c r="H128" s="174" t="s">
        <v>1</v>
      </c>
      <c r="I128" s="176"/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191</v>
      </c>
      <c r="AU128" s="174" t="s">
        <v>82</v>
      </c>
      <c r="AV128" s="14" t="s">
        <v>80</v>
      </c>
      <c r="AW128" s="14" t="s">
        <v>29</v>
      </c>
      <c r="AX128" s="14" t="s">
        <v>72</v>
      </c>
      <c r="AY128" s="174" t="s">
        <v>181</v>
      </c>
    </row>
    <row r="129" spans="1:65" s="13" customFormat="1" ht="11.25">
      <c r="B129" s="165"/>
      <c r="D129" s="160" t="s">
        <v>191</v>
      </c>
      <c r="E129" s="166" t="s">
        <v>1</v>
      </c>
      <c r="F129" s="167" t="s">
        <v>1024</v>
      </c>
      <c r="H129" s="168">
        <v>28</v>
      </c>
      <c r="I129" s="169"/>
      <c r="L129" s="165"/>
      <c r="M129" s="170"/>
      <c r="N129" s="171"/>
      <c r="O129" s="171"/>
      <c r="P129" s="171"/>
      <c r="Q129" s="171"/>
      <c r="R129" s="171"/>
      <c r="S129" s="171"/>
      <c r="T129" s="172"/>
      <c r="AT129" s="166" t="s">
        <v>191</v>
      </c>
      <c r="AU129" s="166" t="s">
        <v>82</v>
      </c>
      <c r="AV129" s="13" t="s">
        <v>82</v>
      </c>
      <c r="AW129" s="13" t="s">
        <v>29</v>
      </c>
      <c r="AX129" s="13" t="s">
        <v>80</v>
      </c>
      <c r="AY129" s="166" t="s">
        <v>181</v>
      </c>
    </row>
    <row r="130" spans="1:65" s="2" customFormat="1" ht="24.2" customHeight="1">
      <c r="A130" s="32"/>
      <c r="B130" s="144"/>
      <c r="C130" s="145" t="s">
        <v>82</v>
      </c>
      <c r="D130" s="145" t="s">
        <v>183</v>
      </c>
      <c r="E130" s="146" t="s">
        <v>1025</v>
      </c>
      <c r="F130" s="147" t="s">
        <v>1026</v>
      </c>
      <c r="G130" s="148" t="s">
        <v>269</v>
      </c>
      <c r="H130" s="149">
        <v>33.200000000000003</v>
      </c>
      <c r="I130" s="150"/>
      <c r="J130" s="151">
        <f>ROUND(I130*H130,2)</f>
        <v>0</v>
      </c>
      <c r="K130" s="152"/>
      <c r="L130" s="153"/>
      <c r="M130" s="154" t="s">
        <v>1</v>
      </c>
      <c r="N130" s="155" t="s">
        <v>37</v>
      </c>
      <c r="O130" s="58"/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8" t="s">
        <v>187</v>
      </c>
      <c r="AT130" s="158" t="s">
        <v>183</v>
      </c>
      <c r="AU130" s="158" t="s">
        <v>82</v>
      </c>
      <c r="AY130" s="17" t="s">
        <v>181</v>
      </c>
      <c r="BE130" s="159">
        <f>IF(N130="základní",J130,0)</f>
        <v>0</v>
      </c>
      <c r="BF130" s="159">
        <f>IF(N130="snížená",J130,0)</f>
        <v>0</v>
      </c>
      <c r="BG130" s="159">
        <f>IF(N130="zákl. přenesená",J130,0)</f>
        <v>0</v>
      </c>
      <c r="BH130" s="159">
        <f>IF(N130="sníž. přenesená",J130,0)</f>
        <v>0</v>
      </c>
      <c r="BI130" s="159">
        <f>IF(N130="nulová",J130,0)</f>
        <v>0</v>
      </c>
      <c r="BJ130" s="17" t="s">
        <v>80</v>
      </c>
      <c r="BK130" s="159">
        <f>ROUND(I130*H130,2)</f>
        <v>0</v>
      </c>
      <c r="BL130" s="17" t="s">
        <v>188</v>
      </c>
      <c r="BM130" s="158" t="s">
        <v>1027</v>
      </c>
    </row>
    <row r="131" spans="1:65" s="2" customFormat="1" ht="11.25">
      <c r="A131" s="32"/>
      <c r="B131" s="33"/>
      <c r="C131" s="32"/>
      <c r="D131" s="160" t="s">
        <v>190</v>
      </c>
      <c r="E131" s="32"/>
      <c r="F131" s="161" t="s">
        <v>1026</v>
      </c>
      <c r="G131" s="32"/>
      <c r="H131" s="32"/>
      <c r="I131" s="162"/>
      <c r="J131" s="32"/>
      <c r="K131" s="32"/>
      <c r="L131" s="33"/>
      <c r="M131" s="163"/>
      <c r="N131" s="164"/>
      <c r="O131" s="58"/>
      <c r="P131" s="58"/>
      <c r="Q131" s="58"/>
      <c r="R131" s="58"/>
      <c r="S131" s="58"/>
      <c r="T131" s="59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T131" s="17" t="s">
        <v>190</v>
      </c>
      <c r="AU131" s="17" t="s">
        <v>82</v>
      </c>
    </row>
    <row r="132" spans="1:65" s="14" customFormat="1" ht="11.25">
      <c r="B132" s="173"/>
      <c r="D132" s="160" t="s">
        <v>191</v>
      </c>
      <c r="E132" s="174" t="s">
        <v>1</v>
      </c>
      <c r="F132" s="175" t="s">
        <v>193</v>
      </c>
      <c r="H132" s="174" t="s">
        <v>1</v>
      </c>
      <c r="I132" s="176"/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191</v>
      </c>
      <c r="AU132" s="174" t="s">
        <v>82</v>
      </c>
      <c r="AV132" s="14" t="s">
        <v>80</v>
      </c>
      <c r="AW132" s="14" t="s">
        <v>29</v>
      </c>
      <c r="AX132" s="14" t="s">
        <v>72</v>
      </c>
      <c r="AY132" s="174" t="s">
        <v>181</v>
      </c>
    </row>
    <row r="133" spans="1:65" s="14" customFormat="1" ht="22.5">
      <c r="B133" s="173"/>
      <c r="D133" s="160" t="s">
        <v>191</v>
      </c>
      <c r="E133" s="174" t="s">
        <v>1</v>
      </c>
      <c r="F133" s="175" t="s">
        <v>1023</v>
      </c>
      <c r="H133" s="174" t="s">
        <v>1</v>
      </c>
      <c r="I133" s="176"/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191</v>
      </c>
      <c r="AU133" s="174" t="s">
        <v>82</v>
      </c>
      <c r="AV133" s="14" t="s">
        <v>80</v>
      </c>
      <c r="AW133" s="14" t="s">
        <v>29</v>
      </c>
      <c r="AX133" s="14" t="s">
        <v>72</v>
      </c>
      <c r="AY133" s="174" t="s">
        <v>181</v>
      </c>
    </row>
    <row r="134" spans="1:65" s="14" customFormat="1" ht="11.25">
      <c r="B134" s="173"/>
      <c r="D134" s="160" t="s">
        <v>191</v>
      </c>
      <c r="E134" s="174" t="s">
        <v>1</v>
      </c>
      <c r="F134" s="175" t="s">
        <v>195</v>
      </c>
      <c r="H134" s="174" t="s">
        <v>1</v>
      </c>
      <c r="I134" s="176"/>
      <c r="L134" s="173"/>
      <c r="M134" s="177"/>
      <c r="N134" s="178"/>
      <c r="O134" s="178"/>
      <c r="P134" s="178"/>
      <c r="Q134" s="178"/>
      <c r="R134" s="178"/>
      <c r="S134" s="178"/>
      <c r="T134" s="179"/>
      <c r="AT134" s="174" t="s">
        <v>191</v>
      </c>
      <c r="AU134" s="174" t="s">
        <v>82</v>
      </c>
      <c r="AV134" s="14" t="s">
        <v>80</v>
      </c>
      <c r="AW134" s="14" t="s">
        <v>29</v>
      </c>
      <c r="AX134" s="14" t="s">
        <v>72</v>
      </c>
      <c r="AY134" s="174" t="s">
        <v>181</v>
      </c>
    </row>
    <row r="135" spans="1:65" s="14" customFormat="1" ht="11.25">
      <c r="B135" s="173"/>
      <c r="D135" s="160" t="s">
        <v>191</v>
      </c>
      <c r="E135" s="174" t="s">
        <v>1</v>
      </c>
      <c r="F135" s="175" t="s">
        <v>210</v>
      </c>
      <c r="H135" s="174" t="s">
        <v>1</v>
      </c>
      <c r="I135" s="176"/>
      <c r="L135" s="173"/>
      <c r="M135" s="177"/>
      <c r="N135" s="178"/>
      <c r="O135" s="178"/>
      <c r="P135" s="178"/>
      <c r="Q135" s="178"/>
      <c r="R135" s="178"/>
      <c r="S135" s="178"/>
      <c r="T135" s="179"/>
      <c r="AT135" s="174" t="s">
        <v>191</v>
      </c>
      <c r="AU135" s="174" t="s">
        <v>82</v>
      </c>
      <c r="AV135" s="14" t="s">
        <v>80</v>
      </c>
      <c r="AW135" s="14" t="s">
        <v>29</v>
      </c>
      <c r="AX135" s="14" t="s">
        <v>72</v>
      </c>
      <c r="AY135" s="174" t="s">
        <v>181</v>
      </c>
    </row>
    <row r="136" spans="1:65" s="14" customFormat="1" ht="11.25">
      <c r="B136" s="173"/>
      <c r="D136" s="160" t="s">
        <v>191</v>
      </c>
      <c r="E136" s="174" t="s">
        <v>1</v>
      </c>
      <c r="F136" s="175" t="s">
        <v>196</v>
      </c>
      <c r="H136" s="174" t="s">
        <v>1</v>
      </c>
      <c r="I136" s="176"/>
      <c r="L136" s="173"/>
      <c r="M136" s="177"/>
      <c r="N136" s="178"/>
      <c r="O136" s="178"/>
      <c r="P136" s="178"/>
      <c r="Q136" s="178"/>
      <c r="R136" s="178"/>
      <c r="S136" s="178"/>
      <c r="T136" s="179"/>
      <c r="AT136" s="174" t="s">
        <v>191</v>
      </c>
      <c r="AU136" s="174" t="s">
        <v>82</v>
      </c>
      <c r="AV136" s="14" t="s">
        <v>80</v>
      </c>
      <c r="AW136" s="14" t="s">
        <v>29</v>
      </c>
      <c r="AX136" s="14" t="s">
        <v>72</v>
      </c>
      <c r="AY136" s="174" t="s">
        <v>181</v>
      </c>
    </row>
    <row r="137" spans="1:65" s="13" customFormat="1" ht="11.25">
      <c r="B137" s="165"/>
      <c r="D137" s="160" t="s">
        <v>191</v>
      </c>
      <c r="E137" s="166" t="s">
        <v>1</v>
      </c>
      <c r="F137" s="167" t="s">
        <v>1028</v>
      </c>
      <c r="H137" s="168">
        <v>33.200000000000003</v>
      </c>
      <c r="I137" s="169"/>
      <c r="L137" s="165"/>
      <c r="M137" s="170"/>
      <c r="N137" s="171"/>
      <c r="O137" s="171"/>
      <c r="P137" s="171"/>
      <c r="Q137" s="171"/>
      <c r="R137" s="171"/>
      <c r="S137" s="171"/>
      <c r="T137" s="172"/>
      <c r="AT137" s="166" t="s">
        <v>191</v>
      </c>
      <c r="AU137" s="166" t="s">
        <v>82</v>
      </c>
      <c r="AV137" s="13" t="s">
        <v>82</v>
      </c>
      <c r="AW137" s="13" t="s">
        <v>29</v>
      </c>
      <c r="AX137" s="13" t="s">
        <v>80</v>
      </c>
      <c r="AY137" s="166" t="s">
        <v>181</v>
      </c>
    </row>
    <row r="138" spans="1:65" s="2" customFormat="1" ht="24.2" customHeight="1">
      <c r="A138" s="32"/>
      <c r="B138" s="144"/>
      <c r="C138" s="145" t="s">
        <v>212</v>
      </c>
      <c r="D138" s="145" t="s">
        <v>183</v>
      </c>
      <c r="E138" s="146" t="s">
        <v>1029</v>
      </c>
      <c r="F138" s="147" t="s">
        <v>1030</v>
      </c>
      <c r="G138" s="148" t="s">
        <v>622</v>
      </c>
      <c r="H138" s="149">
        <v>55</v>
      </c>
      <c r="I138" s="150"/>
      <c r="J138" s="151">
        <f>ROUND(I138*H138,2)</f>
        <v>0</v>
      </c>
      <c r="K138" s="152"/>
      <c r="L138" s="153"/>
      <c r="M138" s="154" t="s">
        <v>1</v>
      </c>
      <c r="N138" s="155" t="s">
        <v>37</v>
      </c>
      <c r="O138" s="58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8" t="s">
        <v>187</v>
      </c>
      <c r="AT138" s="158" t="s">
        <v>183</v>
      </c>
      <c r="AU138" s="158" t="s">
        <v>82</v>
      </c>
      <c r="AY138" s="17" t="s">
        <v>181</v>
      </c>
      <c r="BE138" s="159">
        <f>IF(N138="základní",J138,0)</f>
        <v>0</v>
      </c>
      <c r="BF138" s="159">
        <f>IF(N138="snížená",J138,0)</f>
        <v>0</v>
      </c>
      <c r="BG138" s="159">
        <f>IF(N138="zákl. přenesená",J138,0)</f>
        <v>0</v>
      </c>
      <c r="BH138" s="159">
        <f>IF(N138="sníž. přenesená",J138,0)</f>
        <v>0</v>
      </c>
      <c r="BI138" s="159">
        <f>IF(N138="nulová",J138,0)</f>
        <v>0</v>
      </c>
      <c r="BJ138" s="17" t="s">
        <v>80</v>
      </c>
      <c r="BK138" s="159">
        <f>ROUND(I138*H138,2)</f>
        <v>0</v>
      </c>
      <c r="BL138" s="17" t="s">
        <v>188</v>
      </c>
      <c r="BM138" s="158" t="s">
        <v>1031</v>
      </c>
    </row>
    <row r="139" spans="1:65" s="2" customFormat="1" ht="11.25">
      <c r="A139" s="32"/>
      <c r="B139" s="33"/>
      <c r="C139" s="32"/>
      <c r="D139" s="160" t="s">
        <v>190</v>
      </c>
      <c r="E139" s="32"/>
      <c r="F139" s="161" t="s">
        <v>1030</v>
      </c>
      <c r="G139" s="32"/>
      <c r="H139" s="32"/>
      <c r="I139" s="162"/>
      <c r="J139" s="32"/>
      <c r="K139" s="32"/>
      <c r="L139" s="33"/>
      <c r="M139" s="163"/>
      <c r="N139" s="164"/>
      <c r="O139" s="58"/>
      <c r="P139" s="58"/>
      <c r="Q139" s="58"/>
      <c r="R139" s="58"/>
      <c r="S139" s="58"/>
      <c r="T139" s="59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T139" s="17" t="s">
        <v>190</v>
      </c>
      <c r="AU139" s="17" t="s">
        <v>82</v>
      </c>
    </row>
    <row r="140" spans="1:65" s="14" customFormat="1" ht="11.25">
      <c r="B140" s="173"/>
      <c r="D140" s="160" t="s">
        <v>191</v>
      </c>
      <c r="E140" s="174" t="s">
        <v>1</v>
      </c>
      <c r="F140" s="175" t="s">
        <v>193</v>
      </c>
      <c r="H140" s="174" t="s">
        <v>1</v>
      </c>
      <c r="I140" s="176"/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191</v>
      </c>
      <c r="AU140" s="174" t="s">
        <v>82</v>
      </c>
      <c r="AV140" s="14" t="s">
        <v>80</v>
      </c>
      <c r="AW140" s="14" t="s">
        <v>29</v>
      </c>
      <c r="AX140" s="14" t="s">
        <v>72</v>
      </c>
      <c r="AY140" s="174" t="s">
        <v>181</v>
      </c>
    </row>
    <row r="141" spans="1:65" s="14" customFormat="1" ht="22.5">
      <c r="B141" s="173"/>
      <c r="D141" s="160" t="s">
        <v>191</v>
      </c>
      <c r="E141" s="174" t="s">
        <v>1</v>
      </c>
      <c r="F141" s="175" t="s">
        <v>442</v>
      </c>
      <c r="H141" s="174" t="s">
        <v>1</v>
      </c>
      <c r="I141" s="176"/>
      <c r="L141" s="173"/>
      <c r="M141" s="177"/>
      <c r="N141" s="178"/>
      <c r="O141" s="178"/>
      <c r="P141" s="178"/>
      <c r="Q141" s="178"/>
      <c r="R141" s="178"/>
      <c r="S141" s="178"/>
      <c r="T141" s="179"/>
      <c r="AT141" s="174" t="s">
        <v>191</v>
      </c>
      <c r="AU141" s="174" t="s">
        <v>82</v>
      </c>
      <c r="AV141" s="14" t="s">
        <v>80</v>
      </c>
      <c r="AW141" s="14" t="s">
        <v>29</v>
      </c>
      <c r="AX141" s="14" t="s">
        <v>72</v>
      </c>
      <c r="AY141" s="174" t="s">
        <v>181</v>
      </c>
    </row>
    <row r="142" spans="1:65" s="14" customFormat="1" ht="22.5">
      <c r="B142" s="173"/>
      <c r="D142" s="160" t="s">
        <v>191</v>
      </c>
      <c r="E142" s="174" t="s">
        <v>1</v>
      </c>
      <c r="F142" s="175" t="s">
        <v>426</v>
      </c>
      <c r="H142" s="174" t="s">
        <v>1</v>
      </c>
      <c r="I142" s="176"/>
      <c r="L142" s="173"/>
      <c r="M142" s="177"/>
      <c r="N142" s="178"/>
      <c r="O142" s="178"/>
      <c r="P142" s="178"/>
      <c r="Q142" s="178"/>
      <c r="R142" s="178"/>
      <c r="S142" s="178"/>
      <c r="T142" s="179"/>
      <c r="AT142" s="174" t="s">
        <v>191</v>
      </c>
      <c r="AU142" s="174" t="s">
        <v>82</v>
      </c>
      <c r="AV142" s="14" t="s">
        <v>80</v>
      </c>
      <c r="AW142" s="14" t="s">
        <v>29</v>
      </c>
      <c r="AX142" s="14" t="s">
        <v>72</v>
      </c>
      <c r="AY142" s="174" t="s">
        <v>181</v>
      </c>
    </row>
    <row r="143" spans="1:65" s="14" customFormat="1" ht="11.25">
      <c r="B143" s="173"/>
      <c r="D143" s="160" t="s">
        <v>191</v>
      </c>
      <c r="E143" s="174" t="s">
        <v>1</v>
      </c>
      <c r="F143" s="175" t="s">
        <v>254</v>
      </c>
      <c r="H143" s="174" t="s">
        <v>1</v>
      </c>
      <c r="I143" s="176"/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191</v>
      </c>
      <c r="AU143" s="174" t="s">
        <v>82</v>
      </c>
      <c r="AV143" s="14" t="s">
        <v>80</v>
      </c>
      <c r="AW143" s="14" t="s">
        <v>29</v>
      </c>
      <c r="AX143" s="14" t="s">
        <v>72</v>
      </c>
      <c r="AY143" s="174" t="s">
        <v>181</v>
      </c>
    </row>
    <row r="144" spans="1:65" s="14" customFormat="1" ht="33.75">
      <c r="B144" s="173"/>
      <c r="D144" s="160" t="s">
        <v>191</v>
      </c>
      <c r="E144" s="174" t="s">
        <v>1</v>
      </c>
      <c r="F144" s="175" t="s">
        <v>221</v>
      </c>
      <c r="H144" s="174" t="s">
        <v>1</v>
      </c>
      <c r="I144" s="176"/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191</v>
      </c>
      <c r="AU144" s="174" t="s">
        <v>82</v>
      </c>
      <c r="AV144" s="14" t="s">
        <v>80</v>
      </c>
      <c r="AW144" s="14" t="s">
        <v>29</v>
      </c>
      <c r="AX144" s="14" t="s">
        <v>72</v>
      </c>
      <c r="AY144" s="174" t="s">
        <v>181</v>
      </c>
    </row>
    <row r="145" spans="1:65" s="14" customFormat="1" ht="11.25">
      <c r="B145" s="173"/>
      <c r="D145" s="160" t="s">
        <v>191</v>
      </c>
      <c r="E145" s="174" t="s">
        <v>1</v>
      </c>
      <c r="F145" s="175" t="s">
        <v>222</v>
      </c>
      <c r="H145" s="174" t="s">
        <v>1</v>
      </c>
      <c r="I145" s="176"/>
      <c r="L145" s="173"/>
      <c r="M145" s="177"/>
      <c r="N145" s="178"/>
      <c r="O145" s="178"/>
      <c r="P145" s="178"/>
      <c r="Q145" s="178"/>
      <c r="R145" s="178"/>
      <c r="S145" s="178"/>
      <c r="T145" s="179"/>
      <c r="AT145" s="174" t="s">
        <v>191</v>
      </c>
      <c r="AU145" s="174" t="s">
        <v>82</v>
      </c>
      <c r="AV145" s="14" t="s">
        <v>80</v>
      </c>
      <c r="AW145" s="14" t="s">
        <v>29</v>
      </c>
      <c r="AX145" s="14" t="s">
        <v>72</v>
      </c>
      <c r="AY145" s="174" t="s">
        <v>181</v>
      </c>
    </row>
    <row r="146" spans="1:65" s="14" customFormat="1" ht="11.25">
      <c r="B146" s="173"/>
      <c r="D146" s="160" t="s">
        <v>191</v>
      </c>
      <c r="E146" s="174" t="s">
        <v>1</v>
      </c>
      <c r="F146" s="175" t="s">
        <v>195</v>
      </c>
      <c r="H146" s="174" t="s">
        <v>1</v>
      </c>
      <c r="I146" s="176"/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191</v>
      </c>
      <c r="AU146" s="174" t="s">
        <v>82</v>
      </c>
      <c r="AV146" s="14" t="s">
        <v>80</v>
      </c>
      <c r="AW146" s="14" t="s">
        <v>29</v>
      </c>
      <c r="AX146" s="14" t="s">
        <v>72</v>
      </c>
      <c r="AY146" s="174" t="s">
        <v>181</v>
      </c>
    </row>
    <row r="147" spans="1:65" s="14" customFormat="1" ht="11.25">
      <c r="B147" s="173"/>
      <c r="D147" s="160" t="s">
        <v>191</v>
      </c>
      <c r="E147" s="174" t="s">
        <v>1</v>
      </c>
      <c r="F147" s="175" t="s">
        <v>1032</v>
      </c>
      <c r="H147" s="174" t="s">
        <v>1</v>
      </c>
      <c r="I147" s="176"/>
      <c r="L147" s="173"/>
      <c r="M147" s="177"/>
      <c r="N147" s="178"/>
      <c r="O147" s="178"/>
      <c r="P147" s="178"/>
      <c r="Q147" s="178"/>
      <c r="R147" s="178"/>
      <c r="S147" s="178"/>
      <c r="T147" s="179"/>
      <c r="AT147" s="174" t="s">
        <v>191</v>
      </c>
      <c r="AU147" s="174" t="s">
        <v>82</v>
      </c>
      <c r="AV147" s="14" t="s">
        <v>80</v>
      </c>
      <c r="AW147" s="14" t="s">
        <v>29</v>
      </c>
      <c r="AX147" s="14" t="s">
        <v>72</v>
      </c>
      <c r="AY147" s="174" t="s">
        <v>181</v>
      </c>
    </row>
    <row r="148" spans="1:65" s="14" customFormat="1" ht="11.25">
      <c r="B148" s="173"/>
      <c r="D148" s="160" t="s">
        <v>191</v>
      </c>
      <c r="E148" s="174" t="s">
        <v>1</v>
      </c>
      <c r="F148" s="175" t="s">
        <v>196</v>
      </c>
      <c r="H148" s="174" t="s">
        <v>1</v>
      </c>
      <c r="I148" s="176"/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191</v>
      </c>
      <c r="AU148" s="174" t="s">
        <v>82</v>
      </c>
      <c r="AV148" s="14" t="s">
        <v>80</v>
      </c>
      <c r="AW148" s="14" t="s">
        <v>29</v>
      </c>
      <c r="AX148" s="14" t="s">
        <v>72</v>
      </c>
      <c r="AY148" s="174" t="s">
        <v>181</v>
      </c>
    </row>
    <row r="149" spans="1:65" s="13" customFormat="1" ht="22.5">
      <c r="B149" s="165"/>
      <c r="D149" s="160" t="s">
        <v>191</v>
      </c>
      <c r="E149" s="166" t="s">
        <v>1</v>
      </c>
      <c r="F149" s="167" t="s">
        <v>1033</v>
      </c>
      <c r="H149" s="168">
        <v>55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6" t="s">
        <v>191</v>
      </c>
      <c r="AU149" s="166" t="s">
        <v>82</v>
      </c>
      <c r="AV149" s="13" t="s">
        <v>82</v>
      </c>
      <c r="AW149" s="13" t="s">
        <v>29</v>
      </c>
      <c r="AX149" s="13" t="s">
        <v>80</v>
      </c>
      <c r="AY149" s="166" t="s">
        <v>181</v>
      </c>
    </row>
    <row r="150" spans="1:65" s="2" customFormat="1" ht="24.2" customHeight="1">
      <c r="A150" s="32"/>
      <c r="B150" s="144"/>
      <c r="C150" s="145" t="s">
        <v>188</v>
      </c>
      <c r="D150" s="145" t="s">
        <v>183</v>
      </c>
      <c r="E150" s="146" t="s">
        <v>199</v>
      </c>
      <c r="F150" s="147" t="s">
        <v>200</v>
      </c>
      <c r="G150" s="148" t="s">
        <v>1034</v>
      </c>
      <c r="H150" s="149">
        <v>12.18</v>
      </c>
      <c r="I150" s="150"/>
      <c r="J150" s="151">
        <f>ROUND(I150*H150,2)</f>
        <v>0</v>
      </c>
      <c r="K150" s="152"/>
      <c r="L150" s="153"/>
      <c r="M150" s="154" t="s">
        <v>1</v>
      </c>
      <c r="N150" s="155" t="s">
        <v>37</v>
      </c>
      <c r="O150" s="58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8" t="s">
        <v>187</v>
      </c>
      <c r="AT150" s="158" t="s">
        <v>183</v>
      </c>
      <c r="AU150" s="158" t="s">
        <v>82</v>
      </c>
      <c r="AY150" s="17" t="s">
        <v>181</v>
      </c>
      <c r="BE150" s="159">
        <f>IF(N150="základní",J150,0)</f>
        <v>0</v>
      </c>
      <c r="BF150" s="159">
        <f>IF(N150="snížená",J150,0)</f>
        <v>0</v>
      </c>
      <c r="BG150" s="159">
        <f>IF(N150="zákl. přenesená",J150,0)</f>
        <v>0</v>
      </c>
      <c r="BH150" s="159">
        <f>IF(N150="sníž. přenesená",J150,0)</f>
        <v>0</v>
      </c>
      <c r="BI150" s="159">
        <f>IF(N150="nulová",J150,0)</f>
        <v>0</v>
      </c>
      <c r="BJ150" s="17" t="s">
        <v>80</v>
      </c>
      <c r="BK150" s="159">
        <f>ROUND(I150*H150,2)</f>
        <v>0</v>
      </c>
      <c r="BL150" s="17" t="s">
        <v>188</v>
      </c>
      <c r="BM150" s="158" t="s">
        <v>1035</v>
      </c>
    </row>
    <row r="151" spans="1:65" s="2" customFormat="1" ht="19.5">
      <c r="A151" s="32"/>
      <c r="B151" s="33"/>
      <c r="C151" s="32"/>
      <c r="D151" s="160" t="s">
        <v>190</v>
      </c>
      <c r="E151" s="32"/>
      <c r="F151" s="161" t="s">
        <v>200</v>
      </c>
      <c r="G151" s="32"/>
      <c r="H151" s="32"/>
      <c r="I151" s="162"/>
      <c r="J151" s="32"/>
      <c r="K151" s="32"/>
      <c r="L151" s="33"/>
      <c r="M151" s="163"/>
      <c r="N151" s="164"/>
      <c r="O151" s="58"/>
      <c r="P151" s="58"/>
      <c r="Q151" s="58"/>
      <c r="R151" s="58"/>
      <c r="S151" s="58"/>
      <c r="T151" s="59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T151" s="17" t="s">
        <v>190</v>
      </c>
      <c r="AU151" s="17" t="s">
        <v>82</v>
      </c>
    </row>
    <row r="152" spans="1:65" s="2" customFormat="1" ht="24.2" customHeight="1">
      <c r="A152" s="32"/>
      <c r="B152" s="144"/>
      <c r="C152" s="145" t="s">
        <v>231</v>
      </c>
      <c r="D152" s="145" t="s">
        <v>183</v>
      </c>
      <c r="E152" s="146" t="s">
        <v>213</v>
      </c>
      <c r="F152" s="147" t="s">
        <v>214</v>
      </c>
      <c r="G152" s="148" t="s">
        <v>215</v>
      </c>
      <c r="H152" s="149">
        <v>16</v>
      </c>
      <c r="I152" s="150"/>
      <c r="J152" s="151">
        <f>ROUND(I152*H152,2)</f>
        <v>0</v>
      </c>
      <c r="K152" s="152"/>
      <c r="L152" s="153"/>
      <c r="M152" s="154" t="s">
        <v>1</v>
      </c>
      <c r="N152" s="155" t="s">
        <v>37</v>
      </c>
      <c r="O152" s="58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8" t="s">
        <v>187</v>
      </c>
      <c r="AT152" s="158" t="s">
        <v>183</v>
      </c>
      <c r="AU152" s="158" t="s">
        <v>82</v>
      </c>
      <c r="AY152" s="17" t="s">
        <v>181</v>
      </c>
      <c r="BE152" s="159">
        <f>IF(N152="základní",J152,0)</f>
        <v>0</v>
      </c>
      <c r="BF152" s="159">
        <f>IF(N152="snížená",J152,0)</f>
        <v>0</v>
      </c>
      <c r="BG152" s="159">
        <f>IF(N152="zákl. přenesená",J152,0)</f>
        <v>0</v>
      </c>
      <c r="BH152" s="159">
        <f>IF(N152="sníž. přenesená",J152,0)</f>
        <v>0</v>
      </c>
      <c r="BI152" s="159">
        <f>IF(N152="nulová",J152,0)</f>
        <v>0</v>
      </c>
      <c r="BJ152" s="17" t="s">
        <v>80</v>
      </c>
      <c r="BK152" s="159">
        <f>ROUND(I152*H152,2)</f>
        <v>0</v>
      </c>
      <c r="BL152" s="17" t="s">
        <v>188</v>
      </c>
      <c r="BM152" s="158" t="s">
        <v>1036</v>
      </c>
    </row>
    <row r="153" spans="1:65" s="2" customFormat="1" ht="11.25">
      <c r="A153" s="32"/>
      <c r="B153" s="33"/>
      <c r="C153" s="32"/>
      <c r="D153" s="160" t="s">
        <v>190</v>
      </c>
      <c r="E153" s="32"/>
      <c r="F153" s="161" t="s">
        <v>214</v>
      </c>
      <c r="G153" s="32"/>
      <c r="H153" s="32"/>
      <c r="I153" s="162"/>
      <c r="J153" s="32"/>
      <c r="K153" s="32"/>
      <c r="L153" s="33"/>
      <c r="M153" s="163"/>
      <c r="N153" s="164"/>
      <c r="O153" s="58"/>
      <c r="P153" s="58"/>
      <c r="Q153" s="58"/>
      <c r="R153" s="58"/>
      <c r="S153" s="58"/>
      <c r="T153" s="59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T153" s="17" t="s">
        <v>190</v>
      </c>
      <c r="AU153" s="17" t="s">
        <v>82</v>
      </c>
    </row>
    <row r="154" spans="1:65" s="14" customFormat="1" ht="11.25">
      <c r="B154" s="173"/>
      <c r="D154" s="160" t="s">
        <v>191</v>
      </c>
      <c r="E154" s="174" t="s">
        <v>1</v>
      </c>
      <c r="F154" s="175" t="s">
        <v>1037</v>
      </c>
      <c r="H154" s="174" t="s">
        <v>1</v>
      </c>
      <c r="I154" s="176"/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191</v>
      </c>
      <c r="AU154" s="174" t="s">
        <v>82</v>
      </c>
      <c r="AV154" s="14" t="s">
        <v>80</v>
      </c>
      <c r="AW154" s="14" t="s">
        <v>29</v>
      </c>
      <c r="AX154" s="14" t="s">
        <v>72</v>
      </c>
      <c r="AY154" s="174" t="s">
        <v>181</v>
      </c>
    </row>
    <row r="155" spans="1:65" s="14" customFormat="1" ht="22.5">
      <c r="B155" s="173"/>
      <c r="D155" s="160" t="s">
        <v>191</v>
      </c>
      <c r="E155" s="174" t="s">
        <v>1</v>
      </c>
      <c r="F155" s="175" t="s">
        <v>218</v>
      </c>
      <c r="H155" s="174" t="s">
        <v>1</v>
      </c>
      <c r="I155" s="176"/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191</v>
      </c>
      <c r="AU155" s="174" t="s">
        <v>82</v>
      </c>
      <c r="AV155" s="14" t="s">
        <v>80</v>
      </c>
      <c r="AW155" s="14" t="s">
        <v>29</v>
      </c>
      <c r="AX155" s="14" t="s">
        <v>72</v>
      </c>
      <c r="AY155" s="174" t="s">
        <v>181</v>
      </c>
    </row>
    <row r="156" spans="1:65" s="14" customFormat="1" ht="22.5">
      <c r="B156" s="173"/>
      <c r="D156" s="160" t="s">
        <v>191</v>
      </c>
      <c r="E156" s="174" t="s">
        <v>1</v>
      </c>
      <c r="F156" s="175" t="s">
        <v>426</v>
      </c>
      <c r="H156" s="174" t="s">
        <v>1</v>
      </c>
      <c r="I156" s="176"/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191</v>
      </c>
      <c r="AU156" s="174" t="s">
        <v>82</v>
      </c>
      <c r="AV156" s="14" t="s">
        <v>80</v>
      </c>
      <c r="AW156" s="14" t="s">
        <v>29</v>
      </c>
      <c r="AX156" s="14" t="s">
        <v>72</v>
      </c>
      <c r="AY156" s="174" t="s">
        <v>181</v>
      </c>
    </row>
    <row r="157" spans="1:65" s="14" customFormat="1" ht="11.25">
      <c r="B157" s="173"/>
      <c r="D157" s="160" t="s">
        <v>191</v>
      </c>
      <c r="E157" s="174" t="s">
        <v>1</v>
      </c>
      <c r="F157" s="175" t="s">
        <v>254</v>
      </c>
      <c r="H157" s="174" t="s">
        <v>1</v>
      </c>
      <c r="I157" s="176"/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191</v>
      </c>
      <c r="AU157" s="174" t="s">
        <v>82</v>
      </c>
      <c r="AV157" s="14" t="s">
        <v>80</v>
      </c>
      <c r="AW157" s="14" t="s">
        <v>29</v>
      </c>
      <c r="AX157" s="14" t="s">
        <v>72</v>
      </c>
      <c r="AY157" s="174" t="s">
        <v>181</v>
      </c>
    </row>
    <row r="158" spans="1:65" s="14" customFormat="1" ht="33.75">
      <c r="B158" s="173"/>
      <c r="D158" s="160" t="s">
        <v>191</v>
      </c>
      <c r="E158" s="174" t="s">
        <v>1</v>
      </c>
      <c r="F158" s="175" t="s">
        <v>255</v>
      </c>
      <c r="H158" s="174" t="s">
        <v>1</v>
      </c>
      <c r="I158" s="176"/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191</v>
      </c>
      <c r="AU158" s="174" t="s">
        <v>82</v>
      </c>
      <c r="AV158" s="14" t="s">
        <v>80</v>
      </c>
      <c r="AW158" s="14" t="s">
        <v>29</v>
      </c>
      <c r="AX158" s="14" t="s">
        <v>72</v>
      </c>
      <c r="AY158" s="174" t="s">
        <v>181</v>
      </c>
    </row>
    <row r="159" spans="1:65" s="14" customFormat="1" ht="11.25">
      <c r="B159" s="173"/>
      <c r="D159" s="160" t="s">
        <v>191</v>
      </c>
      <c r="E159" s="174" t="s">
        <v>1</v>
      </c>
      <c r="F159" s="175" t="s">
        <v>222</v>
      </c>
      <c r="H159" s="174" t="s">
        <v>1</v>
      </c>
      <c r="I159" s="176"/>
      <c r="L159" s="173"/>
      <c r="M159" s="177"/>
      <c r="N159" s="178"/>
      <c r="O159" s="178"/>
      <c r="P159" s="178"/>
      <c r="Q159" s="178"/>
      <c r="R159" s="178"/>
      <c r="S159" s="178"/>
      <c r="T159" s="179"/>
      <c r="AT159" s="174" t="s">
        <v>191</v>
      </c>
      <c r="AU159" s="174" t="s">
        <v>82</v>
      </c>
      <c r="AV159" s="14" t="s">
        <v>80</v>
      </c>
      <c r="AW159" s="14" t="s">
        <v>29</v>
      </c>
      <c r="AX159" s="14" t="s">
        <v>72</v>
      </c>
      <c r="AY159" s="174" t="s">
        <v>181</v>
      </c>
    </row>
    <row r="160" spans="1:65" s="14" customFormat="1" ht="11.25">
      <c r="B160" s="173"/>
      <c r="D160" s="160" t="s">
        <v>191</v>
      </c>
      <c r="E160" s="174" t="s">
        <v>1</v>
      </c>
      <c r="F160" s="175" t="s">
        <v>195</v>
      </c>
      <c r="H160" s="174" t="s">
        <v>1</v>
      </c>
      <c r="I160" s="176"/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191</v>
      </c>
      <c r="AU160" s="174" t="s">
        <v>82</v>
      </c>
      <c r="AV160" s="14" t="s">
        <v>80</v>
      </c>
      <c r="AW160" s="14" t="s">
        <v>29</v>
      </c>
      <c r="AX160" s="14" t="s">
        <v>72</v>
      </c>
      <c r="AY160" s="174" t="s">
        <v>181</v>
      </c>
    </row>
    <row r="161" spans="1:65" s="14" customFormat="1" ht="11.25">
      <c r="B161" s="173"/>
      <c r="D161" s="160" t="s">
        <v>191</v>
      </c>
      <c r="E161" s="174" t="s">
        <v>1</v>
      </c>
      <c r="F161" s="175" t="s">
        <v>210</v>
      </c>
      <c r="H161" s="174" t="s">
        <v>1</v>
      </c>
      <c r="I161" s="176"/>
      <c r="L161" s="173"/>
      <c r="M161" s="177"/>
      <c r="N161" s="178"/>
      <c r="O161" s="178"/>
      <c r="P161" s="178"/>
      <c r="Q161" s="178"/>
      <c r="R161" s="178"/>
      <c r="S161" s="178"/>
      <c r="T161" s="179"/>
      <c r="AT161" s="174" t="s">
        <v>191</v>
      </c>
      <c r="AU161" s="174" t="s">
        <v>82</v>
      </c>
      <c r="AV161" s="14" t="s">
        <v>80</v>
      </c>
      <c r="AW161" s="14" t="s">
        <v>29</v>
      </c>
      <c r="AX161" s="14" t="s">
        <v>72</v>
      </c>
      <c r="AY161" s="174" t="s">
        <v>181</v>
      </c>
    </row>
    <row r="162" spans="1:65" s="14" customFormat="1" ht="11.25">
      <c r="B162" s="173"/>
      <c r="D162" s="160" t="s">
        <v>191</v>
      </c>
      <c r="E162" s="174" t="s">
        <v>1</v>
      </c>
      <c r="F162" s="175" t="s">
        <v>196</v>
      </c>
      <c r="H162" s="174" t="s">
        <v>1</v>
      </c>
      <c r="I162" s="176"/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191</v>
      </c>
      <c r="AU162" s="174" t="s">
        <v>82</v>
      </c>
      <c r="AV162" s="14" t="s">
        <v>80</v>
      </c>
      <c r="AW162" s="14" t="s">
        <v>29</v>
      </c>
      <c r="AX162" s="14" t="s">
        <v>72</v>
      </c>
      <c r="AY162" s="174" t="s">
        <v>181</v>
      </c>
    </row>
    <row r="163" spans="1:65" s="13" customFormat="1" ht="11.25">
      <c r="B163" s="165"/>
      <c r="D163" s="160" t="s">
        <v>191</v>
      </c>
      <c r="E163" s="166" t="s">
        <v>1</v>
      </c>
      <c r="F163" s="167" t="s">
        <v>1038</v>
      </c>
      <c r="H163" s="168">
        <v>16</v>
      </c>
      <c r="I163" s="169"/>
      <c r="L163" s="165"/>
      <c r="M163" s="170"/>
      <c r="N163" s="171"/>
      <c r="O163" s="171"/>
      <c r="P163" s="171"/>
      <c r="Q163" s="171"/>
      <c r="R163" s="171"/>
      <c r="S163" s="171"/>
      <c r="T163" s="172"/>
      <c r="AT163" s="166" t="s">
        <v>191</v>
      </c>
      <c r="AU163" s="166" t="s">
        <v>82</v>
      </c>
      <c r="AV163" s="13" t="s">
        <v>82</v>
      </c>
      <c r="AW163" s="13" t="s">
        <v>29</v>
      </c>
      <c r="AX163" s="13" t="s">
        <v>80</v>
      </c>
      <c r="AY163" s="166" t="s">
        <v>181</v>
      </c>
    </row>
    <row r="164" spans="1:65" s="2" customFormat="1" ht="24.2" customHeight="1">
      <c r="A164" s="32"/>
      <c r="B164" s="144"/>
      <c r="C164" s="145" t="s">
        <v>237</v>
      </c>
      <c r="D164" s="145" t="s">
        <v>183</v>
      </c>
      <c r="E164" s="146" t="s">
        <v>224</v>
      </c>
      <c r="F164" s="147" t="s">
        <v>225</v>
      </c>
      <c r="G164" s="148" t="s">
        <v>622</v>
      </c>
      <c r="H164" s="149">
        <v>605</v>
      </c>
      <c r="I164" s="150"/>
      <c r="J164" s="151">
        <f>ROUND(I164*H164,2)</f>
        <v>0</v>
      </c>
      <c r="K164" s="152"/>
      <c r="L164" s="153"/>
      <c r="M164" s="154" t="s">
        <v>1</v>
      </c>
      <c r="N164" s="155" t="s">
        <v>37</v>
      </c>
      <c r="O164" s="58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8" t="s">
        <v>187</v>
      </c>
      <c r="AT164" s="158" t="s">
        <v>183</v>
      </c>
      <c r="AU164" s="158" t="s">
        <v>82</v>
      </c>
      <c r="AY164" s="17" t="s">
        <v>181</v>
      </c>
      <c r="BE164" s="159">
        <f>IF(N164="základní",J164,0)</f>
        <v>0</v>
      </c>
      <c r="BF164" s="159">
        <f>IF(N164="snížená",J164,0)</f>
        <v>0</v>
      </c>
      <c r="BG164" s="159">
        <f>IF(N164="zákl. přenesená",J164,0)</f>
        <v>0</v>
      </c>
      <c r="BH164" s="159">
        <f>IF(N164="sníž. přenesená",J164,0)</f>
        <v>0</v>
      </c>
      <c r="BI164" s="159">
        <f>IF(N164="nulová",J164,0)</f>
        <v>0</v>
      </c>
      <c r="BJ164" s="17" t="s">
        <v>80</v>
      </c>
      <c r="BK164" s="159">
        <f>ROUND(I164*H164,2)</f>
        <v>0</v>
      </c>
      <c r="BL164" s="17" t="s">
        <v>188</v>
      </c>
      <c r="BM164" s="158" t="s">
        <v>1039</v>
      </c>
    </row>
    <row r="165" spans="1:65" s="2" customFormat="1" ht="19.5">
      <c r="A165" s="32"/>
      <c r="B165" s="33"/>
      <c r="C165" s="32"/>
      <c r="D165" s="160" t="s">
        <v>190</v>
      </c>
      <c r="E165" s="32"/>
      <c r="F165" s="161" t="s">
        <v>225</v>
      </c>
      <c r="G165" s="32"/>
      <c r="H165" s="32"/>
      <c r="I165" s="162"/>
      <c r="J165" s="32"/>
      <c r="K165" s="32"/>
      <c r="L165" s="33"/>
      <c r="M165" s="163"/>
      <c r="N165" s="164"/>
      <c r="O165" s="58"/>
      <c r="P165" s="58"/>
      <c r="Q165" s="58"/>
      <c r="R165" s="58"/>
      <c r="S165" s="58"/>
      <c r="T165" s="59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T165" s="17" t="s">
        <v>190</v>
      </c>
      <c r="AU165" s="17" t="s">
        <v>82</v>
      </c>
    </row>
    <row r="166" spans="1:65" s="14" customFormat="1" ht="11.25">
      <c r="B166" s="173"/>
      <c r="D166" s="160" t="s">
        <v>191</v>
      </c>
      <c r="E166" s="174" t="s">
        <v>1</v>
      </c>
      <c r="F166" s="175" t="s">
        <v>193</v>
      </c>
      <c r="H166" s="174" t="s">
        <v>1</v>
      </c>
      <c r="I166" s="176"/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191</v>
      </c>
      <c r="AU166" s="174" t="s">
        <v>82</v>
      </c>
      <c r="AV166" s="14" t="s">
        <v>80</v>
      </c>
      <c r="AW166" s="14" t="s">
        <v>29</v>
      </c>
      <c r="AX166" s="14" t="s">
        <v>72</v>
      </c>
      <c r="AY166" s="174" t="s">
        <v>181</v>
      </c>
    </row>
    <row r="167" spans="1:65" s="14" customFormat="1" ht="11.25">
      <c r="B167" s="173"/>
      <c r="D167" s="160" t="s">
        <v>191</v>
      </c>
      <c r="E167" s="174" t="s">
        <v>1</v>
      </c>
      <c r="F167" s="175" t="s">
        <v>228</v>
      </c>
      <c r="H167" s="174" t="s">
        <v>1</v>
      </c>
      <c r="I167" s="176"/>
      <c r="L167" s="173"/>
      <c r="M167" s="177"/>
      <c r="N167" s="178"/>
      <c r="O167" s="178"/>
      <c r="P167" s="178"/>
      <c r="Q167" s="178"/>
      <c r="R167" s="178"/>
      <c r="S167" s="178"/>
      <c r="T167" s="179"/>
      <c r="AT167" s="174" t="s">
        <v>191</v>
      </c>
      <c r="AU167" s="174" t="s">
        <v>82</v>
      </c>
      <c r="AV167" s="14" t="s">
        <v>80</v>
      </c>
      <c r="AW167" s="14" t="s">
        <v>29</v>
      </c>
      <c r="AX167" s="14" t="s">
        <v>72</v>
      </c>
      <c r="AY167" s="174" t="s">
        <v>181</v>
      </c>
    </row>
    <row r="168" spans="1:65" s="14" customFormat="1" ht="11.25">
      <c r="B168" s="173"/>
      <c r="D168" s="160" t="s">
        <v>191</v>
      </c>
      <c r="E168" s="174" t="s">
        <v>1</v>
      </c>
      <c r="F168" s="175" t="s">
        <v>1040</v>
      </c>
      <c r="H168" s="174" t="s">
        <v>1</v>
      </c>
      <c r="I168" s="176"/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191</v>
      </c>
      <c r="AU168" s="174" t="s">
        <v>82</v>
      </c>
      <c r="AV168" s="14" t="s">
        <v>80</v>
      </c>
      <c r="AW168" s="14" t="s">
        <v>29</v>
      </c>
      <c r="AX168" s="14" t="s">
        <v>72</v>
      </c>
      <c r="AY168" s="174" t="s">
        <v>181</v>
      </c>
    </row>
    <row r="169" spans="1:65" s="14" customFormat="1" ht="11.25">
      <c r="B169" s="173"/>
      <c r="D169" s="160" t="s">
        <v>191</v>
      </c>
      <c r="E169" s="174" t="s">
        <v>1</v>
      </c>
      <c r="F169" s="175" t="s">
        <v>210</v>
      </c>
      <c r="H169" s="174" t="s">
        <v>1</v>
      </c>
      <c r="I169" s="176"/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191</v>
      </c>
      <c r="AU169" s="174" t="s">
        <v>82</v>
      </c>
      <c r="AV169" s="14" t="s">
        <v>80</v>
      </c>
      <c r="AW169" s="14" t="s">
        <v>29</v>
      </c>
      <c r="AX169" s="14" t="s">
        <v>72</v>
      </c>
      <c r="AY169" s="174" t="s">
        <v>181</v>
      </c>
    </row>
    <row r="170" spans="1:65" s="14" customFormat="1" ht="11.25">
      <c r="B170" s="173"/>
      <c r="D170" s="160" t="s">
        <v>191</v>
      </c>
      <c r="E170" s="174" t="s">
        <v>1</v>
      </c>
      <c r="F170" s="175" t="s">
        <v>1041</v>
      </c>
      <c r="H170" s="174" t="s">
        <v>1</v>
      </c>
      <c r="I170" s="176"/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191</v>
      </c>
      <c r="AU170" s="174" t="s">
        <v>82</v>
      </c>
      <c r="AV170" s="14" t="s">
        <v>80</v>
      </c>
      <c r="AW170" s="14" t="s">
        <v>29</v>
      </c>
      <c r="AX170" s="14" t="s">
        <v>72</v>
      </c>
      <c r="AY170" s="174" t="s">
        <v>181</v>
      </c>
    </row>
    <row r="171" spans="1:65" s="13" customFormat="1" ht="11.25">
      <c r="B171" s="165"/>
      <c r="D171" s="160" t="s">
        <v>191</v>
      </c>
      <c r="E171" s="166" t="s">
        <v>1</v>
      </c>
      <c r="F171" s="167" t="s">
        <v>1042</v>
      </c>
      <c r="H171" s="168">
        <v>605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6" t="s">
        <v>191</v>
      </c>
      <c r="AU171" s="166" t="s">
        <v>82</v>
      </c>
      <c r="AV171" s="13" t="s">
        <v>82</v>
      </c>
      <c r="AW171" s="13" t="s">
        <v>29</v>
      </c>
      <c r="AX171" s="13" t="s">
        <v>80</v>
      </c>
      <c r="AY171" s="166" t="s">
        <v>181</v>
      </c>
    </row>
    <row r="172" spans="1:65" s="2" customFormat="1" ht="24.2" customHeight="1">
      <c r="A172" s="32"/>
      <c r="B172" s="144"/>
      <c r="C172" s="145" t="s">
        <v>250</v>
      </c>
      <c r="D172" s="145" t="s">
        <v>183</v>
      </c>
      <c r="E172" s="146" t="s">
        <v>232</v>
      </c>
      <c r="F172" s="147" t="s">
        <v>233</v>
      </c>
      <c r="G172" s="148" t="s">
        <v>622</v>
      </c>
      <c r="H172" s="149">
        <v>80</v>
      </c>
      <c r="I172" s="150"/>
      <c r="J172" s="151">
        <f>ROUND(I172*H172,2)</f>
        <v>0</v>
      </c>
      <c r="K172" s="152"/>
      <c r="L172" s="153"/>
      <c r="M172" s="154" t="s">
        <v>1</v>
      </c>
      <c r="N172" s="155" t="s">
        <v>37</v>
      </c>
      <c r="O172" s="58"/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8" t="s">
        <v>187</v>
      </c>
      <c r="AT172" s="158" t="s">
        <v>183</v>
      </c>
      <c r="AU172" s="158" t="s">
        <v>82</v>
      </c>
      <c r="AY172" s="17" t="s">
        <v>181</v>
      </c>
      <c r="BE172" s="159">
        <f>IF(N172="základní",J172,0)</f>
        <v>0</v>
      </c>
      <c r="BF172" s="159">
        <f>IF(N172="snížená",J172,0)</f>
        <v>0</v>
      </c>
      <c r="BG172" s="159">
        <f>IF(N172="zákl. přenesená",J172,0)</f>
        <v>0</v>
      </c>
      <c r="BH172" s="159">
        <f>IF(N172="sníž. přenesená",J172,0)</f>
        <v>0</v>
      </c>
      <c r="BI172" s="159">
        <f>IF(N172="nulová",J172,0)</f>
        <v>0</v>
      </c>
      <c r="BJ172" s="17" t="s">
        <v>80</v>
      </c>
      <c r="BK172" s="159">
        <f>ROUND(I172*H172,2)</f>
        <v>0</v>
      </c>
      <c r="BL172" s="17" t="s">
        <v>188</v>
      </c>
      <c r="BM172" s="158" t="s">
        <v>1043</v>
      </c>
    </row>
    <row r="173" spans="1:65" s="2" customFormat="1" ht="11.25">
      <c r="A173" s="32"/>
      <c r="B173" s="33"/>
      <c r="C173" s="32"/>
      <c r="D173" s="160" t="s">
        <v>190</v>
      </c>
      <c r="E173" s="32"/>
      <c r="F173" s="161" t="s">
        <v>233</v>
      </c>
      <c r="G173" s="32"/>
      <c r="H173" s="32"/>
      <c r="I173" s="162"/>
      <c r="J173" s="32"/>
      <c r="K173" s="32"/>
      <c r="L173" s="33"/>
      <c r="M173" s="163"/>
      <c r="N173" s="164"/>
      <c r="O173" s="58"/>
      <c r="P173" s="58"/>
      <c r="Q173" s="58"/>
      <c r="R173" s="58"/>
      <c r="S173" s="58"/>
      <c r="T173" s="59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T173" s="17" t="s">
        <v>190</v>
      </c>
      <c r="AU173" s="17" t="s">
        <v>82</v>
      </c>
    </row>
    <row r="174" spans="1:65" s="14" customFormat="1" ht="11.25">
      <c r="B174" s="173"/>
      <c r="D174" s="160" t="s">
        <v>191</v>
      </c>
      <c r="E174" s="174" t="s">
        <v>1</v>
      </c>
      <c r="F174" s="175" t="s">
        <v>193</v>
      </c>
      <c r="H174" s="174" t="s">
        <v>1</v>
      </c>
      <c r="I174" s="176"/>
      <c r="L174" s="173"/>
      <c r="M174" s="177"/>
      <c r="N174" s="178"/>
      <c r="O174" s="178"/>
      <c r="P174" s="178"/>
      <c r="Q174" s="178"/>
      <c r="R174" s="178"/>
      <c r="S174" s="178"/>
      <c r="T174" s="179"/>
      <c r="AT174" s="174" t="s">
        <v>191</v>
      </c>
      <c r="AU174" s="174" t="s">
        <v>82</v>
      </c>
      <c r="AV174" s="14" t="s">
        <v>80</v>
      </c>
      <c r="AW174" s="14" t="s">
        <v>29</v>
      </c>
      <c r="AX174" s="14" t="s">
        <v>72</v>
      </c>
      <c r="AY174" s="174" t="s">
        <v>181</v>
      </c>
    </row>
    <row r="175" spans="1:65" s="14" customFormat="1" ht="11.25">
      <c r="B175" s="173"/>
      <c r="D175" s="160" t="s">
        <v>191</v>
      </c>
      <c r="E175" s="174" t="s">
        <v>1</v>
      </c>
      <c r="F175" s="175" t="s">
        <v>236</v>
      </c>
      <c r="H175" s="174" t="s">
        <v>1</v>
      </c>
      <c r="I175" s="176"/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191</v>
      </c>
      <c r="AU175" s="174" t="s">
        <v>82</v>
      </c>
      <c r="AV175" s="14" t="s">
        <v>80</v>
      </c>
      <c r="AW175" s="14" t="s">
        <v>29</v>
      </c>
      <c r="AX175" s="14" t="s">
        <v>72</v>
      </c>
      <c r="AY175" s="174" t="s">
        <v>181</v>
      </c>
    </row>
    <row r="176" spans="1:65" s="14" customFormat="1" ht="11.25">
      <c r="B176" s="173"/>
      <c r="D176" s="160" t="s">
        <v>191</v>
      </c>
      <c r="E176" s="174" t="s">
        <v>1</v>
      </c>
      <c r="F176" s="175" t="s">
        <v>195</v>
      </c>
      <c r="H176" s="174" t="s">
        <v>1</v>
      </c>
      <c r="I176" s="176"/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191</v>
      </c>
      <c r="AU176" s="174" t="s">
        <v>82</v>
      </c>
      <c r="AV176" s="14" t="s">
        <v>80</v>
      </c>
      <c r="AW176" s="14" t="s">
        <v>29</v>
      </c>
      <c r="AX176" s="14" t="s">
        <v>72</v>
      </c>
      <c r="AY176" s="174" t="s">
        <v>181</v>
      </c>
    </row>
    <row r="177" spans="1:65" s="14" customFormat="1" ht="11.25">
      <c r="B177" s="173"/>
      <c r="D177" s="160" t="s">
        <v>191</v>
      </c>
      <c r="E177" s="174" t="s">
        <v>1</v>
      </c>
      <c r="F177" s="175" t="s">
        <v>210</v>
      </c>
      <c r="H177" s="174" t="s">
        <v>1</v>
      </c>
      <c r="I177" s="176"/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191</v>
      </c>
      <c r="AU177" s="174" t="s">
        <v>82</v>
      </c>
      <c r="AV177" s="14" t="s">
        <v>80</v>
      </c>
      <c r="AW177" s="14" t="s">
        <v>29</v>
      </c>
      <c r="AX177" s="14" t="s">
        <v>72</v>
      </c>
      <c r="AY177" s="174" t="s">
        <v>181</v>
      </c>
    </row>
    <row r="178" spans="1:65" s="14" customFormat="1" ht="11.25">
      <c r="B178" s="173"/>
      <c r="D178" s="160" t="s">
        <v>191</v>
      </c>
      <c r="E178" s="174" t="s">
        <v>1</v>
      </c>
      <c r="F178" s="175" t="s">
        <v>196</v>
      </c>
      <c r="H178" s="174" t="s">
        <v>1</v>
      </c>
      <c r="I178" s="176"/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191</v>
      </c>
      <c r="AU178" s="174" t="s">
        <v>82</v>
      </c>
      <c r="AV178" s="14" t="s">
        <v>80</v>
      </c>
      <c r="AW178" s="14" t="s">
        <v>29</v>
      </c>
      <c r="AX178" s="14" t="s">
        <v>72</v>
      </c>
      <c r="AY178" s="174" t="s">
        <v>181</v>
      </c>
    </row>
    <row r="179" spans="1:65" s="13" customFormat="1" ht="11.25">
      <c r="B179" s="165"/>
      <c r="D179" s="160" t="s">
        <v>191</v>
      </c>
      <c r="E179" s="166" t="s">
        <v>1</v>
      </c>
      <c r="F179" s="167" t="s">
        <v>1044</v>
      </c>
      <c r="H179" s="168">
        <v>80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6" t="s">
        <v>191</v>
      </c>
      <c r="AU179" s="166" t="s">
        <v>82</v>
      </c>
      <c r="AV179" s="13" t="s">
        <v>82</v>
      </c>
      <c r="AW179" s="13" t="s">
        <v>29</v>
      </c>
      <c r="AX179" s="13" t="s">
        <v>80</v>
      </c>
      <c r="AY179" s="166" t="s">
        <v>181</v>
      </c>
    </row>
    <row r="180" spans="1:65" s="2" customFormat="1" ht="21.75" customHeight="1">
      <c r="A180" s="32"/>
      <c r="B180" s="144"/>
      <c r="C180" s="145" t="s">
        <v>187</v>
      </c>
      <c r="D180" s="145" t="s">
        <v>183</v>
      </c>
      <c r="E180" s="146" t="s">
        <v>251</v>
      </c>
      <c r="F180" s="147" t="s">
        <v>252</v>
      </c>
      <c r="G180" s="148" t="s">
        <v>215</v>
      </c>
      <c r="H180" s="149">
        <v>6</v>
      </c>
      <c r="I180" s="150"/>
      <c r="J180" s="151">
        <f>ROUND(I180*H180,2)</f>
        <v>0</v>
      </c>
      <c r="K180" s="152"/>
      <c r="L180" s="153"/>
      <c r="M180" s="154" t="s">
        <v>1</v>
      </c>
      <c r="N180" s="155" t="s">
        <v>37</v>
      </c>
      <c r="O180" s="58"/>
      <c r="P180" s="156">
        <f>O180*H180</f>
        <v>0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8" t="s">
        <v>187</v>
      </c>
      <c r="AT180" s="158" t="s">
        <v>183</v>
      </c>
      <c r="AU180" s="158" t="s">
        <v>82</v>
      </c>
      <c r="AY180" s="17" t="s">
        <v>181</v>
      </c>
      <c r="BE180" s="159">
        <f>IF(N180="základní",J180,0)</f>
        <v>0</v>
      </c>
      <c r="BF180" s="159">
        <f>IF(N180="snížená",J180,0)</f>
        <v>0</v>
      </c>
      <c r="BG180" s="159">
        <f>IF(N180="zákl. přenesená",J180,0)</f>
        <v>0</v>
      </c>
      <c r="BH180" s="159">
        <f>IF(N180="sníž. přenesená",J180,0)</f>
        <v>0</v>
      </c>
      <c r="BI180" s="159">
        <f>IF(N180="nulová",J180,0)</f>
        <v>0</v>
      </c>
      <c r="BJ180" s="17" t="s">
        <v>80</v>
      </c>
      <c r="BK180" s="159">
        <f>ROUND(I180*H180,2)</f>
        <v>0</v>
      </c>
      <c r="BL180" s="17" t="s">
        <v>188</v>
      </c>
      <c r="BM180" s="158" t="s">
        <v>1045</v>
      </c>
    </row>
    <row r="181" spans="1:65" s="2" customFormat="1" ht="11.25">
      <c r="A181" s="32"/>
      <c r="B181" s="33"/>
      <c r="C181" s="32"/>
      <c r="D181" s="160" t="s">
        <v>190</v>
      </c>
      <c r="E181" s="32"/>
      <c r="F181" s="161" t="s">
        <v>252</v>
      </c>
      <c r="G181" s="32"/>
      <c r="H181" s="32"/>
      <c r="I181" s="162"/>
      <c r="J181" s="32"/>
      <c r="K181" s="32"/>
      <c r="L181" s="33"/>
      <c r="M181" s="163"/>
      <c r="N181" s="164"/>
      <c r="O181" s="58"/>
      <c r="P181" s="58"/>
      <c r="Q181" s="58"/>
      <c r="R181" s="58"/>
      <c r="S181" s="58"/>
      <c r="T181" s="59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T181" s="17" t="s">
        <v>190</v>
      </c>
      <c r="AU181" s="17" t="s">
        <v>82</v>
      </c>
    </row>
    <row r="182" spans="1:65" s="14" customFormat="1" ht="11.25">
      <c r="B182" s="173"/>
      <c r="D182" s="160" t="s">
        <v>191</v>
      </c>
      <c r="E182" s="174" t="s">
        <v>1</v>
      </c>
      <c r="F182" s="175" t="s">
        <v>193</v>
      </c>
      <c r="H182" s="174" t="s">
        <v>1</v>
      </c>
      <c r="I182" s="176"/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191</v>
      </c>
      <c r="AU182" s="174" t="s">
        <v>82</v>
      </c>
      <c r="AV182" s="14" t="s">
        <v>80</v>
      </c>
      <c r="AW182" s="14" t="s">
        <v>29</v>
      </c>
      <c r="AX182" s="14" t="s">
        <v>72</v>
      </c>
      <c r="AY182" s="174" t="s">
        <v>181</v>
      </c>
    </row>
    <row r="183" spans="1:65" s="14" customFormat="1" ht="22.5">
      <c r="B183" s="173"/>
      <c r="D183" s="160" t="s">
        <v>191</v>
      </c>
      <c r="E183" s="174" t="s">
        <v>1</v>
      </c>
      <c r="F183" s="175" t="s">
        <v>442</v>
      </c>
      <c r="H183" s="174" t="s">
        <v>1</v>
      </c>
      <c r="I183" s="176"/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191</v>
      </c>
      <c r="AU183" s="174" t="s">
        <v>82</v>
      </c>
      <c r="AV183" s="14" t="s">
        <v>80</v>
      </c>
      <c r="AW183" s="14" t="s">
        <v>29</v>
      </c>
      <c r="AX183" s="14" t="s">
        <v>72</v>
      </c>
      <c r="AY183" s="174" t="s">
        <v>181</v>
      </c>
    </row>
    <row r="184" spans="1:65" s="14" customFormat="1" ht="22.5">
      <c r="B184" s="173"/>
      <c r="D184" s="160" t="s">
        <v>191</v>
      </c>
      <c r="E184" s="174" t="s">
        <v>1</v>
      </c>
      <c r="F184" s="175" t="s">
        <v>426</v>
      </c>
      <c r="H184" s="174" t="s">
        <v>1</v>
      </c>
      <c r="I184" s="176"/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191</v>
      </c>
      <c r="AU184" s="174" t="s">
        <v>82</v>
      </c>
      <c r="AV184" s="14" t="s">
        <v>80</v>
      </c>
      <c r="AW184" s="14" t="s">
        <v>29</v>
      </c>
      <c r="AX184" s="14" t="s">
        <v>72</v>
      </c>
      <c r="AY184" s="174" t="s">
        <v>181</v>
      </c>
    </row>
    <row r="185" spans="1:65" s="14" customFormat="1" ht="11.25">
      <c r="B185" s="173"/>
      <c r="D185" s="160" t="s">
        <v>191</v>
      </c>
      <c r="E185" s="174" t="s">
        <v>1</v>
      </c>
      <c r="F185" s="175" t="s">
        <v>254</v>
      </c>
      <c r="H185" s="174" t="s">
        <v>1</v>
      </c>
      <c r="I185" s="176"/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191</v>
      </c>
      <c r="AU185" s="174" t="s">
        <v>82</v>
      </c>
      <c r="AV185" s="14" t="s">
        <v>80</v>
      </c>
      <c r="AW185" s="14" t="s">
        <v>29</v>
      </c>
      <c r="AX185" s="14" t="s">
        <v>72</v>
      </c>
      <c r="AY185" s="174" t="s">
        <v>181</v>
      </c>
    </row>
    <row r="186" spans="1:65" s="14" customFormat="1" ht="33.75">
      <c r="B186" s="173"/>
      <c r="D186" s="160" t="s">
        <v>191</v>
      </c>
      <c r="E186" s="174" t="s">
        <v>1</v>
      </c>
      <c r="F186" s="175" t="s">
        <v>255</v>
      </c>
      <c r="H186" s="174" t="s">
        <v>1</v>
      </c>
      <c r="I186" s="176"/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191</v>
      </c>
      <c r="AU186" s="174" t="s">
        <v>82</v>
      </c>
      <c r="AV186" s="14" t="s">
        <v>80</v>
      </c>
      <c r="AW186" s="14" t="s">
        <v>29</v>
      </c>
      <c r="AX186" s="14" t="s">
        <v>72</v>
      </c>
      <c r="AY186" s="174" t="s">
        <v>181</v>
      </c>
    </row>
    <row r="187" spans="1:65" s="14" customFormat="1" ht="11.25">
      <c r="B187" s="173"/>
      <c r="D187" s="160" t="s">
        <v>191</v>
      </c>
      <c r="E187" s="174" t="s">
        <v>1</v>
      </c>
      <c r="F187" s="175" t="s">
        <v>222</v>
      </c>
      <c r="H187" s="174" t="s">
        <v>1</v>
      </c>
      <c r="I187" s="176"/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191</v>
      </c>
      <c r="AU187" s="174" t="s">
        <v>82</v>
      </c>
      <c r="AV187" s="14" t="s">
        <v>80</v>
      </c>
      <c r="AW187" s="14" t="s">
        <v>29</v>
      </c>
      <c r="AX187" s="14" t="s">
        <v>72</v>
      </c>
      <c r="AY187" s="174" t="s">
        <v>181</v>
      </c>
    </row>
    <row r="188" spans="1:65" s="14" customFormat="1" ht="11.25">
      <c r="B188" s="173"/>
      <c r="D188" s="160" t="s">
        <v>191</v>
      </c>
      <c r="E188" s="174" t="s">
        <v>1</v>
      </c>
      <c r="F188" s="175" t="s">
        <v>195</v>
      </c>
      <c r="H188" s="174" t="s">
        <v>1</v>
      </c>
      <c r="I188" s="176"/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191</v>
      </c>
      <c r="AU188" s="174" t="s">
        <v>82</v>
      </c>
      <c r="AV188" s="14" t="s">
        <v>80</v>
      </c>
      <c r="AW188" s="14" t="s">
        <v>29</v>
      </c>
      <c r="AX188" s="14" t="s">
        <v>72</v>
      </c>
      <c r="AY188" s="174" t="s">
        <v>181</v>
      </c>
    </row>
    <row r="189" spans="1:65" s="14" customFormat="1" ht="11.25">
      <c r="B189" s="173"/>
      <c r="D189" s="160" t="s">
        <v>191</v>
      </c>
      <c r="E189" s="174" t="s">
        <v>1</v>
      </c>
      <c r="F189" s="175" t="s">
        <v>210</v>
      </c>
      <c r="H189" s="174" t="s">
        <v>1</v>
      </c>
      <c r="I189" s="176"/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191</v>
      </c>
      <c r="AU189" s="174" t="s">
        <v>82</v>
      </c>
      <c r="AV189" s="14" t="s">
        <v>80</v>
      </c>
      <c r="AW189" s="14" t="s">
        <v>29</v>
      </c>
      <c r="AX189" s="14" t="s">
        <v>72</v>
      </c>
      <c r="AY189" s="174" t="s">
        <v>181</v>
      </c>
    </row>
    <row r="190" spans="1:65" s="14" customFormat="1" ht="11.25">
      <c r="B190" s="173"/>
      <c r="D190" s="160" t="s">
        <v>191</v>
      </c>
      <c r="E190" s="174" t="s">
        <v>1</v>
      </c>
      <c r="F190" s="175" t="s">
        <v>196</v>
      </c>
      <c r="H190" s="174" t="s">
        <v>1</v>
      </c>
      <c r="I190" s="176"/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191</v>
      </c>
      <c r="AU190" s="174" t="s">
        <v>82</v>
      </c>
      <c r="AV190" s="14" t="s">
        <v>80</v>
      </c>
      <c r="AW190" s="14" t="s">
        <v>29</v>
      </c>
      <c r="AX190" s="14" t="s">
        <v>72</v>
      </c>
      <c r="AY190" s="174" t="s">
        <v>181</v>
      </c>
    </row>
    <row r="191" spans="1:65" s="13" customFormat="1" ht="22.5">
      <c r="B191" s="165"/>
      <c r="D191" s="160" t="s">
        <v>191</v>
      </c>
      <c r="E191" s="166" t="s">
        <v>1</v>
      </c>
      <c r="F191" s="167" t="s">
        <v>1046</v>
      </c>
      <c r="H191" s="168">
        <v>6</v>
      </c>
      <c r="I191" s="169"/>
      <c r="L191" s="165"/>
      <c r="M191" s="170"/>
      <c r="N191" s="171"/>
      <c r="O191" s="171"/>
      <c r="P191" s="171"/>
      <c r="Q191" s="171"/>
      <c r="R191" s="171"/>
      <c r="S191" s="171"/>
      <c r="T191" s="172"/>
      <c r="AT191" s="166" t="s">
        <v>191</v>
      </c>
      <c r="AU191" s="166" t="s">
        <v>82</v>
      </c>
      <c r="AV191" s="13" t="s">
        <v>82</v>
      </c>
      <c r="AW191" s="13" t="s">
        <v>29</v>
      </c>
      <c r="AX191" s="13" t="s">
        <v>80</v>
      </c>
      <c r="AY191" s="166" t="s">
        <v>181</v>
      </c>
    </row>
    <row r="192" spans="1:65" s="2" customFormat="1" ht="16.5" customHeight="1">
      <c r="A192" s="32"/>
      <c r="B192" s="144"/>
      <c r="C192" s="145" t="s">
        <v>265</v>
      </c>
      <c r="D192" s="145" t="s">
        <v>183</v>
      </c>
      <c r="E192" s="146" t="s">
        <v>258</v>
      </c>
      <c r="F192" s="147" t="s">
        <v>259</v>
      </c>
      <c r="G192" s="148" t="s">
        <v>215</v>
      </c>
      <c r="H192" s="149">
        <v>10</v>
      </c>
      <c r="I192" s="150"/>
      <c r="J192" s="151">
        <f>ROUND(I192*H192,2)</f>
        <v>0</v>
      </c>
      <c r="K192" s="152"/>
      <c r="L192" s="153"/>
      <c r="M192" s="154" t="s">
        <v>1</v>
      </c>
      <c r="N192" s="155" t="s">
        <v>37</v>
      </c>
      <c r="O192" s="58"/>
      <c r="P192" s="156">
        <f>O192*H192</f>
        <v>0</v>
      </c>
      <c r="Q192" s="156">
        <v>0</v>
      </c>
      <c r="R192" s="156">
        <f>Q192*H192</f>
        <v>0</v>
      </c>
      <c r="S192" s="156">
        <v>0</v>
      </c>
      <c r="T192" s="157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8" t="s">
        <v>187</v>
      </c>
      <c r="AT192" s="158" t="s">
        <v>183</v>
      </c>
      <c r="AU192" s="158" t="s">
        <v>82</v>
      </c>
      <c r="AY192" s="17" t="s">
        <v>181</v>
      </c>
      <c r="BE192" s="159">
        <f>IF(N192="základní",J192,0)</f>
        <v>0</v>
      </c>
      <c r="BF192" s="159">
        <f>IF(N192="snížená",J192,0)</f>
        <v>0</v>
      </c>
      <c r="BG192" s="159">
        <f>IF(N192="zákl. přenesená",J192,0)</f>
        <v>0</v>
      </c>
      <c r="BH192" s="159">
        <f>IF(N192="sníž. přenesená",J192,0)</f>
        <v>0</v>
      </c>
      <c r="BI192" s="159">
        <f>IF(N192="nulová",J192,0)</f>
        <v>0</v>
      </c>
      <c r="BJ192" s="17" t="s">
        <v>80</v>
      </c>
      <c r="BK192" s="159">
        <f>ROUND(I192*H192,2)</f>
        <v>0</v>
      </c>
      <c r="BL192" s="17" t="s">
        <v>188</v>
      </c>
      <c r="BM192" s="158" t="s">
        <v>1047</v>
      </c>
    </row>
    <row r="193" spans="1:65" s="2" customFormat="1" ht="11.25">
      <c r="A193" s="32"/>
      <c r="B193" s="33"/>
      <c r="C193" s="32"/>
      <c r="D193" s="160" t="s">
        <v>190</v>
      </c>
      <c r="E193" s="32"/>
      <c r="F193" s="161" t="s">
        <v>259</v>
      </c>
      <c r="G193" s="32"/>
      <c r="H193" s="32"/>
      <c r="I193" s="162"/>
      <c r="J193" s="32"/>
      <c r="K193" s="32"/>
      <c r="L193" s="33"/>
      <c r="M193" s="163"/>
      <c r="N193" s="164"/>
      <c r="O193" s="58"/>
      <c r="P193" s="58"/>
      <c r="Q193" s="58"/>
      <c r="R193" s="58"/>
      <c r="S193" s="58"/>
      <c r="T193" s="59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T193" s="17" t="s">
        <v>190</v>
      </c>
      <c r="AU193" s="17" t="s">
        <v>82</v>
      </c>
    </row>
    <row r="194" spans="1:65" s="14" customFormat="1" ht="11.25">
      <c r="B194" s="173"/>
      <c r="D194" s="160" t="s">
        <v>191</v>
      </c>
      <c r="E194" s="174" t="s">
        <v>1</v>
      </c>
      <c r="F194" s="175" t="s">
        <v>193</v>
      </c>
      <c r="H194" s="174" t="s">
        <v>1</v>
      </c>
      <c r="I194" s="176"/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191</v>
      </c>
      <c r="AU194" s="174" t="s">
        <v>82</v>
      </c>
      <c r="AV194" s="14" t="s">
        <v>80</v>
      </c>
      <c r="AW194" s="14" t="s">
        <v>29</v>
      </c>
      <c r="AX194" s="14" t="s">
        <v>72</v>
      </c>
      <c r="AY194" s="174" t="s">
        <v>181</v>
      </c>
    </row>
    <row r="195" spans="1:65" s="14" customFormat="1" ht="11.25">
      <c r="B195" s="173"/>
      <c r="D195" s="160" t="s">
        <v>191</v>
      </c>
      <c r="E195" s="174" t="s">
        <v>1</v>
      </c>
      <c r="F195" s="175" t="s">
        <v>261</v>
      </c>
      <c r="H195" s="174" t="s">
        <v>1</v>
      </c>
      <c r="I195" s="176"/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191</v>
      </c>
      <c r="AU195" s="174" t="s">
        <v>82</v>
      </c>
      <c r="AV195" s="14" t="s">
        <v>80</v>
      </c>
      <c r="AW195" s="14" t="s">
        <v>29</v>
      </c>
      <c r="AX195" s="14" t="s">
        <v>72</v>
      </c>
      <c r="AY195" s="174" t="s">
        <v>181</v>
      </c>
    </row>
    <row r="196" spans="1:65" s="14" customFormat="1" ht="11.25">
      <c r="B196" s="173"/>
      <c r="D196" s="160" t="s">
        <v>191</v>
      </c>
      <c r="E196" s="174" t="s">
        <v>1</v>
      </c>
      <c r="F196" s="175" t="s">
        <v>195</v>
      </c>
      <c r="H196" s="174" t="s">
        <v>1</v>
      </c>
      <c r="I196" s="176"/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191</v>
      </c>
      <c r="AU196" s="174" t="s">
        <v>82</v>
      </c>
      <c r="AV196" s="14" t="s">
        <v>80</v>
      </c>
      <c r="AW196" s="14" t="s">
        <v>29</v>
      </c>
      <c r="AX196" s="14" t="s">
        <v>72</v>
      </c>
      <c r="AY196" s="174" t="s">
        <v>181</v>
      </c>
    </row>
    <row r="197" spans="1:65" s="14" customFormat="1" ht="11.25">
      <c r="B197" s="173"/>
      <c r="D197" s="160" t="s">
        <v>191</v>
      </c>
      <c r="E197" s="174" t="s">
        <v>1</v>
      </c>
      <c r="F197" s="175" t="s">
        <v>262</v>
      </c>
      <c r="H197" s="174" t="s">
        <v>1</v>
      </c>
      <c r="I197" s="176"/>
      <c r="L197" s="173"/>
      <c r="M197" s="177"/>
      <c r="N197" s="178"/>
      <c r="O197" s="178"/>
      <c r="P197" s="178"/>
      <c r="Q197" s="178"/>
      <c r="R197" s="178"/>
      <c r="S197" s="178"/>
      <c r="T197" s="179"/>
      <c r="AT197" s="174" t="s">
        <v>191</v>
      </c>
      <c r="AU197" s="174" t="s">
        <v>82</v>
      </c>
      <c r="AV197" s="14" t="s">
        <v>80</v>
      </c>
      <c r="AW197" s="14" t="s">
        <v>29</v>
      </c>
      <c r="AX197" s="14" t="s">
        <v>72</v>
      </c>
      <c r="AY197" s="174" t="s">
        <v>181</v>
      </c>
    </row>
    <row r="198" spans="1:65" s="14" customFormat="1" ht="11.25">
      <c r="B198" s="173"/>
      <c r="D198" s="160" t="s">
        <v>191</v>
      </c>
      <c r="E198" s="174" t="s">
        <v>1</v>
      </c>
      <c r="F198" s="175" t="s">
        <v>196</v>
      </c>
      <c r="H198" s="174" t="s">
        <v>1</v>
      </c>
      <c r="I198" s="176"/>
      <c r="L198" s="173"/>
      <c r="M198" s="177"/>
      <c r="N198" s="178"/>
      <c r="O198" s="178"/>
      <c r="P198" s="178"/>
      <c r="Q198" s="178"/>
      <c r="R198" s="178"/>
      <c r="S198" s="178"/>
      <c r="T198" s="179"/>
      <c r="AT198" s="174" t="s">
        <v>191</v>
      </c>
      <c r="AU198" s="174" t="s">
        <v>82</v>
      </c>
      <c r="AV198" s="14" t="s">
        <v>80</v>
      </c>
      <c r="AW198" s="14" t="s">
        <v>29</v>
      </c>
      <c r="AX198" s="14" t="s">
        <v>72</v>
      </c>
      <c r="AY198" s="174" t="s">
        <v>181</v>
      </c>
    </row>
    <row r="199" spans="1:65" s="13" customFormat="1" ht="11.25">
      <c r="B199" s="165"/>
      <c r="D199" s="160" t="s">
        <v>191</v>
      </c>
      <c r="E199" s="166" t="s">
        <v>1</v>
      </c>
      <c r="F199" s="167" t="s">
        <v>1048</v>
      </c>
      <c r="H199" s="168">
        <v>10</v>
      </c>
      <c r="I199" s="169"/>
      <c r="L199" s="165"/>
      <c r="M199" s="170"/>
      <c r="N199" s="171"/>
      <c r="O199" s="171"/>
      <c r="P199" s="171"/>
      <c r="Q199" s="171"/>
      <c r="R199" s="171"/>
      <c r="S199" s="171"/>
      <c r="T199" s="172"/>
      <c r="AT199" s="166" t="s">
        <v>191</v>
      </c>
      <c r="AU199" s="166" t="s">
        <v>82</v>
      </c>
      <c r="AV199" s="13" t="s">
        <v>82</v>
      </c>
      <c r="AW199" s="13" t="s">
        <v>29</v>
      </c>
      <c r="AX199" s="13" t="s">
        <v>80</v>
      </c>
      <c r="AY199" s="166" t="s">
        <v>181</v>
      </c>
    </row>
    <row r="200" spans="1:65" s="12" customFormat="1" ht="22.9" customHeight="1">
      <c r="B200" s="131"/>
      <c r="D200" s="132" t="s">
        <v>71</v>
      </c>
      <c r="E200" s="142" t="s">
        <v>82</v>
      </c>
      <c r="F200" s="142" t="s">
        <v>264</v>
      </c>
      <c r="I200" s="134"/>
      <c r="J200" s="143">
        <f>BK200</f>
        <v>0</v>
      </c>
      <c r="L200" s="131"/>
      <c r="M200" s="136"/>
      <c r="N200" s="137"/>
      <c r="O200" s="137"/>
      <c r="P200" s="138">
        <f>SUM(P201:P461)</f>
        <v>0</v>
      </c>
      <c r="Q200" s="137"/>
      <c r="R200" s="138">
        <f>SUM(R201:R461)</f>
        <v>0</v>
      </c>
      <c r="S200" s="137"/>
      <c r="T200" s="139">
        <f>SUM(T201:T461)</f>
        <v>0</v>
      </c>
      <c r="AR200" s="132" t="s">
        <v>80</v>
      </c>
      <c r="AT200" s="140" t="s">
        <v>71</v>
      </c>
      <c r="AU200" s="140" t="s">
        <v>80</v>
      </c>
      <c r="AY200" s="132" t="s">
        <v>181</v>
      </c>
      <c r="BK200" s="141">
        <f>SUM(BK201:BK461)</f>
        <v>0</v>
      </c>
    </row>
    <row r="201" spans="1:65" s="2" customFormat="1" ht="24.2" customHeight="1">
      <c r="A201" s="32"/>
      <c r="B201" s="144"/>
      <c r="C201" s="188" t="s">
        <v>277</v>
      </c>
      <c r="D201" s="188" t="s">
        <v>266</v>
      </c>
      <c r="E201" s="189" t="s">
        <v>267</v>
      </c>
      <c r="F201" s="190" t="s">
        <v>268</v>
      </c>
      <c r="G201" s="191" t="s">
        <v>269</v>
      </c>
      <c r="H201" s="192">
        <v>28</v>
      </c>
      <c r="I201" s="193"/>
      <c r="J201" s="194">
        <f>ROUND(I201*H201,2)</f>
        <v>0</v>
      </c>
      <c r="K201" s="195"/>
      <c r="L201" s="33"/>
      <c r="M201" s="196" t="s">
        <v>1</v>
      </c>
      <c r="N201" s="197" t="s">
        <v>37</v>
      </c>
      <c r="O201" s="58"/>
      <c r="P201" s="156">
        <f>O201*H201</f>
        <v>0</v>
      </c>
      <c r="Q201" s="156">
        <v>0</v>
      </c>
      <c r="R201" s="156">
        <f>Q201*H201</f>
        <v>0</v>
      </c>
      <c r="S201" s="156">
        <v>0</v>
      </c>
      <c r="T201" s="157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8" t="s">
        <v>188</v>
      </c>
      <c r="AT201" s="158" t="s">
        <v>266</v>
      </c>
      <c r="AU201" s="158" t="s">
        <v>82</v>
      </c>
      <c r="AY201" s="17" t="s">
        <v>181</v>
      </c>
      <c r="BE201" s="159">
        <f>IF(N201="základní",J201,0)</f>
        <v>0</v>
      </c>
      <c r="BF201" s="159">
        <f>IF(N201="snížená",J201,0)</f>
        <v>0</v>
      </c>
      <c r="BG201" s="159">
        <f>IF(N201="zákl. přenesená",J201,0)</f>
        <v>0</v>
      </c>
      <c r="BH201" s="159">
        <f>IF(N201="sníž. přenesená",J201,0)</f>
        <v>0</v>
      </c>
      <c r="BI201" s="159">
        <f>IF(N201="nulová",J201,0)</f>
        <v>0</v>
      </c>
      <c r="BJ201" s="17" t="s">
        <v>80</v>
      </c>
      <c r="BK201" s="159">
        <f>ROUND(I201*H201,2)</f>
        <v>0</v>
      </c>
      <c r="BL201" s="17" t="s">
        <v>188</v>
      </c>
      <c r="BM201" s="158" t="s">
        <v>1049</v>
      </c>
    </row>
    <row r="202" spans="1:65" s="2" customFormat="1" ht="19.5">
      <c r="A202" s="32"/>
      <c r="B202" s="33"/>
      <c r="C202" s="32"/>
      <c r="D202" s="160" t="s">
        <v>190</v>
      </c>
      <c r="E202" s="32"/>
      <c r="F202" s="161" t="s">
        <v>268</v>
      </c>
      <c r="G202" s="32"/>
      <c r="H202" s="32"/>
      <c r="I202" s="162"/>
      <c r="J202" s="32"/>
      <c r="K202" s="32"/>
      <c r="L202" s="33"/>
      <c r="M202" s="163"/>
      <c r="N202" s="164"/>
      <c r="O202" s="58"/>
      <c r="P202" s="58"/>
      <c r="Q202" s="58"/>
      <c r="R202" s="58"/>
      <c r="S202" s="58"/>
      <c r="T202" s="59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T202" s="17" t="s">
        <v>190</v>
      </c>
      <c r="AU202" s="17" t="s">
        <v>82</v>
      </c>
    </row>
    <row r="203" spans="1:65" s="14" customFormat="1" ht="11.25">
      <c r="B203" s="173"/>
      <c r="D203" s="160" t="s">
        <v>191</v>
      </c>
      <c r="E203" s="174" t="s">
        <v>1</v>
      </c>
      <c r="F203" s="175" t="s">
        <v>193</v>
      </c>
      <c r="H203" s="174" t="s">
        <v>1</v>
      </c>
      <c r="I203" s="176"/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191</v>
      </c>
      <c r="AU203" s="174" t="s">
        <v>82</v>
      </c>
      <c r="AV203" s="14" t="s">
        <v>80</v>
      </c>
      <c r="AW203" s="14" t="s">
        <v>29</v>
      </c>
      <c r="AX203" s="14" t="s">
        <v>72</v>
      </c>
      <c r="AY203" s="174" t="s">
        <v>181</v>
      </c>
    </row>
    <row r="204" spans="1:65" s="14" customFormat="1" ht="33.75">
      <c r="B204" s="173"/>
      <c r="D204" s="160" t="s">
        <v>191</v>
      </c>
      <c r="E204" s="174" t="s">
        <v>1</v>
      </c>
      <c r="F204" s="175" t="s">
        <v>1050</v>
      </c>
      <c r="H204" s="174" t="s">
        <v>1</v>
      </c>
      <c r="I204" s="176"/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191</v>
      </c>
      <c r="AU204" s="174" t="s">
        <v>82</v>
      </c>
      <c r="AV204" s="14" t="s">
        <v>80</v>
      </c>
      <c r="AW204" s="14" t="s">
        <v>29</v>
      </c>
      <c r="AX204" s="14" t="s">
        <v>72</v>
      </c>
      <c r="AY204" s="174" t="s">
        <v>181</v>
      </c>
    </row>
    <row r="205" spans="1:65" s="14" customFormat="1" ht="11.25">
      <c r="B205" s="173"/>
      <c r="D205" s="160" t="s">
        <v>191</v>
      </c>
      <c r="E205" s="174" t="s">
        <v>1</v>
      </c>
      <c r="F205" s="175" t="s">
        <v>1051</v>
      </c>
      <c r="H205" s="174" t="s">
        <v>1</v>
      </c>
      <c r="I205" s="176"/>
      <c r="L205" s="173"/>
      <c r="M205" s="177"/>
      <c r="N205" s="178"/>
      <c r="O205" s="178"/>
      <c r="P205" s="178"/>
      <c r="Q205" s="178"/>
      <c r="R205" s="178"/>
      <c r="S205" s="178"/>
      <c r="T205" s="179"/>
      <c r="AT205" s="174" t="s">
        <v>191</v>
      </c>
      <c r="AU205" s="174" t="s">
        <v>82</v>
      </c>
      <c r="AV205" s="14" t="s">
        <v>80</v>
      </c>
      <c r="AW205" s="14" t="s">
        <v>29</v>
      </c>
      <c r="AX205" s="14" t="s">
        <v>72</v>
      </c>
      <c r="AY205" s="174" t="s">
        <v>181</v>
      </c>
    </row>
    <row r="206" spans="1:65" s="14" customFormat="1" ht="22.5">
      <c r="B206" s="173"/>
      <c r="D206" s="160" t="s">
        <v>191</v>
      </c>
      <c r="E206" s="174" t="s">
        <v>1</v>
      </c>
      <c r="F206" s="175" t="s">
        <v>1052</v>
      </c>
      <c r="H206" s="174" t="s">
        <v>1</v>
      </c>
      <c r="I206" s="176"/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191</v>
      </c>
      <c r="AU206" s="174" t="s">
        <v>82</v>
      </c>
      <c r="AV206" s="14" t="s">
        <v>80</v>
      </c>
      <c r="AW206" s="14" t="s">
        <v>29</v>
      </c>
      <c r="AX206" s="14" t="s">
        <v>72</v>
      </c>
      <c r="AY206" s="174" t="s">
        <v>181</v>
      </c>
    </row>
    <row r="207" spans="1:65" s="14" customFormat="1" ht="11.25">
      <c r="B207" s="173"/>
      <c r="D207" s="160" t="s">
        <v>191</v>
      </c>
      <c r="E207" s="174" t="s">
        <v>1</v>
      </c>
      <c r="F207" s="175" t="s">
        <v>274</v>
      </c>
      <c r="H207" s="174" t="s">
        <v>1</v>
      </c>
      <c r="I207" s="176"/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191</v>
      </c>
      <c r="AU207" s="174" t="s">
        <v>82</v>
      </c>
      <c r="AV207" s="14" t="s">
        <v>80</v>
      </c>
      <c r="AW207" s="14" t="s">
        <v>29</v>
      </c>
      <c r="AX207" s="14" t="s">
        <v>72</v>
      </c>
      <c r="AY207" s="174" t="s">
        <v>181</v>
      </c>
    </row>
    <row r="208" spans="1:65" s="14" customFormat="1" ht="22.5">
      <c r="B208" s="173"/>
      <c r="D208" s="160" t="s">
        <v>191</v>
      </c>
      <c r="E208" s="174" t="s">
        <v>1</v>
      </c>
      <c r="F208" s="175" t="s">
        <v>1053</v>
      </c>
      <c r="H208" s="174" t="s">
        <v>1</v>
      </c>
      <c r="I208" s="176"/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191</v>
      </c>
      <c r="AU208" s="174" t="s">
        <v>82</v>
      </c>
      <c r="AV208" s="14" t="s">
        <v>80</v>
      </c>
      <c r="AW208" s="14" t="s">
        <v>29</v>
      </c>
      <c r="AX208" s="14" t="s">
        <v>72</v>
      </c>
      <c r="AY208" s="174" t="s">
        <v>181</v>
      </c>
    </row>
    <row r="209" spans="1:65" s="14" customFormat="1" ht="11.25">
      <c r="B209" s="173"/>
      <c r="D209" s="160" t="s">
        <v>191</v>
      </c>
      <c r="E209" s="174" t="s">
        <v>1</v>
      </c>
      <c r="F209" s="175" t="s">
        <v>195</v>
      </c>
      <c r="H209" s="174" t="s">
        <v>1</v>
      </c>
      <c r="I209" s="176"/>
      <c r="L209" s="173"/>
      <c r="M209" s="177"/>
      <c r="N209" s="178"/>
      <c r="O209" s="178"/>
      <c r="P209" s="178"/>
      <c r="Q209" s="178"/>
      <c r="R209" s="178"/>
      <c r="S209" s="178"/>
      <c r="T209" s="179"/>
      <c r="AT209" s="174" t="s">
        <v>191</v>
      </c>
      <c r="AU209" s="174" t="s">
        <v>82</v>
      </c>
      <c r="AV209" s="14" t="s">
        <v>80</v>
      </c>
      <c r="AW209" s="14" t="s">
        <v>29</v>
      </c>
      <c r="AX209" s="14" t="s">
        <v>72</v>
      </c>
      <c r="AY209" s="174" t="s">
        <v>181</v>
      </c>
    </row>
    <row r="210" spans="1:65" s="14" customFormat="1" ht="11.25">
      <c r="B210" s="173"/>
      <c r="D210" s="160" t="s">
        <v>191</v>
      </c>
      <c r="E210" s="174" t="s">
        <v>1</v>
      </c>
      <c r="F210" s="175" t="s">
        <v>276</v>
      </c>
      <c r="H210" s="174" t="s">
        <v>1</v>
      </c>
      <c r="I210" s="176"/>
      <c r="L210" s="173"/>
      <c r="M210" s="177"/>
      <c r="N210" s="178"/>
      <c r="O210" s="178"/>
      <c r="P210" s="178"/>
      <c r="Q210" s="178"/>
      <c r="R210" s="178"/>
      <c r="S210" s="178"/>
      <c r="T210" s="179"/>
      <c r="AT210" s="174" t="s">
        <v>191</v>
      </c>
      <c r="AU210" s="174" t="s">
        <v>82</v>
      </c>
      <c r="AV210" s="14" t="s">
        <v>80</v>
      </c>
      <c r="AW210" s="14" t="s">
        <v>29</v>
      </c>
      <c r="AX210" s="14" t="s">
        <v>72</v>
      </c>
      <c r="AY210" s="174" t="s">
        <v>181</v>
      </c>
    </row>
    <row r="211" spans="1:65" s="14" customFormat="1" ht="11.25">
      <c r="B211" s="173"/>
      <c r="D211" s="160" t="s">
        <v>191</v>
      </c>
      <c r="E211" s="174" t="s">
        <v>1</v>
      </c>
      <c r="F211" s="175" t="s">
        <v>196</v>
      </c>
      <c r="H211" s="174" t="s">
        <v>1</v>
      </c>
      <c r="I211" s="176"/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191</v>
      </c>
      <c r="AU211" s="174" t="s">
        <v>82</v>
      </c>
      <c r="AV211" s="14" t="s">
        <v>80</v>
      </c>
      <c r="AW211" s="14" t="s">
        <v>29</v>
      </c>
      <c r="AX211" s="14" t="s">
        <v>72</v>
      </c>
      <c r="AY211" s="174" t="s">
        <v>181</v>
      </c>
    </row>
    <row r="212" spans="1:65" s="13" customFormat="1" ht="11.25">
      <c r="B212" s="165"/>
      <c r="D212" s="160" t="s">
        <v>191</v>
      </c>
      <c r="E212" s="166" t="s">
        <v>1</v>
      </c>
      <c r="F212" s="167" t="s">
        <v>1054</v>
      </c>
      <c r="H212" s="168">
        <v>28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6" t="s">
        <v>191</v>
      </c>
      <c r="AU212" s="166" t="s">
        <v>82</v>
      </c>
      <c r="AV212" s="13" t="s">
        <v>82</v>
      </c>
      <c r="AW212" s="13" t="s">
        <v>29</v>
      </c>
      <c r="AX212" s="13" t="s">
        <v>80</v>
      </c>
      <c r="AY212" s="166" t="s">
        <v>181</v>
      </c>
    </row>
    <row r="213" spans="1:65" s="2" customFormat="1" ht="24.2" customHeight="1">
      <c r="A213" s="32"/>
      <c r="B213" s="144"/>
      <c r="C213" s="188" t="s">
        <v>289</v>
      </c>
      <c r="D213" s="188" t="s">
        <v>266</v>
      </c>
      <c r="E213" s="189" t="s">
        <v>278</v>
      </c>
      <c r="F213" s="190" t="s">
        <v>279</v>
      </c>
      <c r="G213" s="191" t="s">
        <v>269</v>
      </c>
      <c r="H213" s="192">
        <v>28</v>
      </c>
      <c r="I213" s="193"/>
      <c r="J213" s="194">
        <f>ROUND(I213*H213,2)</f>
        <v>0</v>
      </c>
      <c r="K213" s="195"/>
      <c r="L213" s="33"/>
      <c r="M213" s="196" t="s">
        <v>1</v>
      </c>
      <c r="N213" s="197" t="s">
        <v>37</v>
      </c>
      <c r="O213" s="58"/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8" t="s">
        <v>188</v>
      </c>
      <c r="AT213" s="158" t="s">
        <v>266</v>
      </c>
      <c r="AU213" s="158" t="s">
        <v>82</v>
      </c>
      <c r="AY213" s="17" t="s">
        <v>181</v>
      </c>
      <c r="BE213" s="159">
        <f>IF(N213="základní",J213,0)</f>
        <v>0</v>
      </c>
      <c r="BF213" s="159">
        <f>IF(N213="snížená",J213,0)</f>
        <v>0</v>
      </c>
      <c r="BG213" s="159">
        <f>IF(N213="zákl. přenesená",J213,0)</f>
        <v>0</v>
      </c>
      <c r="BH213" s="159">
        <f>IF(N213="sníž. přenesená",J213,0)</f>
        <v>0</v>
      </c>
      <c r="BI213" s="159">
        <f>IF(N213="nulová",J213,0)</f>
        <v>0</v>
      </c>
      <c r="BJ213" s="17" t="s">
        <v>80</v>
      </c>
      <c r="BK213" s="159">
        <f>ROUND(I213*H213,2)</f>
        <v>0</v>
      </c>
      <c r="BL213" s="17" t="s">
        <v>188</v>
      </c>
      <c r="BM213" s="158" t="s">
        <v>1055</v>
      </c>
    </row>
    <row r="214" spans="1:65" s="2" customFormat="1" ht="19.5">
      <c r="A214" s="32"/>
      <c r="B214" s="33"/>
      <c r="C214" s="32"/>
      <c r="D214" s="160" t="s">
        <v>190</v>
      </c>
      <c r="E214" s="32"/>
      <c r="F214" s="161" t="s">
        <v>279</v>
      </c>
      <c r="G214" s="32"/>
      <c r="H214" s="32"/>
      <c r="I214" s="162"/>
      <c r="J214" s="32"/>
      <c r="K214" s="32"/>
      <c r="L214" s="33"/>
      <c r="M214" s="163"/>
      <c r="N214" s="164"/>
      <c r="O214" s="58"/>
      <c r="P214" s="58"/>
      <c r="Q214" s="58"/>
      <c r="R214" s="58"/>
      <c r="S214" s="58"/>
      <c r="T214" s="59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T214" s="17" t="s">
        <v>190</v>
      </c>
      <c r="AU214" s="17" t="s">
        <v>82</v>
      </c>
    </row>
    <row r="215" spans="1:65" s="14" customFormat="1" ht="11.25">
      <c r="B215" s="173"/>
      <c r="D215" s="160" t="s">
        <v>191</v>
      </c>
      <c r="E215" s="174" t="s">
        <v>1</v>
      </c>
      <c r="F215" s="175" t="s">
        <v>193</v>
      </c>
      <c r="H215" s="174" t="s">
        <v>1</v>
      </c>
      <c r="I215" s="176"/>
      <c r="L215" s="173"/>
      <c r="M215" s="177"/>
      <c r="N215" s="178"/>
      <c r="O215" s="178"/>
      <c r="P215" s="178"/>
      <c r="Q215" s="178"/>
      <c r="R215" s="178"/>
      <c r="S215" s="178"/>
      <c r="T215" s="179"/>
      <c r="AT215" s="174" t="s">
        <v>191</v>
      </c>
      <c r="AU215" s="174" t="s">
        <v>82</v>
      </c>
      <c r="AV215" s="14" t="s">
        <v>80</v>
      </c>
      <c r="AW215" s="14" t="s">
        <v>29</v>
      </c>
      <c r="AX215" s="14" t="s">
        <v>72</v>
      </c>
      <c r="AY215" s="174" t="s">
        <v>181</v>
      </c>
    </row>
    <row r="216" spans="1:65" s="14" customFormat="1" ht="33.75">
      <c r="B216" s="173"/>
      <c r="D216" s="160" t="s">
        <v>191</v>
      </c>
      <c r="E216" s="174" t="s">
        <v>1</v>
      </c>
      <c r="F216" s="175" t="s">
        <v>1056</v>
      </c>
      <c r="H216" s="174" t="s">
        <v>1</v>
      </c>
      <c r="I216" s="176"/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191</v>
      </c>
      <c r="AU216" s="174" t="s">
        <v>82</v>
      </c>
      <c r="AV216" s="14" t="s">
        <v>80</v>
      </c>
      <c r="AW216" s="14" t="s">
        <v>29</v>
      </c>
      <c r="AX216" s="14" t="s">
        <v>72</v>
      </c>
      <c r="AY216" s="174" t="s">
        <v>181</v>
      </c>
    </row>
    <row r="217" spans="1:65" s="14" customFormat="1" ht="22.5">
      <c r="B217" s="173"/>
      <c r="D217" s="160" t="s">
        <v>191</v>
      </c>
      <c r="E217" s="174" t="s">
        <v>1</v>
      </c>
      <c r="F217" s="175" t="s">
        <v>1057</v>
      </c>
      <c r="H217" s="174" t="s">
        <v>1</v>
      </c>
      <c r="I217" s="176"/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191</v>
      </c>
      <c r="AU217" s="174" t="s">
        <v>82</v>
      </c>
      <c r="AV217" s="14" t="s">
        <v>80</v>
      </c>
      <c r="AW217" s="14" t="s">
        <v>29</v>
      </c>
      <c r="AX217" s="14" t="s">
        <v>72</v>
      </c>
      <c r="AY217" s="174" t="s">
        <v>181</v>
      </c>
    </row>
    <row r="218" spans="1:65" s="14" customFormat="1" ht="22.5">
      <c r="B218" s="173"/>
      <c r="D218" s="160" t="s">
        <v>191</v>
      </c>
      <c r="E218" s="174" t="s">
        <v>1</v>
      </c>
      <c r="F218" s="175" t="s">
        <v>284</v>
      </c>
      <c r="H218" s="174" t="s">
        <v>1</v>
      </c>
      <c r="I218" s="176"/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191</v>
      </c>
      <c r="AU218" s="174" t="s">
        <v>82</v>
      </c>
      <c r="AV218" s="14" t="s">
        <v>80</v>
      </c>
      <c r="AW218" s="14" t="s">
        <v>29</v>
      </c>
      <c r="AX218" s="14" t="s">
        <v>72</v>
      </c>
      <c r="AY218" s="174" t="s">
        <v>181</v>
      </c>
    </row>
    <row r="219" spans="1:65" s="14" customFormat="1" ht="33.75">
      <c r="B219" s="173"/>
      <c r="D219" s="160" t="s">
        <v>191</v>
      </c>
      <c r="E219" s="174" t="s">
        <v>1</v>
      </c>
      <c r="F219" s="175" t="s">
        <v>1058</v>
      </c>
      <c r="H219" s="174" t="s">
        <v>1</v>
      </c>
      <c r="I219" s="176"/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191</v>
      </c>
      <c r="AU219" s="174" t="s">
        <v>82</v>
      </c>
      <c r="AV219" s="14" t="s">
        <v>80</v>
      </c>
      <c r="AW219" s="14" t="s">
        <v>29</v>
      </c>
      <c r="AX219" s="14" t="s">
        <v>72</v>
      </c>
      <c r="AY219" s="174" t="s">
        <v>181</v>
      </c>
    </row>
    <row r="220" spans="1:65" s="14" customFormat="1" ht="11.25">
      <c r="B220" s="173"/>
      <c r="D220" s="160" t="s">
        <v>191</v>
      </c>
      <c r="E220" s="174" t="s">
        <v>1</v>
      </c>
      <c r="F220" s="175" t="s">
        <v>1059</v>
      </c>
      <c r="H220" s="174" t="s">
        <v>1</v>
      </c>
      <c r="I220" s="176"/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191</v>
      </c>
      <c r="AU220" s="174" t="s">
        <v>82</v>
      </c>
      <c r="AV220" s="14" t="s">
        <v>80</v>
      </c>
      <c r="AW220" s="14" t="s">
        <v>29</v>
      </c>
      <c r="AX220" s="14" t="s">
        <v>72</v>
      </c>
      <c r="AY220" s="174" t="s">
        <v>181</v>
      </c>
    </row>
    <row r="221" spans="1:65" s="14" customFormat="1" ht="22.5">
      <c r="B221" s="173"/>
      <c r="D221" s="160" t="s">
        <v>191</v>
      </c>
      <c r="E221" s="174" t="s">
        <v>1</v>
      </c>
      <c r="F221" s="175" t="s">
        <v>287</v>
      </c>
      <c r="H221" s="174" t="s">
        <v>1</v>
      </c>
      <c r="I221" s="176"/>
      <c r="L221" s="173"/>
      <c r="M221" s="177"/>
      <c r="N221" s="178"/>
      <c r="O221" s="178"/>
      <c r="P221" s="178"/>
      <c r="Q221" s="178"/>
      <c r="R221" s="178"/>
      <c r="S221" s="178"/>
      <c r="T221" s="179"/>
      <c r="AT221" s="174" t="s">
        <v>191</v>
      </c>
      <c r="AU221" s="174" t="s">
        <v>82</v>
      </c>
      <c r="AV221" s="14" t="s">
        <v>80</v>
      </c>
      <c r="AW221" s="14" t="s">
        <v>29</v>
      </c>
      <c r="AX221" s="14" t="s">
        <v>72</v>
      </c>
      <c r="AY221" s="174" t="s">
        <v>181</v>
      </c>
    </row>
    <row r="222" spans="1:65" s="14" customFormat="1" ht="11.25">
      <c r="B222" s="173"/>
      <c r="D222" s="160" t="s">
        <v>191</v>
      </c>
      <c r="E222" s="174" t="s">
        <v>1</v>
      </c>
      <c r="F222" s="175" t="s">
        <v>195</v>
      </c>
      <c r="H222" s="174" t="s">
        <v>1</v>
      </c>
      <c r="I222" s="176"/>
      <c r="L222" s="173"/>
      <c r="M222" s="177"/>
      <c r="N222" s="178"/>
      <c r="O222" s="178"/>
      <c r="P222" s="178"/>
      <c r="Q222" s="178"/>
      <c r="R222" s="178"/>
      <c r="S222" s="178"/>
      <c r="T222" s="179"/>
      <c r="AT222" s="174" t="s">
        <v>191</v>
      </c>
      <c r="AU222" s="174" t="s">
        <v>82</v>
      </c>
      <c r="AV222" s="14" t="s">
        <v>80</v>
      </c>
      <c r="AW222" s="14" t="s">
        <v>29</v>
      </c>
      <c r="AX222" s="14" t="s">
        <v>72</v>
      </c>
      <c r="AY222" s="174" t="s">
        <v>181</v>
      </c>
    </row>
    <row r="223" spans="1:65" s="14" customFormat="1" ht="11.25">
      <c r="B223" s="173"/>
      <c r="D223" s="160" t="s">
        <v>191</v>
      </c>
      <c r="E223" s="174" t="s">
        <v>1</v>
      </c>
      <c r="F223" s="175" t="s">
        <v>210</v>
      </c>
      <c r="H223" s="174" t="s">
        <v>1</v>
      </c>
      <c r="I223" s="176"/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191</v>
      </c>
      <c r="AU223" s="174" t="s">
        <v>82</v>
      </c>
      <c r="AV223" s="14" t="s">
        <v>80</v>
      </c>
      <c r="AW223" s="14" t="s">
        <v>29</v>
      </c>
      <c r="AX223" s="14" t="s">
        <v>72</v>
      </c>
      <c r="AY223" s="174" t="s">
        <v>181</v>
      </c>
    </row>
    <row r="224" spans="1:65" s="14" customFormat="1" ht="11.25">
      <c r="B224" s="173"/>
      <c r="D224" s="160" t="s">
        <v>191</v>
      </c>
      <c r="E224" s="174" t="s">
        <v>1</v>
      </c>
      <c r="F224" s="175" t="s">
        <v>196</v>
      </c>
      <c r="H224" s="174" t="s">
        <v>1</v>
      </c>
      <c r="I224" s="176"/>
      <c r="L224" s="173"/>
      <c r="M224" s="177"/>
      <c r="N224" s="178"/>
      <c r="O224" s="178"/>
      <c r="P224" s="178"/>
      <c r="Q224" s="178"/>
      <c r="R224" s="178"/>
      <c r="S224" s="178"/>
      <c r="T224" s="179"/>
      <c r="AT224" s="174" t="s">
        <v>191</v>
      </c>
      <c r="AU224" s="174" t="s">
        <v>82</v>
      </c>
      <c r="AV224" s="14" t="s">
        <v>80</v>
      </c>
      <c r="AW224" s="14" t="s">
        <v>29</v>
      </c>
      <c r="AX224" s="14" t="s">
        <v>72</v>
      </c>
      <c r="AY224" s="174" t="s">
        <v>181</v>
      </c>
    </row>
    <row r="225" spans="1:65" s="13" customFormat="1" ht="11.25">
      <c r="B225" s="165"/>
      <c r="D225" s="160" t="s">
        <v>191</v>
      </c>
      <c r="E225" s="166" t="s">
        <v>1</v>
      </c>
      <c r="F225" s="167" t="s">
        <v>1054</v>
      </c>
      <c r="H225" s="168">
        <v>28</v>
      </c>
      <c r="I225" s="169"/>
      <c r="L225" s="165"/>
      <c r="M225" s="170"/>
      <c r="N225" s="171"/>
      <c r="O225" s="171"/>
      <c r="P225" s="171"/>
      <c r="Q225" s="171"/>
      <c r="R225" s="171"/>
      <c r="S225" s="171"/>
      <c r="T225" s="172"/>
      <c r="AT225" s="166" t="s">
        <v>191</v>
      </c>
      <c r="AU225" s="166" t="s">
        <v>82</v>
      </c>
      <c r="AV225" s="13" t="s">
        <v>82</v>
      </c>
      <c r="AW225" s="13" t="s">
        <v>29</v>
      </c>
      <c r="AX225" s="13" t="s">
        <v>80</v>
      </c>
      <c r="AY225" s="166" t="s">
        <v>181</v>
      </c>
    </row>
    <row r="226" spans="1:65" s="2" customFormat="1" ht="24.2" customHeight="1">
      <c r="A226" s="32"/>
      <c r="B226" s="144"/>
      <c r="C226" s="188" t="s">
        <v>8</v>
      </c>
      <c r="D226" s="188" t="s">
        <v>266</v>
      </c>
      <c r="E226" s="189" t="s">
        <v>1060</v>
      </c>
      <c r="F226" s="190" t="s">
        <v>1061</v>
      </c>
      <c r="G226" s="191" t="s">
        <v>269</v>
      </c>
      <c r="H226" s="192">
        <v>33.200000000000003</v>
      </c>
      <c r="I226" s="193"/>
      <c r="J226" s="194">
        <f>ROUND(I226*H226,2)</f>
        <v>0</v>
      </c>
      <c r="K226" s="195"/>
      <c r="L226" s="33"/>
      <c r="M226" s="196" t="s">
        <v>1</v>
      </c>
      <c r="N226" s="197" t="s">
        <v>37</v>
      </c>
      <c r="O226" s="58"/>
      <c r="P226" s="156">
        <f>O226*H226</f>
        <v>0</v>
      </c>
      <c r="Q226" s="156">
        <v>0</v>
      </c>
      <c r="R226" s="156">
        <f>Q226*H226</f>
        <v>0</v>
      </c>
      <c r="S226" s="156">
        <v>0</v>
      </c>
      <c r="T226" s="157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8" t="s">
        <v>188</v>
      </c>
      <c r="AT226" s="158" t="s">
        <v>266</v>
      </c>
      <c r="AU226" s="158" t="s">
        <v>82</v>
      </c>
      <c r="AY226" s="17" t="s">
        <v>181</v>
      </c>
      <c r="BE226" s="159">
        <f>IF(N226="základní",J226,0)</f>
        <v>0</v>
      </c>
      <c r="BF226" s="159">
        <f>IF(N226="snížená",J226,0)</f>
        <v>0</v>
      </c>
      <c r="BG226" s="159">
        <f>IF(N226="zákl. přenesená",J226,0)</f>
        <v>0</v>
      </c>
      <c r="BH226" s="159">
        <f>IF(N226="sníž. přenesená",J226,0)</f>
        <v>0</v>
      </c>
      <c r="BI226" s="159">
        <f>IF(N226="nulová",J226,0)</f>
        <v>0</v>
      </c>
      <c r="BJ226" s="17" t="s">
        <v>80</v>
      </c>
      <c r="BK226" s="159">
        <f>ROUND(I226*H226,2)</f>
        <v>0</v>
      </c>
      <c r="BL226" s="17" t="s">
        <v>188</v>
      </c>
      <c r="BM226" s="158" t="s">
        <v>1062</v>
      </c>
    </row>
    <row r="227" spans="1:65" s="2" customFormat="1" ht="19.5">
      <c r="A227" s="32"/>
      <c r="B227" s="33"/>
      <c r="C227" s="32"/>
      <c r="D227" s="160" t="s">
        <v>190</v>
      </c>
      <c r="E227" s="32"/>
      <c r="F227" s="161" t="s">
        <v>1061</v>
      </c>
      <c r="G227" s="32"/>
      <c r="H227" s="32"/>
      <c r="I227" s="162"/>
      <c r="J227" s="32"/>
      <c r="K227" s="32"/>
      <c r="L227" s="33"/>
      <c r="M227" s="163"/>
      <c r="N227" s="164"/>
      <c r="O227" s="58"/>
      <c r="P227" s="58"/>
      <c r="Q227" s="58"/>
      <c r="R227" s="58"/>
      <c r="S227" s="58"/>
      <c r="T227" s="59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T227" s="17" t="s">
        <v>190</v>
      </c>
      <c r="AU227" s="17" t="s">
        <v>82</v>
      </c>
    </row>
    <row r="228" spans="1:65" s="14" customFormat="1" ht="11.25">
      <c r="B228" s="173"/>
      <c r="D228" s="160" t="s">
        <v>191</v>
      </c>
      <c r="E228" s="174" t="s">
        <v>1</v>
      </c>
      <c r="F228" s="175" t="s">
        <v>193</v>
      </c>
      <c r="H228" s="174" t="s">
        <v>1</v>
      </c>
      <c r="I228" s="176"/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191</v>
      </c>
      <c r="AU228" s="174" t="s">
        <v>82</v>
      </c>
      <c r="AV228" s="14" t="s">
        <v>80</v>
      </c>
      <c r="AW228" s="14" t="s">
        <v>29</v>
      </c>
      <c r="AX228" s="14" t="s">
        <v>72</v>
      </c>
      <c r="AY228" s="174" t="s">
        <v>181</v>
      </c>
    </row>
    <row r="229" spans="1:65" s="14" customFormat="1" ht="33.75">
      <c r="B229" s="173"/>
      <c r="D229" s="160" t="s">
        <v>191</v>
      </c>
      <c r="E229" s="174" t="s">
        <v>1</v>
      </c>
      <c r="F229" s="175" t="s">
        <v>1050</v>
      </c>
      <c r="H229" s="174" t="s">
        <v>1</v>
      </c>
      <c r="I229" s="176"/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191</v>
      </c>
      <c r="AU229" s="174" t="s">
        <v>82</v>
      </c>
      <c r="AV229" s="14" t="s">
        <v>80</v>
      </c>
      <c r="AW229" s="14" t="s">
        <v>29</v>
      </c>
      <c r="AX229" s="14" t="s">
        <v>72</v>
      </c>
      <c r="AY229" s="174" t="s">
        <v>181</v>
      </c>
    </row>
    <row r="230" spans="1:65" s="14" customFormat="1" ht="11.25">
      <c r="B230" s="173"/>
      <c r="D230" s="160" t="s">
        <v>191</v>
      </c>
      <c r="E230" s="174" t="s">
        <v>1</v>
      </c>
      <c r="F230" s="175" t="s">
        <v>1063</v>
      </c>
      <c r="H230" s="174" t="s">
        <v>1</v>
      </c>
      <c r="I230" s="176"/>
      <c r="L230" s="173"/>
      <c r="M230" s="177"/>
      <c r="N230" s="178"/>
      <c r="O230" s="178"/>
      <c r="P230" s="178"/>
      <c r="Q230" s="178"/>
      <c r="R230" s="178"/>
      <c r="S230" s="178"/>
      <c r="T230" s="179"/>
      <c r="AT230" s="174" t="s">
        <v>191</v>
      </c>
      <c r="AU230" s="174" t="s">
        <v>82</v>
      </c>
      <c r="AV230" s="14" t="s">
        <v>80</v>
      </c>
      <c r="AW230" s="14" t="s">
        <v>29</v>
      </c>
      <c r="AX230" s="14" t="s">
        <v>72</v>
      </c>
      <c r="AY230" s="174" t="s">
        <v>181</v>
      </c>
    </row>
    <row r="231" spans="1:65" s="14" customFormat="1" ht="22.5">
      <c r="B231" s="173"/>
      <c r="D231" s="160" t="s">
        <v>191</v>
      </c>
      <c r="E231" s="174" t="s">
        <v>1</v>
      </c>
      <c r="F231" s="175" t="s">
        <v>1064</v>
      </c>
      <c r="H231" s="174" t="s">
        <v>1</v>
      </c>
      <c r="I231" s="176"/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191</v>
      </c>
      <c r="AU231" s="174" t="s">
        <v>82</v>
      </c>
      <c r="AV231" s="14" t="s">
        <v>80</v>
      </c>
      <c r="AW231" s="14" t="s">
        <v>29</v>
      </c>
      <c r="AX231" s="14" t="s">
        <v>72</v>
      </c>
      <c r="AY231" s="174" t="s">
        <v>181</v>
      </c>
    </row>
    <row r="232" spans="1:65" s="14" customFormat="1" ht="11.25">
      <c r="B232" s="173"/>
      <c r="D232" s="160" t="s">
        <v>191</v>
      </c>
      <c r="E232" s="174" t="s">
        <v>1</v>
      </c>
      <c r="F232" s="175" t="s">
        <v>274</v>
      </c>
      <c r="H232" s="174" t="s">
        <v>1</v>
      </c>
      <c r="I232" s="176"/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191</v>
      </c>
      <c r="AU232" s="174" t="s">
        <v>82</v>
      </c>
      <c r="AV232" s="14" t="s">
        <v>80</v>
      </c>
      <c r="AW232" s="14" t="s">
        <v>29</v>
      </c>
      <c r="AX232" s="14" t="s">
        <v>72</v>
      </c>
      <c r="AY232" s="174" t="s">
        <v>181</v>
      </c>
    </row>
    <row r="233" spans="1:65" s="14" customFormat="1" ht="22.5">
      <c r="B233" s="173"/>
      <c r="D233" s="160" t="s">
        <v>191</v>
      </c>
      <c r="E233" s="174" t="s">
        <v>1</v>
      </c>
      <c r="F233" s="175" t="s">
        <v>1053</v>
      </c>
      <c r="H233" s="174" t="s">
        <v>1</v>
      </c>
      <c r="I233" s="176"/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191</v>
      </c>
      <c r="AU233" s="174" t="s">
        <v>82</v>
      </c>
      <c r="AV233" s="14" t="s">
        <v>80</v>
      </c>
      <c r="AW233" s="14" t="s">
        <v>29</v>
      </c>
      <c r="AX233" s="14" t="s">
        <v>72</v>
      </c>
      <c r="AY233" s="174" t="s">
        <v>181</v>
      </c>
    </row>
    <row r="234" spans="1:65" s="14" customFormat="1" ht="11.25">
      <c r="B234" s="173"/>
      <c r="D234" s="160" t="s">
        <v>191</v>
      </c>
      <c r="E234" s="174" t="s">
        <v>1</v>
      </c>
      <c r="F234" s="175" t="s">
        <v>195</v>
      </c>
      <c r="H234" s="174" t="s">
        <v>1</v>
      </c>
      <c r="I234" s="176"/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191</v>
      </c>
      <c r="AU234" s="174" t="s">
        <v>82</v>
      </c>
      <c r="AV234" s="14" t="s">
        <v>80</v>
      </c>
      <c r="AW234" s="14" t="s">
        <v>29</v>
      </c>
      <c r="AX234" s="14" t="s">
        <v>72</v>
      </c>
      <c r="AY234" s="174" t="s">
        <v>181</v>
      </c>
    </row>
    <row r="235" spans="1:65" s="14" customFormat="1" ht="11.25">
      <c r="B235" s="173"/>
      <c r="D235" s="160" t="s">
        <v>191</v>
      </c>
      <c r="E235" s="174" t="s">
        <v>1</v>
      </c>
      <c r="F235" s="175" t="s">
        <v>276</v>
      </c>
      <c r="H235" s="174" t="s">
        <v>1</v>
      </c>
      <c r="I235" s="176"/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191</v>
      </c>
      <c r="AU235" s="174" t="s">
        <v>82</v>
      </c>
      <c r="AV235" s="14" t="s">
        <v>80</v>
      </c>
      <c r="AW235" s="14" t="s">
        <v>29</v>
      </c>
      <c r="AX235" s="14" t="s">
        <v>72</v>
      </c>
      <c r="AY235" s="174" t="s">
        <v>181</v>
      </c>
    </row>
    <row r="236" spans="1:65" s="14" customFormat="1" ht="11.25">
      <c r="B236" s="173"/>
      <c r="D236" s="160" t="s">
        <v>191</v>
      </c>
      <c r="E236" s="174" t="s">
        <v>1</v>
      </c>
      <c r="F236" s="175" t="s">
        <v>196</v>
      </c>
      <c r="H236" s="174" t="s">
        <v>1</v>
      </c>
      <c r="I236" s="176"/>
      <c r="L236" s="173"/>
      <c r="M236" s="177"/>
      <c r="N236" s="178"/>
      <c r="O236" s="178"/>
      <c r="P236" s="178"/>
      <c r="Q236" s="178"/>
      <c r="R236" s="178"/>
      <c r="S236" s="178"/>
      <c r="T236" s="179"/>
      <c r="AT236" s="174" t="s">
        <v>191</v>
      </c>
      <c r="AU236" s="174" t="s">
        <v>82</v>
      </c>
      <c r="AV236" s="14" t="s">
        <v>80</v>
      </c>
      <c r="AW236" s="14" t="s">
        <v>29</v>
      </c>
      <c r="AX236" s="14" t="s">
        <v>72</v>
      </c>
      <c r="AY236" s="174" t="s">
        <v>181</v>
      </c>
    </row>
    <row r="237" spans="1:65" s="13" customFormat="1" ht="11.25">
      <c r="B237" s="165"/>
      <c r="D237" s="160" t="s">
        <v>191</v>
      </c>
      <c r="E237" s="166" t="s">
        <v>1</v>
      </c>
      <c r="F237" s="167" t="s">
        <v>1065</v>
      </c>
      <c r="H237" s="168">
        <v>33.200000000000003</v>
      </c>
      <c r="I237" s="169"/>
      <c r="L237" s="165"/>
      <c r="M237" s="170"/>
      <c r="N237" s="171"/>
      <c r="O237" s="171"/>
      <c r="P237" s="171"/>
      <c r="Q237" s="171"/>
      <c r="R237" s="171"/>
      <c r="S237" s="171"/>
      <c r="T237" s="172"/>
      <c r="AT237" s="166" t="s">
        <v>191</v>
      </c>
      <c r="AU237" s="166" t="s">
        <v>82</v>
      </c>
      <c r="AV237" s="13" t="s">
        <v>82</v>
      </c>
      <c r="AW237" s="13" t="s">
        <v>29</v>
      </c>
      <c r="AX237" s="13" t="s">
        <v>80</v>
      </c>
      <c r="AY237" s="166" t="s">
        <v>181</v>
      </c>
    </row>
    <row r="238" spans="1:65" s="2" customFormat="1" ht="24.2" customHeight="1">
      <c r="A238" s="32"/>
      <c r="B238" s="144"/>
      <c r="C238" s="188" t="s">
        <v>304</v>
      </c>
      <c r="D238" s="188" t="s">
        <v>266</v>
      </c>
      <c r="E238" s="189" t="s">
        <v>1066</v>
      </c>
      <c r="F238" s="190" t="s">
        <v>1067</v>
      </c>
      <c r="G238" s="191" t="s">
        <v>269</v>
      </c>
      <c r="H238" s="192">
        <v>33.200000000000003</v>
      </c>
      <c r="I238" s="193"/>
      <c r="J238" s="194">
        <f>ROUND(I238*H238,2)</f>
        <v>0</v>
      </c>
      <c r="K238" s="195"/>
      <c r="L238" s="33"/>
      <c r="M238" s="196" t="s">
        <v>1</v>
      </c>
      <c r="N238" s="197" t="s">
        <v>37</v>
      </c>
      <c r="O238" s="58"/>
      <c r="P238" s="156">
        <f>O238*H238</f>
        <v>0</v>
      </c>
      <c r="Q238" s="156">
        <v>0</v>
      </c>
      <c r="R238" s="156">
        <f>Q238*H238</f>
        <v>0</v>
      </c>
      <c r="S238" s="156">
        <v>0</v>
      </c>
      <c r="T238" s="157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8" t="s">
        <v>188</v>
      </c>
      <c r="AT238" s="158" t="s">
        <v>266</v>
      </c>
      <c r="AU238" s="158" t="s">
        <v>82</v>
      </c>
      <c r="AY238" s="17" t="s">
        <v>181</v>
      </c>
      <c r="BE238" s="159">
        <f>IF(N238="základní",J238,0)</f>
        <v>0</v>
      </c>
      <c r="BF238" s="159">
        <f>IF(N238="snížená",J238,0)</f>
        <v>0</v>
      </c>
      <c r="BG238" s="159">
        <f>IF(N238="zákl. přenesená",J238,0)</f>
        <v>0</v>
      </c>
      <c r="BH238" s="159">
        <f>IF(N238="sníž. přenesená",J238,0)</f>
        <v>0</v>
      </c>
      <c r="BI238" s="159">
        <f>IF(N238="nulová",J238,0)</f>
        <v>0</v>
      </c>
      <c r="BJ238" s="17" t="s">
        <v>80</v>
      </c>
      <c r="BK238" s="159">
        <f>ROUND(I238*H238,2)</f>
        <v>0</v>
      </c>
      <c r="BL238" s="17" t="s">
        <v>188</v>
      </c>
      <c r="BM238" s="158" t="s">
        <v>1068</v>
      </c>
    </row>
    <row r="239" spans="1:65" s="2" customFormat="1" ht="19.5">
      <c r="A239" s="32"/>
      <c r="B239" s="33"/>
      <c r="C239" s="32"/>
      <c r="D239" s="160" t="s">
        <v>190</v>
      </c>
      <c r="E239" s="32"/>
      <c r="F239" s="161" t="s">
        <v>1067</v>
      </c>
      <c r="G239" s="32"/>
      <c r="H239" s="32"/>
      <c r="I239" s="162"/>
      <c r="J239" s="32"/>
      <c r="K239" s="32"/>
      <c r="L239" s="33"/>
      <c r="M239" s="163"/>
      <c r="N239" s="164"/>
      <c r="O239" s="58"/>
      <c r="P239" s="58"/>
      <c r="Q239" s="58"/>
      <c r="R239" s="58"/>
      <c r="S239" s="58"/>
      <c r="T239" s="59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T239" s="17" t="s">
        <v>190</v>
      </c>
      <c r="AU239" s="17" t="s">
        <v>82</v>
      </c>
    </row>
    <row r="240" spans="1:65" s="14" customFormat="1" ht="11.25">
      <c r="B240" s="173"/>
      <c r="D240" s="160" t="s">
        <v>191</v>
      </c>
      <c r="E240" s="174" t="s">
        <v>1</v>
      </c>
      <c r="F240" s="175" t="s">
        <v>193</v>
      </c>
      <c r="H240" s="174" t="s">
        <v>1</v>
      </c>
      <c r="I240" s="176"/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191</v>
      </c>
      <c r="AU240" s="174" t="s">
        <v>82</v>
      </c>
      <c r="AV240" s="14" t="s">
        <v>80</v>
      </c>
      <c r="AW240" s="14" t="s">
        <v>29</v>
      </c>
      <c r="AX240" s="14" t="s">
        <v>72</v>
      </c>
      <c r="AY240" s="174" t="s">
        <v>181</v>
      </c>
    </row>
    <row r="241" spans="1:65" s="14" customFormat="1" ht="33.75">
      <c r="B241" s="173"/>
      <c r="D241" s="160" t="s">
        <v>191</v>
      </c>
      <c r="E241" s="174" t="s">
        <v>1</v>
      </c>
      <c r="F241" s="175" t="s">
        <v>282</v>
      </c>
      <c r="H241" s="174" t="s">
        <v>1</v>
      </c>
      <c r="I241" s="176"/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191</v>
      </c>
      <c r="AU241" s="174" t="s">
        <v>82</v>
      </c>
      <c r="AV241" s="14" t="s">
        <v>80</v>
      </c>
      <c r="AW241" s="14" t="s">
        <v>29</v>
      </c>
      <c r="AX241" s="14" t="s">
        <v>72</v>
      </c>
      <c r="AY241" s="174" t="s">
        <v>181</v>
      </c>
    </row>
    <row r="242" spans="1:65" s="14" customFormat="1" ht="11.25">
      <c r="B242" s="173"/>
      <c r="D242" s="160" t="s">
        <v>191</v>
      </c>
      <c r="E242" s="174" t="s">
        <v>1</v>
      </c>
      <c r="F242" s="175" t="s">
        <v>1069</v>
      </c>
      <c r="H242" s="174" t="s">
        <v>1</v>
      </c>
      <c r="I242" s="176"/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191</v>
      </c>
      <c r="AU242" s="174" t="s">
        <v>82</v>
      </c>
      <c r="AV242" s="14" t="s">
        <v>80</v>
      </c>
      <c r="AW242" s="14" t="s">
        <v>29</v>
      </c>
      <c r="AX242" s="14" t="s">
        <v>72</v>
      </c>
      <c r="AY242" s="174" t="s">
        <v>181</v>
      </c>
    </row>
    <row r="243" spans="1:65" s="14" customFormat="1" ht="22.5">
      <c r="B243" s="173"/>
      <c r="D243" s="160" t="s">
        <v>191</v>
      </c>
      <c r="E243" s="174" t="s">
        <v>1</v>
      </c>
      <c r="F243" s="175" t="s">
        <v>284</v>
      </c>
      <c r="H243" s="174" t="s">
        <v>1</v>
      </c>
      <c r="I243" s="176"/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191</v>
      </c>
      <c r="AU243" s="174" t="s">
        <v>82</v>
      </c>
      <c r="AV243" s="14" t="s">
        <v>80</v>
      </c>
      <c r="AW243" s="14" t="s">
        <v>29</v>
      </c>
      <c r="AX243" s="14" t="s">
        <v>72</v>
      </c>
      <c r="AY243" s="174" t="s">
        <v>181</v>
      </c>
    </row>
    <row r="244" spans="1:65" s="14" customFormat="1" ht="33.75">
      <c r="B244" s="173"/>
      <c r="D244" s="160" t="s">
        <v>191</v>
      </c>
      <c r="E244" s="174" t="s">
        <v>1</v>
      </c>
      <c r="F244" s="175" t="s">
        <v>1070</v>
      </c>
      <c r="H244" s="174" t="s">
        <v>1</v>
      </c>
      <c r="I244" s="176"/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191</v>
      </c>
      <c r="AU244" s="174" t="s">
        <v>82</v>
      </c>
      <c r="AV244" s="14" t="s">
        <v>80</v>
      </c>
      <c r="AW244" s="14" t="s">
        <v>29</v>
      </c>
      <c r="AX244" s="14" t="s">
        <v>72</v>
      </c>
      <c r="AY244" s="174" t="s">
        <v>181</v>
      </c>
    </row>
    <row r="245" spans="1:65" s="14" customFormat="1" ht="11.25">
      <c r="B245" s="173"/>
      <c r="D245" s="160" t="s">
        <v>191</v>
      </c>
      <c r="E245" s="174" t="s">
        <v>1</v>
      </c>
      <c r="F245" s="175" t="s">
        <v>1071</v>
      </c>
      <c r="H245" s="174" t="s">
        <v>1</v>
      </c>
      <c r="I245" s="176"/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191</v>
      </c>
      <c r="AU245" s="174" t="s">
        <v>82</v>
      </c>
      <c r="AV245" s="14" t="s">
        <v>80</v>
      </c>
      <c r="AW245" s="14" t="s">
        <v>29</v>
      </c>
      <c r="AX245" s="14" t="s">
        <v>72</v>
      </c>
      <c r="AY245" s="174" t="s">
        <v>181</v>
      </c>
    </row>
    <row r="246" spans="1:65" s="14" customFormat="1" ht="22.5">
      <c r="B246" s="173"/>
      <c r="D246" s="160" t="s">
        <v>191</v>
      </c>
      <c r="E246" s="174" t="s">
        <v>1</v>
      </c>
      <c r="F246" s="175" t="s">
        <v>1072</v>
      </c>
      <c r="H246" s="174" t="s">
        <v>1</v>
      </c>
      <c r="I246" s="176"/>
      <c r="L246" s="173"/>
      <c r="M246" s="177"/>
      <c r="N246" s="178"/>
      <c r="O246" s="178"/>
      <c r="P246" s="178"/>
      <c r="Q246" s="178"/>
      <c r="R246" s="178"/>
      <c r="S246" s="178"/>
      <c r="T246" s="179"/>
      <c r="AT246" s="174" t="s">
        <v>191</v>
      </c>
      <c r="AU246" s="174" t="s">
        <v>82</v>
      </c>
      <c r="AV246" s="14" t="s">
        <v>80</v>
      </c>
      <c r="AW246" s="14" t="s">
        <v>29</v>
      </c>
      <c r="AX246" s="14" t="s">
        <v>72</v>
      </c>
      <c r="AY246" s="174" t="s">
        <v>181</v>
      </c>
    </row>
    <row r="247" spans="1:65" s="14" customFormat="1" ht="11.25">
      <c r="B247" s="173"/>
      <c r="D247" s="160" t="s">
        <v>191</v>
      </c>
      <c r="E247" s="174" t="s">
        <v>1</v>
      </c>
      <c r="F247" s="175" t="s">
        <v>195</v>
      </c>
      <c r="H247" s="174" t="s">
        <v>1</v>
      </c>
      <c r="I247" s="176"/>
      <c r="L247" s="173"/>
      <c r="M247" s="177"/>
      <c r="N247" s="178"/>
      <c r="O247" s="178"/>
      <c r="P247" s="178"/>
      <c r="Q247" s="178"/>
      <c r="R247" s="178"/>
      <c r="S247" s="178"/>
      <c r="T247" s="179"/>
      <c r="AT247" s="174" t="s">
        <v>191</v>
      </c>
      <c r="AU247" s="174" t="s">
        <v>82</v>
      </c>
      <c r="AV247" s="14" t="s">
        <v>80</v>
      </c>
      <c r="AW247" s="14" t="s">
        <v>29</v>
      </c>
      <c r="AX247" s="14" t="s">
        <v>72</v>
      </c>
      <c r="AY247" s="174" t="s">
        <v>181</v>
      </c>
    </row>
    <row r="248" spans="1:65" s="14" customFormat="1" ht="11.25">
      <c r="B248" s="173"/>
      <c r="D248" s="160" t="s">
        <v>191</v>
      </c>
      <c r="E248" s="174" t="s">
        <v>1</v>
      </c>
      <c r="F248" s="175" t="s">
        <v>210</v>
      </c>
      <c r="H248" s="174" t="s">
        <v>1</v>
      </c>
      <c r="I248" s="176"/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191</v>
      </c>
      <c r="AU248" s="174" t="s">
        <v>82</v>
      </c>
      <c r="AV248" s="14" t="s">
        <v>80</v>
      </c>
      <c r="AW248" s="14" t="s">
        <v>29</v>
      </c>
      <c r="AX248" s="14" t="s">
        <v>72</v>
      </c>
      <c r="AY248" s="174" t="s">
        <v>181</v>
      </c>
    </row>
    <row r="249" spans="1:65" s="14" customFormat="1" ht="11.25">
      <c r="B249" s="173"/>
      <c r="D249" s="160" t="s">
        <v>191</v>
      </c>
      <c r="E249" s="174" t="s">
        <v>1</v>
      </c>
      <c r="F249" s="175" t="s">
        <v>196</v>
      </c>
      <c r="H249" s="174" t="s">
        <v>1</v>
      </c>
      <c r="I249" s="176"/>
      <c r="L249" s="173"/>
      <c r="M249" s="177"/>
      <c r="N249" s="178"/>
      <c r="O249" s="178"/>
      <c r="P249" s="178"/>
      <c r="Q249" s="178"/>
      <c r="R249" s="178"/>
      <c r="S249" s="178"/>
      <c r="T249" s="179"/>
      <c r="AT249" s="174" t="s">
        <v>191</v>
      </c>
      <c r="AU249" s="174" t="s">
        <v>82</v>
      </c>
      <c r="AV249" s="14" t="s">
        <v>80</v>
      </c>
      <c r="AW249" s="14" t="s">
        <v>29</v>
      </c>
      <c r="AX249" s="14" t="s">
        <v>72</v>
      </c>
      <c r="AY249" s="174" t="s">
        <v>181</v>
      </c>
    </row>
    <row r="250" spans="1:65" s="13" customFormat="1" ht="11.25">
      <c r="B250" s="165"/>
      <c r="D250" s="160" t="s">
        <v>191</v>
      </c>
      <c r="E250" s="166" t="s">
        <v>1</v>
      </c>
      <c r="F250" s="167" t="s">
        <v>1065</v>
      </c>
      <c r="H250" s="168">
        <v>33.200000000000003</v>
      </c>
      <c r="I250" s="169"/>
      <c r="L250" s="165"/>
      <c r="M250" s="170"/>
      <c r="N250" s="171"/>
      <c r="O250" s="171"/>
      <c r="P250" s="171"/>
      <c r="Q250" s="171"/>
      <c r="R250" s="171"/>
      <c r="S250" s="171"/>
      <c r="T250" s="172"/>
      <c r="AT250" s="166" t="s">
        <v>191</v>
      </c>
      <c r="AU250" s="166" t="s">
        <v>82</v>
      </c>
      <c r="AV250" s="13" t="s">
        <v>82</v>
      </c>
      <c r="AW250" s="13" t="s">
        <v>29</v>
      </c>
      <c r="AX250" s="13" t="s">
        <v>80</v>
      </c>
      <c r="AY250" s="166" t="s">
        <v>181</v>
      </c>
    </row>
    <row r="251" spans="1:65" s="2" customFormat="1" ht="24.2" customHeight="1">
      <c r="A251" s="32"/>
      <c r="B251" s="144"/>
      <c r="C251" s="188" t="s">
        <v>312</v>
      </c>
      <c r="D251" s="188" t="s">
        <v>266</v>
      </c>
      <c r="E251" s="189" t="s">
        <v>1073</v>
      </c>
      <c r="F251" s="190" t="s">
        <v>1074</v>
      </c>
      <c r="G251" s="191" t="s">
        <v>622</v>
      </c>
      <c r="H251" s="192">
        <v>55</v>
      </c>
      <c r="I251" s="193"/>
      <c r="J251" s="194">
        <f>ROUND(I251*H251,2)</f>
        <v>0</v>
      </c>
      <c r="K251" s="195"/>
      <c r="L251" s="33"/>
      <c r="M251" s="196" t="s">
        <v>1</v>
      </c>
      <c r="N251" s="197" t="s">
        <v>37</v>
      </c>
      <c r="O251" s="58"/>
      <c r="P251" s="156">
        <f>O251*H251</f>
        <v>0</v>
      </c>
      <c r="Q251" s="156">
        <v>0</v>
      </c>
      <c r="R251" s="156">
        <f>Q251*H251</f>
        <v>0</v>
      </c>
      <c r="S251" s="156">
        <v>0</v>
      </c>
      <c r="T251" s="157">
        <f>S251*H251</f>
        <v>0</v>
      </c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R251" s="158" t="s">
        <v>188</v>
      </c>
      <c r="AT251" s="158" t="s">
        <v>266</v>
      </c>
      <c r="AU251" s="158" t="s">
        <v>82</v>
      </c>
      <c r="AY251" s="17" t="s">
        <v>181</v>
      </c>
      <c r="BE251" s="159">
        <f>IF(N251="základní",J251,0)</f>
        <v>0</v>
      </c>
      <c r="BF251" s="159">
        <f>IF(N251="snížená",J251,0)</f>
        <v>0</v>
      </c>
      <c r="BG251" s="159">
        <f>IF(N251="zákl. přenesená",J251,0)</f>
        <v>0</v>
      </c>
      <c r="BH251" s="159">
        <f>IF(N251="sníž. přenesená",J251,0)</f>
        <v>0</v>
      </c>
      <c r="BI251" s="159">
        <f>IF(N251="nulová",J251,0)</f>
        <v>0</v>
      </c>
      <c r="BJ251" s="17" t="s">
        <v>80</v>
      </c>
      <c r="BK251" s="159">
        <f>ROUND(I251*H251,2)</f>
        <v>0</v>
      </c>
      <c r="BL251" s="17" t="s">
        <v>188</v>
      </c>
      <c r="BM251" s="158" t="s">
        <v>1075</v>
      </c>
    </row>
    <row r="252" spans="1:65" s="2" customFormat="1" ht="19.5">
      <c r="A252" s="32"/>
      <c r="B252" s="33"/>
      <c r="C252" s="32"/>
      <c r="D252" s="160" t="s">
        <v>190</v>
      </c>
      <c r="E252" s="32"/>
      <c r="F252" s="161" t="s">
        <v>1074</v>
      </c>
      <c r="G252" s="32"/>
      <c r="H252" s="32"/>
      <c r="I252" s="162"/>
      <c r="J252" s="32"/>
      <c r="K252" s="32"/>
      <c r="L252" s="33"/>
      <c r="M252" s="163"/>
      <c r="N252" s="164"/>
      <c r="O252" s="58"/>
      <c r="P252" s="58"/>
      <c r="Q252" s="58"/>
      <c r="R252" s="58"/>
      <c r="S252" s="58"/>
      <c r="T252" s="59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T252" s="17" t="s">
        <v>190</v>
      </c>
      <c r="AU252" s="17" t="s">
        <v>82</v>
      </c>
    </row>
    <row r="253" spans="1:65" s="14" customFormat="1" ht="11.25">
      <c r="B253" s="173"/>
      <c r="D253" s="160" t="s">
        <v>191</v>
      </c>
      <c r="E253" s="174" t="s">
        <v>1</v>
      </c>
      <c r="F253" s="175" t="s">
        <v>193</v>
      </c>
      <c r="H253" s="174" t="s">
        <v>1</v>
      </c>
      <c r="I253" s="176"/>
      <c r="L253" s="173"/>
      <c r="M253" s="177"/>
      <c r="N253" s="178"/>
      <c r="O253" s="178"/>
      <c r="P253" s="178"/>
      <c r="Q253" s="178"/>
      <c r="R253" s="178"/>
      <c r="S253" s="178"/>
      <c r="T253" s="179"/>
      <c r="AT253" s="174" t="s">
        <v>191</v>
      </c>
      <c r="AU253" s="174" t="s">
        <v>82</v>
      </c>
      <c r="AV253" s="14" t="s">
        <v>80</v>
      </c>
      <c r="AW253" s="14" t="s">
        <v>29</v>
      </c>
      <c r="AX253" s="14" t="s">
        <v>72</v>
      </c>
      <c r="AY253" s="174" t="s">
        <v>181</v>
      </c>
    </row>
    <row r="254" spans="1:65" s="14" customFormat="1" ht="33.75">
      <c r="B254" s="173"/>
      <c r="D254" s="160" t="s">
        <v>191</v>
      </c>
      <c r="E254" s="174" t="s">
        <v>1</v>
      </c>
      <c r="F254" s="175" t="s">
        <v>456</v>
      </c>
      <c r="H254" s="174" t="s">
        <v>1</v>
      </c>
      <c r="I254" s="176"/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191</v>
      </c>
      <c r="AU254" s="174" t="s">
        <v>82</v>
      </c>
      <c r="AV254" s="14" t="s">
        <v>80</v>
      </c>
      <c r="AW254" s="14" t="s">
        <v>29</v>
      </c>
      <c r="AX254" s="14" t="s">
        <v>72</v>
      </c>
      <c r="AY254" s="174" t="s">
        <v>181</v>
      </c>
    </row>
    <row r="255" spans="1:65" s="14" customFormat="1" ht="33.75">
      <c r="B255" s="173"/>
      <c r="D255" s="160" t="s">
        <v>191</v>
      </c>
      <c r="E255" s="174" t="s">
        <v>1</v>
      </c>
      <c r="F255" s="175" t="s">
        <v>295</v>
      </c>
      <c r="H255" s="174" t="s">
        <v>1</v>
      </c>
      <c r="I255" s="176"/>
      <c r="L255" s="173"/>
      <c r="M255" s="177"/>
      <c r="N255" s="178"/>
      <c r="O255" s="178"/>
      <c r="P255" s="178"/>
      <c r="Q255" s="178"/>
      <c r="R255" s="178"/>
      <c r="S255" s="178"/>
      <c r="T255" s="179"/>
      <c r="AT255" s="174" t="s">
        <v>191</v>
      </c>
      <c r="AU255" s="174" t="s">
        <v>82</v>
      </c>
      <c r="AV255" s="14" t="s">
        <v>80</v>
      </c>
      <c r="AW255" s="14" t="s">
        <v>29</v>
      </c>
      <c r="AX255" s="14" t="s">
        <v>72</v>
      </c>
      <c r="AY255" s="174" t="s">
        <v>181</v>
      </c>
    </row>
    <row r="256" spans="1:65" s="14" customFormat="1" ht="11.25">
      <c r="B256" s="173"/>
      <c r="D256" s="160" t="s">
        <v>191</v>
      </c>
      <c r="E256" s="174" t="s">
        <v>1</v>
      </c>
      <c r="F256" s="175" t="s">
        <v>222</v>
      </c>
      <c r="H256" s="174" t="s">
        <v>1</v>
      </c>
      <c r="I256" s="176"/>
      <c r="L256" s="173"/>
      <c r="M256" s="177"/>
      <c r="N256" s="178"/>
      <c r="O256" s="178"/>
      <c r="P256" s="178"/>
      <c r="Q256" s="178"/>
      <c r="R256" s="178"/>
      <c r="S256" s="178"/>
      <c r="T256" s="179"/>
      <c r="AT256" s="174" t="s">
        <v>191</v>
      </c>
      <c r="AU256" s="174" t="s">
        <v>82</v>
      </c>
      <c r="AV256" s="14" t="s">
        <v>80</v>
      </c>
      <c r="AW256" s="14" t="s">
        <v>29</v>
      </c>
      <c r="AX256" s="14" t="s">
        <v>72</v>
      </c>
      <c r="AY256" s="174" t="s">
        <v>181</v>
      </c>
    </row>
    <row r="257" spans="1:65" s="14" customFormat="1" ht="22.5">
      <c r="B257" s="173"/>
      <c r="D257" s="160" t="s">
        <v>191</v>
      </c>
      <c r="E257" s="174" t="s">
        <v>1</v>
      </c>
      <c r="F257" s="175" t="s">
        <v>297</v>
      </c>
      <c r="H257" s="174" t="s">
        <v>1</v>
      </c>
      <c r="I257" s="176"/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191</v>
      </c>
      <c r="AU257" s="174" t="s">
        <v>82</v>
      </c>
      <c r="AV257" s="14" t="s">
        <v>80</v>
      </c>
      <c r="AW257" s="14" t="s">
        <v>29</v>
      </c>
      <c r="AX257" s="14" t="s">
        <v>72</v>
      </c>
      <c r="AY257" s="174" t="s">
        <v>181</v>
      </c>
    </row>
    <row r="258" spans="1:65" s="14" customFormat="1" ht="11.25">
      <c r="B258" s="173"/>
      <c r="D258" s="160" t="s">
        <v>191</v>
      </c>
      <c r="E258" s="174" t="s">
        <v>1</v>
      </c>
      <c r="F258" s="175" t="s">
        <v>195</v>
      </c>
      <c r="H258" s="174" t="s">
        <v>1</v>
      </c>
      <c r="I258" s="176"/>
      <c r="L258" s="173"/>
      <c r="M258" s="177"/>
      <c r="N258" s="178"/>
      <c r="O258" s="178"/>
      <c r="P258" s="178"/>
      <c r="Q258" s="178"/>
      <c r="R258" s="178"/>
      <c r="S258" s="178"/>
      <c r="T258" s="179"/>
      <c r="AT258" s="174" t="s">
        <v>191</v>
      </c>
      <c r="AU258" s="174" t="s">
        <v>82</v>
      </c>
      <c r="AV258" s="14" t="s">
        <v>80</v>
      </c>
      <c r="AW258" s="14" t="s">
        <v>29</v>
      </c>
      <c r="AX258" s="14" t="s">
        <v>72</v>
      </c>
      <c r="AY258" s="174" t="s">
        <v>181</v>
      </c>
    </row>
    <row r="259" spans="1:65" s="14" customFormat="1" ht="11.25">
      <c r="B259" s="173"/>
      <c r="D259" s="160" t="s">
        <v>191</v>
      </c>
      <c r="E259" s="174" t="s">
        <v>1</v>
      </c>
      <c r="F259" s="175" t="s">
        <v>210</v>
      </c>
      <c r="H259" s="174" t="s">
        <v>1</v>
      </c>
      <c r="I259" s="176"/>
      <c r="L259" s="173"/>
      <c r="M259" s="177"/>
      <c r="N259" s="178"/>
      <c r="O259" s="178"/>
      <c r="P259" s="178"/>
      <c r="Q259" s="178"/>
      <c r="R259" s="178"/>
      <c r="S259" s="178"/>
      <c r="T259" s="179"/>
      <c r="AT259" s="174" t="s">
        <v>191</v>
      </c>
      <c r="AU259" s="174" t="s">
        <v>82</v>
      </c>
      <c r="AV259" s="14" t="s">
        <v>80</v>
      </c>
      <c r="AW259" s="14" t="s">
        <v>29</v>
      </c>
      <c r="AX259" s="14" t="s">
        <v>72</v>
      </c>
      <c r="AY259" s="174" t="s">
        <v>181</v>
      </c>
    </row>
    <row r="260" spans="1:65" s="14" customFormat="1" ht="11.25">
      <c r="B260" s="173"/>
      <c r="D260" s="160" t="s">
        <v>191</v>
      </c>
      <c r="E260" s="174" t="s">
        <v>1</v>
      </c>
      <c r="F260" s="175" t="s">
        <v>196</v>
      </c>
      <c r="H260" s="174" t="s">
        <v>1</v>
      </c>
      <c r="I260" s="176"/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191</v>
      </c>
      <c r="AU260" s="174" t="s">
        <v>82</v>
      </c>
      <c r="AV260" s="14" t="s">
        <v>80</v>
      </c>
      <c r="AW260" s="14" t="s">
        <v>29</v>
      </c>
      <c r="AX260" s="14" t="s">
        <v>72</v>
      </c>
      <c r="AY260" s="174" t="s">
        <v>181</v>
      </c>
    </row>
    <row r="261" spans="1:65" s="13" customFormat="1" ht="22.5">
      <c r="B261" s="165"/>
      <c r="D261" s="160" t="s">
        <v>191</v>
      </c>
      <c r="E261" s="166" t="s">
        <v>1</v>
      </c>
      <c r="F261" s="167" t="s">
        <v>1076</v>
      </c>
      <c r="H261" s="168">
        <v>55</v>
      </c>
      <c r="I261" s="169"/>
      <c r="L261" s="165"/>
      <c r="M261" s="170"/>
      <c r="N261" s="171"/>
      <c r="O261" s="171"/>
      <c r="P261" s="171"/>
      <c r="Q261" s="171"/>
      <c r="R261" s="171"/>
      <c r="S261" s="171"/>
      <c r="T261" s="172"/>
      <c r="AT261" s="166" t="s">
        <v>191</v>
      </c>
      <c r="AU261" s="166" t="s">
        <v>82</v>
      </c>
      <c r="AV261" s="13" t="s">
        <v>82</v>
      </c>
      <c r="AW261" s="13" t="s">
        <v>29</v>
      </c>
      <c r="AX261" s="13" t="s">
        <v>80</v>
      </c>
      <c r="AY261" s="166" t="s">
        <v>181</v>
      </c>
    </row>
    <row r="262" spans="1:65" s="2" customFormat="1" ht="24.2" customHeight="1">
      <c r="A262" s="32"/>
      <c r="B262" s="144"/>
      <c r="C262" s="188" t="s">
        <v>319</v>
      </c>
      <c r="D262" s="188" t="s">
        <v>266</v>
      </c>
      <c r="E262" s="189" t="s">
        <v>290</v>
      </c>
      <c r="F262" s="190" t="s">
        <v>291</v>
      </c>
      <c r="G262" s="191" t="s">
        <v>622</v>
      </c>
      <c r="H262" s="192">
        <v>2436</v>
      </c>
      <c r="I262" s="193"/>
      <c r="J262" s="194">
        <f>ROUND(I262*H262,2)</f>
        <v>0</v>
      </c>
      <c r="K262" s="195"/>
      <c r="L262" s="33"/>
      <c r="M262" s="196" t="s">
        <v>1</v>
      </c>
      <c r="N262" s="197" t="s">
        <v>37</v>
      </c>
      <c r="O262" s="58"/>
      <c r="P262" s="156">
        <f>O262*H262</f>
        <v>0</v>
      </c>
      <c r="Q262" s="156">
        <v>0</v>
      </c>
      <c r="R262" s="156">
        <f>Q262*H262</f>
        <v>0</v>
      </c>
      <c r="S262" s="156">
        <v>0</v>
      </c>
      <c r="T262" s="157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58" t="s">
        <v>188</v>
      </c>
      <c r="AT262" s="158" t="s">
        <v>266</v>
      </c>
      <c r="AU262" s="158" t="s">
        <v>82</v>
      </c>
      <c r="AY262" s="17" t="s">
        <v>181</v>
      </c>
      <c r="BE262" s="159">
        <f>IF(N262="základní",J262,0)</f>
        <v>0</v>
      </c>
      <c r="BF262" s="159">
        <f>IF(N262="snížená",J262,0)</f>
        <v>0</v>
      </c>
      <c r="BG262" s="159">
        <f>IF(N262="zákl. přenesená",J262,0)</f>
        <v>0</v>
      </c>
      <c r="BH262" s="159">
        <f>IF(N262="sníž. přenesená",J262,0)</f>
        <v>0</v>
      </c>
      <c r="BI262" s="159">
        <f>IF(N262="nulová",J262,0)</f>
        <v>0</v>
      </c>
      <c r="BJ262" s="17" t="s">
        <v>80</v>
      </c>
      <c r="BK262" s="159">
        <f>ROUND(I262*H262,2)</f>
        <v>0</v>
      </c>
      <c r="BL262" s="17" t="s">
        <v>188</v>
      </c>
      <c r="BM262" s="158" t="s">
        <v>1077</v>
      </c>
    </row>
    <row r="263" spans="1:65" s="2" customFormat="1" ht="19.5">
      <c r="A263" s="32"/>
      <c r="B263" s="33"/>
      <c r="C263" s="32"/>
      <c r="D263" s="160" t="s">
        <v>190</v>
      </c>
      <c r="E263" s="32"/>
      <c r="F263" s="161" t="s">
        <v>291</v>
      </c>
      <c r="G263" s="32"/>
      <c r="H263" s="32"/>
      <c r="I263" s="162"/>
      <c r="J263" s="32"/>
      <c r="K263" s="32"/>
      <c r="L263" s="33"/>
      <c r="M263" s="163"/>
      <c r="N263" s="164"/>
      <c r="O263" s="58"/>
      <c r="P263" s="58"/>
      <c r="Q263" s="58"/>
      <c r="R263" s="58"/>
      <c r="S263" s="58"/>
      <c r="T263" s="59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T263" s="17" t="s">
        <v>190</v>
      </c>
      <c r="AU263" s="17" t="s">
        <v>82</v>
      </c>
    </row>
    <row r="264" spans="1:65" s="14" customFormat="1" ht="11.25">
      <c r="B264" s="173"/>
      <c r="D264" s="160" t="s">
        <v>191</v>
      </c>
      <c r="E264" s="174" t="s">
        <v>1</v>
      </c>
      <c r="F264" s="175" t="s">
        <v>193</v>
      </c>
      <c r="H264" s="174" t="s">
        <v>1</v>
      </c>
      <c r="I264" s="176"/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191</v>
      </c>
      <c r="AU264" s="174" t="s">
        <v>82</v>
      </c>
      <c r="AV264" s="14" t="s">
        <v>80</v>
      </c>
      <c r="AW264" s="14" t="s">
        <v>29</v>
      </c>
      <c r="AX264" s="14" t="s">
        <v>72</v>
      </c>
      <c r="AY264" s="174" t="s">
        <v>181</v>
      </c>
    </row>
    <row r="265" spans="1:65" s="14" customFormat="1" ht="33.75">
      <c r="B265" s="173"/>
      <c r="D265" s="160" t="s">
        <v>191</v>
      </c>
      <c r="E265" s="174" t="s">
        <v>1</v>
      </c>
      <c r="F265" s="175" t="s">
        <v>456</v>
      </c>
      <c r="H265" s="174" t="s">
        <v>1</v>
      </c>
      <c r="I265" s="176"/>
      <c r="L265" s="173"/>
      <c r="M265" s="177"/>
      <c r="N265" s="178"/>
      <c r="O265" s="178"/>
      <c r="P265" s="178"/>
      <c r="Q265" s="178"/>
      <c r="R265" s="178"/>
      <c r="S265" s="178"/>
      <c r="T265" s="179"/>
      <c r="AT265" s="174" t="s">
        <v>191</v>
      </c>
      <c r="AU265" s="174" t="s">
        <v>82</v>
      </c>
      <c r="AV265" s="14" t="s">
        <v>80</v>
      </c>
      <c r="AW265" s="14" t="s">
        <v>29</v>
      </c>
      <c r="AX265" s="14" t="s">
        <v>72</v>
      </c>
      <c r="AY265" s="174" t="s">
        <v>181</v>
      </c>
    </row>
    <row r="266" spans="1:65" s="14" customFormat="1" ht="33.75">
      <c r="B266" s="173"/>
      <c r="D266" s="160" t="s">
        <v>191</v>
      </c>
      <c r="E266" s="174" t="s">
        <v>1</v>
      </c>
      <c r="F266" s="175" t="s">
        <v>255</v>
      </c>
      <c r="H266" s="174" t="s">
        <v>1</v>
      </c>
      <c r="I266" s="176"/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191</v>
      </c>
      <c r="AU266" s="174" t="s">
        <v>82</v>
      </c>
      <c r="AV266" s="14" t="s">
        <v>80</v>
      </c>
      <c r="AW266" s="14" t="s">
        <v>29</v>
      </c>
      <c r="AX266" s="14" t="s">
        <v>72</v>
      </c>
      <c r="AY266" s="174" t="s">
        <v>181</v>
      </c>
    </row>
    <row r="267" spans="1:65" s="14" customFormat="1" ht="11.25">
      <c r="B267" s="173"/>
      <c r="D267" s="160" t="s">
        <v>191</v>
      </c>
      <c r="E267" s="174" t="s">
        <v>1</v>
      </c>
      <c r="F267" s="175" t="s">
        <v>222</v>
      </c>
      <c r="H267" s="174" t="s">
        <v>1</v>
      </c>
      <c r="I267" s="176"/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191</v>
      </c>
      <c r="AU267" s="174" t="s">
        <v>82</v>
      </c>
      <c r="AV267" s="14" t="s">
        <v>80</v>
      </c>
      <c r="AW267" s="14" t="s">
        <v>29</v>
      </c>
      <c r="AX267" s="14" t="s">
        <v>72</v>
      </c>
      <c r="AY267" s="174" t="s">
        <v>181</v>
      </c>
    </row>
    <row r="268" spans="1:65" s="14" customFormat="1" ht="22.5">
      <c r="B268" s="173"/>
      <c r="D268" s="160" t="s">
        <v>191</v>
      </c>
      <c r="E268" s="174" t="s">
        <v>1</v>
      </c>
      <c r="F268" s="175" t="s">
        <v>1078</v>
      </c>
      <c r="H268" s="174" t="s">
        <v>1</v>
      </c>
      <c r="I268" s="176"/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191</v>
      </c>
      <c r="AU268" s="174" t="s">
        <v>82</v>
      </c>
      <c r="AV268" s="14" t="s">
        <v>80</v>
      </c>
      <c r="AW268" s="14" t="s">
        <v>29</v>
      </c>
      <c r="AX268" s="14" t="s">
        <v>72</v>
      </c>
      <c r="AY268" s="174" t="s">
        <v>181</v>
      </c>
    </row>
    <row r="269" spans="1:65" s="14" customFormat="1" ht="11.25">
      <c r="B269" s="173"/>
      <c r="D269" s="160" t="s">
        <v>191</v>
      </c>
      <c r="E269" s="174" t="s">
        <v>1</v>
      </c>
      <c r="F269" s="175" t="s">
        <v>195</v>
      </c>
      <c r="H269" s="174" t="s">
        <v>1</v>
      </c>
      <c r="I269" s="176"/>
      <c r="L269" s="173"/>
      <c r="M269" s="177"/>
      <c r="N269" s="178"/>
      <c r="O269" s="178"/>
      <c r="P269" s="178"/>
      <c r="Q269" s="178"/>
      <c r="R269" s="178"/>
      <c r="S269" s="178"/>
      <c r="T269" s="179"/>
      <c r="AT269" s="174" t="s">
        <v>191</v>
      </c>
      <c r="AU269" s="174" t="s">
        <v>82</v>
      </c>
      <c r="AV269" s="14" t="s">
        <v>80</v>
      </c>
      <c r="AW269" s="14" t="s">
        <v>29</v>
      </c>
      <c r="AX269" s="14" t="s">
        <v>72</v>
      </c>
      <c r="AY269" s="174" t="s">
        <v>181</v>
      </c>
    </row>
    <row r="270" spans="1:65" s="14" customFormat="1" ht="11.25">
      <c r="B270" s="173"/>
      <c r="D270" s="160" t="s">
        <v>191</v>
      </c>
      <c r="E270" s="174" t="s">
        <v>1</v>
      </c>
      <c r="F270" s="175" t="s">
        <v>210</v>
      </c>
      <c r="H270" s="174" t="s">
        <v>1</v>
      </c>
      <c r="I270" s="176"/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191</v>
      </c>
      <c r="AU270" s="174" t="s">
        <v>82</v>
      </c>
      <c r="AV270" s="14" t="s">
        <v>80</v>
      </c>
      <c r="AW270" s="14" t="s">
        <v>29</v>
      </c>
      <c r="AX270" s="14" t="s">
        <v>72</v>
      </c>
      <c r="AY270" s="174" t="s">
        <v>181</v>
      </c>
    </row>
    <row r="271" spans="1:65" s="14" customFormat="1" ht="11.25">
      <c r="B271" s="173"/>
      <c r="D271" s="160" t="s">
        <v>191</v>
      </c>
      <c r="E271" s="174" t="s">
        <v>1</v>
      </c>
      <c r="F271" s="175" t="s">
        <v>196</v>
      </c>
      <c r="H271" s="174" t="s">
        <v>1</v>
      </c>
      <c r="I271" s="176"/>
      <c r="L271" s="173"/>
      <c r="M271" s="177"/>
      <c r="N271" s="178"/>
      <c r="O271" s="178"/>
      <c r="P271" s="178"/>
      <c r="Q271" s="178"/>
      <c r="R271" s="178"/>
      <c r="S271" s="178"/>
      <c r="T271" s="179"/>
      <c r="AT271" s="174" t="s">
        <v>191</v>
      </c>
      <c r="AU271" s="174" t="s">
        <v>82</v>
      </c>
      <c r="AV271" s="14" t="s">
        <v>80</v>
      </c>
      <c r="AW271" s="14" t="s">
        <v>29</v>
      </c>
      <c r="AX271" s="14" t="s">
        <v>72</v>
      </c>
      <c r="AY271" s="174" t="s">
        <v>181</v>
      </c>
    </row>
    <row r="272" spans="1:65" s="13" customFormat="1" ht="22.5">
      <c r="B272" s="165"/>
      <c r="D272" s="160" t="s">
        <v>191</v>
      </c>
      <c r="E272" s="166" t="s">
        <v>1</v>
      </c>
      <c r="F272" s="167" t="s">
        <v>1079</v>
      </c>
      <c r="H272" s="168">
        <v>2436</v>
      </c>
      <c r="I272" s="169"/>
      <c r="L272" s="165"/>
      <c r="M272" s="170"/>
      <c r="N272" s="171"/>
      <c r="O272" s="171"/>
      <c r="P272" s="171"/>
      <c r="Q272" s="171"/>
      <c r="R272" s="171"/>
      <c r="S272" s="171"/>
      <c r="T272" s="172"/>
      <c r="AT272" s="166" t="s">
        <v>191</v>
      </c>
      <c r="AU272" s="166" t="s">
        <v>82</v>
      </c>
      <c r="AV272" s="13" t="s">
        <v>82</v>
      </c>
      <c r="AW272" s="13" t="s">
        <v>29</v>
      </c>
      <c r="AX272" s="13" t="s">
        <v>80</v>
      </c>
      <c r="AY272" s="166" t="s">
        <v>181</v>
      </c>
    </row>
    <row r="273" spans="1:65" s="2" customFormat="1" ht="16.5" customHeight="1">
      <c r="A273" s="32"/>
      <c r="B273" s="144"/>
      <c r="C273" s="188" t="s">
        <v>325</v>
      </c>
      <c r="D273" s="188" t="s">
        <v>266</v>
      </c>
      <c r="E273" s="189" t="s">
        <v>1080</v>
      </c>
      <c r="F273" s="190" t="s">
        <v>1081</v>
      </c>
      <c r="G273" s="191" t="s">
        <v>215</v>
      </c>
      <c r="H273" s="192">
        <v>1</v>
      </c>
      <c r="I273" s="193"/>
      <c r="J273" s="194">
        <f>ROUND(I273*H273,2)</f>
        <v>0</v>
      </c>
      <c r="K273" s="195"/>
      <c r="L273" s="33"/>
      <c r="M273" s="196" t="s">
        <v>1</v>
      </c>
      <c r="N273" s="197" t="s">
        <v>37</v>
      </c>
      <c r="O273" s="58"/>
      <c r="P273" s="156">
        <f>O273*H273</f>
        <v>0</v>
      </c>
      <c r="Q273" s="156">
        <v>0</v>
      </c>
      <c r="R273" s="156">
        <f>Q273*H273</f>
        <v>0</v>
      </c>
      <c r="S273" s="156">
        <v>0</v>
      </c>
      <c r="T273" s="157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58" t="s">
        <v>188</v>
      </c>
      <c r="AT273" s="158" t="s">
        <v>266</v>
      </c>
      <c r="AU273" s="158" t="s">
        <v>82</v>
      </c>
      <c r="AY273" s="17" t="s">
        <v>181</v>
      </c>
      <c r="BE273" s="159">
        <f>IF(N273="základní",J273,0)</f>
        <v>0</v>
      </c>
      <c r="BF273" s="159">
        <f>IF(N273="snížená",J273,0)</f>
        <v>0</v>
      </c>
      <c r="BG273" s="159">
        <f>IF(N273="zákl. přenesená",J273,0)</f>
        <v>0</v>
      </c>
      <c r="BH273" s="159">
        <f>IF(N273="sníž. přenesená",J273,0)</f>
        <v>0</v>
      </c>
      <c r="BI273" s="159">
        <f>IF(N273="nulová",J273,0)</f>
        <v>0</v>
      </c>
      <c r="BJ273" s="17" t="s">
        <v>80</v>
      </c>
      <c r="BK273" s="159">
        <f>ROUND(I273*H273,2)</f>
        <v>0</v>
      </c>
      <c r="BL273" s="17" t="s">
        <v>188</v>
      </c>
      <c r="BM273" s="158" t="s">
        <v>1082</v>
      </c>
    </row>
    <row r="274" spans="1:65" s="2" customFormat="1" ht="11.25">
      <c r="A274" s="32"/>
      <c r="B274" s="33"/>
      <c r="C274" s="32"/>
      <c r="D274" s="160" t="s">
        <v>190</v>
      </c>
      <c r="E274" s="32"/>
      <c r="F274" s="161" t="s">
        <v>1081</v>
      </c>
      <c r="G274" s="32"/>
      <c r="H274" s="32"/>
      <c r="I274" s="162"/>
      <c r="J274" s="32"/>
      <c r="K274" s="32"/>
      <c r="L274" s="33"/>
      <c r="M274" s="163"/>
      <c r="N274" s="164"/>
      <c r="O274" s="58"/>
      <c r="P274" s="58"/>
      <c r="Q274" s="58"/>
      <c r="R274" s="58"/>
      <c r="S274" s="58"/>
      <c r="T274" s="59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T274" s="17" t="s">
        <v>190</v>
      </c>
      <c r="AU274" s="17" t="s">
        <v>82</v>
      </c>
    </row>
    <row r="275" spans="1:65" s="14" customFormat="1" ht="11.25">
      <c r="B275" s="173"/>
      <c r="D275" s="160" t="s">
        <v>191</v>
      </c>
      <c r="E275" s="174" t="s">
        <v>1</v>
      </c>
      <c r="F275" s="175" t="s">
        <v>193</v>
      </c>
      <c r="H275" s="174" t="s">
        <v>1</v>
      </c>
      <c r="I275" s="176"/>
      <c r="L275" s="173"/>
      <c r="M275" s="177"/>
      <c r="N275" s="178"/>
      <c r="O275" s="178"/>
      <c r="P275" s="178"/>
      <c r="Q275" s="178"/>
      <c r="R275" s="178"/>
      <c r="S275" s="178"/>
      <c r="T275" s="179"/>
      <c r="AT275" s="174" t="s">
        <v>191</v>
      </c>
      <c r="AU275" s="174" t="s">
        <v>82</v>
      </c>
      <c r="AV275" s="14" t="s">
        <v>80</v>
      </c>
      <c r="AW275" s="14" t="s">
        <v>29</v>
      </c>
      <c r="AX275" s="14" t="s">
        <v>72</v>
      </c>
      <c r="AY275" s="174" t="s">
        <v>181</v>
      </c>
    </row>
    <row r="276" spans="1:65" s="14" customFormat="1" ht="22.5">
      <c r="B276" s="173"/>
      <c r="D276" s="160" t="s">
        <v>191</v>
      </c>
      <c r="E276" s="174" t="s">
        <v>1</v>
      </c>
      <c r="F276" s="175" t="s">
        <v>1083</v>
      </c>
      <c r="H276" s="174" t="s">
        <v>1</v>
      </c>
      <c r="I276" s="176"/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191</v>
      </c>
      <c r="AU276" s="174" t="s">
        <v>82</v>
      </c>
      <c r="AV276" s="14" t="s">
        <v>80</v>
      </c>
      <c r="AW276" s="14" t="s">
        <v>29</v>
      </c>
      <c r="AX276" s="14" t="s">
        <v>72</v>
      </c>
      <c r="AY276" s="174" t="s">
        <v>181</v>
      </c>
    </row>
    <row r="277" spans="1:65" s="14" customFormat="1" ht="33.75">
      <c r="B277" s="173"/>
      <c r="D277" s="160" t="s">
        <v>191</v>
      </c>
      <c r="E277" s="174" t="s">
        <v>1</v>
      </c>
      <c r="F277" s="175" t="s">
        <v>1084</v>
      </c>
      <c r="H277" s="174" t="s">
        <v>1</v>
      </c>
      <c r="I277" s="176"/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191</v>
      </c>
      <c r="AU277" s="174" t="s">
        <v>82</v>
      </c>
      <c r="AV277" s="14" t="s">
        <v>80</v>
      </c>
      <c r="AW277" s="14" t="s">
        <v>29</v>
      </c>
      <c r="AX277" s="14" t="s">
        <v>72</v>
      </c>
      <c r="AY277" s="174" t="s">
        <v>181</v>
      </c>
    </row>
    <row r="278" spans="1:65" s="14" customFormat="1" ht="11.25">
      <c r="B278" s="173"/>
      <c r="D278" s="160" t="s">
        <v>191</v>
      </c>
      <c r="E278" s="174" t="s">
        <v>1</v>
      </c>
      <c r="F278" s="175" t="s">
        <v>1085</v>
      </c>
      <c r="H278" s="174" t="s">
        <v>1</v>
      </c>
      <c r="I278" s="176"/>
      <c r="L278" s="173"/>
      <c r="M278" s="177"/>
      <c r="N278" s="178"/>
      <c r="O278" s="178"/>
      <c r="P278" s="178"/>
      <c r="Q278" s="178"/>
      <c r="R278" s="178"/>
      <c r="S278" s="178"/>
      <c r="T278" s="179"/>
      <c r="AT278" s="174" t="s">
        <v>191</v>
      </c>
      <c r="AU278" s="174" t="s">
        <v>82</v>
      </c>
      <c r="AV278" s="14" t="s">
        <v>80</v>
      </c>
      <c r="AW278" s="14" t="s">
        <v>29</v>
      </c>
      <c r="AX278" s="14" t="s">
        <v>72</v>
      </c>
      <c r="AY278" s="174" t="s">
        <v>181</v>
      </c>
    </row>
    <row r="279" spans="1:65" s="14" customFormat="1" ht="11.25">
      <c r="B279" s="173"/>
      <c r="D279" s="160" t="s">
        <v>191</v>
      </c>
      <c r="E279" s="174" t="s">
        <v>1</v>
      </c>
      <c r="F279" s="175" t="s">
        <v>274</v>
      </c>
      <c r="H279" s="174" t="s">
        <v>1</v>
      </c>
      <c r="I279" s="176"/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191</v>
      </c>
      <c r="AU279" s="174" t="s">
        <v>82</v>
      </c>
      <c r="AV279" s="14" t="s">
        <v>80</v>
      </c>
      <c r="AW279" s="14" t="s">
        <v>29</v>
      </c>
      <c r="AX279" s="14" t="s">
        <v>72</v>
      </c>
      <c r="AY279" s="174" t="s">
        <v>181</v>
      </c>
    </row>
    <row r="280" spans="1:65" s="14" customFormat="1" ht="22.5">
      <c r="B280" s="173"/>
      <c r="D280" s="160" t="s">
        <v>191</v>
      </c>
      <c r="E280" s="174" t="s">
        <v>1</v>
      </c>
      <c r="F280" s="175" t="s">
        <v>1053</v>
      </c>
      <c r="H280" s="174" t="s">
        <v>1</v>
      </c>
      <c r="I280" s="176"/>
      <c r="L280" s="173"/>
      <c r="M280" s="177"/>
      <c r="N280" s="178"/>
      <c r="O280" s="178"/>
      <c r="P280" s="178"/>
      <c r="Q280" s="178"/>
      <c r="R280" s="178"/>
      <c r="S280" s="178"/>
      <c r="T280" s="179"/>
      <c r="AT280" s="174" t="s">
        <v>191</v>
      </c>
      <c r="AU280" s="174" t="s">
        <v>82</v>
      </c>
      <c r="AV280" s="14" t="s">
        <v>80</v>
      </c>
      <c r="AW280" s="14" t="s">
        <v>29</v>
      </c>
      <c r="AX280" s="14" t="s">
        <v>72</v>
      </c>
      <c r="AY280" s="174" t="s">
        <v>181</v>
      </c>
    </row>
    <row r="281" spans="1:65" s="14" customFormat="1" ht="11.25">
      <c r="B281" s="173"/>
      <c r="D281" s="160" t="s">
        <v>191</v>
      </c>
      <c r="E281" s="174" t="s">
        <v>1</v>
      </c>
      <c r="F281" s="175" t="s">
        <v>195</v>
      </c>
      <c r="H281" s="174" t="s">
        <v>1</v>
      </c>
      <c r="I281" s="176"/>
      <c r="L281" s="173"/>
      <c r="M281" s="177"/>
      <c r="N281" s="178"/>
      <c r="O281" s="178"/>
      <c r="P281" s="178"/>
      <c r="Q281" s="178"/>
      <c r="R281" s="178"/>
      <c r="S281" s="178"/>
      <c r="T281" s="179"/>
      <c r="AT281" s="174" t="s">
        <v>191</v>
      </c>
      <c r="AU281" s="174" t="s">
        <v>82</v>
      </c>
      <c r="AV281" s="14" t="s">
        <v>80</v>
      </c>
      <c r="AW281" s="14" t="s">
        <v>29</v>
      </c>
      <c r="AX281" s="14" t="s">
        <v>72</v>
      </c>
      <c r="AY281" s="174" t="s">
        <v>181</v>
      </c>
    </row>
    <row r="282" spans="1:65" s="14" customFormat="1" ht="11.25">
      <c r="B282" s="173"/>
      <c r="D282" s="160" t="s">
        <v>191</v>
      </c>
      <c r="E282" s="174" t="s">
        <v>1</v>
      </c>
      <c r="F282" s="175" t="s">
        <v>276</v>
      </c>
      <c r="H282" s="174" t="s">
        <v>1</v>
      </c>
      <c r="I282" s="176"/>
      <c r="L282" s="173"/>
      <c r="M282" s="177"/>
      <c r="N282" s="178"/>
      <c r="O282" s="178"/>
      <c r="P282" s="178"/>
      <c r="Q282" s="178"/>
      <c r="R282" s="178"/>
      <c r="S282" s="178"/>
      <c r="T282" s="179"/>
      <c r="AT282" s="174" t="s">
        <v>191</v>
      </c>
      <c r="AU282" s="174" t="s">
        <v>82</v>
      </c>
      <c r="AV282" s="14" t="s">
        <v>80</v>
      </c>
      <c r="AW282" s="14" t="s">
        <v>29</v>
      </c>
      <c r="AX282" s="14" t="s">
        <v>72</v>
      </c>
      <c r="AY282" s="174" t="s">
        <v>181</v>
      </c>
    </row>
    <row r="283" spans="1:65" s="14" customFormat="1" ht="11.25">
      <c r="B283" s="173"/>
      <c r="D283" s="160" t="s">
        <v>191</v>
      </c>
      <c r="E283" s="174" t="s">
        <v>1</v>
      </c>
      <c r="F283" s="175" t="s">
        <v>196</v>
      </c>
      <c r="H283" s="174" t="s">
        <v>1</v>
      </c>
      <c r="I283" s="176"/>
      <c r="L283" s="173"/>
      <c r="M283" s="177"/>
      <c r="N283" s="178"/>
      <c r="O283" s="178"/>
      <c r="P283" s="178"/>
      <c r="Q283" s="178"/>
      <c r="R283" s="178"/>
      <c r="S283" s="178"/>
      <c r="T283" s="179"/>
      <c r="AT283" s="174" t="s">
        <v>191</v>
      </c>
      <c r="AU283" s="174" t="s">
        <v>82</v>
      </c>
      <c r="AV283" s="14" t="s">
        <v>80</v>
      </c>
      <c r="AW283" s="14" t="s">
        <v>29</v>
      </c>
      <c r="AX283" s="14" t="s">
        <v>72</v>
      </c>
      <c r="AY283" s="174" t="s">
        <v>181</v>
      </c>
    </row>
    <row r="284" spans="1:65" s="13" customFormat="1" ht="11.25">
      <c r="B284" s="165"/>
      <c r="D284" s="160" t="s">
        <v>191</v>
      </c>
      <c r="E284" s="166" t="s">
        <v>1</v>
      </c>
      <c r="F284" s="167" t="s">
        <v>1086</v>
      </c>
      <c r="H284" s="168">
        <v>1</v>
      </c>
      <c r="I284" s="169"/>
      <c r="L284" s="165"/>
      <c r="M284" s="170"/>
      <c r="N284" s="171"/>
      <c r="O284" s="171"/>
      <c r="P284" s="171"/>
      <c r="Q284" s="171"/>
      <c r="R284" s="171"/>
      <c r="S284" s="171"/>
      <c r="T284" s="172"/>
      <c r="AT284" s="166" t="s">
        <v>191</v>
      </c>
      <c r="AU284" s="166" t="s">
        <v>82</v>
      </c>
      <c r="AV284" s="13" t="s">
        <v>82</v>
      </c>
      <c r="AW284" s="13" t="s">
        <v>29</v>
      </c>
      <c r="AX284" s="13" t="s">
        <v>80</v>
      </c>
      <c r="AY284" s="166" t="s">
        <v>181</v>
      </c>
    </row>
    <row r="285" spans="1:65" s="2" customFormat="1" ht="24.2" customHeight="1">
      <c r="A285" s="32"/>
      <c r="B285" s="144"/>
      <c r="C285" s="188" t="s">
        <v>329</v>
      </c>
      <c r="D285" s="188" t="s">
        <v>266</v>
      </c>
      <c r="E285" s="189" t="s">
        <v>1087</v>
      </c>
      <c r="F285" s="190" t="s">
        <v>1088</v>
      </c>
      <c r="G285" s="191" t="s">
        <v>215</v>
      </c>
      <c r="H285" s="192">
        <v>1</v>
      </c>
      <c r="I285" s="193"/>
      <c r="J285" s="194">
        <f>ROUND(I285*H285,2)</f>
        <v>0</v>
      </c>
      <c r="K285" s="195"/>
      <c r="L285" s="33"/>
      <c r="M285" s="196" t="s">
        <v>1</v>
      </c>
      <c r="N285" s="197" t="s">
        <v>37</v>
      </c>
      <c r="O285" s="58"/>
      <c r="P285" s="156">
        <f>O285*H285</f>
        <v>0</v>
      </c>
      <c r="Q285" s="156">
        <v>0</v>
      </c>
      <c r="R285" s="156">
        <f>Q285*H285</f>
        <v>0</v>
      </c>
      <c r="S285" s="156">
        <v>0</v>
      </c>
      <c r="T285" s="157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58" t="s">
        <v>188</v>
      </c>
      <c r="AT285" s="158" t="s">
        <v>266</v>
      </c>
      <c r="AU285" s="158" t="s">
        <v>82</v>
      </c>
      <c r="AY285" s="17" t="s">
        <v>181</v>
      </c>
      <c r="BE285" s="159">
        <f>IF(N285="základní",J285,0)</f>
        <v>0</v>
      </c>
      <c r="BF285" s="159">
        <f>IF(N285="snížená",J285,0)</f>
        <v>0</v>
      </c>
      <c r="BG285" s="159">
        <f>IF(N285="zákl. přenesená",J285,0)</f>
        <v>0</v>
      </c>
      <c r="BH285" s="159">
        <f>IF(N285="sníž. přenesená",J285,0)</f>
        <v>0</v>
      </c>
      <c r="BI285" s="159">
        <f>IF(N285="nulová",J285,0)</f>
        <v>0</v>
      </c>
      <c r="BJ285" s="17" t="s">
        <v>80</v>
      </c>
      <c r="BK285" s="159">
        <f>ROUND(I285*H285,2)</f>
        <v>0</v>
      </c>
      <c r="BL285" s="17" t="s">
        <v>188</v>
      </c>
      <c r="BM285" s="158" t="s">
        <v>1089</v>
      </c>
    </row>
    <row r="286" spans="1:65" s="2" customFormat="1" ht="19.5">
      <c r="A286" s="32"/>
      <c r="B286" s="33"/>
      <c r="C286" s="32"/>
      <c r="D286" s="160" t="s">
        <v>190</v>
      </c>
      <c r="E286" s="32"/>
      <c r="F286" s="161" t="s">
        <v>1088</v>
      </c>
      <c r="G286" s="32"/>
      <c r="H286" s="32"/>
      <c r="I286" s="162"/>
      <c r="J286" s="32"/>
      <c r="K286" s="32"/>
      <c r="L286" s="33"/>
      <c r="M286" s="163"/>
      <c r="N286" s="164"/>
      <c r="O286" s="58"/>
      <c r="P286" s="58"/>
      <c r="Q286" s="58"/>
      <c r="R286" s="58"/>
      <c r="S286" s="58"/>
      <c r="T286" s="59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T286" s="17" t="s">
        <v>190</v>
      </c>
      <c r="AU286" s="17" t="s">
        <v>82</v>
      </c>
    </row>
    <row r="287" spans="1:65" s="14" customFormat="1" ht="11.25">
      <c r="B287" s="173"/>
      <c r="D287" s="160" t="s">
        <v>191</v>
      </c>
      <c r="E287" s="174" t="s">
        <v>1</v>
      </c>
      <c r="F287" s="175" t="s">
        <v>193</v>
      </c>
      <c r="H287" s="174" t="s">
        <v>1</v>
      </c>
      <c r="I287" s="176"/>
      <c r="L287" s="173"/>
      <c r="M287" s="177"/>
      <c r="N287" s="178"/>
      <c r="O287" s="178"/>
      <c r="P287" s="178"/>
      <c r="Q287" s="178"/>
      <c r="R287" s="178"/>
      <c r="S287" s="178"/>
      <c r="T287" s="179"/>
      <c r="AT287" s="174" t="s">
        <v>191</v>
      </c>
      <c r="AU287" s="174" t="s">
        <v>82</v>
      </c>
      <c r="AV287" s="14" t="s">
        <v>80</v>
      </c>
      <c r="AW287" s="14" t="s">
        <v>29</v>
      </c>
      <c r="AX287" s="14" t="s">
        <v>72</v>
      </c>
      <c r="AY287" s="174" t="s">
        <v>181</v>
      </c>
    </row>
    <row r="288" spans="1:65" s="14" customFormat="1" ht="33.75">
      <c r="B288" s="173"/>
      <c r="D288" s="160" t="s">
        <v>191</v>
      </c>
      <c r="E288" s="174" t="s">
        <v>1</v>
      </c>
      <c r="F288" s="175" t="s">
        <v>1090</v>
      </c>
      <c r="H288" s="174" t="s">
        <v>1</v>
      </c>
      <c r="I288" s="176"/>
      <c r="L288" s="173"/>
      <c r="M288" s="177"/>
      <c r="N288" s="178"/>
      <c r="O288" s="178"/>
      <c r="P288" s="178"/>
      <c r="Q288" s="178"/>
      <c r="R288" s="178"/>
      <c r="S288" s="178"/>
      <c r="T288" s="179"/>
      <c r="AT288" s="174" t="s">
        <v>191</v>
      </c>
      <c r="AU288" s="174" t="s">
        <v>82</v>
      </c>
      <c r="AV288" s="14" t="s">
        <v>80</v>
      </c>
      <c r="AW288" s="14" t="s">
        <v>29</v>
      </c>
      <c r="AX288" s="14" t="s">
        <v>72</v>
      </c>
      <c r="AY288" s="174" t="s">
        <v>181</v>
      </c>
    </row>
    <row r="289" spans="1:65" s="14" customFormat="1" ht="33.75">
      <c r="B289" s="173"/>
      <c r="D289" s="160" t="s">
        <v>191</v>
      </c>
      <c r="E289" s="174" t="s">
        <v>1</v>
      </c>
      <c r="F289" s="175" t="s">
        <v>1091</v>
      </c>
      <c r="H289" s="174" t="s">
        <v>1</v>
      </c>
      <c r="I289" s="176"/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191</v>
      </c>
      <c r="AU289" s="174" t="s">
        <v>82</v>
      </c>
      <c r="AV289" s="14" t="s">
        <v>80</v>
      </c>
      <c r="AW289" s="14" t="s">
        <v>29</v>
      </c>
      <c r="AX289" s="14" t="s">
        <v>72</v>
      </c>
      <c r="AY289" s="174" t="s">
        <v>181</v>
      </c>
    </row>
    <row r="290" spans="1:65" s="14" customFormat="1" ht="11.25">
      <c r="B290" s="173"/>
      <c r="D290" s="160" t="s">
        <v>191</v>
      </c>
      <c r="E290" s="174" t="s">
        <v>1</v>
      </c>
      <c r="F290" s="175" t="s">
        <v>1092</v>
      </c>
      <c r="H290" s="174" t="s">
        <v>1</v>
      </c>
      <c r="I290" s="176"/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191</v>
      </c>
      <c r="AU290" s="174" t="s">
        <v>82</v>
      </c>
      <c r="AV290" s="14" t="s">
        <v>80</v>
      </c>
      <c r="AW290" s="14" t="s">
        <v>29</v>
      </c>
      <c r="AX290" s="14" t="s">
        <v>72</v>
      </c>
      <c r="AY290" s="174" t="s">
        <v>181</v>
      </c>
    </row>
    <row r="291" spans="1:65" s="14" customFormat="1" ht="11.25">
      <c r="B291" s="173"/>
      <c r="D291" s="160" t="s">
        <v>191</v>
      </c>
      <c r="E291" s="174" t="s">
        <v>1</v>
      </c>
      <c r="F291" s="175" t="s">
        <v>195</v>
      </c>
      <c r="H291" s="174" t="s">
        <v>1</v>
      </c>
      <c r="I291" s="176"/>
      <c r="L291" s="173"/>
      <c r="M291" s="177"/>
      <c r="N291" s="178"/>
      <c r="O291" s="178"/>
      <c r="P291" s="178"/>
      <c r="Q291" s="178"/>
      <c r="R291" s="178"/>
      <c r="S291" s="178"/>
      <c r="T291" s="179"/>
      <c r="AT291" s="174" t="s">
        <v>191</v>
      </c>
      <c r="AU291" s="174" t="s">
        <v>82</v>
      </c>
      <c r="AV291" s="14" t="s">
        <v>80</v>
      </c>
      <c r="AW291" s="14" t="s">
        <v>29</v>
      </c>
      <c r="AX291" s="14" t="s">
        <v>72</v>
      </c>
      <c r="AY291" s="174" t="s">
        <v>181</v>
      </c>
    </row>
    <row r="292" spans="1:65" s="14" customFormat="1" ht="11.25">
      <c r="B292" s="173"/>
      <c r="D292" s="160" t="s">
        <v>191</v>
      </c>
      <c r="E292" s="174" t="s">
        <v>1</v>
      </c>
      <c r="F292" s="175" t="s">
        <v>262</v>
      </c>
      <c r="H292" s="174" t="s">
        <v>1</v>
      </c>
      <c r="I292" s="176"/>
      <c r="L292" s="173"/>
      <c r="M292" s="177"/>
      <c r="N292" s="178"/>
      <c r="O292" s="178"/>
      <c r="P292" s="178"/>
      <c r="Q292" s="178"/>
      <c r="R292" s="178"/>
      <c r="S292" s="178"/>
      <c r="T292" s="179"/>
      <c r="AT292" s="174" t="s">
        <v>191</v>
      </c>
      <c r="AU292" s="174" t="s">
        <v>82</v>
      </c>
      <c r="AV292" s="14" t="s">
        <v>80</v>
      </c>
      <c r="AW292" s="14" t="s">
        <v>29</v>
      </c>
      <c r="AX292" s="14" t="s">
        <v>72</v>
      </c>
      <c r="AY292" s="174" t="s">
        <v>181</v>
      </c>
    </row>
    <row r="293" spans="1:65" s="14" customFormat="1" ht="11.25">
      <c r="B293" s="173"/>
      <c r="D293" s="160" t="s">
        <v>191</v>
      </c>
      <c r="E293" s="174" t="s">
        <v>1</v>
      </c>
      <c r="F293" s="175" t="s">
        <v>196</v>
      </c>
      <c r="H293" s="174" t="s">
        <v>1</v>
      </c>
      <c r="I293" s="176"/>
      <c r="L293" s="173"/>
      <c r="M293" s="177"/>
      <c r="N293" s="178"/>
      <c r="O293" s="178"/>
      <c r="P293" s="178"/>
      <c r="Q293" s="178"/>
      <c r="R293" s="178"/>
      <c r="S293" s="178"/>
      <c r="T293" s="179"/>
      <c r="AT293" s="174" t="s">
        <v>191</v>
      </c>
      <c r="AU293" s="174" t="s">
        <v>82</v>
      </c>
      <c r="AV293" s="14" t="s">
        <v>80</v>
      </c>
      <c r="AW293" s="14" t="s">
        <v>29</v>
      </c>
      <c r="AX293" s="14" t="s">
        <v>72</v>
      </c>
      <c r="AY293" s="174" t="s">
        <v>181</v>
      </c>
    </row>
    <row r="294" spans="1:65" s="13" customFormat="1" ht="11.25">
      <c r="B294" s="165"/>
      <c r="D294" s="160" t="s">
        <v>191</v>
      </c>
      <c r="E294" s="166" t="s">
        <v>1</v>
      </c>
      <c r="F294" s="167" t="s">
        <v>1086</v>
      </c>
      <c r="H294" s="168">
        <v>1</v>
      </c>
      <c r="I294" s="169"/>
      <c r="L294" s="165"/>
      <c r="M294" s="170"/>
      <c r="N294" s="171"/>
      <c r="O294" s="171"/>
      <c r="P294" s="171"/>
      <c r="Q294" s="171"/>
      <c r="R294" s="171"/>
      <c r="S294" s="171"/>
      <c r="T294" s="172"/>
      <c r="AT294" s="166" t="s">
        <v>191</v>
      </c>
      <c r="AU294" s="166" t="s">
        <v>82</v>
      </c>
      <c r="AV294" s="13" t="s">
        <v>82</v>
      </c>
      <c r="AW294" s="13" t="s">
        <v>29</v>
      </c>
      <c r="AX294" s="13" t="s">
        <v>80</v>
      </c>
      <c r="AY294" s="166" t="s">
        <v>181</v>
      </c>
    </row>
    <row r="295" spans="1:65" s="2" customFormat="1" ht="16.5" customHeight="1">
      <c r="A295" s="32"/>
      <c r="B295" s="144"/>
      <c r="C295" s="188" t="s">
        <v>333</v>
      </c>
      <c r="D295" s="188" t="s">
        <v>266</v>
      </c>
      <c r="E295" s="189" t="s">
        <v>1093</v>
      </c>
      <c r="F295" s="190" t="s">
        <v>1094</v>
      </c>
      <c r="G295" s="191" t="s">
        <v>215</v>
      </c>
      <c r="H295" s="192">
        <v>1</v>
      </c>
      <c r="I295" s="193"/>
      <c r="J295" s="194">
        <f>ROUND(I295*H295,2)</f>
        <v>0</v>
      </c>
      <c r="K295" s="195"/>
      <c r="L295" s="33"/>
      <c r="M295" s="196" t="s">
        <v>1</v>
      </c>
      <c r="N295" s="197" t="s">
        <v>37</v>
      </c>
      <c r="O295" s="58"/>
      <c r="P295" s="156">
        <f>O295*H295</f>
        <v>0</v>
      </c>
      <c r="Q295" s="156">
        <v>0</v>
      </c>
      <c r="R295" s="156">
        <f>Q295*H295</f>
        <v>0</v>
      </c>
      <c r="S295" s="156">
        <v>0</v>
      </c>
      <c r="T295" s="157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58" t="s">
        <v>188</v>
      </c>
      <c r="AT295" s="158" t="s">
        <v>266</v>
      </c>
      <c r="AU295" s="158" t="s">
        <v>82</v>
      </c>
      <c r="AY295" s="17" t="s">
        <v>181</v>
      </c>
      <c r="BE295" s="159">
        <f>IF(N295="základní",J295,0)</f>
        <v>0</v>
      </c>
      <c r="BF295" s="159">
        <f>IF(N295="snížená",J295,0)</f>
        <v>0</v>
      </c>
      <c r="BG295" s="159">
        <f>IF(N295="zákl. přenesená",J295,0)</f>
        <v>0</v>
      </c>
      <c r="BH295" s="159">
        <f>IF(N295="sníž. přenesená",J295,0)</f>
        <v>0</v>
      </c>
      <c r="BI295" s="159">
        <f>IF(N295="nulová",J295,0)</f>
        <v>0</v>
      </c>
      <c r="BJ295" s="17" t="s">
        <v>80</v>
      </c>
      <c r="BK295" s="159">
        <f>ROUND(I295*H295,2)</f>
        <v>0</v>
      </c>
      <c r="BL295" s="17" t="s">
        <v>188</v>
      </c>
      <c r="BM295" s="158" t="s">
        <v>1095</v>
      </c>
    </row>
    <row r="296" spans="1:65" s="2" customFormat="1" ht="11.25">
      <c r="A296" s="32"/>
      <c r="B296" s="33"/>
      <c r="C296" s="32"/>
      <c r="D296" s="160" t="s">
        <v>190</v>
      </c>
      <c r="E296" s="32"/>
      <c r="F296" s="161" t="s">
        <v>1094</v>
      </c>
      <c r="G296" s="32"/>
      <c r="H296" s="32"/>
      <c r="I296" s="162"/>
      <c r="J296" s="32"/>
      <c r="K296" s="32"/>
      <c r="L296" s="33"/>
      <c r="M296" s="163"/>
      <c r="N296" s="164"/>
      <c r="O296" s="58"/>
      <c r="P296" s="58"/>
      <c r="Q296" s="58"/>
      <c r="R296" s="58"/>
      <c r="S296" s="58"/>
      <c r="T296" s="59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T296" s="17" t="s">
        <v>190</v>
      </c>
      <c r="AU296" s="17" t="s">
        <v>82</v>
      </c>
    </row>
    <row r="297" spans="1:65" s="14" customFormat="1" ht="11.25">
      <c r="B297" s="173"/>
      <c r="D297" s="160" t="s">
        <v>191</v>
      </c>
      <c r="E297" s="174" t="s">
        <v>1</v>
      </c>
      <c r="F297" s="175" t="s">
        <v>193</v>
      </c>
      <c r="H297" s="174" t="s">
        <v>1</v>
      </c>
      <c r="I297" s="176"/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191</v>
      </c>
      <c r="AU297" s="174" t="s">
        <v>82</v>
      </c>
      <c r="AV297" s="14" t="s">
        <v>80</v>
      </c>
      <c r="AW297" s="14" t="s">
        <v>29</v>
      </c>
      <c r="AX297" s="14" t="s">
        <v>72</v>
      </c>
      <c r="AY297" s="174" t="s">
        <v>181</v>
      </c>
    </row>
    <row r="298" spans="1:65" s="14" customFormat="1" ht="22.5">
      <c r="B298" s="173"/>
      <c r="D298" s="160" t="s">
        <v>191</v>
      </c>
      <c r="E298" s="174" t="s">
        <v>1</v>
      </c>
      <c r="F298" s="175" t="s">
        <v>1096</v>
      </c>
      <c r="H298" s="174" t="s">
        <v>1</v>
      </c>
      <c r="I298" s="176"/>
      <c r="L298" s="173"/>
      <c r="M298" s="177"/>
      <c r="N298" s="178"/>
      <c r="O298" s="178"/>
      <c r="P298" s="178"/>
      <c r="Q298" s="178"/>
      <c r="R298" s="178"/>
      <c r="S298" s="178"/>
      <c r="T298" s="179"/>
      <c r="AT298" s="174" t="s">
        <v>191</v>
      </c>
      <c r="AU298" s="174" t="s">
        <v>82</v>
      </c>
      <c r="AV298" s="14" t="s">
        <v>80</v>
      </c>
      <c r="AW298" s="14" t="s">
        <v>29</v>
      </c>
      <c r="AX298" s="14" t="s">
        <v>72</v>
      </c>
      <c r="AY298" s="174" t="s">
        <v>181</v>
      </c>
    </row>
    <row r="299" spans="1:65" s="14" customFormat="1" ht="33.75">
      <c r="B299" s="173"/>
      <c r="D299" s="160" t="s">
        <v>191</v>
      </c>
      <c r="E299" s="174" t="s">
        <v>1</v>
      </c>
      <c r="F299" s="175" t="s">
        <v>1097</v>
      </c>
      <c r="H299" s="174" t="s">
        <v>1</v>
      </c>
      <c r="I299" s="176"/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191</v>
      </c>
      <c r="AU299" s="174" t="s">
        <v>82</v>
      </c>
      <c r="AV299" s="14" t="s">
        <v>80</v>
      </c>
      <c r="AW299" s="14" t="s">
        <v>29</v>
      </c>
      <c r="AX299" s="14" t="s">
        <v>72</v>
      </c>
      <c r="AY299" s="174" t="s">
        <v>181</v>
      </c>
    </row>
    <row r="300" spans="1:65" s="14" customFormat="1" ht="11.25">
      <c r="B300" s="173"/>
      <c r="D300" s="160" t="s">
        <v>191</v>
      </c>
      <c r="E300" s="174" t="s">
        <v>1</v>
      </c>
      <c r="F300" s="175" t="s">
        <v>1098</v>
      </c>
      <c r="H300" s="174" t="s">
        <v>1</v>
      </c>
      <c r="I300" s="176"/>
      <c r="L300" s="173"/>
      <c r="M300" s="177"/>
      <c r="N300" s="178"/>
      <c r="O300" s="178"/>
      <c r="P300" s="178"/>
      <c r="Q300" s="178"/>
      <c r="R300" s="178"/>
      <c r="S300" s="178"/>
      <c r="T300" s="179"/>
      <c r="AT300" s="174" t="s">
        <v>191</v>
      </c>
      <c r="AU300" s="174" t="s">
        <v>82</v>
      </c>
      <c r="AV300" s="14" t="s">
        <v>80</v>
      </c>
      <c r="AW300" s="14" t="s">
        <v>29</v>
      </c>
      <c r="AX300" s="14" t="s">
        <v>72</v>
      </c>
      <c r="AY300" s="174" t="s">
        <v>181</v>
      </c>
    </row>
    <row r="301" spans="1:65" s="14" customFormat="1" ht="11.25">
      <c r="B301" s="173"/>
      <c r="D301" s="160" t="s">
        <v>191</v>
      </c>
      <c r="E301" s="174" t="s">
        <v>1</v>
      </c>
      <c r="F301" s="175" t="s">
        <v>274</v>
      </c>
      <c r="H301" s="174" t="s">
        <v>1</v>
      </c>
      <c r="I301" s="176"/>
      <c r="L301" s="173"/>
      <c r="M301" s="177"/>
      <c r="N301" s="178"/>
      <c r="O301" s="178"/>
      <c r="P301" s="178"/>
      <c r="Q301" s="178"/>
      <c r="R301" s="178"/>
      <c r="S301" s="178"/>
      <c r="T301" s="179"/>
      <c r="AT301" s="174" t="s">
        <v>191</v>
      </c>
      <c r="AU301" s="174" t="s">
        <v>82</v>
      </c>
      <c r="AV301" s="14" t="s">
        <v>80</v>
      </c>
      <c r="AW301" s="14" t="s">
        <v>29</v>
      </c>
      <c r="AX301" s="14" t="s">
        <v>72</v>
      </c>
      <c r="AY301" s="174" t="s">
        <v>181</v>
      </c>
    </row>
    <row r="302" spans="1:65" s="14" customFormat="1" ht="22.5">
      <c r="B302" s="173"/>
      <c r="D302" s="160" t="s">
        <v>191</v>
      </c>
      <c r="E302" s="174" t="s">
        <v>1</v>
      </c>
      <c r="F302" s="175" t="s">
        <v>1053</v>
      </c>
      <c r="H302" s="174" t="s">
        <v>1</v>
      </c>
      <c r="I302" s="176"/>
      <c r="L302" s="173"/>
      <c r="M302" s="177"/>
      <c r="N302" s="178"/>
      <c r="O302" s="178"/>
      <c r="P302" s="178"/>
      <c r="Q302" s="178"/>
      <c r="R302" s="178"/>
      <c r="S302" s="178"/>
      <c r="T302" s="179"/>
      <c r="AT302" s="174" t="s">
        <v>191</v>
      </c>
      <c r="AU302" s="174" t="s">
        <v>82</v>
      </c>
      <c r="AV302" s="14" t="s">
        <v>80</v>
      </c>
      <c r="AW302" s="14" t="s">
        <v>29</v>
      </c>
      <c r="AX302" s="14" t="s">
        <v>72</v>
      </c>
      <c r="AY302" s="174" t="s">
        <v>181</v>
      </c>
    </row>
    <row r="303" spans="1:65" s="14" customFormat="1" ht="11.25">
      <c r="B303" s="173"/>
      <c r="D303" s="160" t="s">
        <v>191</v>
      </c>
      <c r="E303" s="174" t="s">
        <v>1</v>
      </c>
      <c r="F303" s="175" t="s">
        <v>195</v>
      </c>
      <c r="H303" s="174" t="s">
        <v>1</v>
      </c>
      <c r="I303" s="176"/>
      <c r="L303" s="173"/>
      <c r="M303" s="177"/>
      <c r="N303" s="178"/>
      <c r="O303" s="178"/>
      <c r="P303" s="178"/>
      <c r="Q303" s="178"/>
      <c r="R303" s="178"/>
      <c r="S303" s="178"/>
      <c r="T303" s="179"/>
      <c r="AT303" s="174" t="s">
        <v>191</v>
      </c>
      <c r="AU303" s="174" t="s">
        <v>82</v>
      </c>
      <c r="AV303" s="14" t="s">
        <v>80</v>
      </c>
      <c r="AW303" s="14" t="s">
        <v>29</v>
      </c>
      <c r="AX303" s="14" t="s">
        <v>72</v>
      </c>
      <c r="AY303" s="174" t="s">
        <v>181</v>
      </c>
    </row>
    <row r="304" spans="1:65" s="14" customFormat="1" ht="11.25">
      <c r="B304" s="173"/>
      <c r="D304" s="160" t="s">
        <v>191</v>
      </c>
      <c r="E304" s="174" t="s">
        <v>1</v>
      </c>
      <c r="F304" s="175" t="s">
        <v>276</v>
      </c>
      <c r="H304" s="174" t="s">
        <v>1</v>
      </c>
      <c r="I304" s="176"/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191</v>
      </c>
      <c r="AU304" s="174" t="s">
        <v>82</v>
      </c>
      <c r="AV304" s="14" t="s">
        <v>80</v>
      </c>
      <c r="AW304" s="14" t="s">
        <v>29</v>
      </c>
      <c r="AX304" s="14" t="s">
        <v>72</v>
      </c>
      <c r="AY304" s="174" t="s">
        <v>181</v>
      </c>
    </row>
    <row r="305" spans="1:65" s="14" customFormat="1" ht="11.25">
      <c r="B305" s="173"/>
      <c r="D305" s="160" t="s">
        <v>191</v>
      </c>
      <c r="E305" s="174" t="s">
        <v>1</v>
      </c>
      <c r="F305" s="175" t="s">
        <v>196</v>
      </c>
      <c r="H305" s="174" t="s">
        <v>1</v>
      </c>
      <c r="I305" s="176"/>
      <c r="L305" s="173"/>
      <c r="M305" s="177"/>
      <c r="N305" s="178"/>
      <c r="O305" s="178"/>
      <c r="P305" s="178"/>
      <c r="Q305" s="178"/>
      <c r="R305" s="178"/>
      <c r="S305" s="178"/>
      <c r="T305" s="179"/>
      <c r="AT305" s="174" t="s">
        <v>191</v>
      </c>
      <c r="AU305" s="174" t="s">
        <v>82</v>
      </c>
      <c r="AV305" s="14" t="s">
        <v>80</v>
      </c>
      <c r="AW305" s="14" t="s">
        <v>29</v>
      </c>
      <c r="AX305" s="14" t="s">
        <v>72</v>
      </c>
      <c r="AY305" s="174" t="s">
        <v>181</v>
      </c>
    </row>
    <row r="306" spans="1:65" s="13" customFormat="1" ht="11.25">
      <c r="B306" s="165"/>
      <c r="D306" s="160" t="s">
        <v>191</v>
      </c>
      <c r="E306" s="166" t="s">
        <v>1</v>
      </c>
      <c r="F306" s="167" t="s">
        <v>1086</v>
      </c>
      <c r="H306" s="168">
        <v>1</v>
      </c>
      <c r="I306" s="169"/>
      <c r="L306" s="165"/>
      <c r="M306" s="170"/>
      <c r="N306" s="171"/>
      <c r="O306" s="171"/>
      <c r="P306" s="171"/>
      <c r="Q306" s="171"/>
      <c r="R306" s="171"/>
      <c r="S306" s="171"/>
      <c r="T306" s="172"/>
      <c r="AT306" s="166" t="s">
        <v>191</v>
      </c>
      <c r="AU306" s="166" t="s">
        <v>82</v>
      </c>
      <c r="AV306" s="13" t="s">
        <v>82</v>
      </c>
      <c r="AW306" s="13" t="s">
        <v>29</v>
      </c>
      <c r="AX306" s="13" t="s">
        <v>80</v>
      </c>
      <c r="AY306" s="166" t="s">
        <v>181</v>
      </c>
    </row>
    <row r="307" spans="1:65" s="2" customFormat="1" ht="16.5" customHeight="1">
      <c r="A307" s="32"/>
      <c r="B307" s="144"/>
      <c r="C307" s="188" t="s">
        <v>338</v>
      </c>
      <c r="D307" s="188" t="s">
        <v>266</v>
      </c>
      <c r="E307" s="189" t="s">
        <v>1099</v>
      </c>
      <c r="F307" s="190" t="s">
        <v>1100</v>
      </c>
      <c r="G307" s="191" t="s">
        <v>215</v>
      </c>
      <c r="H307" s="192">
        <v>1</v>
      </c>
      <c r="I307" s="193"/>
      <c r="J307" s="194">
        <f>ROUND(I307*H307,2)</f>
        <v>0</v>
      </c>
      <c r="K307" s="195"/>
      <c r="L307" s="33"/>
      <c r="M307" s="196" t="s">
        <v>1</v>
      </c>
      <c r="N307" s="197" t="s">
        <v>37</v>
      </c>
      <c r="O307" s="58"/>
      <c r="P307" s="156">
        <f>O307*H307</f>
        <v>0</v>
      </c>
      <c r="Q307" s="156">
        <v>0</v>
      </c>
      <c r="R307" s="156">
        <f>Q307*H307</f>
        <v>0</v>
      </c>
      <c r="S307" s="156">
        <v>0</v>
      </c>
      <c r="T307" s="157">
        <f>S307*H307</f>
        <v>0</v>
      </c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R307" s="158" t="s">
        <v>188</v>
      </c>
      <c r="AT307" s="158" t="s">
        <v>266</v>
      </c>
      <c r="AU307" s="158" t="s">
        <v>82</v>
      </c>
      <c r="AY307" s="17" t="s">
        <v>181</v>
      </c>
      <c r="BE307" s="159">
        <f>IF(N307="základní",J307,0)</f>
        <v>0</v>
      </c>
      <c r="BF307" s="159">
        <f>IF(N307="snížená",J307,0)</f>
        <v>0</v>
      </c>
      <c r="BG307" s="159">
        <f>IF(N307="zákl. přenesená",J307,0)</f>
        <v>0</v>
      </c>
      <c r="BH307" s="159">
        <f>IF(N307="sníž. přenesená",J307,0)</f>
        <v>0</v>
      </c>
      <c r="BI307" s="159">
        <f>IF(N307="nulová",J307,0)</f>
        <v>0</v>
      </c>
      <c r="BJ307" s="17" t="s">
        <v>80</v>
      </c>
      <c r="BK307" s="159">
        <f>ROUND(I307*H307,2)</f>
        <v>0</v>
      </c>
      <c r="BL307" s="17" t="s">
        <v>188</v>
      </c>
      <c r="BM307" s="158" t="s">
        <v>1101</v>
      </c>
    </row>
    <row r="308" spans="1:65" s="2" customFormat="1" ht="11.25">
      <c r="A308" s="32"/>
      <c r="B308" s="33"/>
      <c r="C308" s="32"/>
      <c r="D308" s="160" t="s">
        <v>190</v>
      </c>
      <c r="E308" s="32"/>
      <c r="F308" s="161" t="s">
        <v>1100</v>
      </c>
      <c r="G308" s="32"/>
      <c r="H308" s="32"/>
      <c r="I308" s="162"/>
      <c r="J308" s="32"/>
      <c r="K308" s="32"/>
      <c r="L308" s="33"/>
      <c r="M308" s="163"/>
      <c r="N308" s="164"/>
      <c r="O308" s="58"/>
      <c r="P308" s="58"/>
      <c r="Q308" s="58"/>
      <c r="R308" s="58"/>
      <c r="S308" s="58"/>
      <c r="T308" s="59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T308" s="17" t="s">
        <v>190</v>
      </c>
      <c r="AU308" s="17" t="s">
        <v>82</v>
      </c>
    </row>
    <row r="309" spans="1:65" s="14" customFormat="1" ht="11.25">
      <c r="B309" s="173"/>
      <c r="D309" s="160" t="s">
        <v>191</v>
      </c>
      <c r="E309" s="174" t="s">
        <v>1</v>
      </c>
      <c r="F309" s="175" t="s">
        <v>193</v>
      </c>
      <c r="H309" s="174" t="s">
        <v>1</v>
      </c>
      <c r="I309" s="176"/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191</v>
      </c>
      <c r="AU309" s="174" t="s">
        <v>82</v>
      </c>
      <c r="AV309" s="14" t="s">
        <v>80</v>
      </c>
      <c r="AW309" s="14" t="s">
        <v>29</v>
      </c>
      <c r="AX309" s="14" t="s">
        <v>72</v>
      </c>
      <c r="AY309" s="174" t="s">
        <v>181</v>
      </c>
    </row>
    <row r="310" spans="1:65" s="14" customFormat="1" ht="33.75">
      <c r="B310" s="173"/>
      <c r="D310" s="160" t="s">
        <v>191</v>
      </c>
      <c r="E310" s="174" t="s">
        <v>1</v>
      </c>
      <c r="F310" s="175" t="s">
        <v>1102</v>
      </c>
      <c r="H310" s="174" t="s">
        <v>1</v>
      </c>
      <c r="I310" s="176"/>
      <c r="L310" s="173"/>
      <c r="M310" s="177"/>
      <c r="N310" s="178"/>
      <c r="O310" s="178"/>
      <c r="P310" s="178"/>
      <c r="Q310" s="178"/>
      <c r="R310" s="178"/>
      <c r="S310" s="178"/>
      <c r="T310" s="179"/>
      <c r="AT310" s="174" t="s">
        <v>191</v>
      </c>
      <c r="AU310" s="174" t="s">
        <v>82</v>
      </c>
      <c r="AV310" s="14" t="s">
        <v>80</v>
      </c>
      <c r="AW310" s="14" t="s">
        <v>29</v>
      </c>
      <c r="AX310" s="14" t="s">
        <v>72</v>
      </c>
      <c r="AY310" s="174" t="s">
        <v>181</v>
      </c>
    </row>
    <row r="311" spans="1:65" s="14" customFormat="1" ht="33.75">
      <c r="B311" s="173"/>
      <c r="D311" s="160" t="s">
        <v>191</v>
      </c>
      <c r="E311" s="174" t="s">
        <v>1</v>
      </c>
      <c r="F311" s="175" t="s">
        <v>1103</v>
      </c>
      <c r="H311" s="174" t="s">
        <v>1</v>
      </c>
      <c r="I311" s="176"/>
      <c r="L311" s="173"/>
      <c r="M311" s="177"/>
      <c r="N311" s="178"/>
      <c r="O311" s="178"/>
      <c r="P311" s="178"/>
      <c r="Q311" s="178"/>
      <c r="R311" s="178"/>
      <c r="S311" s="178"/>
      <c r="T311" s="179"/>
      <c r="AT311" s="174" t="s">
        <v>191</v>
      </c>
      <c r="AU311" s="174" t="s">
        <v>82</v>
      </c>
      <c r="AV311" s="14" t="s">
        <v>80</v>
      </c>
      <c r="AW311" s="14" t="s">
        <v>29</v>
      </c>
      <c r="AX311" s="14" t="s">
        <v>72</v>
      </c>
      <c r="AY311" s="174" t="s">
        <v>181</v>
      </c>
    </row>
    <row r="312" spans="1:65" s="14" customFormat="1" ht="11.25">
      <c r="B312" s="173"/>
      <c r="D312" s="160" t="s">
        <v>191</v>
      </c>
      <c r="E312" s="174" t="s">
        <v>1</v>
      </c>
      <c r="F312" s="175" t="s">
        <v>1104</v>
      </c>
      <c r="H312" s="174" t="s">
        <v>1</v>
      </c>
      <c r="I312" s="176"/>
      <c r="L312" s="173"/>
      <c r="M312" s="177"/>
      <c r="N312" s="178"/>
      <c r="O312" s="178"/>
      <c r="P312" s="178"/>
      <c r="Q312" s="178"/>
      <c r="R312" s="178"/>
      <c r="S312" s="178"/>
      <c r="T312" s="179"/>
      <c r="AT312" s="174" t="s">
        <v>191</v>
      </c>
      <c r="AU312" s="174" t="s">
        <v>82</v>
      </c>
      <c r="AV312" s="14" t="s">
        <v>80</v>
      </c>
      <c r="AW312" s="14" t="s">
        <v>29</v>
      </c>
      <c r="AX312" s="14" t="s">
        <v>72</v>
      </c>
      <c r="AY312" s="174" t="s">
        <v>181</v>
      </c>
    </row>
    <row r="313" spans="1:65" s="14" customFormat="1" ht="11.25">
      <c r="B313" s="173"/>
      <c r="D313" s="160" t="s">
        <v>191</v>
      </c>
      <c r="E313" s="174" t="s">
        <v>1</v>
      </c>
      <c r="F313" s="175" t="s">
        <v>195</v>
      </c>
      <c r="H313" s="174" t="s">
        <v>1</v>
      </c>
      <c r="I313" s="176"/>
      <c r="L313" s="173"/>
      <c r="M313" s="177"/>
      <c r="N313" s="178"/>
      <c r="O313" s="178"/>
      <c r="P313" s="178"/>
      <c r="Q313" s="178"/>
      <c r="R313" s="178"/>
      <c r="S313" s="178"/>
      <c r="T313" s="179"/>
      <c r="AT313" s="174" t="s">
        <v>191</v>
      </c>
      <c r="AU313" s="174" t="s">
        <v>82</v>
      </c>
      <c r="AV313" s="14" t="s">
        <v>80</v>
      </c>
      <c r="AW313" s="14" t="s">
        <v>29</v>
      </c>
      <c r="AX313" s="14" t="s">
        <v>72</v>
      </c>
      <c r="AY313" s="174" t="s">
        <v>181</v>
      </c>
    </row>
    <row r="314" spans="1:65" s="14" customFormat="1" ht="11.25">
      <c r="B314" s="173"/>
      <c r="D314" s="160" t="s">
        <v>191</v>
      </c>
      <c r="E314" s="174" t="s">
        <v>1</v>
      </c>
      <c r="F314" s="175" t="s">
        <v>210</v>
      </c>
      <c r="H314" s="174" t="s">
        <v>1</v>
      </c>
      <c r="I314" s="176"/>
      <c r="L314" s="173"/>
      <c r="M314" s="177"/>
      <c r="N314" s="178"/>
      <c r="O314" s="178"/>
      <c r="P314" s="178"/>
      <c r="Q314" s="178"/>
      <c r="R314" s="178"/>
      <c r="S314" s="178"/>
      <c r="T314" s="179"/>
      <c r="AT314" s="174" t="s">
        <v>191</v>
      </c>
      <c r="AU314" s="174" t="s">
        <v>82</v>
      </c>
      <c r="AV314" s="14" t="s">
        <v>80</v>
      </c>
      <c r="AW314" s="14" t="s">
        <v>29</v>
      </c>
      <c r="AX314" s="14" t="s">
        <v>72</v>
      </c>
      <c r="AY314" s="174" t="s">
        <v>181</v>
      </c>
    </row>
    <row r="315" spans="1:65" s="14" customFormat="1" ht="11.25">
      <c r="B315" s="173"/>
      <c r="D315" s="160" t="s">
        <v>191</v>
      </c>
      <c r="E315" s="174" t="s">
        <v>1</v>
      </c>
      <c r="F315" s="175" t="s">
        <v>196</v>
      </c>
      <c r="H315" s="174" t="s">
        <v>1</v>
      </c>
      <c r="I315" s="176"/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191</v>
      </c>
      <c r="AU315" s="174" t="s">
        <v>82</v>
      </c>
      <c r="AV315" s="14" t="s">
        <v>80</v>
      </c>
      <c r="AW315" s="14" t="s">
        <v>29</v>
      </c>
      <c r="AX315" s="14" t="s">
        <v>72</v>
      </c>
      <c r="AY315" s="174" t="s">
        <v>181</v>
      </c>
    </row>
    <row r="316" spans="1:65" s="13" customFormat="1" ht="11.25">
      <c r="B316" s="165"/>
      <c r="D316" s="160" t="s">
        <v>191</v>
      </c>
      <c r="E316" s="166" t="s">
        <v>1</v>
      </c>
      <c r="F316" s="167" t="s">
        <v>1086</v>
      </c>
      <c r="H316" s="168">
        <v>1</v>
      </c>
      <c r="I316" s="169"/>
      <c r="L316" s="165"/>
      <c r="M316" s="170"/>
      <c r="N316" s="171"/>
      <c r="O316" s="171"/>
      <c r="P316" s="171"/>
      <c r="Q316" s="171"/>
      <c r="R316" s="171"/>
      <c r="S316" s="171"/>
      <c r="T316" s="172"/>
      <c r="AT316" s="166" t="s">
        <v>191</v>
      </c>
      <c r="AU316" s="166" t="s">
        <v>82</v>
      </c>
      <c r="AV316" s="13" t="s">
        <v>82</v>
      </c>
      <c r="AW316" s="13" t="s">
        <v>29</v>
      </c>
      <c r="AX316" s="13" t="s">
        <v>80</v>
      </c>
      <c r="AY316" s="166" t="s">
        <v>181</v>
      </c>
    </row>
    <row r="317" spans="1:65" s="2" customFormat="1" ht="16.5" customHeight="1">
      <c r="A317" s="32"/>
      <c r="B317" s="144"/>
      <c r="C317" s="188" t="s">
        <v>363</v>
      </c>
      <c r="D317" s="188" t="s">
        <v>266</v>
      </c>
      <c r="E317" s="189" t="s">
        <v>1105</v>
      </c>
      <c r="F317" s="190" t="s">
        <v>1106</v>
      </c>
      <c r="G317" s="191" t="s">
        <v>215</v>
      </c>
      <c r="H317" s="192">
        <v>1</v>
      </c>
      <c r="I317" s="193"/>
      <c r="J317" s="194">
        <f>ROUND(I317*H317,2)</f>
        <v>0</v>
      </c>
      <c r="K317" s="195"/>
      <c r="L317" s="33"/>
      <c r="M317" s="196" t="s">
        <v>1</v>
      </c>
      <c r="N317" s="197" t="s">
        <v>37</v>
      </c>
      <c r="O317" s="58"/>
      <c r="P317" s="156">
        <f>O317*H317</f>
        <v>0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R317" s="158" t="s">
        <v>188</v>
      </c>
      <c r="AT317" s="158" t="s">
        <v>266</v>
      </c>
      <c r="AU317" s="158" t="s">
        <v>82</v>
      </c>
      <c r="AY317" s="17" t="s">
        <v>181</v>
      </c>
      <c r="BE317" s="159">
        <f>IF(N317="základní",J317,0)</f>
        <v>0</v>
      </c>
      <c r="BF317" s="159">
        <f>IF(N317="snížená",J317,0)</f>
        <v>0</v>
      </c>
      <c r="BG317" s="159">
        <f>IF(N317="zákl. přenesená",J317,0)</f>
        <v>0</v>
      </c>
      <c r="BH317" s="159">
        <f>IF(N317="sníž. přenesená",J317,0)</f>
        <v>0</v>
      </c>
      <c r="BI317" s="159">
        <f>IF(N317="nulová",J317,0)</f>
        <v>0</v>
      </c>
      <c r="BJ317" s="17" t="s">
        <v>80</v>
      </c>
      <c r="BK317" s="159">
        <f>ROUND(I317*H317,2)</f>
        <v>0</v>
      </c>
      <c r="BL317" s="17" t="s">
        <v>188</v>
      </c>
      <c r="BM317" s="158" t="s">
        <v>1107</v>
      </c>
    </row>
    <row r="318" spans="1:65" s="2" customFormat="1" ht="11.25">
      <c r="A318" s="32"/>
      <c r="B318" s="33"/>
      <c r="C318" s="32"/>
      <c r="D318" s="160" t="s">
        <v>190</v>
      </c>
      <c r="E318" s="32"/>
      <c r="F318" s="161" t="s">
        <v>1106</v>
      </c>
      <c r="G318" s="32"/>
      <c r="H318" s="32"/>
      <c r="I318" s="162"/>
      <c r="J318" s="32"/>
      <c r="K318" s="32"/>
      <c r="L318" s="33"/>
      <c r="M318" s="163"/>
      <c r="N318" s="164"/>
      <c r="O318" s="58"/>
      <c r="P318" s="58"/>
      <c r="Q318" s="58"/>
      <c r="R318" s="58"/>
      <c r="S318" s="58"/>
      <c r="T318" s="59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T318" s="17" t="s">
        <v>190</v>
      </c>
      <c r="AU318" s="17" t="s">
        <v>82</v>
      </c>
    </row>
    <row r="319" spans="1:65" s="14" customFormat="1" ht="11.25">
      <c r="B319" s="173"/>
      <c r="D319" s="160" t="s">
        <v>191</v>
      </c>
      <c r="E319" s="174" t="s">
        <v>1</v>
      </c>
      <c r="F319" s="175" t="s">
        <v>193</v>
      </c>
      <c r="H319" s="174" t="s">
        <v>1</v>
      </c>
      <c r="I319" s="176"/>
      <c r="L319" s="173"/>
      <c r="M319" s="177"/>
      <c r="N319" s="178"/>
      <c r="O319" s="178"/>
      <c r="P319" s="178"/>
      <c r="Q319" s="178"/>
      <c r="R319" s="178"/>
      <c r="S319" s="178"/>
      <c r="T319" s="179"/>
      <c r="AT319" s="174" t="s">
        <v>191</v>
      </c>
      <c r="AU319" s="174" t="s">
        <v>82</v>
      </c>
      <c r="AV319" s="14" t="s">
        <v>80</v>
      </c>
      <c r="AW319" s="14" t="s">
        <v>29</v>
      </c>
      <c r="AX319" s="14" t="s">
        <v>72</v>
      </c>
      <c r="AY319" s="174" t="s">
        <v>181</v>
      </c>
    </row>
    <row r="320" spans="1:65" s="14" customFormat="1" ht="22.5">
      <c r="B320" s="173"/>
      <c r="D320" s="160" t="s">
        <v>191</v>
      </c>
      <c r="E320" s="174" t="s">
        <v>1</v>
      </c>
      <c r="F320" s="175" t="s">
        <v>1108</v>
      </c>
      <c r="H320" s="174" t="s">
        <v>1</v>
      </c>
      <c r="I320" s="176"/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191</v>
      </c>
      <c r="AU320" s="174" t="s">
        <v>82</v>
      </c>
      <c r="AV320" s="14" t="s">
        <v>80</v>
      </c>
      <c r="AW320" s="14" t="s">
        <v>29</v>
      </c>
      <c r="AX320" s="14" t="s">
        <v>72</v>
      </c>
      <c r="AY320" s="174" t="s">
        <v>181</v>
      </c>
    </row>
    <row r="321" spans="1:65" s="14" customFormat="1" ht="33.75">
      <c r="B321" s="173"/>
      <c r="D321" s="160" t="s">
        <v>191</v>
      </c>
      <c r="E321" s="174" t="s">
        <v>1</v>
      </c>
      <c r="F321" s="175" t="s">
        <v>1109</v>
      </c>
      <c r="H321" s="174" t="s">
        <v>1</v>
      </c>
      <c r="I321" s="176"/>
      <c r="L321" s="173"/>
      <c r="M321" s="177"/>
      <c r="N321" s="178"/>
      <c r="O321" s="178"/>
      <c r="P321" s="178"/>
      <c r="Q321" s="178"/>
      <c r="R321" s="178"/>
      <c r="S321" s="178"/>
      <c r="T321" s="179"/>
      <c r="AT321" s="174" t="s">
        <v>191</v>
      </c>
      <c r="AU321" s="174" t="s">
        <v>82</v>
      </c>
      <c r="AV321" s="14" t="s">
        <v>80</v>
      </c>
      <c r="AW321" s="14" t="s">
        <v>29</v>
      </c>
      <c r="AX321" s="14" t="s">
        <v>72</v>
      </c>
      <c r="AY321" s="174" t="s">
        <v>181</v>
      </c>
    </row>
    <row r="322" spans="1:65" s="14" customFormat="1" ht="11.25">
      <c r="B322" s="173"/>
      <c r="D322" s="160" t="s">
        <v>191</v>
      </c>
      <c r="E322" s="174" t="s">
        <v>1</v>
      </c>
      <c r="F322" s="175" t="s">
        <v>1098</v>
      </c>
      <c r="H322" s="174" t="s">
        <v>1</v>
      </c>
      <c r="I322" s="176"/>
      <c r="L322" s="173"/>
      <c r="M322" s="177"/>
      <c r="N322" s="178"/>
      <c r="O322" s="178"/>
      <c r="P322" s="178"/>
      <c r="Q322" s="178"/>
      <c r="R322" s="178"/>
      <c r="S322" s="178"/>
      <c r="T322" s="179"/>
      <c r="AT322" s="174" t="s">
        <v>191</v>
      </c>
      <c r="AU322" s="174" t="s">
        <v>82</v>
      </c>
      <c r="AV322" s="14" t="s">
        <v>80</v>
      </c>
      <c r="AW322" s="14" t="s">
        <v>29</v>
      </c>
      <c r="AX322" s="14" t="s">
        <v>72</v>
      </c>
      <c r="AY322" s="174" t="s">
        <v>181</v>
      </c>
    </row>
    <row r="323" spans="1:65" s="14" customFormat="1" ht="11.25">
      <c r="B323" s="173"/>
      <c r="D323" s="160" t="s">
        <v>191</v>
      </c>
      <c r="E323" s="174" t="s">
        <v>1</v>
      </c>
      <c r="F323" s="175" t="s">
        <v>274</v>
      </c>
      <c r="H323" s="174" t="s">
        <v>1</v>
      </c>
      <c r="I323" s="176"/>
      <c r="L323" s="173"/>
      <c r="M323" s="177"/>
      <c r="N323" s="178"/>
      <c r="O323" s="178"/>
      <c r="P323" s="178"/>
      <c r="Q323" s="178"/>
      <c r="R323" s="178"/>
      <c r="S323" s="178"/>
      <c r="T323" s="179"/>
      <c r="AT323" s="174" t="s">
        <v>191</v>
      </c>
      <c r="AU323" s="174" t="s">
        <v>82</v>
      </c>
      <c r="AV323" s="14" t="s">
        <v>80</v>
      </c>
      <c r="AW323" s="14" t="s">
        <v>29</v>
      </c>
      <c r="AX323" s="14" t="s">
        <v>72</v>
      </c>
      <c r="AY323" s="174" t="s">
        <v>181</v>
      </c>
    </row>
    <row r="324" spans="1:65" s="14" customFormat="1" ht="22.5">
      <c r="B324" s="173"/>
      <c r="D324" s="160" t="s">
        <v>191</v>
      </c>
      <c r="E324" s="174" t="s">
        <v>1</v>
      </c>
      <c r="F324" s="175" t="s">
        <v>275</v>
      </c>
      <c r="H324" s="174" t="s">
        <v>1</v>
      </c>
      <c r="I324" s="176"/>
      <c r="L324" s="173"/>
      <c r="M324" s="177"/>
      <c r="N324" s="178"/>
      <c r="O324" s="178"/>
      <c r="P324" s="178"/>
      <c r="Q324" s="178"/>
      <c r="R324" s="178"/>
      <c r="S324" s="178"/>
      <c r="T324" s="179"/>
      <c r="AT324" s="174" t="s">
        <v>191</v>
      </c>
      <c r="AU324" s="174" t="s">
        <v>82</v>
      </c>
      <c r="AV324" s="14" t="s">
        <v>80</v>
      </c>
      <c r="AW324" s="14" t="s">
        <v>29</v>
      </c>
      <c r="AX324" s="14" t="s">
        <v>72</v>
      </c>
      <c r="AY324" s="174" t="s">
        <v>181</v>
      </c>
    </row>
    <row r="325" spans="1:65" s="14" customFormat="1" ht="11.25">
      <c r="B325" s="173"/>
      <c r="D325" s="160" t="s">
        <v>191</v>
      </c>
      <c r="E325" s="174" t="s">
        <v>1</v>
      </c>
      <c r="F325" s="175" t="s">
        <v>195</v>
      </c>
      <c r="H325" s="174" t="s">
        <v>1</v>
      </c>
      <c r="I325" s="176"/>
      <c r="L325" s="173"/>
      <c r="M325" s="177"/>
      <c r="N325" s="178"/>
      <c r="O325" s="178"/>
      <c r="P325" s="178"/>
      <c r="Q325" s="178"/>
      <c r="R325" s="178"/>
      <c r="S325" s="178"/>
      <c r="T325" s="179"/>
      <c r="AT325" s="174" t="s">
        <v>191</v>
      </c>
      <c r="AU325" s="174" t="s">
        <v>82</v>
      </c>
      <c r="AV325" s="14" t="s">
        <v>80</v>
      </c>
      <c r="AW325" s="14" t="s">
        <v>29</v>
      </c>
      <c r="AX325" s="14" t="s">
        <v>72</v>
      </c>
      <c r="AY325" s="174" t="s">
        <v>181</v>
      </c>
    </row>
    <row r="326" spans="1:65" s="14" customFormat="1" ht="11.25">
      <c r="B326" s="173"/>
      <c r="D326" s="160" t="s">
        <v>191</v>
      </c>
      <c r="E326" s="174" t="s">
        <v>1</v>
      </c>
      <c r="F326" s="175" t="s">
        <v>1110</v>
      </c>
      <c r="H326" s="174" t="s">
        <v>1</v>
      </c>
      <c r="I326" s="176"/>
      <c r="L326" s="173"/>
      <c r="M326" s="177"/>
      <c r="N326" s="178"/>
      <c r="O326" s="178"/>
      <c r="P326" s="178"/>
      <c r="Q326" s="178"/>
      <c r="R326" s="178"/>
      <c r="S326" s="178"/>
      <c r="T326" s="179"/>
      <c r="AT326" s="174" t="s">
        <v>191</v>
      </c>
      <c r="AU326" s="174" t="s">
        <v>82</v>
      </c>
      <c r="AV326" s="14" t="s">
        <v>80</v>
      </c>
      <c r="AW326" s="14" t="s">
        <v>29</v>
      </c>
      <c r="AX326" s="14" t="s">
        <v>72</v>
      </c>
      <c r="AY326" s="174" t="s">
        <v>181</v>
      </c>
    </row>
    <row r="327" spans="1:65" s="14" customFormat="1" ht="11.25">
      <c r="B327" s="173"/>
      <c r="D327" s="160" t="s">
        <v>191</v>
      </c>
      <c r="E327" s="174" t="s">
        <v>1</v>
      </c>
      <c r="F327" s="175" t="s">
        <v>196</v>
      </c>
      <c r="H327" s="174" t="s">
        <v>1</v>
      </c>
      <c r="I327" s="176"/>
      <c r="L327" s="173"/>
      <c r="M327" s="177"/>
      <c r="N327" s="178"/>
      <c r="O327" s="178"/>
      <c r="P327" s="178"/>
      <c r="Q327" s="178"/>
      <c r="R327" s="178"/>
      <c r="S327" s="178"/>
      <c r="T327" s="179"/>
      <c r="AT327" s="174" t="s">
        <v>191</v>
      </c>
      <c r="AU327" s="174" t="s">
        <v>82</v>
      </c>
      <c r="AV327" s="14" t="s">
        <v>80</v>
      </c>
      <c r="AW327" s="14" t="s">
        <v>29</v>
      </c>
      <c r="AX327" s="14" t="s">
        <v>72</v>
      </c>
      <c r="AY327" s="174" t="s">
        <v>181</v>
      </c>
    </row>
    <row r="328" spans="1:65" s="13" customFormat="1" ht="11.25">
      <c r="B328" s="165"/>
      <c r="D328" s="160" t="s">
        <v>191</v>
      </c>
      <c r="E328" s="166" t="s">
        <v>1</v>
      </c>
      <c r="F328" s="167" t="s">
        <v>1086</v>
      </c>
      <c r="H328" s="168">
        <v>1</v>
      </c>
      <c r="I328" s="169"/>
      <c r="L328" s="165"/>
      <c r="M328" s="170"/>
      <c r="N328" s="171"/>
      <c r="O328" s="171"/>
      <c r="P328" s="171"/>
      <c r="Q328" s="171"/>
      <c r="R328" s="171"/>
      <c r="S328" s="171"/>
      <c r="T328" s="172"/>
      <c r="AT328" s="166" t="s">
        <v>191</v>
      </c>
      <c r="AU328" s="166" t="s">
        <v>82</v>
      </c>
      <c r="AV328" s="13" t="s">
        <v>82</v>
      </c>
      <c r="AW328" s="13" t="s">
        <v>29</v>
      </c>
      <c r="AX328" s="13" t="s">
        <v>80</v>
      </c>
      <c r="AY328" s="166" t="s">
        <v>181</v>
      </c>
    </row>
    <row r="329" spans="1:65" s="2" customFormat="1" ht="16.5" customHeight="1">
      <c r="A329" s="32"/>
      <c r="B329" s="144"/>
      <c r="C329" s="188" t="s">
        <v>7</v>
      </c>
      <c r="D329" s="188" t="s">
        <v>266</v>
      </c>
      <c r="E329" s="189" t="s">
        <v>1111</v>
      </c>
      <c r="F329" s="190" t="s">
        <v>1112</v>
      </c>
      <c r="G329" s="191" t="s">
        <v>215</v>
      </c>
      <c r="H329" s="192">
        <v>1</v>
      </c>
      <c r="I329" s="193"/>
      <c r="J329" s="194">
        <f>ROUND(I329*H329,2)</f>
        <v>0</v>
      </c>
      <c r="K329" s="195"/>
      <c r="L329" s="33"/>
      <c r="M329" s="196" t="s">
        <v>1</v>
      </c>
      <c r="N329" s="197" t="s">
        <v>37</v>
      </c>
      <c r="O329" s="58"/>
      <c r="P329" s="156">
        <f>O329*H329</f>
        <v>0</v>
      </c>
      <c r="Q329" s="156">
        <v>0</v>
      </c>
      <c r="R329" s="156">
        <f>Q329*H329</f>
        <v>0</v>
      </c>
      <c r="S329" s="156">
        <v>0</v>
      </c>
      <c r="T329" s="157">
        <f>S329*H329</f>
        <v>0</v>
      </c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R329" s="158" t="s">
        <v>188</v>
      </c>
      <c r="AT329" s="158" t="s">
        <v>266</v>
      </c>
      <c r="AU329" s="158" t="s">
        <v>82</v>
      </c>
      <c r="AY329" s="17" t="s">
        <v>181</v>
      </c>
      <c r="BE329" s="159">
        <f>IF(N329="základní",J329,0)</f>
        <v>0</v>
      </c>
      <c r="BF329" s="159">
        <f>IF(N329="snížená",J329,0)</f>
        <v>0</v>
      </c>
      <c r="BG329" s="159">
        <f>IF(N329="zákl. přenesená",J329,0)</f>
        <v>0</v>
      </c>
      <c r="BH329" s="159">
        <f>IF(N329="sníž. přenesená",J329,0)</f>
        <v>0</v>
      </c>
      <c r="BI329" s="159">
        <f>IF(N329="nulová",J329,0)</f>
        <v>0</v>
      </c>
      <c r="BJ329" s="17" t="s">
        <v>80</v>
      </c>
      <c r="BK329" s="159">
        <f>ROUND(I329*H329,2)</f>
        <v>0</v>
      </c>
      <c r="BL329" s="17" t="s">
        <v>188</v>
      </c>
      <c r="BM329" s="158" t="s">
        <v>1113</v>
      </c>
    </row>
    <row r="330" spans="1:65" s="2" customFormat="1" ht="11.25">
      <c r="A330" s="32"/>
      <c r="B330" s="33"/>
      <c r="C330" s="32"/>
      <c r="D330" s="160" t="s">
        <v>190</v>
      </c>
      <c r="E330" s="32"/>
      <c r="F330" s="161" t="s">
        <v>1112</v>
      </c>
      <c r="G330" s="32"/>
      <c r="H330" s="32"/>
      <c r="I330" s="162"/>
      <c r="J330" s="32"/>
      <c r="K330" s="32"/>
      <c r="L330" s="33"/>
      <c r="M330" s="163"/>
      <c r="N330" s="164"/>
      <c r="O330" s="58"/>
      <c r="P330" s="58"/>
      <c r="Q330" s="58"/>
      <c r="R330" s="58"/>
      <c r="S330" s="58"/>
      <c r="T330" s="59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T330" s="17" t="s">
        <v>190</v>
      </c>
      <c r="AU330" s="17" t="s">
        <v>82</v>
      </c>
    </row>
    <row r="331" spans="1:65" s="14" customFormat="1" ht="11.25">
      <c r="B331" s="173"/>
      <c r="D331" s="160" t="s">
        <v>191</v>
      </c>
      <c r="E331" s="174" t="s">
        <v>1</v>
      </c>
      <c r="F331" s="175" t="s">
        <v>193</v>
      </c>
      <c r="H331" s="174" t="s">
        <v>1</v>
      </c>
      <c r="I331" s="176"/>
      <c r="L331" s="173"/>
      <c r="M331" s="177"/>
      <c r="N331" s="178"/>
      <c r="O331" s="178"/>
      <c r="P331" s="178"/>
      <c r="Q331" s="178"/>
      <c r="R331" s="178"/>
      <c r="S331" s="178"/>
      <c r="T331" s="179"/>
      <c r="AT331" s="174" t="s">
        <v>191</v>
      </c>
      <c r="AU331" s="174" t="s">
        <v>82</v>
      </c>
      <c r="AV331" s="14" t="s">
        <v>80</v>
      </c>
      <c r="AW331" s="14" t="s">
        <v>29</v>
      </c>
      <c r="AX331" s="14" t="s">
        <v>72</v>
      </c>
      <c r="AY331" s="174" t="s">
        <v>181</v>
      </c>
    </row>
    <row r="332" spans="1:65" s="14" customFormat="1" ht="33.75">
      <c r="B332" s="173"/>
      <c r="D332" s="160" t="s">
        <v>191</v>
      </c>
      <c r="E332" s="174" t="s">
        <v>1</v>
      </c>
      <c r="F332" s="175" t="s">
        <v>1114</v>
      </c>
      <c r="H332" s="174" t="s">
        <v>1</v>
      </c>
      <c r="I332" s="176"/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191</v>
      </c>
      <c r="AU332" s="174" t="s">
        <v>82</v>
      </c>
      <c r="AV332" s="14" t="s">
        <v>80</v>
      </c>
      <c r="AW332" s="14" t="s">
        <v>29</v>
      </c>
      <c r="AX332" s="14" t="s">
        <v>72</v>
      </c>
      <c r="AY332" s="174" t="s">
        <v>181</v>
      </c>
    </row>
    <row r="333" spans="1:65" s="14" customFormat="1" ht="11.25">
      <c r="B333" s="173"/>
      <c r="D333" s="160" t="s">
        <v>191</v>
      </c>
      <c r="E333" s="174" t="s">
        <v>1</v>
      </c>
      <c r="F333" s="175" t="s">
        <v>1115</v>
      </c>
      <c r="H333" s="174" t="s">
        <v>1</v>
      </c>
      <c r="I333" s="176"/>
      <c r="L333" s="173"/>
      <c r="M333" s="177"/>
      <c r="N333" s="178"/>
      <c r="O333" s="178"/>
      <c r="P333" s="178"/>
      <c r="Q333" s="178"/>
      <c r="R333" s="178"/>
      <c r="S333" s="178"/>
      <c r="T333" s="179"/>
      <c r="AT333" s="174" t="s">
        <v>191</v>
      </c>
      <c r="AU333" s="174" t="s">
        <v>82</v>
      </c>
      <c r="AV333" s="14" t="s">
        <v>80</v>
      </c>
      <c r="AW333" s="14" t="s">
        <v>29</v>
      </c>
      <c r="AX333" s="14" t="s">
        <v>72</v>
      </c>
      <c r="AY333" s="174" t="s">
        <v>181</v>
      </c>
    </row>
    <row r="334" spans="1:65" s="14" customFormat="1" ht="33.75">
      <c r="B334" s="173"/>
      <c r="D334" s="160" t="s">
        <v>191</v>
      </c>
      <c r="E334" s="174" t="s">
        <v>1</v>
      </c>
      <c r="F334" s="175" t="s">
        <v>1116</v>
      </c>
      <c r="H334" s="174" t="s">
        <v>1</v>
      </c>
      <c r="I334" s="176"/>
      <c r="L334" s="173"/>
      <c r="M334" s="177"/>
      <c r="N334" s="178"/>
      <c r="O334" s="178"/>
      <c r="P334" s="178"/>
      <c r="Q334" s="178"/>
      <c r="R334" s="178"/>
      <c r="S334" s="178"/>
      <c r="T334" s="179"/>
      <c r="AT334" s="174" t="s">
        <v>191</v>
      </c>
      <c r="AU334" s="174" t="s">
        <v>82</v>
      </c>
      <c r="AV334" s="14" t="s">
        <v>80</v>
      </c>
      <c r="AW334" s="14" t="s">
        <v>29</v>
      </c>
      <c r="AX334" s="14" t="s">
        <v>72</v>
      </c>
      <c r="AY334" s="174" t="s">
        <v>181</v>
      </c>
    </row>
    <row r="335" spans="1:65" s="14" customFormat="1" ht="11.25">
      <c r="B335" s="173"/>
      <c r="D335" s="160" t="s">
        <v>191</v>
      </c>
      <c r="E335" s="174" t="s">
        <v>1</v>
      </c>
      <c r="F335" s="175" t="s">
        <v>1117</v>
      </c>
      <c r="H335" s="174" t="s">
        <v>1</v>
      </c>
      <c r="I335" s="176"/>
      <c r="L335" s="173"/>
      <c r="M335" s="177"/>
      <c r="N335" s="178"/>
      <c r="O335" s="178"/>
      <c r="P335" s="178"/>
      <c r="Q335" s="178"/>
      <c r="R335" s="178"/>
      <c r="S335" s="178"/>
      <c r="T335" s="179"/>
      <c r="AT335" s="174" t="s">
        <v>191</v>
      </c>
      <c r="AU335" s="174" t="s">
        <v>82</v>
      </c>
      <c r="AV335" s="14" t="s">
        <v>80</v>
      </c>
      <c r="AW335" s="14" t="s">
        <v>29</v>
      </c>
      <c r="AX335" s="14" t="s">
        <v>72</v>
      </c>
      <c r="AY335" s="174" t="s">
        <v>181</v>
      </c>
    </row>
    <row r="336" spans="1:65" s="14" customFormat="1" ht="11.25">
      <c r="B336" s="173"/>
      <c r="D336" s="160" t="s">
        <v>191</v>
      </c>
      <c r="E336" s="174" t="s">
        <v>1</v>
      </c>
      <c r="F336" s="175" t="s">
        <v>195</v>
      </c>
      <c r="H336" s="174" t="s">
        <v>1</v>
      </c>
      <c r="I336" s="176"/>
      <c r="L336" s="173"/>
      <c r="M336" s="177"/>
      <c r="N336" s="178"/>
      <c r="O336" s="178"/>
      <c r="P336" s="178"/>
      <c r="Q336" s="178"/>
      <c r="R336" s="178"/>
      <c r="S336" s="178"/>
      <c r="T336" s="179"/>
      <c r="AT336" s="174" t="s">
        <v>191</v>
      </c>
      <c r="AU336" s="174" t="s">
        <v>82</v>
      </c>
      <c r="AV336" s="14" t="s">
        <v>80</v>
      </c>
      <c r="AW336" s="14" t="s">
        <v>29</v>
      </c>
      <c r="AX336" s="14" t="s">
        <v>72</v>
      </c>
      <c r="AY336" s="174" t="s">
        <v>181</v>
      </c>
    </row>
    <row r="337" spans="1:65" s="14" customFormat="1" ht="11.25">
      <c r="B337" s="173"/>
      <c r="D337" s="160" t="s">
        <v>191</v>
      </c>
      <c r="E337" s="174" t="s">
        <v>1</v>
      </c>
      <c r="F337" s="175" t="s">
        <v>210</v>
      </c>
      <c r="H337" s="174" t="s">
        <v>1</v>
      </c>
      <c r="I337" s="176"/>
      <c r="L337" s="173"/>
      <c r="M337" s="177"/>
      <c r="N337" s="178"/>
      <c r="O337" s="178"/>
      <c r="P337" s="178"/>
      <c r="Q337" s="178"/>
      <c r="R337" s="178"/>
      <c r="S337" s="178"/>
      <c r="T337" s="179"/>
      <c r="AT337" s="174" t="s">
        <v>191</v>
      </c>
      <c r="AU337" s="174" t="s">
        <v>82</v>
      </c>
      <c r="AV337" s="14" t="s">
        <v>80</v>
      </c>
      <c r="AW337" s="14" t="s">
        <v>29</v>
      </c>
      <c r="AX337" s="14" t="s">
        <v>72</v>
      </c>
      <c r="AY337" s="174" t="s">
        <v>181</v>
      </c>
    </row>
    <row r="338" spans="1:65" s="14" customFormat="1" ht="11.25">
      <c r="B338" s="173"/>
      <c r="D338" s="160" t="s">
        <v>191</v>
      </c>
      <c r="E338" s="174" t="s">
        <v>1</v>
      </c>
      <c r="F338" s="175" t="s">
        <v>196</v>
      </c>
      <c r="H338" s="174" t="s">
        <v>1</v>
      </c>
      <c r="I338" s="176"/>
      <c r="L338" s="173"/>
      <c r="M338" s="177"/>
      <c r="N338" s="178"/>
      <c r="O338" s="178"/>
      <c r="P338" s="178"/>
      <c r="Q338" s="178"/>
      <c r="R338" s="178"/>
      <c r="S338" s="178"/>
      <c r="T338" s="179"/>
      <c r="AT338" s="174" t="s">
        <v>191</v>
      </c>
      <c r="AU338" s="174" t="s">
        <v>82</v>
      </c>
      <c r="AV338" s="14" t="s">
        <v>80</v>
      </c>
      <c r="AW338" s="14" t="s">
        <v>29</v>
      </c>
      <c r="AX338" s="14" t="s">
        <v>72</v>
      </c>
      <c r="AY338" s="174" t="s">
        <v>181</v>
      </c>
    </row>
    <row r="339" spans="1:65" s="13" customFormat="1" ht="11.25">
      <c r="B339" s="165"/>
      <c r="D339" s="160" t="s">
        <v>191</v>
      </c>
      <c r="E339" s="166" t="s">
        <v>1</v>
      </c>
      <c r="F339" s="167" t="s">
        <v>1086</v>
      </c>
      <c r="H339" s="168">
        <v>1</v>
      </c>
      <c r="I339" s="169"/>
      <c r="L339" s="165"/>
      <c r="M339" s="170"/>
      <c r="N339" s="171"/>
      <c r="O339" s="171"/>
      <c r="P339" s="171"/>
      <c r="Q339" s="171"/>
      <c r="R339" s="171"/>
      <c r="S339" s="171"/>
      <c r="T339" s="172"/>
      <c r="AT339" s="166" t="s">
        <v>191</v>
      </c>
      <c r="AU339" s="166" t="s">
        <v>82</v>
      </c>
      <c r="AV339" s="13" t="s">
        <v>82</v>
      </c>
      <c r="AW339" s="13" t="s">
        <v>29</v>
      </c>
      <c r="AX339" s="13" t="s">
        <v>80</v>
      </c>
      <c r="AY339" s="166" t="s">
        <v>181</v>
      </c>
    </row>
    <row r="340" spans="1:65" s="2" customFormat="1" ht="16.5" customHeight="1">
      <c r="A340" s="32"/>
      <c r="B340" s="144"/>
      <c r="C340" s="188" t="s">
        <v>388</v>
      </c>
      <c r="D340" s="188" t="s">
        <v>266</v>
      </c>
      <c r="E340" s="189" t="s">
        <v>299</v>
      </c>
      <c r="F340" s="190" t="s">
        <v>300</v>
      </c>
      <c r="G340" s="191" t="s">
        <v>215</v>
      </c>
      <c r="H340" s="192">
        <v>1</v>
      </c>
      <c r="I340" s="193"/>
      <c r="J340" s="194">
        <f>ROUND(I340*H340,2)</f>
        <v>0</v>
      </c>
      <c r="K340" s="195"/>
      <c r="L340" s="33"/>
      <c r="M340" s="196" t="s">
        <v>1</v>
      </c>
      <c r="N340" s="197" t="s">
        <v>37</v>
      </c>
      <c r="O340" s="58"/>
      <c r="P340" s="156">
        <f>O340*H340</f>
        <v>0</v>
      </c>
      <c r="Q340" s="156">
        <v>0</v>
      </c>
      <c r="R340" s="156">
        <f>Q340*H340</f>
        <v>0</v>
      </c>
      <c r="S340" s="156">
        <v>0</v>
      </c>
      <c r="T340" s="157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58" t="s">
        <v>188</v>
      </c>
      <c r="AT340" s="158" t="s">
        <v>266</v>
      </c>
      <c r="AU340" s="158" t="s">
        <v>82</v>
      </c>
      <c r="AY340" s="17" t="s">
        <v>181</v>
      </c>
      <c r="BE340" s="159">
        <f>IF(N340="základní",J340,0)</f>
        <v>0</v>
      </c>
      <c r="BF340" s="159">
        <f>IF(N340="snížená",J340,0)</f>
        <v>0</v>
      </c>
      <c r="BG340" s="159">
        <f>IF(N340="zákl. přenesená",J340,0)</f>
        <v>0</v>
      </c>
      <c r="BH340" s="159">
        <f>IF(N340="sníž. přenesená",J340,0)</f>
        <v>0</v>
      </c>
      <c r="BI340" s="159">
        <f>IF(N340="nulová",J340,0)</f>
        <v>0</v>
      </c>
      <c r="BJ340" s="17" t="s">
        <v>80</v>
      </c>
      <c r="BK340" s="159">
        <f>ROUND(I340*H340,2)</f>
        <v>0</v>
      </c>
      <c r="BL340" s="17" t="s">
        <v>188</v>
      </c>
      <c r="BM340" s="158" t="s">
        <v>1118</v>
      </c>
    </row>
    <row r="341" spans="1:65" s="2" customFormat="1" ht="11.25">
      <c r="A341" s="32"/>
      <c r="B341" s="33"/>
      <c r="C341" s="32"/>
      <c r="D341" s="160" t="s">
        <v>190</v>
      </c>
      <c r="E341" s="32"/>
      <c r="F341" s="161" t="s">
        <v>300</v>
      </c>
      <c r="G341" s="32"/>
      <c r="H341" s="32"/>
      <c r="I341" s="162"/>
      <c r="J341" s="32"/>
      <c r="K341" s="32"/>
      <c r="L341" s="33"/>
      <c r="M341" s="163"/>
      <c r="N341" s="164"/>
      <c r="O341" s="58"/>
      <c r="P341" s="58"/>
      <c r="Q341" s="58"/>
      <c r="R341" s="58"/>
      <c r="S341" s="58"/>
      <c r="T341" s="59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T341" s="17" t="s">
        <v>190</v>
      </c>
      <c r="AU341" s="17" t="s">
        <v>82</v>
      </c>
    </row>
    <row r="342" spans="1:65" s="14" customFormat="1" ht="11.25">
      <c r="B342" s="173"/>
      <c r="D342" s="160" t="s">
        <v>191</v>
      </c>
      <c r="E342" s="174" t="s">
        <v>1</v>
      </c>
      <c r="F342" s="175" t="s">
        <v>193</v>
      </c>
      <c r="H342" s="174" t="s">
        <v>1</v>
      </c>
      <c r="I342" s="176"/>
      <c r="L342" s="173"/>
      <c r="M342" s="177"/>
      <c r="N342" s="178"/>
      <c r="O342" s="178"/>
      <c r="P342" s="178"/>
      <c r="Q342" s="178"/>
      <c r="R342" s="178"/>
      <c r="S342" s="178"/>
      <c r="T342" s="179"/>
      <c r="AT342" s="174" t="s">
        <v>191</v>
      </c>
      <c r="AU342" s="174" t="s">
        <v>82</v>
      </c>
      <c r="AV342" s="14" t="s">
        <v>80</v>
      </c>
      <c r="AW342" s="14" t="s">
        <v>29</v>
      </c>
      <c r="AX342" s="14" t="s">
        <v>72</v>
      </c>
      <c r="AY342" s="174" t="s">
        <v>181</v>
      </c>
    </row>
    <row r="343" spans="1:65" s="14" customFormat="1" ht="22.5">
      <c r="B343" s="173"/>
      <c r="D343" s="160" t="s">
        <v>191</v>
      </c>
      <c r="E343" s="174" t="s">
        <v>1</v>
      </c>
      <c r="F343" s="175" t="s">
        <v>511</v>
      </c>
      <c r="H343" s="174" t="s">
        <v>1</v>
      </c>
      <c r="I343" s="176"/>
      <c r="L343" s="173"/>
      <c r="M343" s="177"/>
      <c r="N343" s="178"/>
      <c r="O343" s="178"/>
      <c r="P343" s="178"/>
      <c r="Q343" s="178"/>
      <c r="R343" s="178"/>
      <c r="S343" s="178"/>
      <c r="T343" s="179"/>
      <c r="AT343" s="174" t="s">
        <v>191</v>
      </c>
      <c r="AU343" s="174" t="s">
        <v>82</v>
      </c>
      <c r="AV343" s="14" t="s">
        <v>80</v>
      </c>
      <c r="AW343" s="14" t="s">
        <v>29</v>
      </c>
      <c r="AX343" s="14" t="s">
        <v>72</v>
      </c>
      <c r="AY343" s="174" t="s">
        <v>181</v>
      </c>
    </row>
    <row r="344" spans="1:65" s="14" customFormat="1" ht="11.25">
      <c r="B344" s="173"/>
      <c r="D344" s="160" t="s">
        <v>191</v>
      </c>
      <c r="E344" s="174" t="s">
        <v>1</v>
      </c>
      <c r="F344" s="175" t="s">
        <v>195</v>
      </c>
      <c r="H344" s="174" t="s">
        <v>1</v>
      </c>
      <c r="I344" s="176"/>
      <c r="L344" s="173"/>
      <c r="M344" s="177"/>
      <c r="N344" s="178"/>
      <c r="O344" s="178"/>
      <c r="P344" s="178"/>
      <c r="Q344" s="178"/>
      <c r="R344" s="178"/>
      <c r="S344" s="178"/>
      <c r="T344" s="179"/>
      <c r="AT344" s="174" t="s">
        <v>191</v>
      </c>
      <c r="AU344" s="174" t="s">
        <v>82</v>
      </c>
      <c r="AV344" s="14" t="s">
        <v>80</v>
      </c>
      <c r="AW344" s="14" t="s">
        <v>29</v>
      </c>
      <c r="AX344" s="14" t="s">
        <v>72</v>
      </c>
      <c r="AY344" s="174" t="s">
        <v>181</v>
      </c>
    </row>
    <row r="345" spans="1:65" s="14" customFormat="1" ht="11.25">
      <c r="B345" s="173"/>
      <c r="D345" s="160" t="s">
        <v>191</v>
      </c>
      <c r="E345" s="174" t="s">
        <v>1</v>
      </c>
      <c r="F345" s="175" t="s">
        <v>262</v>
      </c>
      <c r="H345" s="174" t="s">
        <v>1</v>
      </c>
      <c r="I345" s="176"/>
      <c r="L345" s="173"/>
      <c r="M345" s="177"/>
      <c r="N345" s="178"/>
      <c r="O345" s="178"/>
      <c r="P345" s="178"/>
      <c r="Q345" s="178"/>
      <c r="R345" s="178"/>
      <c r="S345" s="178"/>
      <c r="T345" s="179"/>
      <c r="AT345" s="174" t="s">
        <v>191</v>
      </c>
      <c r="AU345" s="174" t="s">
        <v>82</v>
      </c>
      <c r="AV345" s="14" t="s">
        <v>80</v>
      </c>
      <c r="AW345" s="14" t="s">
        <v>29</v>
      </c>
      <c r="AX345" s="14" t="s">
        <v>72</v>
      </c>
      <c r="AY345" s="174" t="s">
        <v>181</v>
      </c>
    </row>
    <row r="346" spans="1:65" s="14" customFormat="1" ht="11.25">
      <c r="B346" s="173"/>
      <c r="D346" s="160" t="s">
        <v>191</v>
      </c>
      <c r="E346" s="174" t="s">
        <v>1</v>
      </c>
      <c r="F346" s="175" t="s">
        <v>196</v>
      </c>
      <c r="H346" s="174" t="s">
        <v>1</v>
      </c>
      <c r="I346" s="176"/>
      <c r="L346" s="173"/>
      <c r="M346" s="177"/>
      <c r="N346" s="178"/>
      <c r="O346" s="178"/>
      <c r="P346" s="178"/>
      <c r="Q346" s="178"/>
      <c r="R346" s="178"/>
      <c r="S346" s="178"/>
      <c r="T346" s="179"/>
      <c r="AT346" s="174" t="s">
        <v>191</v>
      </c>
      <c r="AU346" s="174" t="s">
        <v>82</v>
      </c>
      <c r="AV346" s="14" t="s">
        <v>80</v>
      </c>
      <c r="AW346" s="14" t="s">
        <v>29</v>
      </c>
      <c r="AX346" s="14" t="s">
        <v>72</v>
      </c>
      <c r="AY346" s="174" t="s">
        <v>181</v>
      </c>
    </row>
    <row r="347" spans="1:65" s="13" customFormat="1" ht="11.25">
      <c r="B347" s="165"/>
      <c r="D347" s="160" t="s">
        <v>191</v>
      </c>
      <c r="E347" s="166" t="s">
        <v>1</v>
      </c>
      <c r="F347" s="167" t="s">
        <v>1086</v>
      </c>
      <c r="H347" s="168">
        <v>1</v>
      </c>
      <c r="I347" s="169"/>
      <c r="L347" s="165"/>
      <c r="M347" s="170"/>
      <c r="N347" s="171"/>
      <c r="O347" s="171"/>
      <c r="P347" s="171"/>
      <c r="Q347" s="171"/>
      <c r="R347" s="171"/>
      <c r="S347" s="171"/>
      <c r="T347" s="172"/>
      <c r="AT347" s="166" t="s">
        <v>191</v>
      </c>
      <c r="AU347" s="166" t="s">
        <v>82</v>
      </c>
      <c r="AV347" s="13" t="s">
        <v>82</v>
      </c>
      <c r="AW347" s="13" t="s">
        <v>29</v>
      </c>
      <c r="AX347" s="13" t="s">
        <v>80</v>
      </c>
      <c r="AY347" s="166" t="s">
        <v>181</v>
      </c>
    </row>
    <row r="348" spans="1:65" s="2" customFormat="1" ht="24.2" customHeight="1">
      <c r="A348" s="32"/>
      <c r="B348" s="144"/>
      <c r="C348" s="188" t="s">
        <v>394</v>
      </c>
      <c r="D348" s="188" t="s">
        <v>266</v>
      </c>
      <c r="E348" s="189" t="s">
        <v>305</v>
      </c>
      <c r="F348" s="190" t="s">
        <v>306</v>
      </c>
      <c r="G348" s="191" t="s">
        <v>307</v>
      </c>
      <c r="H348" s="192">
        <v>16</v>
      </c>
      <c r="I348" s="193"/>
      <c r="J348" s="194">
        <f>ROUND(I348*H348,2)</f>
        <v>0</v>
      </c>
      <c r="K348" s="195"/>
      <c r="L348" s="33"/>
      <c r="M348" s="196" t="s">
        <v>1</v>
      </c>
      <c r="N348" s="197" t="s">
        <v>37</v>
      </c>
      <c r="O348" s="58"/>
      <c r="P348" s="156">
        <f>O348*H348</f>
        <v>0</v>
      </c>
      <c r="Q348" s="156">
        <v>0</v>
      </c>
      <c r="R348" s="156">
        <f>Q348*H348</f>
        <v>0</v>
      </c>
      <c r="S348" s="156">
        <v>0</v>
      </c>
      <c r="T348" s="157">
        <f>S348*H348</f>
        <v>0</v>
      </c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R348" s="158" t="s">
        <v>188</v>
      </c>
      <c r="AT348" s="158" t="s">
        <v>266</v>
      </c>
      <c r="AU348" s="158" t="s">
        <v>82</v>
      </c>
      <c r="AY348" s="17" t="s">
        <v>181</v>
      </c>
      <c r="BE348" s="159">
        <f>IF(N348="základní",J348,0)</f>
        <v>0</v>
      </c>
      <c r="BF348" s="159">
        <f>IF(N348="snížená",J348,0)</f>
        <v>0</v>
      </c>
      <c r="BG348" s="159">
        <f>IF(N348="zákl. přenesená",J348,0)</f>
        <v>0</v>
      </c>
      <c r="BH348" s="159">
        <f>IF(N348="sníž. přenesená",J348,0)</f>
        <v>0</v>
      </c>
      <c r="BI348" s="159">
        <f>IF(N348="nulová",J348,0)</f>
        <v>0</v>
      </c>
      <c r="BJ348" s="17" t="s">
        <v>80</v>
      </c>
      <c r="BK348" s="159">
        <f>ROUND(I348*H348,2)</f>
        <v>0</v>
      </c>
      <c r="BL348" s="17" t="s">
        <v>188</v>
      </c>
      <c r="BM348" s="158" t="s">
        <v>1119</v>
      </c>
    </row>
    <row r="349" spans="1:65" s="2" customFormat="1" ht="19.5">
      <c r="A349" s="32"/>
      <c r="B349" s="33"/>
      <c r="C349" s="32"/>
      <c r="D349" s="160" t="s">
        <v>190</v>
      </c>
      <c r="E349" s="32"/>
      <c r="F349" s="161" t="s">
        <v>306</v>
      </c>
      <c r="G349" s="32"/>
      <c r="H349" s="32"/>
      <c r="I349" s="162"/>
      <c r="J349" s="32"/>
      <c r="K349" s="32"/>
      <c r="L349" s="33"/>
      <c r="M349" s="163"/>
      <c r="N349" s="164"/>
      <c r="O349" s="58"/>
      <c r="P349" s="58"/>
      <c r="Q349" s="58"/>
      <c r="R349" s="58"/>
      <c r="S349" s="58"/>
      <c r="T349" s="59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T349" s="17" t="s">
        <v>190</v>
      </c>
      <c r="AU349" s="17" t="s">
        <v>82</v>
      </c>
    </row>
    <row r="350" spans="1:65" s="14" customFormat="1" ht="11.25">
      <c r="B350" s="173"/>
      <c r="D350" s="160" t="s">
        <v>191</v>
      </c>
      <c r="E350" s="174" t="s">
        <v>1</v>
      </c>
      <c r="F350" s="175" t="s">
        <v>193</v>
      </c>
      <c r="H350" s="174" t="s">
        <v>1</v>
      </c>
      <c r="I350" s="176"/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191</v>
      </c>
      <c r="AU350" s="174" t="s">
        <v>82</v>
      </c>
      <c r="AV350" s="14" t="s">
        <v>80</v>
      </c>
      <c r="AW350" s="14" t="s">
        <v>29</v>
      </c>
      <c r="AX350" s="14" t="s">
        <v>72</v>
      </c>
      <c r="AY350" s="174" t="s">
        <v>181</v>
      </c>
    </row>
    <row r="351" spans="1:65" s="14" customFormat="1" ht="33.75">
      <c r="B351" s="173"/>
      <c r="D351" s="160" t="s">
        <v>191</v>
      </c>
      <c r="E351" s="174" t="s">
        <v>1</v>
      </c>
      <c r="F351" s="175" t="s">
        <v>309</v>
      </c>
      <c r="H351" s="174" t="s">
        <v>1</v>
      </c>
      <c r="I351" s="176"/>
      <c r="L351" s="173"/>
      <c r="M351" s="177"/>
      <c r="N351" s="178"/>
      <c r="O351" s="178"/>
      <c r="P351" s="178"/>
      <c r="Q351" s="178"/>
      <c r="R351" s="178"/>
      <c r="S351" s="178"/>
      <c r="T351" s="179"/>
      <c r="AT351" s="174" t="s">
        <v>191</v>
      </c>
      <c r="AU351" s="174" t="s">
        <v>82</v>
      </c>
      <c r="AV351" s="14" t="s">
        <v>80</v>
      </c>
      <c r="AW351" s="14" t="s">
        <v>29</v>
      </c>
      <c r="AX351" s="14" t="s">
        <v>72</v>
      </c>
      <c r="AY351" s="174" t="s">
        <v>181</v>
      </c>
    </row>
    <row r="352" spans="1:65" s="14" customFormat="1" ht="22.5">
      <c r="B352" s="173"/>
      <c r="D352" s="160" t="s">
        <v>191</v>
      </c>
      <c r="E352" s="174" t="s">
        <v>1</v>
      </c>
      <c r="F352" s="175" t="s">
        <v>1120</v>
      </c>
      <c r="H352" s="174" t="s">
        <v>1</v>
      </c>
      <c r="I352" s="176"/>
      <c r="L352" s="173"/>
      <c r="M352" s="177"/>
      <c r="N352" s="178"/>
      <c r="O352" s="178"/>
      <c r="P352" s="178"/>
      <c r="Q352" s="178"/>
      <c r="R352" s="178"/>
      <c r="S352" s="178"/>
      <c r="T352" s="179"/>
      <c r="AT352" s="174" t="s">
        <v>191</v>
      </c>
      <c r="AU352" s="174" t="s">
        <v>82</v>
      </c>
      <c r="AV352" s="14" t="s">
        <v>80</v>
      </c>
      <c r="AW352" s="14" t="s">
        <v>29</v>
      </c>
      <c r="AX352" s="14" t="s">
        <v>72</v>
      </c>
      <c r="AY352" s="174" t="s">
        <v>181</v>
      </c>
    </row>
    <row r="353" spans="1:65" s="14" customFormat="1" ht="11.25">
      <c r="B353" s="173"/>
      <c r="D353" s="160" t="s">
        <v>191</v>
      </c>
      <c r="E353" s="174" t="s">
        <v>1</v>
      </c>
      <c r="F353" s="175" t="s">
        <v>195</v>
      </c>
      <c r="H353" s="174" t="s">
        <v>1</v>
      </c>
      <c r="I353" s="176"/>
      <c r="L353" s="173"/>
      <c r="M353" s="177"/>
      <c r="N353" s="178"/>
      <c r="O353" s="178"/>
      <c r="P353" s="178"/>
      <c r="Q353" s="178"/>
      <c r="R353" s="178"/>
      <c r="S353" s="178"/>
      <c r="T353" s="179"/>
      <c r="AT353" s="174" t="s">
        <v>191</v>
      </c>
      <c r="AU353" s="174" t="s">
        <v>82</v>
      </c>
      <c r="AV353" s="14" t="s">
        <v>80</v>
      </c>
      <c r="AW353" s="14" t="s">
        <v>29</v>
      </c>
      <c r="AX353" s="14" t="s">
        <v>72</v>
      </c>
      <c r="AY353" s="174" t="s">
        <v>181</v>
      </c>
    </row>
    <row r="354" spans="1:65" s="14" customFormat="1" ht="11.25">
      <c r="B354" s="173"/>
      <c r="D354" s="160" t="s">
        <v>191</v>
      </c>
      <c r="E354" s="174" t="s">
        <v>1</v>
      </c>
      <c r="F354" s="175" t="s">
        <v>210</v>
      </c>
      <c r="H354" s="174" t="s">
        <v>1</v>
      </c>
      <c r="I354" s="176"/>
      <c r="L354" s="173"/>
      <c r="M354" s="177"/>
      <c r="N354" s="178"/>
      <c r="O354" s="178"/>
      <c r="P354" s="178"/>
      <c r="Q354" s="178"/>
      <c r="R354" s="178"/>
      <c r="S354" s="178"/>
      <c r="T354" s="179"/>
      <c r="AT354" s="174" t="s">
        <v>191</v>
      </c>
      <c r="AU354" s="174" t="s">
        <v>82</v>
      </c>
      <c r="AV354" s="14" t="s">
        <v>80</v>
      </c>
      <c r="AW354" s="14" t="s">
        <v>29</v>
      </c>
      <c r="AX354" s="14" t="s">
        <v>72</v>
      </c>
      <c r="AY354" s="174" t="s">
        <v>181</v>
      </c>
    </row>
    <row r="355" spans="1:65" s="14" customFormat="1" ht="11.25">
      <c r="B355" s="173"/>
      <c r="D355" s="160" t="s">
        <v>191</v>
      </c>
      <c r="E355" s="174" t="s">
        <v>1</v>
      </c>
      <c r="F355" s="175" t="s">
        <v>196</v>
      </c>
      <c r="H355" s="174" t="s">
        <v>1</v>
      </c>
      <c r="I355" s="176"/>
      <c r="L355" s="173"/>
      <c r="M355" s="177"/>
      <c r="N355" s="178"/>
      <c r="O355" s="178"/>
      <c r="P355" s="178"/>
      <c r="Q355" s="178"/>
      <c r="R355" s="178"/>
      <c r="S355" s="178"/>
      <c r="T355" s="179"/>
      <c r="AT355" s="174" t="s">
        <v>191</v>
      </c>
      <c r="AU355" s="174" t="s">
        <v>82</v>
      </c>
      <c r="AV355" s="14" t="s">
        <v>80</v>
      </c>
      <c r="AW355" s="14" t="s">
        <v>29</v>
      </c>
      <c r="AX355" s="14" t="s">
        <v>72</v>
      </c>
      <c r="AY355" s="174" t="s">
        <v>181</v>
      </c>
    </row>
    <row r="356" spans="1:65" s="13" customFormat="1" ht="22.5">
      <c r="B356" s="165"/>
      <c r="D356" s="160" t="s">
        <v>191</v>
      </c>
      <c r="E356" s="166" t="s">
        <v>1</v>
      </c>
      <c r="F356" s="167" t="s">
        <v>1121</v>
      </c>
      <c r="H356" s="168">
        <v>16</v>
      </c>
      <c r="I356" s="169"/>
      <c r="L356" s="165"/>
      <c r="M356" s="170"/>
      <c r="N356" s="171"/>
      <c r="O356" s="171"/>
      <c r="P356" s="171"/>
      <c r="Q356" s="171"/>
      <c r="R356" s="171"/>
      <c r="S356" s="171"/>
      <c r="T356" s="172"/>
      <c r="AT356" s="166" t="s">
        <v>191</v>
      </c>
      <c r="AU356" s="166" t="s">
        <v>82</v>
      </c>
      <c r="AV356" s="13" t="s">
        <v>82</v>
      </c>
      <c r="AW356" s="13" t="s">
        <v>29</v>
      </c>
      <c r="AX356" s="13" t="s">
        <v>80</v>
      </c>
      <c r="AY356" s="166" t="s">
        <v>181</v>
      </c>
    </row>
    <row r="357" spans="1:65" s="2" customFormat="1" ht="24.2" customHeight="1">
      <c r="A357" s="32"/>
      <c r="B357" s="144"/>
      <c r="C357" s="188" t="s">
        <v>400</v>
      </c>
      <c r="D357" s="188" t="s">
        <v>266</v>
      </c>
      <c r="E357" s="189" t="s">
        <v>313</v>
      </c>
      <c r="F357" s="190" t="s">
        <v>314</v>
      </c>
      <c r="G357" s="191" t="s">
        <v>307</v>
      </c>
      <c r="H357" s="192">
        <v>16</v>
      </c>
      <c r="I357" s="193"/>
      <c r="J357" s="194">
        <f>ROUND(I357*H357,2)</f>
        <v>0</v>
      </c>
      <c r="K357" s="195"/>
      <c r="L357" s="33"/>
      <c r="M357" s="196" t="s">
        <v>1</v>
      </c>
      <c r="N357" s="197" t="s">
        <v>37</v>
      </c>
      <c r="O357" s="58"/>
      <c r="P357" s="156">
        <f>O357*H357</f>
        <v>0</v>
      </c>
      <c r="Q357" s="156">
        <v>0</v>
      </c>
      <c r="R357" s="156">
        <f>Q357*H357</f>
        <v>0</v>
      </c>
      <c r="S357" s="156">
        <v>0</v>
      </c>
      <c r="T357" s="157">
        <f>S357*H357</f>
        <v>0</v>
      </c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R357" s="158" t="s">
        <v>188</v>
      </c>
      <c r="AT357" s="158" t="s">
        <v>266</v>
      </c>
      <c r="AU357" s="158" t="s">
        <v>82</v>
      </c>
      <c r="AY357" s="17" t="s">
        <v>181</v>
      </c>
      <c r="BE357" s="159">
        <f>IF(N357="základní",J357,0)</f>
        <v>0</v>
      </c>
      <c r="BF357" s="159">
        <f>IF(N357="snížená",J357,0)</f>
        <v>0</v>
      </c>
      <c r="BG357" s="159">
        <f>IF(N357="zákl. přenesená",J357,0)</f>
        <v>0</v>
      </c>
      <c r="BH357" s="159">
        <f>IF(N357="sníž. přenesená",J357,0)</f>
        <v>0</v>
      </c>
      <c r="BI357" s="159">
        <f>IF(N357="nulová",J357,0)</f>
        <v>0</v>
      </c>
      <c r="BJ357" s="17" t="s">
        <v>80</v>
      </c>
      <c r="BK357" s="159">
        <f>ROUND(I357*H357,2)</f>
        <v>0</v>
      </c>
      <c r="BL357" s="17" t="s">
        <v>188</v>
      </c>
      <c r="BM357" s="158" t="s">
        <v>1122</v>
      </c>
    </row>
    <row r="358" spans="1:65" s="2" customFormat="1" ht="11.25">
      <c r="A358" s="32"/>
      <c r="B358" s="33"/>
      <c r="C358" s="32"/>
      <c r="D358" s="160" t="s">
        <v>190</v>
      </c>
      <c r="E358" s="32"/>
      <c r="F358" s="161" t="s">
        <v>314</v>
      </c>
      <c r="G358" s="32"/>
      <c r="H358" s="32"/>
      <c r="I358" s="162"/>
      <c r="J358" s="32"/>
      <c r="K358" s="32"/>
      <c r="L358" s="33"/>
      <c r="M358" s="163"/>
      <c r="N358" s="164"/>
      <c r="O358" s="58"/>
      <c r="P358" s="58"/>
      <c r="Q358" s="58"/>
      <c r="R358" s="58"/>
      <c r="S358" s="58"/>
      <c r="T358" s="59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T358" s="17" t="s">
        <v>190</v>
      </c>
      <c r="AU358" s="17" t="s">
        <v>82</v>
      </c>
    </row>
    <row r="359" spans="1:65" s="14" customFormat="1" ht="11.25">
      <c r="B359" s="173"/>
      <c r="D359" s="160" t="s">
        <v>191</v>
      </c>
      <c r="E359" s="174" t="s">
        <v>1</v>
      </c>
      <c r="F359" s="175" t="s">
        <v>193</v>
      </c>
      <c r="H359" s="174" t="s">
        <v>1</v>
      </c>
      <c r="I359" s="176"/>
      <c r="L359" s="173"/>
      <c r="M359" s="177"/>
      <c r="N359" s="178"/>
      <c r="O359" s="178"/>
      <c r="P359" s="178"/>
      <c r="Q359" s="178"/>
      <c r="R359" s="178"/>
      <c r="S359" s="178"/>
      <c r="T359" s="179"/>
      <c r="AT359" s="174" t="s">
        <v>191</v>
      </c>
      <c r="AU359" s="174" t="s">
        <v>82</v>
      </c>
      <c r="AV359" s="14" t="s">
        <v>80</v>
      </c>
      <c r="AW359" s="14" t="s">
        <v>29</v>
      </c>
      <c r="AX359" s="14" t="s">
        <v>72</v>
      </c>
      <c r="AY359" s="174" t="s">
        <v>181</v>
      </c>
    </row>
    <row r="360" spans="1:65" s="14" customFormat="1" ht="33.75">
      <c r="B360" s="173"/>
      <c r="D360" s="160" t="s">
        <v>191</v>
      </c>
      <c r="E360" s="174" t="s">
        <v>1</v>
      </c>
      <c r="F360" s="175" t="s">
        <v>316</v>
      </c>
      <c r="H360" s="174" t="s">
        <v>1</v>
      </c>
      <c r="I360" s="176"/>
      <c r="L360" s="173"/>
      <c r="M360" s="177"/>
      <c r="N360" s="178"/>
      <c r="O360" s="178"/>
      <c r="P360" s="178"/>
      <c r="Q360" s="178"/>
      <c r="R360" s="178"/>
      <c r="S360" s="178"/>
      <c r="T360" s="179"/>
      <c r="AT360" s="174" t="s">
        <v>191</v>
      </c>
      <c r="AU360" s="174" t="s">
        <v>82</v>
      </c>
      <c r="AV360" s="14" t="s">
        <v>80</v>
      </c>
      <c r="AW360" s="14" t="s">
        <v>29</v>
      </c>
      <c r="AX360" s="14" t="s">
        <v>72</v>
      </c>
      <c r="AY360" s="174" t="s">
        <v>181</v>
      </c>
    </row>
    <row r="361" spans="1:65" s="14" customFormat="1" ht="33.75">
      <c r="B361" s="173"/>
      <c r="D361" s="160" t="s">
        <v>191</v>
      </c>
      <c r="E361" s="174" t="s">
        <v>1</v>
      </c>
      <c r="F361" s="175" t="s">
        <v>317</v>
      </c>
      <c r="H361" s="174" t="s">
        <v>1</v>
      </c>
      <c r="I361" s="176"/>
      <c r="L361" s="173"/>
      <c r="M361" s="177"/>
      <c r="N361" s="178"/>
      <c r="O361" s="178"/>
      <c r="P361" s="178"/>
      <c r="Q361" s="178"/>
      <c r="R361" s="178"/>
      <c r="S361" s="178"/>
      <c r="T361" s="179"/>
      <c r="AT361" s="174" t="s">
        <v>191</v>
      </c>
      <c r="AU361" s="174" t="s">
        <v>82</v>
      </c>
      <c r="AV361" s="14" t="s">
        <v>80</v>
      </c>
      <c r="AW361" s="14" t="s">
        <v>29</v>
      </c>
      <c r="AX361" s="14" t="s">
        <v>72</v>
      </c>
      <c r="AY361" s="174" t="s">
        <v>181</v>
      </c>
    </row>
    <row r="362" spans="1:65" s="14" customFormat="1" ht="11.25">
      <c r="B362" s="173"/>
      <c r="D362" s="160" t="s">
        <v>191</v>
      </c>
      <c r="E362" s="174" t="s">
        <v>1</v>
      </c>
      <c r="F362" s="175" t="s">
        <v>195</v>
      </c>
      <c r="H362" s="174" t="s">
        <v>1</v>
      </c>
      <c r="I362" s="176"/>
      <c r="L362" s="173"/>
      <c r="M362" s="177"/>
      <c r="N362" s="178"/>
      <c r="O362" s="178"/>
      <c r="P362" s="178"/>
      <c r="Q362" s="178"/>
      <c r="R362" s="178"/>
      <c r="S362" s="178"/>
      <c r="T362" s="179"/>
      <c r="AT362" s="174" t="s">
        <v>191</v>
      </c>
      <c r="AU362" s="174" t="s">
        <v>82</v>
      </c>
      <c r="AV362" s="14" t="s">
        <v>80</v>
      </c>
      <c r="AW362" s="14" t="s">
        <v>29</v>
      </c>
      <c r="AX362" s="14" t="s">
        <v>72</v>
      </c>
      <c r="AY362" s="174" t="s">
        <v>181</v>
      </c>
    </row>
    <row r="363" spans="1:65" s="14" customFormat="1" ht="11.25">
      <c r="B363" s="173"/>
      <c r="D363" s="160" t="s">
        <v>191</v>
      </c>
      <c r="E363" s="174" t="s">
        <v>1</v>
      </c>
      <c r="F363" s="175" t="s">
        <v>210</v>
      </c>
      <c r="H363" s="174" t="s">
        <v>1</v>
      </c>
      <c r="I363" s="176"/>
      <c r="L363" s="173"/>
      <c r="M363" s="177"/>
      <c r="N363" s="178"/>
      <c r="O363" s="178"/>
      <c r="P363" s="178"/>
      <c r="Q363" s="178"/>
      <c r="R363" s="178"/>
      <c r="S363" s="178"/>
      <c r="T363" s="179"/>
      <c r="AT363" s="174" t="s">
        <v>191</v>
      </c>
      <c r="AU363" s="174" t="s">
        <v>82</v>
      </c>
      <c r="AV363" s="14" t="s">
        <v>80</v>
      </c>
      <c r="AW363" s="14" t="s">
        <v>29</v>
      </c>
      <c r="AX363" s="14" t="s">
        <v>72</v>
      </c>
      <c r="AY363" s="174" t="s">
        <v>181</v>
      </c>
    </row>
    <row r="364" spans="1:65" s="14" customFormat="1" ht="11.25">
      <c r="B364" s="173"/>
      <c r="D364" s="160" t="s">
        <v>191</v>
      </c>
      <c r="E364" s="174" t="s">
        <v>1</v>
      </c>
      <c r="F364" s="175" t="s">
        <v>196</v>
      </c>
      <c r="H364" s="174" t="s">
        <v>1</v>
      </c>
      <c r="I364" s="176"/>
      <c r="L364" s="173"/>
      <c r="M364" s="177"/>
      <c r="N364" s="178"/>
      <c r="O364" s="178"/>
      <c r="P364" s="178"/>
      <c r="Q364" s="178"/>
      <c r="R364" s="178"/>
      <c r="S364" s="178"/>
      <c r="T364" s="179"/>
      <c r="AT364" s="174" t="s">
        <v>191</v>
      </c>
      <c r="AU364" s="174" t="s">
        <v>82</v>
      </c>
      <c r="AV364" s="14" t="s">
        <v>80</v>
      </c>
      <c r="AW364" s="14" t="s">
        <v>29</v>
      </c>
      <c r="AX364" s="14" t="s">
        <v>72</v>
      </c>
      <c r="AY364" s="174" t="s">
        <v>181</v>
      </c>
    </row>
    <row r="365" spans="1:65" s="13" customFormat="1" ht="22.5">
      <c r="B365" s="165"/>
      <c r="D365" s="160" t="s">
        <v>191</v>
      </c>
      <c r="E365" s="166" t="s">
        <v>1</v>
      </c>
      <c r="F365" s="167" t="s">
        <v>1121</v>
      </c>
      <c r="H365" s="168">
        <v>16</v>
      </c>
      <c r="I365" s="169"/>
      <c r="L365" s="165"/>
      <c r="M365" s="170"/>
      <c r="N365" s="171"/>
      <c r="O365" s="171"/>
      <c r="P365" s="171"/>
      <c r="Q365" s="171"/>
      <c r="R365" s="171"/>
      <c r="S365" s="171"/>
      <c r="T365" s="172"/>
      <c r="AT365" s="166" t="s">
        <v>191</v>
      </c>
      <c r="AU365" s="166" t="s">
        <v>82</v>
      </c>
      <c r="AV365" s="13" t="s">
        <v>82</v>
      </c>
      <c r="AW365" s="13" t="s">
        <v>29</v>
      </c>
      <c r="AX365" s="13" t="s">
        <v>80</v>
      </c>
      <c r="AY365" s="166" t="s">
        <v>181</v>
      </c>
    </row>
    <row r="366" spans="1:65" s="2" customFormat="1" ht="24.2" customHeight="1">
      <c r="A366" s="32"/>
      <c r="B366" s="144"/>
      <c r="C366" s="188" t="s">
        <v>404</v>
      </c>
      <c r="D366" s="188" t="s">
        <v>266</v>
      </c>
      <c r="E366" s="189" t="s">
        <v>320</v>
      </c>
      <c r="F366" s="190" t="s">
        <v>321</v>
      </c>
      <c r="G366" s="191" t="s">
        <v>307</v>
      </c>
      <c r="H366" s="192">
        <v>16</v>
      </c>
      <c r="I366" s="193"/>
      <c r="J366" s="194">
        <f>ROUND(I366*H366,2)</f>
        <v>0</v>
      </c>
      <c r="K366" s="195"/>
      <c r="L366" s="33"/>
      <c r="M366" s="196" t="s">
        <v>1</v>
      </c>
      <c r="N366" s="197" t="s">
        <v>37</v>
      </c>
      <c r="O366" s="58"/>
      <c r="P366" s="156">
        <f>O366*H366</f>
        <v>0</v>
      </c>
      <c r="Q366" s="156">
        <v>0</v>
      </c>
      <c r="R366" s="156">
        <f>Q366*H366</f>
        <v>0</v>
      </c>
      <c r="S366" s="156">
        <v>0</v>
      </c>
      <c r="T366" s="157">
        <f>S366*H366</f>
        <v>0</v>
      </c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R366" s="158" t="s">
        <v>188</v>
      </c>
      <c r="AT366" s="158" t="s">
        <v>266</v>
      </c>
      <c r="AU366" s="158" t="s">
        <v>82</v>
      </c>
      <c r="AY366" s="17" t="s">
        <v>181</v>
      </c>
      <c r="BE366" s="159">
        <f>IF(N366="základní",J366,0)</f>
        <v>0</v>
      </c>
      <c r="BF366" s="159">
        <f>IF(N366="snížená",J366,0)</f>
        <v>0</v>
      </c>
      <c r="BG366" s="159">
        <f>IF(N366="zákl. přenesená",J366,0)</f>
        <v>0</v>
      </c>
      <c r="BH366" s="159">
        <f>IF(N366="sníž. přenesená",J366,0)</f>
        <v>0</v>
      </c>
      <c r="BI366" s="159">
        <f>IF(N366="nulová",J366,0)</f>
        <v>0</v>
      </c>
      <c r="BJ366" s="17" t="s">
        <v>80</v>
      </c>
      <c r="BK366" s="159">
        <f>ROUND(I366*H366,2)</f>
        <v>0</v>
      </c>
      <c r="BL366" s="17" t="s">
        <v>188</v>
      </c>
      <c r="BM366" s="158" t="s">
        <v>1123</v>
      </c>
    </row>
    <row r="367" spans="1:65" s="2" customFormat="1" ht="19.5">
      <c r="A367" s="32"/>
      <c r="B367" s="33"/>
      <c r="C367" s="32"/>
      <c r="D367" s="160" t="s">
        <v>190</v>
      </c>
      <c r="E367" s="32"/>
      <c r="F367" s="161" t="s">
        <v>321</v>
      </c>
      <c r="G367" s="32"/>
      <c r="H367" s="32"/>
      <c r="I367" s="162"/>
      <c r="J367" s="32"/>
      <c r="K367" s="32"/>
      <c r="L367" s="33"/>
      <c r="M367" s="163"/>
      <c r="N367" s="164"/>
      <c r="O367" s="58"/>
      <c r="P367" s="58"/>
      <c r="Q367" s="58"/>
      <c r="R367" s="58"/>
      <c r="S367" s="58"/>
      <c r="T367" s="59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T367" s="17" t="s">
        <v>190</v>
      </c>
      <c r="AU367" s="17" t="s">
        <v>82</v>
      </c>
    </row>
    <row r="368" spans="1:65" s="14" customFormat="1" ht="11.25">
      <c r="B368" s="173"/>
      <c r="D368" s="160" t="s">
        <v>191</v>
      </c>
      <c r="E368" s="174" t="s">
        <v>1</v>
      </c>
      <c r="F368" s="175" t="s">
        <v>193</v>
      </c>
      <c r="H368" s="174" t="s">
        <v>1</v>
      </c>
      <c r="I368" s="176"/>
      <c r="L368" s="173"/>
      <c r="M368" s="177"/>
      <c r="N368" s="178"/>
      <c r="O368" s="178"/>
      <c r="P368" s="178"/>
      <c r="Q368" s="178"/>
      <c r="R368" s="178"/>
      <c r="S368" s="178"/>
      <c r="T368" s="179"/>
      <c r="AT368" s="174" t="s">
        <v>191</v>
      </c>
      <c r="AU368" s="174" t="s">
        <v>82</v>
      </c>
      <c r="AV368" s="14" t="s">
        <v>80</v>
      </c>
      <c r="AW368" s="14" t="s">
        <v>29</v>
      </c>
      <c r="AX368" s="14" t="s">
        <v>72</v>
      </c>
      <c r="AY368" s="174" t="s">
        <v>181</v>
      </c>
    </row>
    <row r="369" spans="1:65" s="14" customFormat="1" ht="33.75">
      <c r="B369" s="173"/>
      <c r="D369" s="160" t="s">
        <v>191</v>
      </c>
      <c r="E369" s="174" t="s">
        <v>1</v>
      </c>
      <c r="F369" s="175" t="s">
        <v>323</v>
      </c>
      <c r="H369" s="174" t="s">
        <v>1</v>
      </c>
      <c r="I369" s="176"/>
      <c r="L369" s="173"/>
      <c r="M369" s="177"/>
      <c r="N369" s="178"/>
      <c r="O369" s="178"/>
      <c r="P369" s="178"/>
      <c r="Q369" s="178"/>
      <c r="R369" s="178"/>
      <c r="S369" s="178"/>
      <c r="T369" s="179"/>
      <c r="AT369" s="174" t="s">
        <v>191</v>
      </c>
      <c r="AU369" s="174" t="s">
        <v>82</v>
      </c>
      <c r="AV369" s="14" t="s">
        <v>80</v>
      </c>
      <c r="AW369" s="14" t="s">
        <v>29</v>
      </c>
      <c r="AX369" s="14" t="s">
        <v>72</v>
      </c>
      <c r="AY369" s="174" t="s">
        <v>181</v>
      </c>
    </row>
    <row r="370" spans="1:65" s="14" customFormat="1" ht="22.5">
      <c r="B370" s="173"/>
      <c r="D370" s="160" t="s">
        <v>191</v>
      </c>
      <c r="E370" s="174" t="s">
        <v>1</v>
      </c>
      <c r="F370" s="175" t="s">
        <v>324</v>
      </c>
      <c r="H370" s="174" t="s">
        <v>1</v>
      </c>
      <c r="I370" s="176"/>
      <c r="L370" s="173"/>
      <c r="M370" s="177"/>
      <c r="N370" s="178"/>
      <c r="O370" s="178"/>
      <c r="P370" s="178"/>
      <c r="Q370" s="178"/>
      <c r="R370" s="178"/>
      <c r="S370" s="178"/>
      <c r="T370" s="179"/>
      <c r="AT370" s="174" t="s">
        <v>191</v>
      </c>
      <c r="AU370" s="174" t="s">
        <v>82</v>
      </c>
      <c r="AV370" s="14" t="s">
        <v>80</v>
      </c>
      <c r="AW370" s="14" t="s">
        <v>29</v>
      </c>
      <c r="AX370" s="14" t="s">
        <v>72</v>
      </c>
      <c r="AY370" s="174" t="s">
        <v>181</v>
      </c>
    </row>
    <row r="371" spans="1:65" s="14" customFormat="1" ht="11.25">
      <c r="B371" s="173"/>
      <c r="D371" s="160" t="s">
        <v>191</v>
      </c>
      <c r="E371" s="174" t="s">
        <v>1</v>
      </c>
      <c r="F371" s="175" t="s">
        <v>195</v>
      </c>
      <c r="H371" s="174" t="s">
        <v>1</v>
      </c>
      <c r="I371" s="176"/>
      <c r="L371" s="173"/>
      <c r="M371" s="177"/>
      <c r="N371" s="178"/>
      <c r="O371" s="178"/>
      <c r="P371" s="178"/>
      <c r="Q371" s="178"/>
      <c r="R371" s="178"/>
      <c r="S371" s="178"/>
      <c r="T371" s="179"/>
      <c r="AT371" s="174" t="s">
        <v>191</v>
      </c>
      <c r="AU371" s="174" t="s">
        <v>82</v>
      </c>
      <c r="AV371" s="14" t="s">
        <v>80</v>
      </c>
      <c r="AW371" s="14" t="s">
        <v>29</v>
      </c>
      <c r="AX371" s="14" t="s">
        <v>72</v>
      </c>
      <c r="AY371" s="174" t="s">
        <v>181</v>
      </c>
    </row>
    <row r="372" spans="1:65" s="14" customFormat="1" ht="11.25">
      <c r="B372" s="173"/>
      <c r="D372" s="160" t="s">
        <v>191</v>
      </c>
      <c r="E372" s="174" t="s">
        <v>1</v>
      </c>
      <c r="F372" s="175" t="s">
        <v>210</v>
      </c>
      <c r="H372" s="174" t="s">
        <v>1</v>
      </c>
      <c r="I372" s="176"/>
      <c r="L372" s="173"/>
      <c r="M372" s="177"/>
      <c r="N372" s="178"/>
      <c r="O372" s="178"/>
      <c r="P372" s="178"/>
      <c r="Q372" s="178"/>
      <c r="R372" s="178"/>
      <c r="S372" s="178"/>
      <c r="T372" s="179"/>
      <c r="AT372" s="174" t="s">
        <v>191</v>
      </c>
      <c r="AU372" s="174" t="s">
        <v>82</v>
      </c>
      <c r="AV372" s="14" t="s">
        <v>80</v>
      </c>
      <c r="AW372" s="14" t="s">
        <v>29</v>
      </c>
      <c r="AX372" s="14" t="s">
        <v>72</v>
      </c>
      <c r="AY372" s="174" t="s">
        <v>181</v>
      </c>
    </row>
    <row r="373" spans="1:65" s="14" customFormat="1" ht="11.25">
      <c r="B373" s="173"/>
      <c r="D373" s="160" t="s">
        <v>191</v>
      </c>
      <c r="E373" s="174" t="s">
        <v>1</v>
      </c>
      <c r="F373" s="175" t="s">
        <v>196</v>
      </c>
      <c r="H373" s="174" t="s">
        <v>1</v>
      </c>
      <c r="I373" s="176"/>
      <c r="L373" s="173"/>
      <c r="M373" s="177"/>
      <c r="N373" s="178"/>
      <c r="O373" s="178"/>
      <c r="P373" s="178"/>
      <c r="Q373" s="178"/>
      <c r="R373" s="178"/>
      <c r="S373" s="178"/>
      <c r="T373" s="179"/>
      <c r="AT373" s="174" t="s">
        <v>191</v>
      </c>
      <c r="AU373" s="174" t="s">
        <v>82</v>
      </c>
      <c r="AV373" s="14" t="s">
        <v>80</v>
      </c>
      <c r="AW373" s="14" t="s">
        <v>29</v>
      </c>
      <c r="AX373" s="14" t="s">
        <v>72</v>
      </c>
      <c r="AY373" s="174" t="s">
        <v>181</v>
      </c>
    </row>
    <row r="374" spans="1:65" s="13" customFormat="1" ht="22.5">
      <c r="B374" s="165"/>
      <c r="D374" s="160" t="s">
        <v>191</v>
      </c>
      <c r="E374" s="166" t="s">
        <v>1</v>
      </c>
      <c r="F374" s="167" t="s">
        <v>318</v>
      </c>
      <c r="H374" s="168">
        <v>16</v>
      </c>
      <c r="I374" s="169"/>
      <c r="L374" s="165"/>
      <c r="M374" s="170"/>
      <c r="N374" s="171"/>
      <c r="O374" s="171"/>
      <c r="P374" s="171"/>
      <c r="Q374" s="171"/>
      <c r="R374" s="171"/>
      <c r="S374" s="171"/>
      <c r="T374" s="172"/>
      <c r="AT374" s="166" t="s">
        <v>191</v>
      </c>
      <c r="AU374" s="166" t="s">
        <v>82</v>
      </c>
      <c r="AV374" s="13" t="s">
        <v>82</v>
      </c>
      <c r="AW374" s="13" t="s">
        <v>29</v>
      </c>
      <c r="AX374" s="13" t="s">
        <v>80</v>
      </c>
      <c r="AY374" s="166" t="s">
        <v>181</v>
      </c>
    </row>
    <row r="375" spans="1:65" s="2" customFormat="1" ht="16.5" customHeight="1">
      <c r="A375" s="32"/>
      <c r="B375" s="144"/>
      <c r="C375" s="188" t="s">
        <v>408</v>
      </c>
      <c r="D375" s="188" t="s">
        <v>266</v>
      </c>
      <c r="E375" s="189" t="s">
        <v>326</v>
      </c>
      <c r="F375" s="190" t="s">
        <v>327</v>
      </c>
      <c r="G375" s="191" t="s">
        <v>215</v>
      </c>
      <c r="H375" s="192">
        <v>1</v>
      </c>
      <c r="I375" s="193"/>
      <c r="J375" s="194">
        <f>ROUND(I375*H375,2)</f>
        <v>0</v>
      </c>
      <c r="K375" s="195"/>
      <c r="L375" s="33"/>
      <c r="M375" s="196" t="s">
        <v>1</v>
      </c>
      <c r="N375" s="197" t="s">
        <v>37</v>
      </c>
      <c r="O375" s="58"/>
      <c r="P375" s="156">
        <f>O375*H375</f>
        <v>0</v>
      </c>
      <c r="Q375" s="156">
        <v>0</v>
      </c>
      <c r="R375" s="156">
        <f>Q375*H375</f>
        <v>0</v>
      </c>
      <c r="S375" s="156">
        <v>0</v>
      </c>
      <c r="T375" s="157">
        <f>S375*H375</f>
        <v>0</v>
      </c>
      <c r="U375" s="32"/>
      <c r="V375" s="32"/>
      <c r="W375" s="32"/>
      <c r="X375" s="32"/>
      <c r="Y375" s="32"/>
      <c r="Z375" s="32"/>
      <c r="AA375" s="32"/>
      <c r="AB375" s="32"/>
      <c r="AC375" s="32"/>
      <c r="AD375" s="32"/>
      <c r="AE375" s="32"/>
      <c r="AR375" s="158" t="s">
        <v>188</v>
      </c>
      <c r="AT375" s="158" t="s">
        <v>266</v>
      </c>
      <c r="AU375" s="158" t="s">
        <v>82</v>
      </c>
      <c r="AY375" s="17" t="s">
        <v>181</v>
      </c>
      <c r="BE375" s="159">
        <f>IF(N375="základní",J375,0)</f>
        <v>0</v>
      </c>
      <c r="BF375" s="159">
        <f>IF(N375="snížená",J375,0)</f>
        <v>0</v>
      </c>
      <c r="BG375" s="159">
        <f>IF(N375="zákl. přenesená",J375,0)</f>
        <v>0</v>
      </c>
      <c r="BH375" s="159">
        <f>IF(N375="sníž. přenesená",J375,0)</f>
        <v>0</v>
      </c>
      <c r="BI375" s="159">
        <f>IF(N375="nulová",J375,0)</f>
        <v>0</v>
      </c>
      <c r="BJ375" s="17" t="s">
        <v>80</v>
      </c>
      <c r="BK375" s="159">
        <f>ROUND(I375*H375,2)</f>
        <v>0</v>
      </c>
      <c r="BL375" s="17" t="s">
        <v>188</v>
      </c>
      <c r="BM375" s="158" t="s">
        <v>1124</v>
      </c>
    </row>
    <row r="376" spans="1:65" s="2" customFormat="1" ht="11.25">
      <c r="A376" s="32"/>
      <c r="B376" s="33"/>
      <c r="C376" s="32"/>
      <c r="D376" s="160" t="s">
        <v>190</v>
      </c>
      <c r="E376" s="32"/>
      <c r="F376" s="161" t="s">
        <v>327</v>
      </c>
      <c r="G376" s="32"/>
      <c r="H376" s="32"/>
      <c r="I376" s="162"/>
      <c r="J376" s="32"/>
      <c r="K376" s="32"/>
      <c r="L376" s="33"/>
      <c r="M376" s="163"/>
      <c r="N376" s="164"/>
      <c r="O376" s="58"/>
      <c r="P376" s="58"/>
      <c r="Q376" s="58"/>
      <c r="R376" s="58"/>
      <c r="S376" s="58"/>
      <c r="T376" s="59"/>
      <c r="U376" s="32"/>
      <c r="V376" s="32"/>
      <c r="W376" s="32"/>
      <c r="X376" s="32"/>
      <c r="Y376" s="32"/>
      <c r="Z376" s="32"/>
      <c r="AA376" s="32"/>
      <c r="AB376" s="32"/>
      <c r="AC376" s="32"/>
      <c r="AD376" s="32"/>
      <c r="AE376" s="32"/>
      <c r="AT376" s="17" t="s">
        <v>190</v>
      </c>
      <c r="AU376" s="17" t="s">
        <v>82</v>
      </c>
    </row>
    <row r="377" spans="1:65" s="2" customFormat="1" ht="16.5" customHeight="1">
      <c r="A377" s="32"/>
      <c r="B377" s="144"/>
      <c r="C377" s="188" t="s">
        <v>532</v>
      </c>
      <c r="D377" s="188" t="s">
        <v>266</v>
      </c>
      <c r="E377" s="189" t="s">
        <v>330</v>
      </c>
      <c r="F377" s="190" t="s">
        <v>331</v>
      </c>
      <c r="G377" s="191" t="s">
        <v>678</v>
      </c>
      <c r="H377" s="192">
        <v>2.4</v>
      </c>
      <c r="I377" s="193"/>
      <c r="J377" s="194">
        <f>ROUND(I377*H377,2)</f>
        <v>0</v>
      </c>
      <c r="K377" s="195"/>
      <c r="L377" s="33"/>
      <c r="M377" s="196" t="s">
        <v>1</v>
      </c>
      <c r="N377" s="197" t="s">
        <v>37</v>
      </c>
      <c r="O377" s="58"/>
      <c r="P377" s="156">
        <f>O377*H377</f>
        <v>0</v>
      </c>
      <c r="Q377" s="156">
        <v>0</v>
      </c>
      <c r="R377" s="156">
        <f>Q377*H377</f>
        <v>0</v>
      </c>
      <c r="S377" s="156">
        <v>0</v>
      </c>
      <c r="T377" s="157">
        <f>S377*H377</f>
        <v>0</v>
      </c>
      <c r="U377" s="32"/>
      <c r="V377" s="32"/>
      <c r="W377" s="32"/>
      <c r="X377" s="32"/>
      <c r="Y377" s="32"/>
      <c r="Z377" s="32"/>
      <c r="AA377" s="32"/>
      <c r="AB377" s="32"/>
      <c r="AC377" s="32"/>
      <c r="AD377" s="32"/>
      <c r="AE377" s="32"/>
      <c r="AR377" s="158" t="s">
        <v>188</v>
      </c>
      <c r="AT377" s="158" t="s">
        <v>266</v>
      </c>
      <c r="AU377" s="158" t="s">
        <v>82</v>
      </c>
      <c r="AY377" s="17" t="s">
        <v>181</v>
      </c>
      <c r="BE377" s="159">
        <f>IF(N377="základní",J377,0)</f>
        <v>0</v>
      </c>
      <c r="BF377" s="159">
        <f>IF(N377="snížená",J377,0)</f>
        <v>0</v>
      </c>
      <c r="BG377" s="159">
        <f>IF(N377="zákl. přenesená",J377,0)</f>
        <v>0</v>
      </c>
      <c r="BH377" s="159">
        <f>IF(N377="sníž. přenesená",J377,0)</f>
        <v>0</v>
      </c>
      <c r="BI377" s="159">
        <f>IF(N377="nulová",J377,0)</f>
        <v>0</v>
      </c>
      <c r="BJ377" s="17" t="s">
        <v>80</v>
      </c>
      <c r="BK377" s="159">
        <f>ROUND(I377*H377,2)</f>
        <v>0</v>
      </c>
      <c r="BL377" s="17" t="s">
        <v>188</v>
      </c>
      <c r="BM377" s="158" t="s">
        <v>1125</v>
      </c>
    </row>
    <row r="378" spans="1:65" s="2" customFormat="1" ht="11.25">
      <c r="A378" s="32"/>
      <c r="B378" s="33"/>
      <c r="C378" s="32"/>
      <c r="D378" s="160" t="s">
        <v>190</v>
      </c>
      <c r="E378" s="32"/>
      <c r="F378" s="161" t="s">
        <v>331</v>
      </c>
      <c r="G378" s="32"/>
      <c r="H378" s="32"/>
      <c r="I378" s="162"/>
      <c r="J378" s="32"/>
      <c r="K378" s="32"/>
      <c r="L378" s="33"/>
      <c r="M378" s="163"/>
      <c r="N378" s="164"/>
      <c r="O378" s="58"/>
      <c r="P378" s="58"/>
      <c r="Q378" s="58"/>
      <c r="R378" s="58"/>
      <c r="S378" s="58"/>
      <c r="T378" s="59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T378" s="17" t="s">
        <v>190</v>
      </c>
      <c r="AU378" s="17" t="s">
        <v>82</v>
      </c>
    </row>
    <row r="379" spans="1:65" s="2" customFormat="1" ht="16.5" customHeight="1">
      <c r="A379" s="32"/>
      <c r="B379" s="144"/>
      <c r="C379" s="188" t="s">
        <v>537</v>
      </c>
      <c r="D379" s="188" t="s">
        <v>266</v>
      </c>
      <c r="E379" s="189" t="s">
        <v>334</v>
      </c>
      <c r="F379" s="190" t="s">
        <v>335</v>
      </c>
      <c r="G379" s="191" t="s">
        <v>678</v>
      </c>
      <c r="H379" s="192">
        <v>2.4</v>
      </c>
      <c r="I379" s="193"/>
      <c r="J379" s="194">
        <f>ROUND(I379*H379,2)</f>
        <v>0</v>
      </c>
      <c r="K379" s="195"/>
      <c r="L379" s="33"/>
      <c r="M379" s="196" t="s">
        <v>1</v>
      </c>
      <c r="N379" s="197" t="s">
        <v>37</v>
      </c>
      <c r="O379" s="58"/>
      <c r="P379" s="156">
        <f>O379*H379</f>
        <v>0</v>
      </c>
      <c r="Q379" s="156">
        <v>0</v>
      </c>
      <c r="R379" s="156">
        <f>Q379*H379</f>
        <v>0</v>
      </c>
      <c r="S379" s="156">
        <v>0</v>
      </c>
      <c r="T379" s="157">
        <f>S379*H379</f>
        <v>0</v>
      </c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R379" s="158" t="s">
        <v>188</v>
      </c>
      <c r="AT379" s="158" t="s">
        <v>266</v>
      </c>
      <c r="AU379" s="158" t="s">
        <v>82</v>
      </c>
      <c r="AY379" s="17" t="s">
        <v>181</v>
      </c>
      <c r="BE379" s="159">
        <f>IF(N379="základní",J379,0)</f>
        <v>0</v>
      </c>
      <c r="BF379" s="159">
        <f>IF(N379="snížená",J379,0)</f>
        <v>0</v>
      </c>
      <c r="BG379" s="159">
        <f>IF(N379="zákl. přenesená",J379,0)</f>
        <v>0</v>
      </c>
      <c r="BH379" s="159">
        <f>IF(N379="sníž. přenesená",J379,0)</f>
        <v>0</v>
      </c>
      <c r="BI379" s="159">
        <f>IF(N379="nulová",J379,0)</f>
        <v>0</v>
      </c>
      <c r="BJ379" s="17" t="s">
        <v>80</v>
      </c>
      <c r="BK379" s="159">
        <f>ROUND(I379*H379,2)</f>
        <v>0</v>
      </c>
      <c r="BL379" s="17" t="s">
        <v>188</v>
      </c>
      <c r="BM379" s="158" t="s">
        <v>1126</v>
      </c>
    </row>
    <row r="380" spans="1:65" s="2" customFormat="1" ht="11.25">
      <c r="A380" s="32"/>
      <c r="B380" s="33"/>
      <c r="C380" s="32"/>
      <c r="D380" s="160" t="s">
        <v>190</v>
      </c>
      <c r="E380" s="32"/>
      <c r="F380" s="161" t="s">
        <v>335</v>
      </c>
      <c r="G380" s="32"/>
      <c r="H380" s="32"/>
      <c r="I380" s="162"/>
      <c r="J380" s="32"/>
      <c r="K380" s="32"/>
      <c r="L380" s="33"/>
      <c r="M380" s="163"/>
      <c r="N380" s="164"/>
      <c r="O380" s="58"/>
      <c r="P380" s="58"/>
      <c r="Q380" s="58"/>
      <c r="R380" s="58"/>
      <c r="S380" s="58"/>
      <c r="T380" s="59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T380" s="17" t="s">
        <v>190</v>
      </c>
      <c r="AU380" s="17" t="s">
        <v>82</v>
      </c>
    </row>
    <row r="381" spans="1:65" s="2" customFormat="1" ht="21.75" customHeight="1">
      <c r="A381" s="32"/>
      <c r="B381" s="144"/>
      <c r="C381" s="188" t="s">
        <v>540</v>
      </c>
      <c r="D381" s="188" t="s">
        <v>266</v>
      </c>
      <c r="E381" s="189" t="s">
        <v>339</v>
      </c>
      <c r="F381" s="190" t="s">
        <v>340</v>
      </c>
      <c r="G381" s="191" t="s">
        <v>341</v>
      </c>
      <c r="H381" s="192">
        <v>1589</v>
      </c>
      <c r="I381" s="193"/>
      <c r="J381" s="194">
        <f>ROUND(I381*H381,2)</f>
        <v>0</v>
      </c>
      <c r="K381" s="195"/>
      <c r="L381" s="33"/>
      <c r="M381" s="196" t="s">
        <v>1</v>
      </c>
      <c r="N381" s="197" t="s">
        <v>37</v>
      </c>
      <c r="O381" s="58"/>
      <c r="P381" s="156">
        <f>O381*H381</f>
        <v>0</v>
      </c>
      <c r="Q381" s="156">
        <v>0</v>
      </c>
      <c r="R381" s="156">
        <f>Q381*H381</f>
        <v>0</v>
      </c>
      <c r="S381" s="156">
        <v>0</v>
      </c>
      <c r="T381" s="157">
        <f>S381*H381</f>
        <v>0</v>
      </c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R381" s="158" t="s">
        <v>188</v>
      </c>
      <c r="AT381" s="158" t="s">
        <v>266</v>
      </c>
      <c r="AU381" s="158" t="s">
        <v>82</v>
      </c>
      <c r="AY381" s="17" t="s">
        <v>181</v>
      </c>
      <c r="BE381" s="159">
        <f>IF(N381="základní",J381,0)</f>
        <v>0</v>
      </c>
      <c r="BF381" s="159">
        <f>IF(N381="snížená",J381,0)</f>
        <v>0</v>
      </c>
      <c r="BG381" s="159">
        <f>IF(N381="zákl. přenesená",J381,0)</f>
        <v>0</v>
      </c>
      <c r="BH381" s="159">
        <f>IF(N381="sníž. přenesená",J381,0)</f>
        <v>0</v>
      </c>
      <c r="BI381" s="159">
        <f>IF(N381="nulová",J381,0)</f>
        <v>0</v>
      </c>
      <c r="BJ381" s="17" t="s">
        <v>80</v>
      </c>
      <c r="BK381" s="159">
        <f>ROUND(I381*H381,2)</f>
        <v>0</v>
      </c>
      <c r="BL381" s="17" t="s">
        <v>188</v>
      </c>
      <c r="BM381" s="158" t="s">
        <v>1127</v>
      </c>
    </row>
    <row r="382" spans="1:65" s="2" customFormat="1" ht="11.25">
      <c r="A382" s="32"/>
      <c r="B382" s="33"/>
      <c r="C382" s="32"/>
      <c r="D382" s="160" t="s">
        <v>190</v>
      </c>
      <c r="E382" s="32"/>
      <c r="F382" s="161" t="s">
        <v>340</v>
      </c>
      <c r="G382" s="32"/>
      <c r="H382" s="32"/>
      <c r="I382" s="162"/>
      <c r="J382" s="32"/>
      <c r="K382" s="32"/>
      <c r="L382" s="33"/>
      <c r="M382" s="163"/>
      <c r="N382" s="164"/>
      <c r="O382" s="58"/>
      <c r="P382" s="58"/>
      <c r="Q382" s="58"/>
      <c r="R382" s="58"/>
      <c r="S382" s="58"/>
      <c r="T382" s="59"/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T382" s="17" t="s">
        <v>190</v>
      </c>
      <c r="AU382" s="17" t="s">
        <v>82</v>
      </c>
    </row>
    <row r="383" spans="1:65" s="14" customFormat="1" ht="11.25">
      <c r="B383" s="173"/>
      <c r="D383" s="160" t="s">
        <v>191</v>
      </c>
      <c r="E383" s="174" t="s">
        <v>1</v>
      </c>
      <c r="F383" s="175" t="s">
        <v>241</v>
      </c>
      <c r="H383" s="174" t="s">
        <v>1</v>
      </c>
      <c r="I383" s="176"/>
      <c r="L383" s="173"/>
      <c r="M383" s="177"/>
      <c r="N383" s="178"/>
      <c r="O383" s="178"/>
      <c r="P383" s="178"/>
      <c r="Q383" s="178"/>
      <c r="R383" s="178"/>
      <c r="S383" s="178"/>
      <c r="T383" s="179"/>
      <c r="AT383" s="174" t="s">
        <v>191</v>
      </c>
      <c r="AU383" s="174" t="s">
        <v>82</v>
      </c>
      <c r="AV383" s="14" t="s">
        <v>80</v>
      </c>
      <c r="AW383" s="14" t="s">
        <v>29</v>
      </c>
      <c r="AX383" s="14" t="s">
        <v>72</v>
      </c>
      <c r="AY383" s="174" t="s">
        <v>181</v>
      </c>
    </row>
    <row r="384" spans="1:65" s="14" customFormat="1" ht="22.5">
      <c r="B384" s="173"/>
      <c r="D384" s="160" t="s">
        <v>191</v>
      </c>
      <c r="E384" s="174" t="s">
        <v>1</v>
      </c>
      <c r="F384" s="175" t="s">
        <v>343</v>
      </c>
      <c r="H384" s="174" t="s">
        <v>1</v>
      </c>
      <c r="I384" s="176"/>
      <c r="L384" s="173"/>
      <c r="M384" s="177"/>
      <c r="N384" s="178"/>
      <c r="O384" s="178"/>
      <c r="P384" s="178"/>
      <c r="Q384" s="178"/>
      <c r="R384" s="178"/>
      <c r="S384" s="178"/>
      <c r="T384" s="179"/>
      <c r="AT384" s="174" t="s">
        <v>191</v>
      </c>
      <c r="AU384" s="174" t="s">
        <v>82</v>
      </c>
      <c r="AV384" s="14" t="s">
        <v>80</v>
      </c>
      <c r="AW384" s="14" t="s">
        <v>29</v>
      </c>
      <c r="AX384" s="14" t="s">
        <v>72</v>
      </c>
      <c r="AY384" s="174" t="s">
        <v>181</v>
      </c>
    </row>
    <row r="385" spans="2:51" s="14" customFormat="1" ht="11.25">
      <c r="B385" s="173"/>
      <c r="D385" s="160" t="s">
        <v>191</v>
      </c>
      <c r="E385" s="174" t="s">
        <v>1</v>
      </c>
      <c r="F385" s="175" t="s">
        <v>344</v>
      </c>
      <c r="H385" s="174" t="s">
        <v>1</v>
      </c>
      <c r="I385" s="176"/>
      <c r="L385" s="173"/>
      <c r="M385" s="177"/>
      <c r="N385" s="178"/>
      <c r="O385" s="178"/>
      <c r="P385" s="178"/>
      <c r="Q385" s="178"/>
      <c r="R385" s="178"/>
      <c r="S385" s="178"/>
      <c r="T385" s="179"/>
      <c r="AT385" s="174" t="s">
        <v>191</v>
      </c>
      <c r="AU385" s="174" t="s">
        <v>82</v>
      </c>
      <c r="AV385" s="14" t="s">
        <v>80</v>
      </c>
      <c r="AW385" s="14" t="s">
        <v>29</v>
      </c>
      <c r="AX385" s="14" t="s">
        <v>72</v>
      </c>
      <c r="AY385" s="174" t="s">
        <v>181</v>
      </c>
    </row>
    <row r="386" spans="2:51" s="14" customFormat="1" ht="22.5">
      <c r="B386" s="173"/>
      <c r="D386" s="160" t="s">
        <v>191</v>
      </c>
      <c r="E386" s="174" t="s">
        <v>1</v>
      </c>
      <c r="F386" s="175" t="s">
        <v>345</v>
      </c>
      <c r="H386" s="174" t="s">
        <v>1</v>
      </c>
      <c r="I386" s="176"/>
      <c r="L386" s="173"/>
      <c r="M386" s="177"/>
      <c r="N386" s="178"/>
      <c r="O386" s="178"/>
      <c r="P386" s="178"/>
      <c r="Q386" s="178"/>
      <c r="R386" s="178"/>
      <c r="S386" s="178"/>
      <c r="T386" s="179"/>
      <c r="AT386" s="174" t="s">
        <v>191</v>
      </c>
      <c r="AU386" s="174" t="s">
        <v>82</v>
      </c>
      <c r="AV386" s="14" t="s">
        <v>80</v>
      </c>
      <c r="AW386" s="14" t="s">
        <v>29</v>
      </c>
      <c r="AX386" s="14" t="s">
        <v>72</v>
      </c>
      <c r="AY386" s="174" t="s">
        <v>181</v>
      </c>
    </row>
    <row r="387" spans="2:51" s="14" customFormat="1" ht="22.5">
      <c r="B387" s="173"/>
      <c r="D387" s="160" t="s">
        <v>191</v>
      </c>
      <c r="E387" s="174" t="s">
        <v>1</v>
      </c>
      <c r="F387" s="175" t="s">
        <v>346</v>
      </c>
      <c r="H387" s="174" t="s">
        <v>1</v>
      </c>
      <c r="I387" s="176"/>
      <c r="L387" s="173"/>
      <c r="M387" s="177"/>
      <c r="N387" s="178"/>
      <c r="O387" s="178"/>
      <c r="P387" s="178"/>
      <c r="Q387" s="178"/>
      <c r="R387" s="178"/>
      <c r="S387" s="178"/>
      <c r="T387" s="179"/>
      <c r="AT387" s="174" t="s">
        <v>191</v>
      </c>
      <c r="AU387" s="174" t="s">
        <v>82</v>
      </c>
      <c r="AV387" s="14" t="s">
        <v>80</v>
      </c>
      <c r="AW387" s="14" t="s">
        <v>29</v>
      </c>
      <c r="AX387" s="14" t="s">
        <v>72</v>
      </c>
      <c r="AY387" s="174" t="s">
        <v>181</v>
      </c>
    </row>
    <row r="388" spans="2:51" s="14" customFormat="1" ht="22.5">
      <c r="B388" s="173"/>
      <c r="D388" s="160" t="s">
        <v>191</v>
      </c>
      <c r="E388" s="174" t="s">
        <v>1</v>
      </c>
      <c r="F388" s="175" t="s">
        <v>1128</v>
      </c>
      <c r="H388" s="174" t="s">
        <v>1</v>
      </c>
      <c r="I388" s="176"/>
      <c r="L388" s="173"/>
      <c r="M388" s="177"/>
      <c r="N388" s="178"/>
      <c r="O388" s="178"/>
      <c r="P388" s="178"/>
      <c r="Q388" s="178"/>
      <c r="R388" s="178"/>
      <c r="S388" s="178"/>
      <c r="T388" s="179"/>
      <c r="AT388" s="174" t="s">
        <v>191</v>
      </c>
      <c r="AU388" s="174" t="s">
        <v>82</v>
      </c>
      <c r="AV388" s="14" t="s">
        <v>80</v>
      </c>
      <c r="AW388" s="14" t="s">
        <v>29</v>
      </c>
      <c r="AX388" s="14" t="s">
        <v>72</v>
      </c>
      <c r="AY388" s="174" t="s">
        <v>181</v>
      </c>
    </row>
    <row r="389" spans="2:51" s="14" customFormat="1" ht="11.25">
      <c r="B389" s="173"/>
      <c r="D389" s="160" t="s">
        <v>191</v>
      </c>
      <c r="E389" s="174" t="s">
        <v>1</v>
      </c>
      <c r="F389" s="175" t="s">
        <v>348</v>
      </c>
      <c r="H389" s="174" t="s">
        <v>1</v>
      </c>
      <c r="I389" s="176"/>
      <c r="L389" s="173"/>
      <c r="M389" s="177"/>
      <c r="N389" s="178"/>
      <c r="O389" s="178"/>
      <c r="P389" s="178"/>
      <c r="Q389" s="178"/>
      <c r="R389" s="178"/>
      <c r="S389" s="178"/>
      <c r="T389" s="179"/>
      <c r="AT389" s="174" t="s">
        <v>191</v>
      </c>
      <c r="AU389" s="174" t="s">
        <v>82</v>
      </c>
      <c r="AV389" s="14" t="s">
        <v>80</v>
      </c>
      <c r="AW389" s="14" t="s">
        <v>29</v>
      </c>
      <c r="AX389" s="14" t="s">
        <v>72</v>
      </c>
      <c r="AY389" s="174" t="s">
        <v>181</v>
      </c>
    </row>
    <row r="390" spans="2:51" s="14" customFormat="1" ht="22.5">
      <c r="B390" s="173"/>
      <c r="D390" s="160" t="s">
        <v>191</v>
      </c>
      <c r="E390" s="174" t="s">
        <v>1</v>
      </c>
      <c r="F390" s="175" t="s">
        <v>349</v>
      </c>
      <c r="H390" s="174" t="s">
        <v>1</v>
      </c>
      <c r="I390" s="176"/>
      <c r="L390" s="173"/>
      <c r="M390" s="177"/>
      <c r="N390" s="178"/>
      <c r="O390" s="178"/>
      <c r="P390" s="178"/>
      <c r="Q390" s="178"/>
      <c r="R390" s="178"/>
      <c r="S390" s="178"/>
      <c r="T390" s="179"/>
      <c r="AT390" s="174" t="s">
        <v>191</v>
      </c>
      <c r="AU390" s="174" t="s">
        <v>82</v>
      </c>
      <c r="AV390" s="14" t="s">
        <v>80</v>
      </c>
      <c r="AW390" s="14" t="s">
        <v>29</v>
      </c>
      <c r="AX390" s="14" t="s">
        <v>72</v>
      </c>
      <c r="AY390" s="174" t="s">
        <v>181</v>
      </c>
    </row>
    <row r="391" spans="2:51" s="14" customFormat="1" ht="22.5">
      <c r="B391" s="173"/>
      <c r="D391" s="160" t="s">
        <v>191</v>
      </c>
      <c r="E391" s="174" t="s">
        <v>1</v>
      </c>
      <c r="F391" s="175" t="s">
        <v>350</v>
      </c>
      <c r="H391" s="174" t="s">
        <v>1</v>
      </c>
      <c r="I391" s="176"/>
      <c r="L391" s="173"/>
      <c r="M391" s="177"/>
      <c r="N391" s="178"/>
      <c r="O391" s="178"/>
      <c r="P391" s="178"/>
      <c r="Q391" s="178"/>
      <c r="R391" s="178"/>
      <c r="S391" s="178"/>
      <c r="T391" s="179"/>
      <c r="AT391" s="174" t="s">
        <v>191</v>
      </c>
      <c r="AU391" s="174" t="s">
        <v>82</v>
      </c>
      <c r="AV391" s="14" t="s">
        <v>80</v>
      </c>
      <c r="AW391" s="14" t="s">
        <v>29</v>
      </c>
      <c r="AX391" s="14" t="s">
        <v>72</v>
      </c>
      <c r="AY391" s="174" t="s">
        <v>181</v>
      </c>
    </row>
    <row r="392" spans="2:51" s="14" customFormat="1" ht="11.25">
      <c r="B392" s="173"/>
      <c r="D392" s="160" t="s">
        <v>191</v>
      </c>
      <c r="E392" s="174" t="s">
        <v>1</v>
      </c>
      <c r="F392" s="175" t="s">
        <v>351</v>
      </c>
      <c r="H392" s="174" t="s">
        <v>1</v>
      </c>
      <c r="I392" s="176"/>
      <c r="L392" s="173"/>
      <c r="M392" s="177"/>
      <c r="N392" s="178"/>
      <c r="O392" s="178"/>
      <c r="P392" s="178"/>
      <c r="Q392" s="178"/>
      <c r="R392" s="178"/>
      <c r="S392" s="178"/>
      <c r="T392" s="179"/>
      <c r="AT392" s="174" t="s">
        <v>191</v>
      </c>
      <c r="AU392" s="174" t="s">
        <v>82</v>
      </c>
      <c r="AV392" s="14" t="s">
        <v>80</v>
      </c>
      <c r="AW392" s="14" t="s">
        <v>29</v>
      </c>
      <c r="AX392" s="14" t="s">
        <v>72</v>
      </c>
      <c r="AY392" s="174" t="s">
        <v>181</v>
      </c>
    </row>
    <row r="393" spans="2:51" s="14" customFormat="1" ht="11.25">
      <c r="B393" s="173"/>
      <c r="D393" s="160" t="s">
        <v>191</v>
      </c>
      <c r="E393" s="174" t="s">
        <v>1</v>
      </c>
      <c r="F393" s="175" t="s">
        <v>352</v>
      </c>
      <c r="H393" s="174" t="s">
        <v>1</v>
      </c>
      <c r="I393" s="176"/>
      <c r="L393" s="173"/>
      <c r="M393" s="177"/>
      <c r="N393" s="178"/>
      <c r="O393" s="178"/>
      <c r="P393" s="178"/>
      <c r="Q393" s="178"/>
      <c r="R393" s="178"/>
      <c r="S393" s="178"/>
      <c r="T393" s="179"/>
      <c r="AT393" s="174" t="s">
        <v>191</v>
      </c>
      <c r="AU393" s="174" t="s">
        <v>82</v>
      </c>
      <c r="AV393" s="14" t="s">
        <v>80</v>
      </c>
      <c r="AW393" s="14" t="s">
        <v>29</v>
      </c>
      <c r="AX393" s="14" t="s">
        <v>72</v>
      </c>
      <c r="AY393" s="174" t="s">
        <v>181</v>
      </c>
    </row>
    <row r="394" spans="2:51" s="14" customFormat="1" ht="11.25">
      <c r="B394" s="173"/>
      <c r="D394" s="160" t="s">
        <v>191</v>
      </c>
      <c r="E394" s="174" t="s">
        <v>1</v>
      </c>
      <c r="F394" s="175" t="s">
        <v>353</v>
      </c>
      <c r="H394" s="174" t="s">
        <v>1</v>
      </c>
      <c r="I394" s="176"/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191</v>
      </c>
      <c r="AU394" s="174" t="s">
        <v>82</v>
      </c>
      <c r="AV394" s="14" t="s">
        <v>80</v>
      </c>
      <c r="AW394" s="14" t="s">
        <v>29</v>
      </c>
      <c r="AX394" s="14" t="s">
        <v>72</v>
      </c>
      <c r="AY394" s="174" t="s">
        <v>181</v>
      </c>
    </row>
    <row r="395" spans="2:51" s="14" customFormat="1" ht="33.75">
      <c r="B395" s="173"/>
      <c r="D395" s="160" t="s">
        <v>191</v>
      </c>
      <c r="E395" s="174" t="s">
        <v>1</v>
      </c>
      <c r="F395" s="175" t="s">
        <v>354</v>
      </c>
      <c r="H395" s="174" t="s">
        <v>1</v>
      </c>
      <c r="I395" s="176"/>
      <c r="L395" s="173"/>
      <c r="M395" s="177"/>
      <c r="N395" s="178"/>
      <c r="O395" s="178"/>
      <c r="P395" s="178"/>
      <c r="Q395" s="178"/>
      <c r="R395" s="178"/>
      <c r="S395" s="178"/>
      <c r="T395" s="179"/>
      <c r="AT395" s="174" t="s">
        <v>191</v>
      </c>
      <c r="AU395" s="174" t="s">
        <v>82</v>
      </c>
      <c r="AV395" s="14" t="s">
        <v>80</v>
      </c>
      <c r="AW395" s="14" t="s">
        <v>29</v>
      </c>
      <c r="AX395" s="14" t="s">
        <v>72</v>
      </c>
      <c r="AY395" s="174" t="s">
        <v>181</v>
      </c>
    </row>
    <row r="396" spans="2:51" s="14" customFormat="1" ht="11.25">
      <c r="B396" s="173"/>
      <c r="D396" s="160" t="s">
        <v>191</v>
      </c>
      <c r="E396" s="174" t="s">
        <v>1</v>
      </c>
      <c r="F396" s="175" t="s">
        <v>355</v>
      </c>
      <c r="H396" s="174" t="s">
        <v>1</v>
      </c>
      <c r="I396" s="176"/>
      <c r="L396" s="173"/>
      <c r="M396" s="177"/>
      <c r="N396" s="178"/>
      <c r="O396" s="178"/>
      <c r="P396" s="178"/>
      <c r="Q396" s="178"/>
      <c r="R396" s="178"/>
      <c r="S396" s="178"/>
      <c r="T396" s="179"/>
      <c r="AT396" s="174" t="s">
        <v>191</v>
      </c>
      <c r="AU396" s="174" t="s">
        <v>82</v>
      </c>
      <c r="AV396" s="14" t="s">
        <v>80</v>
      </c>
      <c r="AW396" s="14" t="s">
        <v>29</v>
      </c>
      <c r="AX396" s="14" t="s">
        <v>72</v>
      </c>
      <c r="AY396" s="174" t="s">
        <v>181</v>
      </c>
    </row>
    <row r="397" spans="2:51" s="14" customFormat="1" ht="22.5">
      <c r="B397" s="173"/>
      <c r="D397" s="160" t="s">
        <v>191</v>
      </c>
      <c r="E397" s="174" t="s">
        <v>1</v>
      </c>
      <c r="F397" s="175" t="s">
        <v>356</v>
      </c>
      <c r="H397" s="174" t="s">
        <v>1</v>
      </c>
      <c r="I397" s="176"/>
      <c r="L397" s="173"/>
      <c r="M397" s="177"/>
      <c r="N397" s="178"/>
      <c r="O397" s="178"/>
      <c r="P397" s="178"/>
      <c r="Q397" s="178"/>
      <c r="R397" s="178"/>
      <c r="S397" s="178"/>
      <c r="T397" s="179"/>
      <c r="AT397" s="174" t="s">
        <v>191</v>
      </c>
      <c r="AU397" s="174" t="s">
        <v>82</v>
      </c>
      <c r="AV397" s="14" t="s">
        <v>80</v>
      </c>
      <c r="AW397" s="14" t="s">
        <v>29</v>
      </c>
      <c r="AX397" s="14" t="s">
        <v>72</v>
      </c>
      <c r="AY397" s="174" t="s">
        <v>181</v>
      </c>
    </row>
    <row r="398" spans="2:51" s="14" customFormat="1" ht="22.5">
      <c r="B398" s="173"/>
      <c r="D398" s="160" t="s">
        <v>191</v>
      </c>
      <c r="E398" s="174" t="s">
        <v>1</v>
      </c>
      <c r="F398" s="175" t="s">
        <v>357</v>
      </c>
      <c r="H398" s="174" t="s">
        <v>1</v>
      </c>
      <c r="I398" s="176"/>
      <c r="L398" s="173"/>
      <c r="M398" s="177"/>
      <c r="N398" s="178"/>
      <c r="O398" s="178"/>
      <c r="P398" s="178"/>
      <c r="Q398" s="178"/>
      <c r="R398" s="178"/>
      <c r="S398" s="178"/>
      <c r="T398" s="179"/>
      <c r="AT398" s="174" t="s">
        <v>191</v>
      </c>
      <c r="AU398" s="174" t="s">
        <v>82</v>
      </c>
      <c r="AV398" s="14" t="s">
        <v>80</v>
      </c>
      <c r="AW398" s="14" t="s">
        <v>29</v>
      </c>
      <c r="AX398" s="14" t="s">
        <v>72</v>
      </c>
      <c r="AY398" s="174" t="s">
        <v>181</v>
      </c>
    </row>
    <row r="399" spans="2:51" s="14" customFormat="1" ht="22.5">
      <c r="B399" s="173"/>
      <c r="D399" s="160" t="s">
        <v>191</v>
      </c>
      <c r="E399" s="174" t="s">
        <v>1</v>
      </c>
      <c r="F399" s="175" t="s">
        <v>358</v>
      </c>
      <c r="H399" s="174" t="s">
        <v>1</v>
      </c>
      <c r="I399" s="176"/>
      <c r="L399" s="173"/>
      <c r="M399" s="177"/>
      <c r="N399" s="178"/>
      <c r="O399" s="178"/>
      <c r="P399" s="178"/>
      <c r="Q399" s="178"/>
      <c r="R399" s="178"/>
      <c r="S399" s="178"/>
      <c r="T399" s="179"/>
      <c r="AT399" s="174" t="s">
        <v>191</v>
      </c>
      <c r="AU399" s="174" t="s">
        <v>82</v>
      </c>
      <c r="AV399" s="14" t="s">
        <v>80</v>
      </c>
      <c r="AW399" s="14" t="s">
        <v>29</v>
      </c>
      <c r="AX399" s="14" t="s">
        <v>72</v>
      </c>
      <c r="AY399" s="174" t="s">
        <v>181</v>
      </c>
    </row>
    <row r="400" spans="2:51" s="14" customFormat="1" ht="11.25">
      <c r="B400" s="173"/>
      <c r="D400" s="160" t="s">
        <v>191</v>
      </c>
      <c r="E400" s="174" t="s">
        <v>1</v>
      </c>
      <c r="F400" s="175" t="s">
        <v>359</v>
      </c>
      <c r="H400" s="174" t="s">
        <v>1</v>
      </c>
      <c r="I400" s="176"/>
      <c r="L400" s="173"/>
      <c r="M400" s="177"/>
      <c r="N400" s="178"/>
      <c r="O400" s="178"/>
      <c r="P400" s="178"/>
      <c r="Q400" s="178"/>
      <c r="R400" s="178"/>
      <c r="S400" s="178"/>
      <c r="T400" s="179"/>
      <c r="AT400" s="174" t="s">
        <v>191</v>
      </c>
      <c r="AU400" s="174" t="s">
        <v>82</v>
      </c>
      <c r="AV400" s="14" t="s">
        <v>80</v>
      </c>
      <c r="AW400" s="14" t="s">
        <v>29</v>
      </c>
      <c r="AX400" s="14" t="s">
        <v>72</v>
      </c>
      <c r="AY400" s="174" t="s">
        <v>181</v>
      </c>
    </row>
    <row r="401" spans="1:65" s="14" customFormat="1" ht="33.75">
      <c r="B401" s="173"/>
      <c r="D401" s="160" t="s">
        <v>191</v>
      </c>
      <c r="E401" s="174" t="s">
        <v>1</v>
      </c>
      <c r="F401" s="175" t="s">
        <v>1129</v>
      </c>
      <c r="H401" s="174" t="s">
        <v>1</v>
      </c>
      <c r="I401" s="176"/>
      <c r="L401" s="173"/>
      <c r="M401" s="177"/>
      <c r="N401" s="178"/>
      <c r="O401" s="178"/>
      <c r="P401" s="178"/>
      <c r="Q401" s="178"/>
      <c r="R401" s="178"/>
      <c r="S401" s="178"/>
      <c r="T401" s="179"/>
      <c r="AT401" s="174" t="s">
        <v>191</v>
      </c>
      <c r="AU401" s="174" t="s">
        <v>82</v>
      </c>
      <c r="AV401" s="14" t="s">
        <v>80</v>
      </c>
      <c r="AW401" s="14" t="s">
        <v>29</v>
      </c>
      <c r="AX401" s="14" t="s">
        <v>72</v>
      </c>
      <c r="AY401" s="174" t="s">
        <v>181</v>
      </c>
    </row>
    <row r="402" spans="1:65" s="14" customFormat="1" ht="11.25">
      <c r="B402" s="173"/>
      <c r="D402" s="160" t="s">
        <v>191</v>
      </c>
      <c r="E402" s="174" t="s">
        <v>1</v>
      </c>
      <c r="F402" s="175" t="s">
        <v>1130</v>
      </c>
      <c r="H402" s="174" t="s">
        <v>1</v>
      </c>
      <c r="I402" s="176"/>
      <c r="L402" s="173"/>
      <c r="M402" s="177"/>
      <c r="N402" s="178"/>
      <c r="O402" s="178"/>
      <c r="P402" s="178"/>
      <c r="Q402" s="178"/>
      <c r="R402" s="178"/>
      <c r="S402" s="178"/>
      <c r="T402" s="179"/>
      <c r="AT402" s="174" t="s">
        <v>191</v>
      </c>
      <c r="AU402" s="174" t="s">
        <v>82</v>
      </c>
      <c r="AV402" s="14" t="s">
        <v>80</v>
      </c>
      <c r="AW402" s="14" t="s">
        <v>29</v>
      </c>
      <c r="AX402" s="14" t="s">
        <v>72</v>
      </c>
      <c r="AY402" s="174" t="s">
        <v>181</v>
      </c>
    </row>
    <row r="403" spans="1:65" s="14" customFormat="1" ht="11.25">
      <c r="B403" s="173"/>
      <c r="D403" s="160" t="s">
        <v>191</v>
      </c>
      <c r="E403" s="174" t="s">
        <v>1</v>
      </c>
      <c r="F403" s="175" t="s">
        <v>248</v>
      </c>
      <c r="H403" s="174" t="s">
        <v>1</v>
      </c>
      <c r="I403" s="176"/>
      <c r="L403" s="173"/>
      <c r="M403" s="177"/>
      <c r="N403" s="178"/>
      <c r="O403" s="178"/>
      <c r="P403" s="178"/>
      <c r="Q403" s="178"/>
      <c r="R403" s="178"/>
      <c r="S403" s="178"/>
      <c r="T403" s="179"/>
      <c r="AT403" s="174" t="s">
        <v>191</v>
      </c>
      <c r="AU403" s="174" t="s">
        <v>82</v>
      </c>
      <c r="AV403" s="14" t="s">
        <v>80</v>
      </c>
      <c r="AW403" s="14" t="s">
        <v>29</v>
      </c>
      <c r="AX403" s="14" t="s">
        <v>72</v>
      </c>
      <c r="AY403" s="174" t="s">
        <v>181</v>
      </c>
    </row>
    <row r="404" spans="1:65" s="13" customFormat="1" ht="22.5">
      <c r="B404" s="165"/>
      <c r="D404" s="160" t="s">
        <v>191</v>
      </c>
      <c r="E404" s="166" t="s">
        <v>1</v>
      </c>
      <c r="F404" s="167" t="s">
        <v>1131</v>
      </c>
      <c r="H404" s="168">
        <v>1589</v>
      </c>
      <c r="I404" s="169"/>
      <c r="L404" s="165"/>
      <c r="M404" s="170"/>
      <c r="N404" s="171"/>
      <c r="O404" s="171"/>
      <c r="P404" s="171"/>
      <c r="Q404" s="171"/>
      <c r="R404" s="171"/>
      <c r="S404" s="171"/>
      <c r="T404" s="172"/>
      <c r="AT404" s="166" t="s">
        <v>191</v>
      </c>
      <c r="AU404" s="166" t="s">
        <v>82</v>
      </c>
      <c r="AV404" s="13" t="s">
        <v>82</v>
      </c>
      <c r="AW404" s="13" t="s">
        <v>29</v>
      </c>
      <c r="AX404" s="13" t="s">
        <v>80</v>
      </c>
      <c r="AY404" s="166" t="s">
        <v>181</v>
      </c>
    </row>
    <row r="405" spans="1:65" s="2" customFormat="1" ht="16.5" customHeight="1">
      <c r="A405" s="32"/>
      <c r="B405" s="144"/>
      <c r="C405" s="188" t="s">
        <v>542</v>
      </c>
      <c r="D405" s="188" t="s">
        <v>266</v>
      </c>
      <c r="E405" s="189" t="s">
        <v>364</v>
      </c>
      <c r="F405" s="190" t="s">
        <v>365</v>
      </c>
      <c r="G405" s="191" t="s">
        <v>341</v>
      </c>
      <c r="H405" s="192">
        <v>1589</v>
      </c>
      <c r="I405" s="193"/>
      <c r="J405" s="194">
        <f>ROUND(I405*H405,2)</f>
        <v>0</v>
      </c>
      <c r="K405" s="195"/>
      <c r="L405" s="33"/>
      <c r="M405" s="196" t="s">
        <v>1</v>
      </c>
      <c r="N405" s="197" t="s">
        <v>37</v>
      </c>
      <c r="O405" s="58"/>
      <c r="P405" s="156">
        <f>O405*H405</f>
        <v>0</v>
      </c>
      <c r="Q405" s="156">
        <v>0</v>
      </c>
      <c r="R405" s="156">
        <f>Q405*H405</f>
        <v>0</v>
      </c>
      <c r="S405" s="156">
        <v>0</v>
      </c>
      <c r="T405" s="157">
        <f>S405*H405</f>
        <v>0</v>
      </c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R405" s="158" t="s">
        <v>188</v>
      </c>
      <c r="AT405" s="158" t="s">
        <v>266</v>
      </c>
      <c r="AU405" s="158" t="s">
        <v>82</v>
      </c>
      <c r="AY405" s="17" t="s">
        <v>181</v>
      </c>
      <c r="BE405" s="159">
        <f>IF(N405="základní",J405,0)</f>
        <v>0</v>
      </c>
      <c r="BF405" s="159">
        <f>IF(N405="snížená",J405,0)</f>
        <v>0</v>
      </c>
      <c r="BG405" s="159">
        <f>IF(N405="zákl. přenesená",J405,0)</f>
        <v>0</v>
      </c>
      <c r="BH405" s="159">
        <f>IF(N405="sníž. přenesená",J405,0)</f>
        <v>0</v>
      </c>
      <c r="BI405" s="159">
        <f>IF(N405="nulová",J405,0)</f>
        <v>0</v>
      </c>
      <c r="BJ405" s="17" t="s">
        <v>80</v>
      </c>
      <c r="BK405" s="159">
        <f>ROUND(I405*H405,2)</f>
        <v>0</v>
      </c>
      <c r="BL405" s="17" t="s">
        <v>188</v>
      </c>
      <c r="BM405" s="158" t="s">
        <v>1132</v>
      </c>
    </row>
    <row r="406" spans="1:65" s="2" customFormat="1" ht="11.25">
      <c r="A406" s="32"/>
      <c r="B406" s="33"/>
      <c r="C406" s="32"/>
      <c r="D406" s="160" t="s">
        <v>190</v>
      </c>
      <c r="E406" s="32"/>
      <c r="F406" s="161" t="s">
        <v>365</v>
      </c>
      <c r="G406" s="32"/>
      <c r="H406" s="32"/>
      <c r="I406" s="162"/>
      <c r="J406" s="32"/>
      <c r="K406" s="32"/>
      <c r="L406" s="33"/>
      <c r="M406" s="163"/>
      <c r="N406" s="164"/>
      <c r="O406" s="58"/>
      <c r="P406" s="58"/>
      <c r="Q406" s="58"/>
      <c r="R406" s="58"/>
      <c r="S406" s="58"/>
      <c r="T406" s="59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T406" s="17" t="s">
        <v>190</v>
      </c>
      <c r="AU406" s="17" t="s">
        <v>82</v>
      </c>
    </row>
    <row r="407" spans="1:65" s="14" customFormat="1" ht="11.25">
      <c r="B407" s="173"/>
      <c r="D407" s="160" t="s">
        <v>191</v>
      </c>
      <c r="E407" s="174" t="s">
        <v>1</v>
      </c>
      <c r="F407" s="175" t="s">
        <v>241</v>
      </c>
      <c r="H407" s="174" t="s">
        <v>1</v>
      </c>
      <c r="I407" s="176"/>
      <c r="L407" s="173"/>
      <c r="M407" s="177"/>
      <c r="N407" s="178"/>
      <c r="O407" s="178"/>
      <c r="P407" s="178"/>
      <c r="Q407" s="178"/>
      <c r="R407" s="178"/>
      <c r="S407" s="178"/>
      <c r="T407" s="179"/>
      <c r="AT407" s="174" t="s">
        <v>191</v>
      </c>
      <c r="AU407" s="174" t="s">
        <v>82</v>
      </c>
      <c r="AV407" s="14" t="s">
        <v>80</v>
      </c>
      <c r="AW407" s="14" t="s">
        <v>29</v>
      </c>
      <c r="AX407" s="14" t="s">
        <v>72</v>
      </c>
      <c r="AY407" s="174" t="s">
        <v>181</v>
      </c>
    </row>
    <row r="408" spans="1:65" s="14" customFormat="1" ht="22.5">
      <c r="B408" s="173"/>
      <c r="D408" s="160" t="s">
        <v>191</v>
      </c>
      <c r="E408" s="174" t="s">
        <v>1</v>
      </c>
      <c r="F408" s="175" t="s">
        <v>367</v>
      </c>
      <c r="H408" s="174" t="s">
        <v>1</v>
      </c>
      <c r="I408" s="176"/>
      <c r="L408" s="173"/>
      <c r="M408" s="177"/>
      <c r="N408" s="178"/>
      <c r="O408" s="178"/>
      <c r="P408" s="178"/>
      <c r="Q408" s="178"/>
      <c r="R408" s="178"/>
      <c r="S408" s="178"/>
      <c r="T408" s="179"/>
      <c r="AT408" s="174" t="s">
        <v>191</v>
      </c>
      <c r="AU408" s="174" t="s">
        <v>82</v>
      </c>
      <c r="AV408" s="14" t="s">
        <v>80</v>
      </c>
      <c r="AW408" s="14" t="s">
        <v>29</v>
      </c>
      <c r="AX408" s="14" t="s">
        <v>72</v>
      </c>
      <c r="AY408" s="174" t="s">
        <v>181</v>
      </c>
    </row>
    <row r="409" spans="1:65" s="14" customFormat="1" ht="33.75">
      <c r="B409" s="173"/>
      <c r="D409" s="160" t="s">
        <v>191</v>
      </c>
      <c r="E409" s="174" t="s">
        <v>1</v>
      </c>
      <c r="F409" s="175" t="s">
        <v>368</v>
      </c>
      <c r="H409" s="174" t="s">
        <v>1</v>
      </c>
      <c r="I409" s="176"/>
      <c r="L409" s="173"/>
      <c r="M409" s="177"/>
      <c r="N409" s="178"/>
      <c r="O409" s="178"/>
      <c r="P409" s="178"/>
      <c r="Q409" s="178"/>
      <c r="R409" s="178"/>
      <c r="S409" s="178"/>
      <c r="T409" s="179"/>
      <c r="AT409" s="174" t="s">
        <v>191</v>
      </c>
      <c r="AU409" s="174" t="s">
        <v>82</v>
      </c>
      <c r="AV409" s="14" t="s">
        <v>80</v>
      </c>
      <c r="AW409" s="14" t="s">
        <v>29</v>
      </c>
      <c r="AX409" s="14" t="s">
        <v>72</v>
      </c>
      <c r="AY409" s="174" t="s">
        <v>181</v>
      </c>
    </row>
    <row r="410" spans="1:65" s="14" customFormat="1" ht="11.25">
      <c r="B410" s="173"/>
      <c r="D410" s="160" t="s">
        <v>191</v>
      </c>
      <c r="E410" s="174" t="s">
        <v>1</v>
      </c>
      <c r="F410" s="175" t="s">
        <v>369</v>
      </c>
      <c r="H410" s="174" t="s">
        <v>1</v>
      </c>
      <c r="I410" s="176"/>
      <c r="L410" s="173"/>
      <c r="M410" s="177"/>
      <c r="N410" s="178"/>
      <c r="O410" s="178"/>
      <c r="P410" s="178"/>
      <c r="Q410" s="178"/>
      <c r="R410" s="178"/>
      <c r="S410" s="178"/>
      <c r="T410" s="179"/>
      <c r="AT410" s="174" t="s">
        <v>191</v>
      </c>
      <c r="AU410" s="174" t="s">
        <v>82</v>
      </c>
      <c r="AV410" s="14" t="s">
        <v>80</v>
      </c>
      <c r="AW410" s="14" t="s">
        <v>29</v>
      </c>
      <c r="AX410" s="14" t="s">
        <v>72</v>
      </c>
      <c r="AY410" s="174" t="s">
        <v>181</v>
      </c>
    </row>
    <row r="411" spans="1:65" s="14" customFormat="1" ht="22.5">
      <c r="B411" s="173"/>
      <c r="D411" s="160" t="s">
        <v>191</v>
      </c>
      <c r="E411" s="174" t="s">
        <v>1</v>
      </c>
      <c r="F411" s="175" t="s">
        <v>370</v>
      </c>
      <c r="H411" s="174" t="s">
        <v>1</v>
      </c>
      <c r="I411" s="176"/>
      <c r="L411" s="173"/>
      <c r="M411" s="177"/>
      <c r="N411" s="178"/>
      <c r="O411" s="178"/>
      <c r="P411" s="178"/>
      <c r="Q411" s="178"/>
      <c r="R411" s="178"/>
      <c r="S411" s="178"/>
      <c r="T411" s="179"/>
      <c r="AT411" s="174" t="s">
        <v>191</v>
      </c>
      <c r="AU411" s="174" t="s">
        <v>82</v>
      </c>
      <c r="AV411" s="14" t="s">
        <v>80</v>
      </c>
      <c r="AW411" s="14" t="s">
        <v>29</v>
      </c>
      <c r="AX411" s="14" t="s">
        <v>72</v>
      </c>
      <c r="AY411" s="174" t="s">
        <v>181</v>
      </c>
    </row>
    <row r="412" spans="1:65" s="14" customFormat="1" ht="22.5">
      <c r="B412" s="173"/>
      <c r="D412" s="160" t="s">
        <v>191</v>
      </c>
      <c r="E412" s="174" t="s">
        <v>1</v>
      </c>
      <c r="F412" s="175" t="s">
        <v>371</v>
      </c>
      <c r="H412" s="174" t="s">
        <v>1</v>
      </c>
      <c r="I412" s="176"/>
      <c r="L412" s="173"/>
      <c r="M412" s="177"/>
      <c r="N412" s="178"/>
      <c r="O412" s="178"/>
      <c r="P412" s="178"/>
      <c r="Q412" s="178"/>
      <c r="R412" s="178"/>
      <c r="S412" s="178"/>
      <c r="T412" s="179"/>
      <c r="AT412" s="174" t="s">
        <v>191</v>
      </c>
      <c r="AU412" s="174" t="s">
        <v>82</v>
      </c>
      <c r="AV412" s="14" t="s">
        <v>80</v>
      </c>
      <c r="AW412" s="14" t="s">
        <v>29</v>
      </c>
      <c r="AX412" s="14" t="s">
        <v>72</v>
      </c>
      <c r="AY412" s="174" t="s">
        <v>181</v>
      </c>
    </row>
    <row r="413" spans="1:65" s="14" customFormat="1" ht="22.5">
      <c r="B413" s="173"/>
      <c r="D413" s="160" t="s">
        <v>191</v>
      </c>
      <c r="E413" s="174" t="s">
        <v>1</v>
      </c>
      <c r="F413" s="175" t="s">
        <v>372</v>
      </c>
      <c r="H413" s="174" t="s">
        <v>1</v>
      </c>
      <c r="I413" s="176"/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191</v>
      </c>
      <c r="AU413" s="174" t="s">
        <v>82</v>
      </c>
      <c r="AV413" s="14" t="s">
        <v>80</v>
      </c>
      <c r="AW413" s="14" t="s">
        <v>29</v>
      </c>
      <c r="AX413" s="14" t="s">
        <v>72</v>
      </c>
      <c r="AY413" s="174" t="s">
        <v>181</v>
      </c>
    </row>
    <row r="414" spans="1:65" s="14" customFormat="1" ht="11.25">
      <c r="B414" s="173"/>
      <c r="D414" s="160" t="s">
        <v>191</v>
      </c>
      <c r="E414" s="174" t="s">
        <v>1</v>
      </c>
      <c r="F414" s="175" t="s">
        <v>373</v>
      </c>
      <c r="H414" s="174" t="s">
        <v>1</v>
      </c>
      <c r="I414" s="176"/>
      <c r="L414" s="173"/>
      <c r="M414" s="177"/>
      <c r="N414" s="178"/>
      <c r="O414" s="178"/>
      <c r="P414" s="178"/>
      <c r="Q414" s="178"/>
      <c r="R414" s="178"/>
      <c r="S414" s="178"/>
      <c r="T414" s="179"/>
      <c r="AT414" s="174" t="s">
        <v>191</v>
      </c>
      <c r="AU414" s="174" t="s">
        <v>82</v>
      </c>
      <c r="AV414" s="14" t="s">
        <v>80</v>
      </c>
      <c r="AW414" s="14" t="s">
        <v>29</v>
      </c>
      <c r="AX414" s="14" t="s">
        <v>72</v>
      </c>
      <c r="AY414" s="174" t="s">
        <v>181</v>
      </c>
    </row>
    <row r="415" spans="1:65" s="14" customFormat="1" ht="22.5">
      <c r="B415" s="173"/>
      <c r="D415" s="160" t="s">
        <v>191</v>
      </c>
      <c r="E415" s="174" t="s">
        <v>1</v>
      </c>
      <c r="F415" s="175" t="s">
        <v>374</v>
      </c>
      <c r="H415" s="174" t="s">
        <v>1</v>
      </c>
      <c r="I415" s="176"/>
      <c r="L415" s="173"/>
      <c r="M415" s="177"/>
      <c r="N415" s="178"/>
      <c r="O415" s="178"/>
      <c r="P415" s="178"/>
      <c r="Q415" s="178"/>
      <c r="R415" s="178"/>
      <c r="S415" s="178"/>
      <c r="T415" s="179"/>
      <c r="AT415" s="174" t="s">
        <v>191</v>
      </c>
      <c r="AU415" s="174" t="s">
        <v>82</v>
      </c>
      <c r="AV415" s="14" t="s">
        <v>80</v>
      </c>
      <c r="AW415" s="14" t="s">
        <v>29</v>
      </c>
      <c r="AX415" s="14" t="s">
        <v>72</v>
      </c>
      <c r="AY415" s="174" t="s">
        <v>181</v>
      </c>
    </row>
    <row r="416" spans="1:65" s="14" customFormat="1" ht="11.25">
      <c r="B416" s="173"/>
      <c r="D416" s="160" t="s">
        <v>191</v>
      </c>
      <c r="E416" s="174" t="s">
        <v>1</v>
      </c>
      <c r="F416" s="175" t="s">
        <v>375</v>
      </c>
      <c r="H416" s="174" t="s">
        <v>1</v>
      </c>
      <c r="I416" s="176"/>
      <c r="L416" s="173"/>
      <c r="M416" s="177"/>
      <c r="N416" s="178"/>
      <c r="O416" s="178"/>
      <c r="P416" s="178"/>
      <c r="Q416" s="178"/>
      <c r="R416" s="178"/>
      <c r="S416" s="178"/>
      <c r="T416" s="179"/>
      <c r="AT416" s="174" t="s">
        <v>191</v>
      </c>
      <c r="AU416" s="174" t="s">
        <v>82</v>
      </c>
      <c r="AV416" s="14" t="s">
        <v>80</v>
      </c>
      <c r="AW416" s="14" t="s">
        <v>29</v>
      </c>
      <c r="AX416" s="14" t="s">
        <v>72</v>
      </c>
      <c r="AY416" s="174" t="s">
        <v>181</v>
      </c>
    </row>
    <row r="417" spans="1:65" s="14" customFormat="1" ht="22.5">
      <c r="B417" s="173"/>
      <c r="D417" s="160" t="s">
        <v>191</v>
      </c>
      <c r="E417" s="174" t="s">
        <v>1</v>
      </c>
      <c r="F417" s="175" t="s">
        <v>376</v>
      </c>
      <c r="H417" s="174" t="s">
        <v>1</v>
      </c>
      <c r="I417" s="176"/>
      <c r="L417" s="173"/>
      <c r="M417" s="177"/>
      <c r="N417" s="178"/>
      <c r="O417" s="178"/>
      <c r="P417" s="178"/>
      <c r="Q417" s="178"/>
      <c r="R417" s="178"/>
      <c r="S417" s="178"/>
      <c r="T417" s="179"/>
      <c r="AT417" s="174" t="s">
        <v>191</v>
      </c>
      <c r="AU417" s="174" t="s">
        <v>82</v>
      </c>
      <c r="AV417" s="14" t="s">
        <v>80</v>
      </c>
      <c r="AW417" s="14" t="s">
        <v>29</v>
      </c>
      <c r="AX417" s="14" t="s">
        <v>72</v>
      </c>
      <c r="AY417" s="174" t="s">
        <v>181</v>
      </c>
    </row>
    <row r="418" spans="1:65" s="14" customFormat="1" ht="11.25">
      <c r="B418" s="173"/>
      <c r="D418" s="160" t="s">
        <v>191</v>
      </c>
      <c r="E418" s="174" t="s">
        <v>1</v>
      </c>
      <c r="F418" s="175" t="s">
        <v>377</v>
      </c>
      <c r="H418" s="174" t="s">
        <v>1</v>
      </c>
      <c r="I418" s="176"/>
      <c r="L418" s="173"/>
      <c r="M418" s="177"/>
      <c r="N418" s="178"/>
      <c r="O418" s="178"/>
      <c r="P418" s="178"/>
      <c r="Q418" s="178"/>
      <c r="R418" s="178"/>
      <c r="S418" s="178"/>
      <c r="T418" s="179"/>
      <c r="AT418" s="174" t="s">
        <v>191</v>
      </c>
      <c r="AU418" s="174" t="s">
        <v>82</v>
      </c>
      <c r="AV418" s="14" t="s">
        <v>80</v>
      </c>
      <c r="AW418" s="14" t="s">
        <v>29</v>
      </c>
      <c r="AX418" s="14" t="s">
        <v>72</v>
      </c>
      <c r="AY418" s="174" t="s">
        <v>181</v>
      </c>
    </row>
    <row r="419" spans="1:65" s="14" customFormat="1" ht="11.25">
      <c r="B419" s="173"/>
      <c r="D419" s="160" t="s">
        <v>191</v>
      </c>
      <c r="E419" s="174" t="s">
        <v>1</v>
      </c>
      <c r="F419" s="175" t="s">
        <v>378</v>
      </c>
      <c r="H419" s="174" t="s">
        <v>1</v>
      </c>
      <c r="I419" s="176"/>
      <c r="L419" s="173"/>
      <c r="M419" s="177"/>
      <c r="N419" s="178"/>
      <c r="O419" s="178"/>
      <c r="P419" s="178"/>
      <c r="Q419" s="178"/>
      <c r="R419" s="178"/>
      <c r="S419" s="178"/>
      <c r="T419" s="179"/>
      <c r="AT419" s="174" t="s">
        <v>191</v>
      </c>
      <c r="AU419" s="174" t="s">
        <v>82</v>
      </c>
      <c r="AV419" s="14" t="s">
        <v>80</v>
      </c>
      <c r="AW419" s="14" t="s">
        <v>29</v>
      </c>
      <c r="AX419" s="14" t="s">
        <v>72</v>
      </c>
      <c r="AY419" s="174" t="s">
        <v>181</v>
      </c>
    </row>
    <row r="420" spans="1:65" s="14" customFormat="1" ht="11.25">
      <c r="B420" s="173"/>
      <c r="D420" s="160" t="s">
        <v>191</v>
      </c>
      <c r="E420" s="174" t="s">
        <v>1</v>
      </c>
      <c r="F420" s="175" t="s">
        <v>379</v>
      </c>
      <c r="H420" s="174" t="s">
        <v>1</v>
      </c>
      <c r="I420" s="176"/>
      <c r="L420" s="173"/>
      <c r="M420" s="177"/>
      <c r="N420" s="178"/>
      <c r="O420" s="178"/>
      <c r="P420" s="178"/>
      <c r="Q420" s="178"/>
      <c r="R420" s="178"/>
      <c r="S420" s="178"/>
      <c r="T420" s="179"/>
      <c r="AT420" s="174" t="s">
        <v>191</v>
      </c>
      <c r="AU420" s="174" t="s">
        <v>82</v>
      </c>
      <c r="AV420" s="14" t="s">
        <v>80</v>
      </c>
      <c r="AW420" s="14" t="s">
        <v>29</v>
      </c>
      <c r="AX420" s="14" t="s">
        <v>72</v>
      </c>
      <c r="AY420" s="174" t="s">
        <v>181</v>
      </c>
    </row>
    <row r="421" spans="1:65" s="14" customFormat="1" ht="33.75">
      <c r="B421" s="173"/>
      <c r="D421" s="160" t="s">
        <v>191</v>
      </c>
      <c r="E421" s="174" t="s">
        <v>1</v>
      </c>
      <c r="F421" s="175" t="s">
        <v>380</v>
      </c>
      <c r="H421" s="174" t="s">
        <v>1</v>
      </c>
      <c r="I421" s="176"/>
      <c r="L421" s="173"/>
      <c r="M421" s="177"/>
      <c r="N421" s="178"/>
      <c r="O421" s="178"/>
      <c r="P421" s="178"/>
      <c r="Q421" s="178"/>
      <c r="R421" s="178"/>
      <c r="S421" s="178"/>
      <c r="T421" s="179"/>
      <c r="AT421" s="174" t="s">
        <v>191</v>
      </c>
      <c r="AU421" s="174" t="s">
        <v>82</v>
      </c>
      <c r="AV421" s="14" t="s">
        <v>80</v>
      </c>
      <c r="AW421" s="14" t="s">
        <v>29</v>
      </c>
      <c r="AX421" s="14" t="s">
        <v>72</v>
      </c>
      <c r="AY421" s="174" t="s">
        <v>181</v>
      </c>
    </row>
    <row r="422" spans="1:65" s="14" customFormat="1" ht="11.25">
      <c r="B422" s="173"/>
      <c r="D422" s="160" t="s">
        <v>191</v>
      </c>
      <c r="E422" s="174" t="s">
        <v>1</v>
      </c>
      <c r="F422" s="175" t="s">
        <v>1133</v>
      </c>
      <c r="H422" s="174" t="s">
        <v>1</v>
      </c>
      <c r="I422" s="176"/>
      <c r="L422" s="173"/>
      <c r="M422" s="177"/>
      <c r="N422" s="178"/>
      <c r="O422" s="178"/>
      <c r="P422" s="178"/>
      <c r="Q422" s="178"/>
      <c r="R422" s="178"/>
      <c r="S422" s="178"/>
      <c r="T422" s="179"/>
      <c r="AT422" s="174" t="s">
        <v>191</v>
      </c>
      <c r="AU422" s="174" t="s">
        <v>82</v>
      </c>
      <c r="AV422" s="14" t="s">
        <v>80</v>
      </c>
      <c r="AW422" s="14" t="s">
        <v>29</v>
      </c>
      <c r="AX422" s="14" t="s">
        <v>72</v>
      </c>
      <c r="AY422" s="174" t="s">
        <v>181</v>
      </c>
    </row>
    <row r="423" spans="1:65" s="14" customFormat="1" ht="11.25">
      <c r="B423" s="173"/>
      <c r="D423" s="160" t="s">
        <v>191</v>
      </c>
      <c r="E423" s="174" t="s">
        <v>1</v>
      </c>
      <c r="F423" s="175" t="s">
        <v>248</v>
      </c>
      <c r="H423" s="174" t="s">
        <v>1</v>
      </c>
      <c r="I423" s="176"/>
      <c r="L423" s="173"/>
      <c r="M423" s="177"/>
      <c r="N423" s="178"/>
      <c r="O423" s="178"/>
      <c r="P423" s="178"/>
      <c r="Q423" s="178"/>
      <c r="R423" s="178"/>
      <c r="S423" s="178"/>
      <c r="T423" s="179"/>
      <c r="AT423" s="174" t="s">
        <v>191</v>
      </c>
      <c r="AU423" s="174" t="s">
        <v>82</v>
      </c>
      <c r="AV423" s="14" t="s">
        <v>80</v>
      </c>
      <c r="AW423" s="14" t="s">
        <v>29</v>
      </c>
      <c r="AX423" s="14" t="s">
        <v>72</v>
      </c>
      <c r="AY423" s="174" t="s">
        <v>181</v>
      </c>
    </row>
    <row r="424" spans="1:65" s="13" customFormat="1" ht="11.25">
      <c r="B424" s="165"/>
      <c r="D424" s="160" t="s">
        <v>191</v>
      </c>
      <c r="E424" s="166" t="s">
        <v>1</v>
      </c>
      <c r="F424" s="167" t="s">
        <v>1134</v>
      </c>
      <c r="H424" s="168">
        <v>1589</v>
      </c>
      <c r="I424" s="169"/>
      <c r="L424" s="165"/>
      <c r="M424" s="170"/>
      <c r="N424" s="171"/>
      <c r="O424" s="171"/>
      <c r="P424" s="171"/>
      <c r="Q424" s="171"/>
      <c r="R424" s="171"/>
      <c r="S424" s="171"/>
      <c r="T424" s="172"/>
      <c r="AT424" s="166" t="s">
        <v>191</v>
      </c>
      <c r="AU424" s="166" t="s">
        <v>82</v>
      </c>
      <c r="AV424" s="13" t="s">
        <v>82</v>
      </c>
      <c r="AW424" s="13" t="s">
        <v>29</v>
      </c>
      <c r="AX424" s="13" t="s">
        <v>80</v>
      </c>
      <c r="AY424" s="166" t="s">
        <v>181</v>
      </c>
    </row>
    <row r="425" spans="1:65" s="2" customFormat="1" ht="24.2" customHeight="1">
      <c r="A425" s="32"/>
      <c r="B425" s="144"/>
      <c r="C425" s="188" t="s">
        <v>544</v>
      </c>
      <c r="D425" s="188" t="s">
        <v>266</v>
      </c>
      <c r="E425" s="189" t="s">
        <v>382</v>
      </c>
      <c r="F425" s="190" t="s">
        <v>383</v>
      </c>
      <c r="G425" s="191" t="s">
        <v>341</v>
      </c>
      <c r="H425" s="192">
        <v>15</v>
      </c>
      <c r="I425" s="193"/>
      <c r="J425" s="194">
        <f>ROUND(I425*H425,2)</f>
        <v>0</v>
      </c>
      <c r="K425" s="195"/>
      <c r="L425" s="33"/>
      <c r="M425" s="196" t="s">
        <v>1</v>
      </c>
      <c r="N425" s="197" t="s">
        <v>37</v>
      </c>
      <c r="O425" s="58"/>
      <c r="P425" s="156">
        <f>O425*H425</f>
        <v>0</v>
      </c>
      <c r="Q425" s="156">
        <v>0</v>
      </c>
      <c r="R425" s="156">
        <f>Q425*H425</f>
        <v>0</v>
      </c>
      <c r="S425" s="156">
        <v>0</v>
      </c>
      <c r="T425" s="157">
        <f>S425*H425</f>
        <v>0</v>
      </c>
      <c r="U425" s="32"/>
      <c r="V425" s="32"/>
      <c r="W425" s="32"/>
      <c r="X425" s="32"/>
      <c r="Y425" s="32"/>
      <c r="Z425" s="32"/>
      <c r="AA425" s="32"/>
      <c r="AB425" s="32"/>
      <c r="AC425" s="32"/>
      <c r="AD425" s="32"/>
      <c r="AE425" s="32"/>
      <c r="AR425" s="158" t="s">
        <v>188</v>
      </c>
      <c r="AT425" s="158" t="s">
        <v>266</v>
      </c>
      <c r="AU425" s="158" t="s">
        <v>82</v>
      </c>
      <c r="AY425" s="17" t="s">
        <v>181</v>
      </c>
      <c r="BE425" s="159">
        <f>IF(N425="základní",J425,0)</f>
        <v>0</v>
      </c>
      <c r="BF425" s="159">
        <f>IF(N425="snížená",J425,0)</f>
        <v>0</v>
      </c>
      <c r="BG425" s="159">
        <f>IF(N425="zákl. přenesená",J425,0)</f>
        <v>0</v>
      </c>
      <c r="BH425" s="159">
        <f>IF(N425="sníž. přenesená",J425,0)</f>
        <v>0</v>
      </c>
      <c r="BI425" s="159">
        <f>IF(N425="nulová",J425,0)</f>
        <v>0</v>
      </c>
      <c r="BJ425" s="17" t="s">
        <v>80</v>
      </c>
      <c r="BK425" s="159">
        <f>ROUND(I425*H425,2)</f>
        <v>0</v>
      </c>
      <c r="BL425" s="17" t="s">
        <v>188</v>
      </c>
      <c r="BM425" s="158" t="s">
        <v>1135</v>
      </c>
    </row>
    <row r="426" spans="1:65" s="2" customFormat="1" ht="19.5">
      <c r="A426" s="32"/>
      <c r="B426" s="33"/>
      <c r="C426" s="32"/>
      <c r="D426" s="160" t="s">
        <v>190</v>
      </c>
      <c r="E426" s="32"/>
      <c r="F426" s="161" t="s">
        <v>383</v>
      </c>
      <c r="G426" s="32"/>
      <c r="H426" s="32"/>
      <c r="I426" s="162"/>
      <c r="J426" s="32"/>
      <c r="K426" s="32"/>
      <c r="L426" s="33"/>
      <c r="M426" s="163"/>
      <c r="N426" s="164"/>
      <c r="O426" s="58"/>
      <c r="P426" s="58"/>
      <c r="Q426" s="58"/>
      <c r="R426" s="58"/>
      <c r="S426" s="58"/>
      <c r="T426" s="59"/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T426" s="17" t="s">
        <v>190</v>
      </c>
      <c r="AU426" s="17" t="s">
        <v>82</v>
      </c>
    </row>
    <row r="427" spans="1:65" s="14" customFormat="1" ht="11.25">
      <c r="B427" s="173"/>
      <c r="D427" s="160" t="s">
        <v>191</v>
      </c>
      <c r="E427" s="174" t="s">
        <v>1</v>
      </c>
      <c r="F427" s="175" t="s">
        <v>193</v>
      </c>
      <c r="H427" s="174" t="s">
        <v>1</v>
      </c>
      <c r="I427" s="176"/>
      <c r="L427" s="173"/>
      <c r="M427" s="177"/>
      <c r="N427" s="178"/>
      <c r="O427" s="178"/>
      <c r="P427" s="178"/>
      <c r="Q427" s="178"/>
      <c r="R427" s="178"/>
      <c r="S427" s="178"/>
      <c r="T427" s="179"/>
      <c r="AT427" s="174" t="s">
        <v>191</v>
      </c>
      <c r="AU427" s="174" t="s">
        <v>82</v>
      </c>
      <c r="AV427" s="14" t="s">
        <v>80</v>
      </c>
      <c r="AW427" s="14" t="s">
        <v>29</v>
      </c>
      <c r="AX427" s="14" t="s">
        <v>72</v>
      </c>
      <c r="AY427" s="174" t="s">
        <v>181</v>
      </c>
    </row>
    <row r="428" spans="1:65" s="14" customFormat="1" ht="22.5">
      <c r="B428" s="173"/>
      <c r="D428" s="160" t="s">
        <v>191</v>
      </c>
      <c r="E428" s="174" t="s">
        <v>1</v>
      </c>
      <c r="F428" s="175" t="s">
        <v>386</v>
      </c>
      <c r="H428" s="174" t="s">
        <v>1</v>
      </c>
      <c r="I428" s="176"/>
      <c r="L428" s="173"/>
      <c r="M428" s="177"/>
      <c r="N428" s="178"/>
      <c r="O428" s="178"/>
      <c r="P428" s="178"/>
      <c r="Q428" s="178"/>
      <c r="R428" s="178"/>
      <c r="S428" s="178"/>
      <c r="T428" s="179"/>
      <c r="AT428" s="174" t="s">
        <v>191</v>
      </c>
      <c r="AU428" s="174" t="s">
        <v>82</v>
      </c>
      <c r="AV428" s="14" t="s">
        <v>80</v>
      </c>
      <c r="AW428" s="14" t="s">
        <v>29</v>
      </c>
      <c r="AX428" s="14" t="s">
        <v>72</v>
      </c>
      <c r="AY428" s="174" t="s">
        <v>181</v>
      </c>
    </row>
    <row r="429" spans="1:65" s="14" customFormat="1" ht="11.25">
      <c r="B429" s="173"/>
      <c r="D429" s="160" t="s">
        <v>191</v>
      </c>
      <c r="E429" s="174" t="s">
        <v>1</v>
      </c>
      <c r="F429" s="175" t="s">
        <v>195</v>
      </c>
      <c r="H429" s="174" t="s">
        <v>1</v>
      </c>
      <c r="I429" s="176"/>
      <c r="L429" s="173"/>
      <c r="M429" s="177"/>
      <c r="N429" s="178"/>
      <c r="O429" s="178"/>
      <c r="P429" s="178"/>
      <c r="Q429" s="178"/>
      <c r="R429" s="178"/>
      <c r="S429" s="178"/>
      <c r="T429" s="179"/>
      <c r="AT429" s="174" t="s">
        <v>191</v>
      </c>
      <c r="AU429" s="174" t="s">
        <v>82</v>
      </c>
      <c r="AV429" s="14" t="s">
        <v>80</v>
      </c>
      <c r="AW429" s="14" t="s">
        <v>29</v>
      </c>
      <c r="AX429" s="14" t="s">
        <v>72</v>
      </c>
      <c r="AY429" s="174" t="s">
        <v>181</v>
      </c>
    </row>
    <row r="430" spans="1:65" s="14" customFormat="1" ht="11.25">
      <c r="B430" s="173"/>
      <c r="D430" s="160" t="s">
        <v>191</v>
      </c>
      <c r="E430" s="174" t="s">
        <v>1</v>
      </c>
      <c r="F430" s="175" t="s">
        <v>210</v>
      </c>
      <c r="H430" s="174" t="s">
        <v>1</v>
      </c>
      <c r="I430" s="176"/>
      <c r="L430" s="173"/>
      <c r="M430" s="177"/>
      <c r="N430" s="178"/>
      <c r="O430" s="178"/>
      <c r="P430" s="178"/>
      <c r="Q430" s="178"/>
      <c r="R430" s="178"/>
      <c r="S430" s="178"/>
      <c r="T430" s="179"/>
      <c r="AT430" s="174" t="s">
        <v>191</v>
      </c>
      <c r="AU430" s="174" t="s">
        <v>82</v>
      </c>
      <c r="AV430" s="14" t="s">
        <v>80</v>
      </c>
      <c r="AW430" s="14" t="s">
        <v>29</v>
      </c>
      <c r="AX430" s="14" t="s">
        <v>72</v>
      </c>
      <c r="AY430" s="174" t="s">
        <v>181</v>
      </c>
    </row>
    <row r="431" spans="1:65" s="14" customFormat="1" ht="11.25">
      <c r="B431" s="173"/>
      <c r="D431" s="160" t="s">
        <v>191</v>
      </c>
      <c r="E431" s="174" t="s">
        <v>1</v>
      </c>
      <c r="F431" s="175" t="s">
        <v>196</v>
      </c>
      <c r="H431" s="174" t="s">
        <v>1</v>
      </c>
      <c r="I431" s="176"/>
      <c r="L431" s="173"/>
      <c r="M431" s="177"/>
      <c r="N431" s="178"/>
      <c r="O431" s="178"/>
      <c r="P431" s="178"/>
      <c r="Q431" s="178"/>
      <c r="R431" s="178"/>
      <c r="S431" s="178"/>
      <c r="T431" s="179"/>
      <c r="AT431" s="174" t="s">
        <v>191</v>
      </c>
      <c r="AU431" s="174" t="s">
        <v>82</v>
      </c>
      <c r="AV431" s="14" t="s">
        <v>80</v>
      </c>
      <c r="AW431" s="14" t="s">
        <v>29</v>
      </c>
      <c r="AX431" s="14" t="s">
        <v>72</v>
      </c>
      <c r="AY431" s="174" t="s">
        <v>181</v>
      </c>
    </row>
    <row r="432" spans="1:65" s="13" customFormat="1" ht="11.25">
      <c r="B432" s="165"/>
      <c r="D432" s="160" t="s">
        <v>191</v>
      </c>
      <c r="E432" s="166" t="s">
        <v>1</v>
      </c>
      <c r="F432" s="167" t="s">
        <v>1136</v>
      </c>
      <c r="H432" s="168">
        <v>15</v>
      </c>
      <c r="I432" s="169"/>
      <c r="L432" s="165"/>
      <c r="M432" s="170"/>
      <c r="N432" s="171"/>
      <c r="O432" s="171"/>
      <c r="P432" s="171"/>
      <c r="Q432" s="171"/>
      <c r="R432" s="171"/>
      <c r="S432" s="171"/>
      <c r="T432" s="172"/>
      <c r="AT432" s="166" t="s">
        <v>191</v>
      </c>
      <c r="AU432" s="166" t="s">
        <v>82</v>
      </c>
      <c r="AV432" s="13" t="s">
        <v>82</v>
      </c>
      <c r="AW432" s="13" t="s">
        <v>29</v>
      </c>
      <c r="AX432" s="13" t="s">
        <v>80</v>
      </c>
      <c r="AY432" s="166" t="s">
        <v>181</v>
      </c>
    </row>
    <row r="433" spans="1:65" s="2" customFormat="1" ht="24.2" customHeight="1">
      <c r="A433" s="32"/>
      <c r="B433" s="144"/>
      <c r="C433" s="188" t="s">
        <v>548</v>
      </c>
      <c r="D433" s="188" t="s">
        <v>266</v>
      </c>
      <c r="E433" s="189" t="s">
        <v>389</v>
      </c>
      <c r="F433" s="190" t="s">
        <v>390</v>
      </c>
      <c r="G433" s="191" t="s">
        <v>622</v>
      </c>
      <c r="H433" s="192">
        <v>1710</v>
      </c>
      <c r="I433" s="193"/>
      <c r="J433" s="194">
        <f>ROUND(I433*H433,2)</f>
        <v>0</v>
      </c>
      <c r="K433" s="195"/>
      <c r="L433" s="33"/>
      <c r="M433" s="196" t="s">
        <v>1</v>
      </c>
      <c r="N433" s="197" t="s">
        <v>37</v>
      </c>
      <c r="O433" s="58"/>
      <c r="P433" s="156">
        <f>O433*H433</f>
        <v>0</v>
      </c>
      <c r="Q433" s="156">
        <v>0</v>
      </c>
      <c r="R433" s="156">
        <f>Q433*H433</f>
        <v>0</v>
      </c>
      <c r="S433" s="156">
        <v>0</v>
      </c>
      <c r="T433" s="157">
        <f>S433*H433</f>
        <v>0</v>
      </c>
      <c r="U433" s="32"/>
      <c r="V433" s="32"/>
      <c r="W433" s="32"/>
      <c r="X433" s="32"/>
      <c r="Y433" s="32"/>
      <c r="Z433" s="32"/>
      <c r="AA433" s="32"/>
      <c r="AB433" s="32"/>
      <c r="AC433" s="32"/>
      <c r="AD433" s="32"/>
      <c r="AE433" s="32"/>
      <c r="AR433" s="158" t="s">
        <v>188</v>
      </c>
      <c r="AT433" s="158" t="s">
        <v>266</v>
      </c>
      <c r="AU433" s="158" t="s">
        <v>82</v>
      </c>
      <c r="AY433" s="17" t="s">
        <v>181</v>
      </c>
      <c r="BE433" s="159">
        <f>IF(N433="základní",J433,0)</f>
        <v>0</v>
      </c>
      <c r="BF433" s="159">
        <f>IF(N433="snížená",J433,0)</f>
        <v>0</v>
      </c>
      <c r="BG433" s="159">
        <f>IF(N433="zákl. přenesená",J433,0)</f>
        <v>0</v>
      </c>
      <c r="BH433" s="159">
        <f>IF(N433="sníž. přenesená",J433,0)</f>
        <v>0</v>
      </c>
      <c r="BI433" s="159">
        <f>IF(N433="nulová",J433,0)</f>
        <v>0</v>
      </c>
      <c r="BJ433" s="17" t="s">
        <v>80</v>
      </c>
      <c r="BK433" s="159">
        <f>ROUND(I433*H433,2)</f>
        <v>0</v>
      </c>
      <c r="BL433" s="17" t="s">
        <v>188</v>
      </c>
      <c r="BM433" s="158" t="s">
        <v>1137</v>
      </c>
    </row>
    <row r="434" spans="1:65" s="2" customFormat="1" ht="19.5">
      <c r="A434" s="32"/>
      <c r="B434" s="33"/>
      <c r="C434" s="32"/>
      <c r="D434" s="160" t="s">
        <v>190</v>
      </c>
      <c r="E434" s="32"/>
      <c r="F434" s="161" t="s">
        <v>390</v>
      </c>
      <c r="G434" s="32"/>
      <c r="H434" s="32"/>
      <c r="I434" s="162"/>
      <c r="J434" s="32"/>
      <c r="K434" s="32"/>
      <c r="L434" s="33"/>
      <c r="M434" s="163"/>
      <c r="N434" s="164"/>
      <c r="O434" s="58"/>
      <c r="P434" s="58"/>
      <c r="Q434" s="58"/>
      <c r="R434" s="58"/>
      <c r="S434" s="58"/>
      <c r="T434" s="59"/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T434" s="17" t="s">
        <v>190</v>
      </c>
      <c r="AU434" s="17" t="s">
        <v>82</v>
      </c>
    </row>
    <row r="435" spans="1:65" s="14" customFormat="1" ht="11.25">
      <c r="B435" s="173"/>
      <c r="D435" s="160" t="s">
        <v>191</v>
      </c>
      <c r="E435" s="174" t="s">
        <v>1</v>
      </c>
      <c r="F435" s="175" t="s">
        <v>193</v>
      </c>
      <c r="H435" s="174" t="s">
        <v>1</v>
      </c>
      <c r="I435" s="176"/>
      <c r="L435" s="173"/>
      <c r="M435" s="177"/>
      <c r="N435" s="178"/>
      <c r="O435" s="178"/>
      <c r="P435" s="178"/>
      <c r="Q435" s="178"/>
      <c r="R435" s="178"/>
      <c r="S435" s="178"/>
      <c r="T435" s="179"/>
      <c r="AT435" s="174" t="s">
        <v>191</v>
      </c>
      <c r="AU435" s="174" t="s">
        <v>82</v>
      </c>
      <c r="AV435" s="14" t="s">
        <v>80</v>
      </c>
      <c r="AW435" s="14" t="s">
        <v>29</v>
      </c>
      <c r="AX435" s="14" t="s">
        <v>72</v>
      </c>
      <c r="AY435" s="174" t="s">
        <v>181</v>
      </c>
    </row>
    <row r="436" spans="1:65" s="14" customFormat="1" ht="11.25">
      <c r="B436" s="173"/>
      <c r="D436" s="160" t="s">
        <v>191</v>
      </c>
      <c r="E436" s="174" t="s">
        <v>1</v>
      </c>
      <c r="F436" s="175" t="s">
        <v>392</v>
      </c>
      <c r="H436" s="174" t="s">
        <v>1</v>
      </c>
      <c r="I436" s="176"/>
      <c r="L436" s="173"/>
      <c r="M436" s="177"/>
      <c r="N436" s="178"/>
      <c r="O436" s="178"/>
      <c r="P436" s="178"/>
      <c r="Q436" s="178"/>
      <c r="R436" s="178"/>
      <c r="S436" s="178"/>
      <c r="T436" s="179"/>
      <c r="AT436" s="174" t="s">
        <v>191</v>
      </c>
      <c r="AU436" s="174" t="s">
        <v>82</v>
      </c>
      <c r="AV436" s="14" t="s">
        <v>80</v>
      </c>
      <c r="AW436" s="14" t="s">
        <v>29</v>
      </c>
      <c r="AX436" s="14" t="s">
        <v>72</v>
      </c>
      <c r="AY436" s="174" t="s">
        <v>181</v>
      </c>
    </row>
    <row r="437" spans="1:65" s="14" customFormat="1" ht="11.25">
      <c r="B437" s="173"/>
      <c r="D437" s="160" t="s">
        <v>191</v>
      </c>
      <c r="E437" s="174" t="s">
        <v>1</v>
      </c>
      <c r="F437" s="175" t="s">
        <v>228</v>
      </c>
      <c r="H437" s="174" t="s">
        <v>1</v>
      </c>
      <c r="I437" s="176"/>
      <c r="L437" s="173"/>
      <c r="M437" s="177"/>
      <c r="N437" s="178"/>
      <c r="O437" s="178"/>
      <c r="P437" s="178"/>
      <c r="Q437" s="178"/>
      <c r="R437" s="178"/>
      <c r="S437" s="178"/>
      <c r="T437" s="179"/>
      <c r="AT437" s="174" t="s">
        <v>191</v>
      </c>
      <c r="AU437" s="174" t="s">
        <v>82</v>
      </c>
      <c r="AV437" s="14" t="s">
        <v>80</v>
      </c>
      <c r="AW437" s="14" t="s">
        <v>29</v>
      </c>
      <c r="AX437" s="14" t="s">
        <v>72</v>
      </c>
      <c r="AY437" s="174" t="s">
        <v>181</v>
      </c>
    </row>
    <row r="438" spans="1:65" s="14" customFormat="1" ht="11.25">
      <c r="B438" s="173"/>
      <c r="D438" s="160" t="s">
        <v>191</v>
      </c>
      <c r="E438" s="174" t="s">
        <v>1</v>
      </c>
      <c r="F438" s="175" t="s">
        <v>195</v>
      </c>
      <c r="H438" s="174" t="s">
        <v>1</v>
      </c>
      <c r="I438" s="176"/>
      <c r="L438" s="173"/>
      <c r="M438" s="177"/>
      <c r="N438" s="178"/>
      <c r="O438" s="178"/>
      <c r="P438" s="178"/>
      <c r="Q438" s="178"/>
      <c r="R438" s="178"/>
      <c r="S438" s="178"/>
      <c r="T438" s="179"/>
      <c r="AT438" s="174" t="s">
        <v>191</v>
      </c>
      <c r="AU438" s="174" t="s">
        <v>82</v>
      </c>
      <c r="AV438" s="14" t="s">
        <v>80</v>
      </c>
      <c r="AW438" s="14" t="s">
        <v>29</v>
      </c>
      <c r="AX438" s="14" t="s">
        <v>72</v>
      </c>
      <c r="AY438" s="174" t="s">
        <v>181</v>
      </c>
    </row>
    <row r="439" spans="1:65" s="14" customFormat="1" ht="11.25">
      <c r="B439" s="173"/>
      <c r="D439" s="160" t="s">
        <v>191</v>
      </c>
      <c r="E439" s="174" t="s">
        <v>1</v>
      </c>
      <c r="F439" s="175" t="s">
        <v>210</v>
      </c>
      <c r="H439" s="174" t="s">
        <v>1</v>
      </c>
      <c r="I439" s="176"/>
      <c r="L439" s="173"/>
      <c r="M439" s="177"/>
      <c r="N439" s="178"/>
      <c r="O439" s="178"/>
      <c r="P439" s="178"/>
      <c r="Q439" s="178"/>
      <c r="R439" s="178"/>
      <c r="S439" s="178"/>
      <c r="T439" s="179"/>
      <c r="AT439" s="174" t="s">
        <v>191</v>
      </c>
      <c r="AU439" s="174" t="s">
        <v>82</v>
      </c>
      <c r="AV439" s="14" t="s">
        <v>80</v>
      </c>
      <c r="AW439" s="14" t="s">
        <v>29</v>
      </c>
      <c r="AX439" s="14" t="s">
        <v>72</v>
      </c>
      <c r="AY439" s="174" t="s">
        <v>181</v>
      </c>
    </row>
    <row r="440" spans="1:65" s="14" customFormat="1" ht="11.25">
      <c r="B440" s="173"/>
      <c r="D440" s="160" t="s">
        <v>191</v>
      </c>
      <c r="E440" s="174" t="s">
        <v>1</v>
      </c>
      <c r="F440" s="175" t="s">
        <v>196</v>
      </c>
      <c r="H440" s="174" t="s">
        <v>1</v>
      </c>
      <c r="I440" s="176"/>
      <c r="L440" s="173"/>
      <c r="M440" s="177"/>
      <c r="N440" s="178"/>
      <c r="O440" s="178"/>
      <c r="P440" s="178"/>
      <c r="Q440" s="178"/>
      <c r="R440" s="178"/>
      <c r="S440" s="178"/>
      <c r="T440" s="179"/>
      <c r="AT440" s="174" t="s">
        <v>191</v>
      </c>
      <c r="AU440" s="174" t="s">
        <v>82</v>
      </c>
      <c r="AV440" s="14" t="s">
        <v>80</v>
      </c>
      <c r="AW440" s="14" t="s">
        <v>29</v>
      </c>
      <c r="AX440" s="14" t="s">
        <v>72</v>
      </c>
      <c r="AY440" s="174" t="s">
        <v>181</v>
      </c>
    </row>
    <row r="441" spans="1:65" s="13" customFormat="1" ht="11.25">
      <c r="B441" s="165"/>
      <c r="D441" s="160" t="s">
        <v>191</v>
      </c>
      <c r="E441" s="166" t="s">
        <v>1</v>
      </c>
      <c r="F441" s="167" t="s">
        <v>1138</v>
      </c>
      <c r="H441" s="168">
        <v>1710</v>
      </c>
      <c r="I441" s="169"/>
      <c r="L441" s="165"/>
      <c r="M441" s="170"/>
      <c r="N441" s="171"/>
      <c r="O441" s="171"/>
      <c r="P441" s="171"/>
      <c r="Q441" s="171"/>
      <c r="R441" s="171"/>
      <c r="S441" s="171"/>
      <c r="T441" s="172"/>
      <c r="AT441" s="166" t="s">
        <v>191</v>
      </c>
      <c r="AU441" s="166" t="s">
        <v>82</v>
      </c>
      <c r="AV441" s="13" t="s">
        <v>82</v>
      </c>
      <c r="AW441" s="13" t="s">
        <v>29</v>
      </c>
      <c r="AX441" s="13" t="s">
        <v>80</v>
      </c>
      <c r="AY441" s="166" t="s">
        <v>181</v>
      </c>
    </row>
    <row r="442" spans="1:65" s="2" customFormat="1" ht="16.5" customHeight="1">
      <c r="A442" s="32"/>
      <c r="B442" s="144"/>
      <c r="C442" s="188" t="s">
        <v>552</v>
      </c>
      <c r="D442" s="188" t="s">
        <v>266</v>
      </c>
      <c r="E442" s="189" t="s">
        <v>395</v>
      </c>
      <c r="F442" s="190" t="s">
        <v>396</v>
      </c>
      <c r="G442" s="191" t="s">
        <v>215</v>
      </c>
      <c r="H442" s="192">
        <v>135</v>
      </c>
      <c r="I442" s="193"/>
      <c r="J442" s="194">
        <f>ROUND(I442*H442,2)</f>
        <v>0</v>
      </c>
      <c r="K442" s="195"/>
      <c r="L442" s="33"/>
      <c r="M442" s="196" t="s">
        <v>1</v>
      </c>
      <c r="N442" s="197" t="s">
        <v>37</v>
      </c>
      <c r="O442" s="58"/>
      <c r="P442" s="156">
        <f>O442*H442</f>
        <v>0</v>
      </c>
      <c r="Q442" s="156">
        <v>0</v>
      </c>
      <c r="R442" s="156">
        <f>Q442*H442</f>
        <v>0</v>
      </c>
      <c r="S442" s="156">
        <v>0</v>
      </c>
      <c r="T442" s="157">
        <f>S442*H442</f>
        <v>0</v>
      </c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R442" s="158" t="s">
        <v>188</v>
      </c>
      <c r="AT442" s="158" t="s">
        <v>266</v>
      </c>
      <c r="AU442" s="158" t="s">
        <v>82</v>
      </c>
      <c r="AY442" s="17" t="s">
        <v>181</v>
      </c>
      <c r="BE442" s="159">
        <f>IF(N442="základní",J442,0)</f>
        <v>0</v>
      </c>
      <c r="BF442" s="159">
        <f>IF(N442="snížená",J442,0)</f>
        <v>0</v>
      </c>
      <c r="BG442" s="159">
        <f>IF(N442="zákl. přenesená",J442,0)</f>
        <v>0</v>
      </c>
      <c r="BH442" s="159">
        <f>IF(N442="sníž. přenesená",J442,0)</f>
        <v>0</v>
      </c>
      <c r="BI442" s="159">
        <f>IF(N442="nulová",J442,0)</f>
        <v>0</v>
      </c>
      <c r="BJ442" s="17" t="s">
        <v>80</v>
      </c>
      <c r="BK442" s="159">
        <f>ROUND(I442*H442,2)</f>
        <v>0</v>
      </c>
      <c r="BL442" s="17" t="s">
        <v>188</v>
      </c>
      <c r="BM442" s="158" t="s">
        <v>1139</v>
      </c>
    </row>
    <row r="443" spans="1:65" s="2" customFormat="1" ht="11.25">
      <c r="A443" s="32"/>
      <c r="B443" s="33"/>
      <c r="C443" s="32"/>
      <c r="D443" s="160" t="s">
        <v>190</v>
      </c>
      <c r="E443" s="32"/>
      <c r="F443" s="161" t="s">
        <v>396</v>
      </c>
      <c r="G443" s="32"/>
      <c r="H443" s="32"/>
      <c r="I443" s="162"/>
      <c r="J443" s="32"/>
      <c r="K443" s="32"/>
      <c r="L443" s="33"/>
      <c r="M443" s="163"/>
      <c r="N443" s="164"/>
      <c r="O443" s="58"/>
      <c r="P443" s="58"/>
      <c r="Q443" s="58"/>
      <c r="R443" s="58"/>
      <c r="S443" s="58"/>
      <c r="T443" s="59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T443" s="17" t="s">
        <v>190</v>
      </c>
      <c r="AU443" s="17" t="s">
        <v>82</v>
      </c>
    </row>
    <row r="444" spans="1:65" s="14" customFormat="1" ht="11.25">
      <c r="B444" s="173"/>
      <c r="D444" s="160" t="s">
        <v>191</v>
      </c>
      <c r="E444" s="174" t="s">
        <v>1</v>
      </c>
      <c r="F444" s="175" t="s">
        <v>193</v>
      </c>
      <c r="H444" s="174" t="s">
        <v>1</v>
      </c>
      <c r="I444" s="176"/>
      <c r="L444" s="173"/>
      <c r="M444" s="177"/>
      <c r="N444" s="178"/>
      <c r="O444" s="178"/>
      <c r="P444" s="178"/>
      <c r="Q444" s="178"/>
      <c r="R444" s="178"/>
      <c r="S444" s="178"/>
      <c r="T444" s="179"/>
      <c r="AT444" s="174" t="s">
        <v>191</v>
      </c>
      <c r="AU444" s="174" t="s">
        <v>82</v>
      </c>
      <c r="AV444" s="14" t="s">
        <v>80</v>
      </c>
      <c r="AW444" s="14" t="s">
        <v>29</v>
      </c>
      <c r="AX444" s="14" t="s">
        <v>72</v>
      </c>
      <c r="AY444" s="174" t="s">
        <v>181</v>
      </c>
    </row>
    <row r="445" spans="1:65" s="14" customFormat="1" ht="11.25">
      <c r="B445" s="173"/>
      <c r="D445" s="160" t="s">
        <v>191</v>
      </c>
      <c r="E445" s="174" t="s">
        <v>1</v>
      </c>
      <c r="F445" s="175" t="s">
        <v>261</v>
      </c>
      <c r="H445" s="174" t="s">
        <v>1</v>
      </c>
      <c r="I445" s="176"/>
      <c r="L445" s="173"/>
      <c r="M445" s="177"/>
      <c r="N445" s="178"/>
      <c r="O445" s="178"/>
      <c r="P445" s="178"/>
      <c r="Q445" s="178"/>
      <c r="R445" s="178"/>
      <c r="S445" s="178"/>
      <c r="T445" s="179"/>
      <c r="AT445" s="174" t="s">
        <v>191</v>
      </c>
      <c r="AU445" s="174" t="s">
        <v>82</v>
      </c>
      <c r="AV445" s="14" t="s">
        <v>80</v>
      </c>
      <c r="AW445" s="14" t="s">
        <v>29</v>
      </c>
      <c r="AX445" s="14" t="s">
        <v>72</v>
      </c>
      <c r="AY445" s="174" t="s">
        <v>181</v>
      </c>
    </row>
    <row r="446" spans="1:65" s="14" customFormat="1" ht="11.25">
      <c r="B446" s="173"/>
      <c r="D446" s="160" t="s">
        <v>191</v>
      </c>
      <c r="E446" s="174" t="s">
        <v>1</v>
      </c>
      <c r="F446" s="175" t="s">
        <v>195</v>
      </c>
      <c r="H446" s="174" t="s">
        <v>1</v>
      </c>
      <c r="I446" s="176"/>
      <c r="L446" s="173"/>
      <c r="M446" s="177"/>
      <c r="N446" s="178"/>
      <c r="O446" s="178"/>
      <c r="P446" s="178"/>
      <c r="Q446" s="178"/>
      <c r="R446" s="178"/>
      <c r="S446" s="178"/>
      <c r="T446" s="179"/>
      <c r="AT446" s="174" t="s">
        <v>191</v>
      </c>
      <c r="AU446" s="174" t="s">
        <v>82</v>
      </c>
      <c r="AV446" s="14" t="s">
        <v>80</v>
      </c>
      <c r="AW446" s="14" t="s">
        <v>29</v>
      </c>
      <c r="AX446" s="14" t="s">
        <v>72</v>
      </c>
      <c r="AY446" s="174" t="s">
        <v>181</v>
      </c>
    </row>
    <row r="447" spans="1:65" s="14" customFormat="1" ht="11.25">
      <c r="B447" s="173"/>
      <c r="D447" s="160" t="s">
        <v>191</v>
      </c>
      <c r="E447" s="174" t="s">
        <v>1</v>
      </c>
      <c r="F447" s="175" t="s">
        <v>210</v>
      </c>
      <c r="H447" s="174" t="s">
        <v>1</v>
      </c>
      <c r="I447" s="176"/>
      <c r="L447" s="173"/>
      <c r="M447" s="177"/>
      <c r="N447" s="178"/>
      <c r="O447" s="178"/>
      <c r="P447" s="178"/>
      <c r="Q447" s="178"/>
      <c r="R447" s="178"/>
      <c r="S447" s="178"/>
      <c r="T447" s="179"/>
      <c r="AT447" s="174" t="s">
        <v>191</v>
      </c>
      <c r="AU447" s="174" t="s">
        <v>82</v>
      </c>
      <c r="AV447" s="14" t="s">
        <v>80</v>
      </c>
      <c r="AW447" s="14" t="s">
        <v>29</v>
      </c>
      <c r="AX447" s="14" t="s">
        <v>72</v>
      </c>
      <c r="AY447" s="174" t="s">
        <v>181</v>
      </c>
    </row>
    <row r="448" spans="1:65" s="14" customFormat="1" ht="11.25">
      <c r="B448" s="173"/>
      <c r="D448" s="160" t="s">
        <v>191</v>
      </c>
      <c r="E448" s="174" t="s">
        <v>1</v>
      </c>
      <c r="F448" s="175" t="s">
        <v>196</v>
      </c>
      <c r="H448" s="174" t="s">
        <v>1</v>
      </c>
      <c r="I448" s="176"/>
      <c r="L448" s="173"/>
      <c r="M448" s="177"/>
      <c r="N448" s="178"/>
      <c r="O448" s="178"/>
      <c r="P448" s="178"/>
      <c r="Q448" s="178"/>
      <c r="R448" s="178"/>
      <c r="S448" s="178"/>
      <c r="T448" s="179"/>
      <c r="AT448" s="174" t="s">
        <v>191</v>
      </c>
      <c r="AU448" s="174" t="s">
        <v>82</v>
      </c>
      <c r="AV448" s="14" t="s">
        <v>80</v>
      </c>
      <c r="AW448" s="14" t="s">
        <v>29</v>
      </c>
      <c r="AX448" s="14" t="s">
        <v>72</v>
      </c>
      <c r="AY448" s="174" t="s">
        <v>181</v>
      </c>
    </row>
    <row r="449" spans="1:65" s="13" customFormat="1" ht="22.5">
      <c r="B449" s="165"/>
      <c r="D449" s="160" t="s">
        <v>191</v>
      </c>
      <c r="E449" s="166" t="s">
        <v>1</v>
      </c>
      <c r="F449" s="167" t="s">
        <v>1140</v>
      </c>
      <c r="H449" s="168">
        <v>135</v>
      </c>
      <c r="I449" s="169"/>
      <c r="L449" s="165"/>
      <c r="M449" s="170"/>
      <c r="N449" s="171"/>
      <c r="O449" s="171"/>
      <c r="P449" s="171"/>
      <c r="Q449" s="171"/>
      <c r="R449" s="171"/>
      <c r="S449" s="171"/>
      <c r="T449" s="172"/>
      <c r="AT449" s="166" t="s">
        <v>191</v>
      </c>
      <c r="AU449" s="166" t="s">
        <v>82</v>
      </c>
      <c r="AV449" s="13" t="s">
        <v>82</v>
      </c>
      <c r="AW449" s="13" t="s">
        <v>29</v>
      </c>
      <c r="AX449" s="13" t="s">
        <v>80</v>
      </c>
      <c r="AY449" s="166" t="s">
        <v>181</v>
      </c>
    </row>
    <row r="450" spans="1:65" s="2" customFormat="1" ht="24.2" customHeight="1">
      <c r="A450" s="32"/>
      <c r="B450" s="144"/>
      <c r="C450" s="188" t="s">
        <v>556</v>
      </c>
      <c r="D450" s="188" t="s">
        <v>266</v>
      </c>
      <c r="E450" s="189" t="s">
        <v>401</v>
      </c>
      <c r="F450" s="190" t="s">
        <v>402</v>
      </c>
      <c r="G450" s="191" t="s">
        <v>215</v>
      </c>
      <c r="H450" s="192">
        <v>16</v>
      </c>
      <c r="I450" s="193"/>
      <c r="J450" s="194">
        <f>ROUND(I450*H450,2)</f>
        <v>0</v>
      </c>
      <c r="K450" s="195"/>
      <c r="L450" s="33"/>
      <c r="M450" s="196" t="s">
        <v>1</v>
      </c>
      <c r="N450" s="197" t="s">
        <v>37</v>
      </c>
      <c r="O450" s="58"/>
      <c r="P450" s="156">
        <f>O450*H450</f>
        <v>0</v>
      </c>
      <c r="Q450" s="156">
        <v>0</v>
      </c>
      <c r="R450" s="156">
        <f>Q450*H450</f>
        <v>0</v>
      </c>
      <c r="S450" s="156">
        <v>0</v>
      </c>
      <c r="T450" s="157">
        <f>S450*H450</f>
        <v>0</v>
      </c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R450" s="158" t="s">
        <v>188</v>
      </c>
      <c r="AT450" s="158" t="s">
        <v>266</v>
      </c>
      <c r="AU450" s="158" t="s">
        <v>82</v>
      </c>
      <c r="AY450" s="17" t="s">
        <v>181</v>
      </c>
      <c r="BE450" s="159">
        <f>IF(N450="základní",J450,0)</f>
        <v>0</v>
      </c>
      <c r="BF450" s="159">
        <f>IF(N450="snížená",J450,0)</f>
        <v>0</v>
      </c>
      <c r="BG450" s="159">
        <f>IF(N450="zákl. přenesená",J450,0)</f>
        <v>0</v>
      </c>
      <c r="BH450" s="159">
        <f>IF(N450="sníž. přenesená",J450,0)</f>
        <v>0</v>
      </c>
      <c r="BI450" s="159">
        <f>IF(N450="nulová",J450,0)</f>
        <v>0</v>
      </c>
      <c r="BJ450" s="17" t="s">
        <v>80</v>
      </c>
      <c r="BK450" s="159">
        <f>ROUND(I450*H450,2)</f>
        <v>0</v>
      </c>
      <c r="BL450" s="17" t="s">
        <v>188</v>
      </c>
      <c r="BM450" s="158" t="s">
        <v>1141</v>
      </c>
    </row>
    <row r="451" spans="1:65" s="2" customFormat="1" ht="11.25">
      <c r="A451" s="32"/>
      <c r="B451" s="33"/>
      <c r="C451" s="32"/>
      <c r="D451" s="160" t="s">
        <v>190</v>
      </c>
      <c r="E451" s="32"/>
      <c r="F451" s="161" t="s">
        <v>402</v>
      </c>
      <c r="G451" s="32"/>
      <c r="H451" s="32"/>
      <c r="I451" s="162"/>
      <c r="J451" s="32"/>
      <c r="K451" s="32"/>
      <c r="L451" s="33"/>
      <c r="M451" s="163"/>
      <c r="N451" s="164"/>
      <c r="O451" s="58"/>
      <c r="P451" s="58"/>
      <c r="Q451" s="58"/>
      <c r="R451" s="58"/>
      <c r="S451" s="58"/>
      <c r="T451" s="59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T451" s="17" t="s">
        <v>190</v>
      </c>
      <c r="AU451" s="17" t="s">
        <v>82</v>
      </c>
    </row>
    <row r="452" spans="1:65" s="2" customFormat="1" ht="24.2" customHeight="1">
      <c r="A452" s="32"/>
      <c r="B452" s="144"/>
      <c r="C452" s="188" t="s">
        <v>560</v>
      </c>
      <c r="D452" s="188" t="s">
        <v>266</v>
      </c>
      <c r="E452" s="189" t="s">
        <v>405</v>
      </c>
      <c r="F452" s="190" t="s">
        <v>406</v>
      </c>
      <c r="G452" s="191" t="s">
        <v>183</v>
      </c>
      <c r="H452" s="192">
        <v>2450</v>
      </c>
      <c r="I452" s="193"/>
      <c r="J452" s="194">
        <f>ROUND(I452*H452,2)</f>
        <v>0</v>
      </c>
      <c r="K452" s="195"/>
      <c r="L452" s="33"/>
      <c r="M452" s="196" t="s">
        <v>1</v>
      </c>
      <c r="N452" s="197" t="s">
        <v>37</v>
      </c>
      <c r="O452" s="58"/>
      <c r="P452" s="156">
        <f>O452*H452</f>
        <v>0</v>
      </c>
      <c r="Q452" s="156">
        <v>0</v>
      </c>
      <c r="R452" s="156">
        <f>Q452*H452</f>
        <v>0</v>
      </c>
      <c r="S452" s="156">
        <v>0</v>
      </c>
      <c r="T452" s="157">
        <f>S452*H452</f>
        <v>0</v>
      </c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R452" s="158" t="s">
        <v>188</v>
      </c>
      <c r="AT452" s="158" t="s">
        <v>266</v>
      </c>
      <c r="AU452" s="158" t="s">
        <v>82</v>
      </c>
      <c r="AY452" s="17" t="s">
        <v>181</v>
      </c>
      <c r="BE452" s="159">
        <f>IF(N452="základní",J452,0)</f>
        <v>0</v>
      </c>
      <c r="BF452" s="159">
        <f>IF(N452="snížená",J452,0)</f>
        <v>0</v>
      </c>
      <c r="BG452" s="159">
        <f>IF(N452="zákl. přenesená",J452,0)</f>
        <v>0</v>
      </c>
      <c r="BH452" s="159">
        <f>IF(N452="sníž. přenesená",J452,0)</f>
        <v>0</v>
      </c>
      <c r="BI452" s="159">
        <f>IF(N452="nulová",J452,0)</f>
        <v>0</v>
      </c>
      <c r="BJ452" s="17" t="s">
        <v>80</v>
      </c>
      <c r="BK452" s="159">
        <f>ROUND(I452*H452,2)</f>
        <v>0</v>
      </c>
      <c r="BL452" s="17" t="s">
        <v>188</v>
      </c>
      <c r="BM452" s="158" t="s">
        <v>1142</v>
      </c>
    </row>
    <row r="453" spans="1:65" s="2" customFormat="1" ht="19.5">
      <c r="A453" s="32"/>
      <c r="B453" s="33"/>
      <c r="C453" s="32"/>
      <c r="D453" s="160" t="s">
        <v>190</v>
      </c>
      <c r="E453" s="32"/>
      <c r="F453" s="161" t="s">
        <v>406</v>
      </c>
      <c r="G453" s="32"/>
      <c r="H453" s="32"/>
      <c r="I453" s="162"/>
      <c r="J453" s="32"/>
      <c r="K453" s="32"/>
      <c r="L453" s="33"/>
      <c r="M453" s="163"/>
      <c r="N453" s="164"/>
      <c r="O453" s="58"/>
      <c r="P453" s="58"/>
      <c r="Q453" s="58"/>
      <c r="R453" s="58"/>
      <c r="S453" s="58"/>
      <c r="T453" s="59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T453" s="17" t="s">
        <v>190</v>
      </c>
      <c r="AU453" s="17" t="s">
        <v>82</v>
      </c>
    </row>
    <row r="454" spans="1:65" s="2" customFormat="1" ht="24.2" customHeight="1">
      <c r="A454" s="32"/>
      <c r="B454" s="144"/>
      <c r="C454" s="188" t="s">
        <v>564</v>
      </c>
      <c r="D454" s="188" t="s">
        <v>266</v>
      </c>
      <c r="E454" s="189" t="s">
        <v>409</v>
      </c>
      <c r="F454" s="190" t="s">
        <v>410</v>
      </c>
      <c r="G454" s="191" t="s">
        <v>215</v>
      </c>
      <c r="H454" s="192">
        <v>6</v>
      </c>
      <c r="I454" s="193"/>
      <c r="J454" s="194">
        <f>ROUND(I454*H454,2)</f>
        <v>0</v>
      </c>
      <c r="K454" s="195"/>
      <c r="L454" s="33"/>
      <c r="M454" s="196" t="s">
        <v>1</v>
      </c>
      <c r="N454" s="197" t="s">
        <v>37</v>
      </c>
      <c r="O454" s="58"/>
      <c r="P454" s="156">
        <f>O454*H454</f>
        <v>0</v>
      </c>
      <c r="Q454" s="156">
        <v>0</v>
      </c>
      <c r="R454" s="156">
        <f>Q454*H454</f>
        <v>0</v>
      </c>
      <c r="S454" s="156">
        <v>0</v>
      </c>
      <c r="T454" s="157">
        <f>S454*H454</f>
        <v>0</v>
      </c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R454" s="158" t="s">
        <v>188</v>
      </c>
      <c r="AT454" s="158" t="s">
        <v>266</v>
      </c>
      <c r="AU454" s="158" t="s">
        <v>82</v>
      </c>
      <c r="AY454" s="17" t="s">
        <v>181</v>
      </c>
      <c r="BE454" s="159">
        <f>IF(N454="základní",J454,0)</f>
        <v>0</v>
      </c>
      <c r="BF454" s="159">
        <f>IF(N454="snížená",J454,0)</f>
        <v>0</v>
      </c>
      <c r="BG454" s="159">
        <f>IF(N454="zákl. přenesená",J454,0)</f>
        <v>0</v>
      </c>
      <c r="BH454" s="159">
        <f>IF(N454="sníž. přenesená",J454,0)</f>
        <v>0</v>
      </c>
      <c r="BI454" s="159">
        <f>IF(N454="nulová",J454,0)</f>
        <v>0</v>
      </c>
      <c r="BJ454" s="17" t="s">
        <v>80</v>
      </c>
      <c r="BK454" s="159">
        <f>ROUND(I454*H454,2)</f>
        <v>0</v>
      </c>
      <c r="BL454" s="17" t="s">
        <v>188</v>
      </c>
      <c r="BM454" s="158" t="s">
        <v>1143</v>
      </c>
    </row>
    <row r="455" spans="1:65" s="2" customFormat="1" ht="11.25">
      <c r="A455" s="32"/>
      <c r="B455" s="33"/>
      <c r="C455" s="32"/>
      <c r="D455" s="160" t="s">
        <v>190</v>
      </c>
      <c r="E455" s="32"/>
      <c r="F455" s="161" t="s">
        <v>410</v>
      </c>
      <c r="G455" s="32"/>
      <c r="H455" s="32"/>
      <c r="I455" s="162"/>
      <c r="J455" s="32"/>
      <c r="K455" s="32"/>
      <c r="L455" s="33"/>
      <c r="M455" s="163"/>
      <c r="N455" s="164"/>
      <c r="O455" s="58"/>
      <c r="P455" s="58"/>
      <c r="Q455" s="58"/>
      <c r="R455" s="58"/>
      <c r="S455" s="58"/>
      <c r="T455" s="59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T455" s="17" t="s">
        <v>190</v>
      </c>
      <c r="AU455" s="17" t="s">
        <v>82</v>
      </c>
    </row>
    <row r="456" spans="1:65" s="2" customFormat="1" ht="24.2" customHeight="1">
      <c r="A456" s="32"/>
      <c r="B456" s="144"/>
      <c r="C456" s="188" t="s">
        <v>568</v>
      </c>
      <c r="D456" s="188" t="s">
        <v>266</v>
      </c>
      <c r="E456" s="189" t="s">
        <v>1144</v>
      </c>
      <c r="F456" s="190" t="s">
        <v>1145</v>
      </c>
      <c r="G456" s="191" t="s">
        <v>215</v>
      </c>
      <c r="H456" s="192">
        <v>2</v>
      </c>
      <c r="I456" s="193"/>
      <c r="J456" s="194">
        <f>ROUND(I456*H456,2)</f>
        <v>0</v>
      </c>
      <c r="K456" s="195"/>
      <c r="L456" s="33"/>
      <c r="M456" s="196" t="s">
        <v>1</v>
      </c>
      <c r="N456" s="197" t="s">
        <v>37</v>
      </c>
      <c r="O456" s="58"/>
      <c r="P456" s="156">
        <f>O456*H456</f>
        <v>0</v>
      </c>
      <c r="Q456" s="156">
        <v>0</v>
      </c>
      <c r="R456" s="156">
        <f>Q456*H456</f>
        <v>0</v>
      </c>
      <c r="S456" s="156">
        <v>0</v>
      </c>
      <c r="T456" s="157">
        <f>S456*H456</f>
        <v>0</v>
      </c>
      <c r="U456" s="32"/>
      <c r="V456" s="32"/>
      <c r="W456" s="32"/>
      <c r="X456" s="32"/>
      <c r="Y456" s="32"/>
      <c r="Z456" s="32"/>
      <c r="AA456" s="32"/>
      <c r="AB456" s="32"/>
      <c r="AC456" s="32"/>
      <c r="AD456" s="32"/>
      <c r="AE456" s="32"/>
      <c r="AR456" s="158" t="s">
        <v>188</v>
      </c>
      <c r="AT456" s="158" t="s">
        <v>266</v>
      </c>
      <c r="AU456" s="158" t="s">
        <v>82</v>
      </c>
      <c r="AY456" s="17" t="s">
        <v>181</v>
      </c>
      <c r="BE456" s="159">
        <f>IF(N456="základní",J456,0)</f>
        <v>0</v>
      </c>
      <c r="BF456" s="159">
        <f>IF(N456="snížená",J456,0)</f>
        <v>0</v>
      </c>
      <c r="BG456" s="159">
        <f>IF(N456="zákl. přenesená",J456,0)</f>
        <v>0</v>
      </c>
      <c r="BH456" s="159">
        <f>IF(N456="sníž. přenesená",J456,0)</f>
        <v>0</v>
      </c>
      <c r="BI456" s="159">
        <f>IF(N456="nulová",J456,0)</f>
        <v>0</v>
      </c>
      <c r="BJ456" s="17" t="s">
        <v>80</v>
      </c>
      <c r="BK456" s="159">
        <f>ROUND(I456*H456,2)</f>
        <v>0</v>
      </c>
      <c r="BL456" s="17" t="s">
        <v>188</v>
      </c>
      <c r="BM456" s="158" t="s">
        <v>1146</v>
      </c>
    </row>
    <row r="457" spans="1:65" s="2" customFormat="1" ht="11.25">
      <c r="A457" s="32"/>
      <c r="B457" s="33"/>
      <c r="C457" s="32"/>
      <c r="D457" s="160" t="s">
        <v>190</v>
      </c>
      <c r="E457" s="32"/>
      <c r="F457" s="161" t="s">
        <v>1145</v>
      </c>
      <c r="G457" s="32"/>
      <c r="H457" s="32"/>
      <c r="I457" s="162"/>
      <c r="J457" s="32"/>
      <c r="K457" s="32"/>
      <c r="L457" s="33"/>
      <c r="M457" s="163"/>
      <c r="N457" s="164"/>
      <c r="O457" s="58"/>
      <c r="P457" s="58"/>
      <c r="Q457" s="58"/>
      <c r="R457" s="58"/>
      <c r="S457" s="58"/>
      <c r="T457" s="59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T457" s="17" t="s">
        <v>190</v>
      </c>
      <c r="AU457" s="17" t="s">
        <v>82</v>
      </c>
    </row>
    <row r="458" spans="1:65" s="2" customFormat="1" ht="24.2" customHeight="1">
      <c r="A458" s="32"/>
      <c r="B458" s="144"/>
      <c r="C458" s="188" t="s">
        <v>990</v>
      </c>
      <c r="D458" s="188" t="s">
        <v>266</v>
      </c>
      <c r="E458" s="189" t="s">
        <v>1147</v>
      </c>
      <c r="F458" s="190" t="s">
        <v>1148</v>
      </c>
      <c r="G458" s="191" t="s">
        <v>215</v>
      </c>
      <c r="H458" s="192">
        <v>2</v>
      </c>
      <c r="I458" s="193"/>
      <c r="J458" s="194">
        <f>ROUND(I458*H458,2)</f>
        <v>0</v>
      </c>
      <c r="K458" s="195"/>
      <c r="L458" s="33"/>
      <c r="M458" s="196" t="s">
        <v>1</v>
      </c>
      <c r="N458" s="197" t="s">
        <v>37</v>
      </c>
      <c r="O458" s="58"/>
      <c r="P458" s="156">
        <f>O458*H458</f>
        <v>0</v>
      </c>
      <c r="Q458" s="156">
        <v>0</v>
      </c>
      <c r="R458" s="156">
        <f>Q458*H458</f>
        <v>0</v>
      </c>
      <c r="S458" s="156">
        <v>0</v>
      </c>
      <c r="T458" s="157">
        <f>S458*H458</f>
        <v>0</v>
      </c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R458" s="158" t="s">
        <v>188</v>
      </c>
      <c r="AT458" s="158" t="s">
        <v>266</v>
      </c>
      <c r="AU458" s="158" t="s">
        <v>82</v>
      </c>
      <c r="AY458" s="17" t="s">
        <v>181</v>
      </c>
      <c r="BE458" s="159">
        <f>IF(N458="základní",J458,0)</f>
        <v>0</v>
      </c>
      <c r="BF458" s="159">
        <f>IF(N458="snížená",J458,0)</f>
        <v>0</v>
      </c>
      <c r="BG458" s="159">
        <f>IF(N458="zákl. přenesená",J458,0)</f>
        <v>0</v>
      </c>
      <c r="BH458" s="159">
        <f>IF(N458="sníž. přenesená",J458,0)</f>
        <v>0</v>
      </c>
      <c r="BI458" s="159">
        <f>IF(N458="nulová",J458,0)</f>
        <v>0</v>
      </c>
      <c r="BJ458" s="17" t="s">
        <v>80</v>
      </c>
      <c r="BK458" s="159">
        <f>ROUND(I458*H458,2)</f>
        <v>0</v>
      </c>
      <c r="BL458" s="17" t="s">
        <v>188</v>
      </c>
      <c r="BM458" s="158" t="s">
        <v>1149</v>
      </c>
    </row>
    <row r="459" spans="1:65" s="2" customFormat="1" ht="19.5">
      <c r="A459" s="32"/>
      <c r="B459" s="33"/>
      <c r="C459" s="32"/>
      <c r="D459" s="160" t="s">
        <v>190</v>
      </c>
      <c r="E459" s="32"/>
      <c r="F459" s="161" t="s">
        <v>1148</v>
      </c>
      <c r="G459" s="32"/>
      <c r="H459" s="32"/>
      <c r="I459" s="162"/>
      <c r="J459" s="32"/>
      <c r="K459" s="32"/>
      <c r="L459" s="33"/>
      <c r="M459" s="163"/>
      <c r="N459" s="164"/>
      <c r="O459" s="58"/>
      <c r="P459" s="58"/>
      <c r="Q459" s="58"/>
      <c r="R459" s="58"/>
      <c r="S459" s="58"/>
      <c r="T459" s="59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T459" s="17" t="s">
        <v>190</v>
      </c>
      <c r="AU459" s="17" t="s">
        <v>82</v>
      </c>
    </row>
    <row r="460" spans="1:65" s="2" customFormat="1" ht="24.2" customHeight="1">
      <c r="A460" s="32"/>
      <c r="B460" s="144"/>
      <c r="C460" s="188" t="s">
        <v>994</v>
      </c>
      <c r="D460" s="188" t="s">
        <v>266</v>
      </c>
      <c r="E460" s="189" t="s">
        <v>1150</v>
      </c>
      <c r="F460" s="190" t="s">
        <v>1151</v>
      </c>
      <c r="G460" s="191" t="s">
        <v>215</v>
      </c>
      <c r="H460" s="192">
        <v>1</v>
      </c>
      <c r="I460" s="193"/>
      <c r="J460" s="194">
        <f>ROUND(I460*H460,2)</f>
        <v>0</v>
      </c>
      <c r="K460" s="195"/>
      <c r="L460" s="33"/>
      <c r="M460" s="196" t="s">
        <v>1</v>
      </c>
      <c r="N460" s="197" t="s">
        <v>37</v>
      </c>
      <c r="O460" s="58"/>
      <c r="P460" s="156">
        <f>O460*H460</f>
        <v>0</v>
      </c>
      <c r="Q460" s="156">
        <v>0</v>
      </c>
      <c r="R460" s="156">
        <f>Q460*H460</f>
        <v>0</v>
      </c>
      <c r="S460" s="156">
        <v>0</v>
      </c>
      <c r="T460" s="157">
        <f>S460*H460</f>
        <v>0</v>
      </c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R460" s="158" t="s">
        <v>188</v>
      </c>
      <c r="AT460" s="158" t="s">
        <v>266</v>
      </c>
      <c r="AU460" s="158" t="s">
        <v>82</v>
      </c>
      <c r="AY460" s="17" t="s">
        <v>181</v>
      </c>
      <c r="BE460" s="159">
        <f>IF(N460="základní",J460,0)</f>
        <v>0</v>
      </c>
      <c r="BF460" s="159">
        <f>IF(N460="snížená",J460,0)</f>
        <v>0</v>
      </c>
      <c r="BG460" s="159">
        <f>IF(N460="zákl. přenesená",J460,0)</f>
        <v>0</v>
      </c>
      <c r="BH460" s="159">
        <f>IF(N460="sníž. přenesená",J460,0)</f>
        <v>0</v>
      </c>
      <c r="BI460" s="159">
        <f>IF(N460="nulová",J460,0)</f>
        <v>0</v>
      </c>
      <c r="BJ460" s="17" t="s">
        <v>80</v>
      </c>
      <c r="BK460" s="159">
        <f>ROUND(I460*H460,2)</f>
        <v>0</v>
      </c>
      <c r="BL460" s="17" t="s">
        <v>188</v>
      </c>
      <c r="BM460" s="158" t="s">
        <v>1152</v>
      </c>
    </row>
    <row r="461" spans="1:65" s="2" customFormat="1" ht="19.5">
      <c r="A461" s="32"/>
      <c r="B461" s="33"/>
      <c r="C461" s="32"/>
      <c r="D461" s="160" t="s">
        <v>190</v>
      </c>
      <c r="E461" s="32"/>
      <c r="F461" s="161" t="s">
        <v>1151</v>
      </c>
      <c r="G461" s="32"/>
      <c r="H461" s="32"/>
      <c r="I461" s="162"/>
      <c r="J461" s="32"/>
      <c r="K461" s="32"/>
      <c r="L461" s="33"/>
      <c r="M461" s="198"/>
      <c r="N461" s="199"/>
      <c r="O461" s="200"/>
      <c r="P461" s="200"/>
      <c r="Q461" s="200"/>
      <c r="R461" s="200"/>
      <c r="S461" s="200"/>
      <c r="T461" s="201"/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T461" s="17" t="s">
        <v>190</v>
      </c>
      <c r="AU461" s="17" t="s">
        <v>82</v>
      </c>
    </row>
    <row r="462" spans="1:65" s="2" customFormat="1" ht="6.95" customHeight="1">
      <c r="A462" s="32"/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33"/>
      <c r="M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</row>
  </sheetData>
  <autoFilter ref="C118:K461" xr:uid="{00000000-0009-0000-0000-000006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450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100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1153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ROUND((SUM(BE119:BE449)),  2)</f>
        <v>0</v>
      </c>
      <c r="G33" s="32"/>
      <c r="H33" s="32"/>
      <c r="I33" s="100">
        <v>0.21</v>
      </c>
      <c r="J33" s="99">
        <f>ROUND(((SUM(BE119:BE449))*I33),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ROUND((SUM(BF119:BF449)),  2)</f>
        <v>0</v>
      </c>
      <c r="G34" s="32"/>
      <c r="H34" s="32"/>
      <c r="I34" s="100">
        <v>0.12</v>
      </c>
      <c r="J34" s="99">
        <f>ROUND(((SUM(BF119:BF449))*I34),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ROUND((SUM(BG119:BG449)),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ROUND((SUM(BH119:BH449)),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ROUND((SUM(BI119:BI449)),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PS 41-02-53 - Přeložky inženýrských sítí ČD Telematika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J120</f>
        <v>0</v>
      </c>
      <c r="L97" s="112"/>
    </row>
    <row r="98" spans="1:31" s="10" customFormat="1" ht="19.899999999999999" customHeight="1">
      <c r="B98" s="116"/>
      <c r="D98" s="117" t="s">
        <v>164</v>
      </c>
      <c r="E98" s="118"/>
      <c r="F98" s="118"/>
      <c r="G98" s="118"/>
      <c r="H98" s="118"/>
      <c r="I98" s="118"/>
      <c r="J98" s="119">
        <f>J121</f>
        <v>0</v>
      </c>
      <c r="L98" s="116"/>
    </row>
    <row r="99" spans="1:31" s="10" customFormat="1" ht="19.899999999999999" customHeight="1">
      <c r="B99" s="116"/>
      <c r="D99" s="117" t="s">
        <v>165</v>
      </c>
      <c r="E99" s="118"/>
      <c r="F99" s="118"/>
      <c r="G99" s="118"/>
      <c r="H99" s="118"/>
      <c r="I99" s="118"/>
      <c r="J99" s="119">
        <f>J247</f>
        <v>0</v>
      </c>
      <c r="L99" s="116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166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48" t="str">
        <f>E7</f>
        <v>Oprava trati v úseku Luka nad Jihlavou-Jihlava-III. a IV. etapa BM</v>
      </c>
      <c r="F109" s="249"/>
      <c r="G109" s="249"/>
      <c r="H109" s="249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156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45" t="str">
        <f>E9</f>
        <v>PS 41-02-53 - Přeložky inženýrských sítí ČD Telematika</v>
      </c>
      <c r="F111" s="250"/>
      <c r="G111" s="250"/>
      <c r="H111" s="250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Vyplň údaj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23</v>
      </c>
      <c r="D115" s="32"/>
      <c r="E115" s="32"/>
      <c r="F115" s="25" t="str">
        <f>E15</f>
        <v xml:space="preserve"> </v>
      </c>
      <c r="G115" s="32"/>
      <c r="H115" s="32"/>
      <c r="I115" s="27" t="s">
        <v>28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26</v>
      </c>
      <c r="D116" s="32"/>
      <c r="E116" s="32"/>
      <c r="F116" s="25" t="str">
        <f>IF(E18="","",E18)</f>
        <v>Vyplň údaj</v>
      </c>
      <c r="G116" s="32"/>
      <c r="H116" s="32"/>
      <c r="I116" s="27" t="s">
        <v>30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0"/>
      <c r="B118" s="121"/>
      <c r="C118" s="122" t="s">
        <v>167</v>
      </c>
      <c r="D118" s="123" t="s">
        <v>57</v>
      </c>
      <c r="E118" s="123" t="s">
        <v>53</v>
      </c>
      <c r="F118" s="123" t="s">
        <v>54</v>
      </c>
      <c r="G118" s="123" t="s">
        <v>168</v>
      </c>
      <c r="H118" s="123" t="s">
        <v>169</v>
      </c>
      <c r="I118" s="123" t="s">
        <v>170</v>
      </c>
      <c r="J118" s="124" t="s">
        <v>160</v>
      </c>
      <c r="K118" s="125" t="s">
        <v>171</v>
      </c>
      <c r="L118" s="126"/>
      <c r="M118" s="62" t="s">
        <v>1</v>
      </c>
      <c r="N118" s="63" t="s">
        <v>36</v>
      </c>
      <c r="O118" s="63" t="s">
        <v>172</v>
      </c>
      <c r="P118" s="63" t="s">
        <v>173</v>
      </c>
      <c r="Q118" s="63" t="s">
        <v>174</v>
      </c>
      <c r="R118" s="63" t="s">
        <v>175</v>
      </c>
      <c r="S118" s="63" t="s">
        <v>176</v>
      </c>
      <c r="T118" s="64" t="s">
        <v>177</v>
      </c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</row>
    <row r="119" spans="1:65" s="2" customFormat="1" ht="22.9" customHeight="1">
      <c r="A119" s="32"/>
      <c r="B119" s="33"/>
      <c r="C119" s="69" t="s">
        <v>178</v>
      </c>
      <c r="D119" s="32"/>
      <c r="E119" s="32"/>
      <c r="F119" s="32"/>
      <c r="G119" s="32"/>
      <c r="H119" s="32"/>
      <c r="I119" s="32"/>
      <c r="J119" s="127">
        <f>BK119</f>
        <v>0</v>
      </c>
      <c r="K119" s="32"/>
      <c r="L119" s="33"/>
      <c r="M119" s="65"/>
      <c r="N119" s="56"/>
      <c r="O119" s="66"/>
      <c r="P119" s="128">
        <f>P120</f>
        <v>0</v>
      </c>
      <c r="Q119" s="66"/>
      <c r="R119" s="128">
        <f>R120</f>
        <v>0</v>
      </c>
      <c r="S119" s="66"/>
      <c r="T119" s="129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71</v>
      </c>
      <c r="AU119" s="17" t="s">
        <v>162</v>
      </c>
      <c r="BK119" s="130">
        <f>BK120</f>
        <v>0</v>
      </c>
    </row>
    <row r="120" spans="1:65" s="12" customFormat="1" ht="25.9" customHeight="1">
      <c r="B120" s="131"/>
      <c r="D120" s="132" t="s">
        <v>71</v>
      </c>
      <c r="E120" s="133" t="s">
        <v>179</v>
      </c>
      <c r="F120" s="133" t="s">
        <v>180</v>
      </c>
      <c r="I120" s="134"/>
      <c r="J120" s="135">
        <f>BK120</f>
        <v>0</v>
      </c>
      <c r="L120" s="131"/>
      <c r="M120" s="136"/>
      <c r="N120" s="137"/>
      <c r="O120" s="137"/>
      <c r="P120" s="138">
        <f>P121+P247</f>
        <v>0</v>
      </c>
      <c r="Q120" s="137"/>
      <c r="R120" s="138">
        <f>R121+R247</f>
        <v>0</v>
      </c>
      <c r="S120" s="137"/>
      <c r="T120" s="139">
        <f>T121+T247</f>
        <v>0</v>
      </c>
      <c r="AR120" s="132" t="s">
        <v>80</v>
      </c>
      <c r="AT120" s="140" t="s">
        <v>71</v>
      </c>
      <c r="AU120" s="140" t="s">
        <v>72</v>
      </c>
      <c r="AY120" s="132" t="s">
        <v>181</v>
      </c>
      <c r="BK120" s="141">
        <f>BK121+BK247</f>
        <v>0</v>
      </c>
    </row>
    <row r="121" spans="1:65" s="12" customFormat="1" ht="22.9" customHeight="1">
      <c r="B121" s="131"/>
      <c r="D121" s="132" t="s">
        <v>71</v>
      </c>
      <c r="E121" s="142" t="s">
        <v>80</v>
      </c>
      <c r="F121" s="142" t="s">
        <v>182</v>
      </c>
      <c r="I121" s="134"/>
      <c r="J121" s="143">
        <f>BK121</f>
        <v>0</v>
      </c>
      <c r="L121" s="131"/>
      <c r="M121" s="136"/>
      <c r="N121" s="137"/>
      <c r="O121" s="137"/>
      <c r="P121" s="138">
        <f>SUM(P122:P246)</f>
        <v>0</v>
      </c>
      <c r="Q121" s="137"/>
      <c r="R121" s="138">
        <f>SUM(R122:R246)</f>
        <v>0</v>
      </c>
      <c r="S121" s="137"/>
      <c r="T121" s="139">
        <f>SUM(T122:T246)</f>
        <v>0</v>
      </c>
      <c r="AR121" s="132" t="s">
        <v>80</v>
      </c>
      <c r="AT121" s="140" t="s">
        <v>71</v>
      </c>
      <c r="AU121" s="140" t="s">
        <v>80</v>
      </c>
      <c r="AY121" s="132" t="s">
        <v>181</v>
      </c>
      <c r="BK121" s="141">
        <f>SUM(BK122:BK246)</f>
        <v>0</v>
      </c>
    </row>
    <row r="122" spans="1:65" s="2" customFormat="1" ht="24.2" customHeight="1">
      <c r="A122" s="32"/>
      <c r="B122" s="144"/>
      <c r="C122" s="145" t="s">
        <v>80</v>
      </c>
      <c r="D122" s="145" t="s">
        <v>183</v>
      </c>
      <c r="E122" s="146" t="s">
        <v>199</v>
      </c>
      <c r="F122" s="147" t="s">
        <v>200</v>
      </c>
      <c r="G122" s="148" t="s">
        <v>1034</v>
      </c>
      <c r="H122" s="149">
        <v>11.561</v>
      </c>
      <c r="I122" s="150"/>
      <c r="J122" s="151">
        <f>ROUND(I122*H122,2)</f>
        <v>0</v>
      </c>
      <c r="K122" s="152"/>
      <c r="L122" s="153"/>
      <c r="M122" s="154" t="s">
        <v>1</v>
      </c>
      <c r="N122" s="155" t="s">
        <v>37</v>
      </c>
      <c r="O122" s="58"/>
      <c r="P122" s="156">
        <f>O122*H122</f>
        <v>0</v>
      </c>
      <c r="Q122" s="156">
        <v>0</v>
      </c>
      <c r="R122" s="156">
        <f>Q122*H122</f>
        <v>0</v>
      </c>
      <c r="S122" s="156">
        <v>0</v>
      </c>
      <c r="T122" s="157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58" t="s">
        <v>187</v>
      </c>
      <c r="AT122" s="158" t="s">
        <v>183</v>
      </c>
      <c r="AU122" s="158" t="s">
        <v>82</v>
      </c>
      <c r="AY122" s="17" t="s">
        <v>181</v>
      </c>
      <c r="BE122" s="159">
        <f>IF(N122="základní",J122,0)</f>
        <v>0</v>
      </c>
      <c r="BF122" s="159">
        <f>IF(N122="snížená",J122,0)</f>
        <v>0</v>
      </c>
      <c r="BG122" s="159">
        <f>IF(N122="zákl. přenesená",J122,0)</f>
        <v>0</v>
      </c>
      <c r="BH122" s="159">
        <f>IF(N122="sníž. přenesená",J122,0)</f>
        <v>0</v>
      </c>
      <c r="BI122" s="159">
        <f>IF(N122="nulová",J122,0)</f>
        <v>0</v>
      </c>
      <c r="BJ122" s="17" t="s">
        <v>80</v>
      </c>
      <c r="BK122" s="159">
        <f>ROUND(I122*H122,2)</f>
        <v>0</v>
      </c>
      <c r="BL122" s="17" t="s">
        <v>188</v>
      </c>
      <c r="BM122" s="158" t="s">
        <v>1154</v>
      </c>
    </row>
    <row r="123" spans="1:65" s="2" customFormat="1" ht="19.5">
      <c r="A123" s="32"/>
      <c r="B123" s="33"/>
      <c r="C123" s="32"/>
      <c r="D123" s="160" t="s">
        <v>190</v>
      </c>
      <c r="E123" s="32"/>
      <c r="F123" s="161" t="s">
        <v>200</v>
      </c>
      <c r="G123" s="32"/>
      <c r="H123" s="32"/>
      <c r="I123" s="162"/>
      <c r="J123" s="32"/>
      <c r="K123" s="32"/>
      <c r="L123" s="33"/>
      <c r="M123" s="163"/>
      <c r="N123" s="164"/>
      <c r="O123" s="58"/>
      <c r="P123" s="58"/>
      <c r="Q123" s="58"/>
      <c r="R123" s="58"/>
      <c r="S123" s="58"/>
      <c r="T123" s="59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190</v>
      </c>
      <c r="AU123" s="17" t="s">
        <v>82</v>
      </c>
    </row>
    <row r="124" spans="1:65" s="14" customFormat="1" ht="11.25">
      <c r="B124" s="173"/>
      <c r="D124" s="160" t="s">
        <v>191</v>
      </c>
      <c r="E124" s="174" t="s">
        <v>1</v>
      </c>
      <c r="F124" s="175" t="s">
        <v>193</v>
      </c>
      <c r="H124" s="174" t="s">
        <v>1</v>
      </c>
      <c r="I124" s="176"/>
      <c r="L124" s="173"/>
      <c r="M124" s="177"/>
      <c r="N124" s="178"/>
      <c r="O124" s="178"/>
      <c r="P124" s="178"/>
      <c r="Q124" s="178"/>
      <c r="R124" s="178"/>
      <c r="S124" s="178"/>
      <c r="T124" s="179"/>
      <c r="AT124" s="174" t="s">
        <v>191</v>
      </c>
      <c r="AU124" s="174" t="s">
        <v>82</v>
      </c>
      <c r="AV124" s="14" t="s">
        <v>80</v>
      </c>
      <c r="AW124" s="14" t="s">
        <v>29</v>
      </c>
      <c r="AX124" s="14" t="s">
        <v>72</v>
      </c>
      <c r="AY124" s="174" t="s">
        <v>181</v>
      </c>
    </row>
    <row r="125" spans="1:65" s="14" customFormat="1" ht="22.5">
      <c r="B125" s="173"/>
      <c r="D125" s="160" t="s">
        <v>191</v>
      </c>
      <c r="E125" s="174" t="s">
        <v>1</v>
      </c>
      <c r="F125" s="175" t="s">
        <v>1155</v>
      </c>
      <c r="H125" s="174" t="s">
        <v>1</v>
      </c>
      <c r="I125" s="176"/>
      <c r="L125" s="173"/>
      <c r="M125" s="177"/>
      <c r="N125" s="178"/>
      <c r="O125" s="178"/>
      <c r="P125" s="178"/>
      <c r="Q125" s="178"/>
      <c r="R125" s="178"/>
      <c r="S125" s="178"/>
      <c r="T125" s="179"/>
      <c r="AT125" s="174" t="s">
        <v>191</v>
      </c>
      <c r="AU125" s="174" t="s">
        <v>82</v>
      </c>
      <c r="AV125" s="14" t="s">
        <v>80</v>
      </c>
      <c r="AW125" s="14" t="s">
        <v>29</v>
      </c>
      <c r="AX125" s="14" t="s">
        <v>72</v>
      </c>
      <c r="AY125" s="174" t="s">
        <v>181</v>
      </c>
    </row>
    <row r="126" spans="1:65" s="14" customFormat="1" ht="22.5">
      <c r="B126" s="173"/>
      <c r="D126" s="160" t="s">
        <v>191</v>
      </c>
      <c r="E126" s="174" t="s">
        <v>1</v>
      </c>
      <c r="F126" s="175" t="s">
        <v>418</v>
      </c>
      <c r="H126" s="174" t="s">
        <v>1</v>
      </c>
      <c r="I126" s="176"/>
      <c r="L126" s="173"/>
      <c r="M126" s="177"/>
      <c r="N126" s="178"/>
      <c r="O126" s="178"/>
      <c r="P126" s="178"/>
      <c r="Q126" s="178"/>
      <c r="R126" s="178"/>
      <c r="S126" s="178"/>
      <c r="T126" s="179"/>
      <c r="AT126" s="174" t="s">
        <v>191</v>
      </c>
      <c r="AU126" s="174" t="s">
        <v>82</v>
      </c>
      <c r="AV126" s="14" t="s">
        <v>80</v>
      </c>
      <c r="AW126" s="14" t="s">
        <v>29</v>
      </c>
      <c r="AX126" s="14" t="s">
        <v>72</v>
      </c>
      <c r="AY126" s="174" t="s">
        <v>181</v>
      </c>
    </row>
    <row r="127" spans="1:65" s="14" customFormat="1" ht="11.25">
      <c r="B127" s="173"/>
      <c r="D127" s="160" t="s">
        <v>191</v>
      </c>
      <c r="E127" s="174" t="s">
        <v>1</v>
      </c>
      <c r="F127" s="175" t="s">
        <v>254</v>
      </c>
      <c r="H127" s="174" t="s">
        <v>1</v>
      </c>
      <c r="I127" s="176"/>
      <c r="L127" s="173"/>
      <c r="M127" s="177"/>
      <c r="N127" s="178"/>
      <c r="O127" s="178"/>
      <c r="P127" s="178"/>
      <c r="Q127" s="178"/>
      <c r="R127" s="178"/>
      <c r="S127" s="178"/>
      <c r="T127" s="179"/>
      <c r="AT127" s="174" t="s">
        <v>191</v>
      </c>
      <c r="AU127" s="174" t="s">
        <v>82</v>
      </c>
      <c r="AV127" s="14" t="s">
        <v>80</v>
      </c>
      <c r="AW127" s="14" t="s">
        <v>29</v>
      </c>
      <c r="AX127" s="14" t="s">
        <v>72</v>
      </c>
      <c r="AY127" s="174" t="s">
        <v>181</v>
      </c>
    </row>
    <row r="128" spans="1:65" s="14" customFormat="1" ht="22.5">
      <c r="B128" s="173"/>
      <c r="D128" s="160" t="s">
        <v>191</v>
      </c>
      <c r="E128" s="174" t="s">
        <v>1</v>
      </c>
      <c r="F128" s="175" t="s">
        <v>207</v>
      </c>
      <c r="H128" s="174" t="s">
        <v>1</v>
      </c>
      <c r="I128" s="176"/>
      <c r="L128" s="173"/>
      <c r="M128" s="177"/>
      <c r="N128" s="178"/>
      <c r="O128" s="178"/>
      <c r="P128" s="178"/>
      <c r="Q128" s="178"/>
      <c r="R128" s="178"/>
      <c r="S128" s="178"/>
      <c r="T128" s="179"/>
      <c r="AT128" s="174" t="s">
        <v>191</v>
      </c>
      <c r="AU128" s="174" t="s">
        <v>82</v>
      </c>
      <c r="AV128" s="14" t="s">
        <v>80</v>
      </c>
      <c r="AW128" s="14" t="s">
        <v>29</v>
      </c>
      <c r="AX128" s="14" t="s">
        <v>72</v>
      </c>
      <c r="AY128" s="174" t="s">
        <v>181</v>
      </c>
    </row>
    <row r="129" spans="1:65" s="14" customFormat="1" ht="33.75">
      <c r="B129" s="173"/>
      <c r="D129" s="160" t="s">
        <v>191</v>
      </c>
      <c r="E129" s="174" t="s">
        <v>1</v>
      </c>
      <c r="F129" s="175" t="s">
        <v>255</v>
      </c>
      <c r="H129" s="174" t="s">
        <v>1</v>
      </c>
      <c r="I129" s="176"/>
      <c r="L129" s="173"/>
      <c r="M129" s="177"/>
      <c r="N129" s="178"/>
      <c r="O129" s="178"/>
      <c r="P129" s="178"/>
      <c r="Q129" s="178"/>
      <c r="R129" s="178"/>
      <c r="S129" s="178"/>
      <c r="T129" s="179"/>
      <c r="AT129" s="174" t="s">
        <v>191</v>
      </c>
      <c r="AU129" s="174" t="s">
        <v>82</v>
      </c>
      <c r="AV129" s="14" t="s">
        <v>80</v>
      </c>
      <c r="AW129" s="14" t="s">
        <v>29</v>
      </c>
      <c r="AX129" s="14" t="s">
        <v>72</v>
      </c>
      <c r="AY129" s="174" t="s">
        <v>181</v>
      </c>
    </row>
    <row r="130" spans="1:65" s="14" customFormat="1" ht="11.25">
      <c r="B130" s="173"/>
      <c r="D130" s="160" t="s">
        <v>191</v>
      </c>
      <c r="E130" s="174" t="s">
        <v>1</v>
      </c>
      <c r="F130" s="175" t="s">
        <v>222</v>
      </c>
      <c r="H130" s="174" t="s">
        <v>1</v>
      </c>
      <c r="I130" s="176"/>
      <c r="L130" s="173"/>
      <c r="M130" s="177"/>
      <c r="N130" s="178"/>
      <c r="O130" s="178"/>
      <c r="P130" s="178"/>
      <c r="Q130" s="178"/>
      <c r="R130" s="178"/>
      <c r="S130" s="178"/>
      <c r="T130" s="179"/>
      <c r="AT130" s="174" t="s">
        <v>191</v>
      </c>
      <c r="AU130" s="174" t="s">
        <v>82</v>
      </c>
      <c r="AV130" s="14" t="s">
        <v>80</v>
      </c>
      <c r="AW130" s="14" t="s">
        <v>29</v>
      </c>
      <c r="AX130" s="14" t="s">
        <v>72</v>
      </c>
      <c r="AY130" s="174" t="s">
        <v>181</v>
      </c>
    </row>
    <row r="131" spans="1:65" s="14" customFormat="1" ht="11.25">
      <c r="B131" s="173"/>
      <c r="D131" s="160" t="s">
        <v>191</v>
      </c>
      <c r="E131" s="174" t="s">
        <v>1</v>
      </c>
      <c r="F131" s="175" t="s">
        <v>195</v>
      </c>
      <c r="H131" s="174" t="s">
        <v>1</v>
      </c>
      <c r="I131" s="176"/>
      <c r="L131" s="173"/>
      <c r="M131" s="177"/>
      <c r="N131" s="178"/>
      <c r="O131" s="178"/>
      <c r="P131" s="178"/>
      <c r="Q131" s="178"/>
      <c r="R131" s="178"/>
      <c r="S131" s="178"/>
      <c r="T131" s="179"/>
      <c r="AT131" s="174" t="s">
        <v>191</v>
      </c>
      <c r="AU131" s="174" t="s">
        <v>82</v>
      </c>
      <c r="AV131" s="14" t="s">
        <v>80</v>
      </c>
      <c r="AW131" s="14" t="s">
        <v>29</v>
      </c>
      <c r="AX131" s="14" t="s">
        <v>72</v>
      </c>
      <c r="AY131" s="174" t="s">
        <v>181</v>
      </c>
    </row>
    <row r="132" spans="1:65" s="14" customFormat="1" ht="11.25">
      <c r="B132" s="173"/>
      <c r="D132" s="160" t="s">
        <v>191</v>
      </c>
      <c r="E132" s="174" t="s">
        <v>1</v>
      </c>
      <c r="F132" s="175" t="s">
        <v>210</v>
      </c>
      <c r="H132" s="174" t="s">
        <v>1</v>
      </c>
      <c r="I132" s="176"/>
      <c r="L132" s="173"/>
      <c r="M132" s="177"/>
      <c r="N132" s="178"/>
      <c r="O132" s="178"/>
      <c r="P132" s="178"/>
      <c r="Q132" s="178"/>
      <c r="R132" s="178"/>
      <c r="S132" s="178"/>
      <c r="T132" s="179"/>
      <c r="AT132" s="174" t="s">
        <v>191</v>
      </c>
      <c r="AU132" s="174" t="s">
        <v>82</v>
      </c>
      <c r="AV132" s="14" t="s">
        <v>80</v>
      </c>
      <c r="AW132" s="14" t="s">
        <v>29</v>
      </c>
      <c r="AX132" s="14" t="s">
        <v>72</v>
      </c>
      <c r="AY132" s="174" t="s">
        <v>181</v>
      </c>
    </row>
    <row r="133" spans="1:65" s="14" customFormat="1" ht="11.25">
      <c r="B133" s="173"/>
      <c r="D133" s="160" t="s">
        <v>191</v>
      </c>
      <c r="E133" s="174" t="s">
        <v>1</v>
      </c>
      <c r="F133" s="175" t="s">
        <v>196</v>
      </c>
      <c r="H133" s="174" t="s">
        <v>1</v>
      </c>
      <c r="I133" s="176"/>
      <c r="L133" s="173"/>
      <c r="M133" s="177"/>
      <c r="N133" s="178"/>
      <c r="O133" s="178"/>
      <c r="P133" s="178"/>
      <c r="Q133" s="178"/>
      <c r="R133" s="178"/>
      <c r="S133" s="178"/>
      <c r="T133" s="179"/>
      <c r="AT133" s="174" t="s">
        <v>191</v>
      </c>
      <c r="AU133" s="174" t="s">
        <v>82</v>
      </c>
      <c r="AV133" s="14" t="s">
        <v>80</v>
      </c>
      <c r="AW133" s="14" t="s">
        <v>29</v>
      </c>
      <c r="AX133" s="14" t="s">
        <v>72</v>
      </c>
      <c r="AY133" s="174" t="s">
        <v>181</v>
      </c>
    </row>
    <row r="134" spans="1:65" s="13" customFormat="1" ht="22.5">
      <c r="B134" s="165"/>
      <c r="D134" s="160" t="s">
        <v>191</v>
      </c>
      <c r="E134" s="166" t="s">
        <v>1</v>
      </c>
      <c r="F134" s="167" t="s">
        <v>1156</v>
      </c>
      <c r="H134" s="168">
        <v>11.561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6" t="s">
        <v>191</v>
      </c>
      <c r="AU134" s="166" t="s">
        <v>82</v>
      </c>
      <c r="AV134" s="13" t="s">
        <v>82</v>
      </c>
      <c r="AW134" s="13" t="s">
        <v>29</v>
      </c>
      <c r="AX134" s="13" t="s">
        <v>80</v>
      </c>
      <c r="AY134" s="166" t="s">
        <v>181</v>
      </c>
    </row>
    <row r="135" spans="1:65" s="2" customFormat="1" ht="24.2" customHeight="1">
      <c r="A135" s="32"/>
      <c r="B135" s="144"/>
      <c r="C135" s="145" t="s">
        <v>82</v>
      </c>
      <c r="D135" s="145" t="s">
        <v>183</v>
      </c>
      <c r="E135" s="146" t="s">
        <v>420</v>
      </c>
      <c r="F135" s="147" t="s">
        <v>421</v>
      </c>
      <c r="G135" s="148" t="s">
        <v>1034</v>
      </c>
      <c r="H135" s="149">
        <v>36.746000000000002</v>
      </c>
      <c r="I135" s="150"/>
      <c r="J135" s="151">
        <f>ROUND(I135*H135,2)</f>
        <v>0</v>
      </c>
      <c r="K135" s="152"/>
      <c r="L135" s="153"/>
      <c r="M135" s="154" t="s">
        <v>1</v>
      </c>
      <c r="N135" s="155" t="s">
        <v>37</v>
      </c>
      <c r="O135" s="58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187</v>
      </c>
      <c r="AT135" s="158" t="s">
        <v>183</v>
      </c>
      <c r="AU135" s="158" t="s">
        <v>82</v>
      </c>
      <c r="AY135" s="17" t="s">
        <v>181</v>
      </c>
      <c r="BE135" s="159">
        <f>IF(N135="základní",J135,0)</f>
        <v>0</v>
      </c>
      <c r="BF135" s="159">
        <f>IF(N135="snížená",J135,0)</f>
        <v>0</v>
      </c>
      <c r="BG135" s="159">
        <f>IF(N135="zákl. přenesená",J135,0)</f>
        <v>0</v>
      </c>
      <c r="BH135" s="159">
        <f>IF(N135="sníž. přenesená",J135,0)</f>
        <v>0</v>
      </c>
      <c r="BI135" s="159">
        <f>IF(N135="nulová",J135,0)</f>
        <v>0</v>
      </c>
      <c r="BJ135" s="17" t="s">
        <v>80</v>
      </c>
      <c r="BK135" s="159">
        <f>ROUND(I135*H135,2)</f>
        <v>0</v>
      </c>
      <c r="BL135" s="17" t="s">
        <v>188</v>
      </c>
      <c r="BM135" s="158" t="s">
        <v>1157</v>
      </c>
    </row>
    <row r="136" spans="1:65" s="2" customFormat="1" ht="19.5">
      <c r="A136" s="32"/>
      <c r="B136" s="33"/>
      <c r="C136" s="32"/>
      <c r="D136" s="160" t="s">
        <v>190</v>
      </c>
      <c r="E136" s="32"/>
      <c r="F136" s="161" t="s">
        <v>421</v>
      </c>
      <c r="G136" s="32"/>
      <c r="H136" s="32"/>
      <c r="I136" s="162"/>
      <c r="J136" s="32"/>
      <c r="K136" s="32"/>
      <c r="L136" s="33"/>
      <c r="M136" s="163"/>
      <c r="N136" s="16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190</v>
      </c>
      <c r="AU136" s="17" t="s">
        <v>82</v>
      </c>
    </row>
    <row r="137" spans="1:65" s="14" customFormat="1" ht="11.25">
      <c r="B137" s="173"/>
      <c r="D137" s="160" t="s">
        <v>191</v>
      </c>
      <c r="E137" s="174" t="s">
        <v>1</v>
      </c>
      <c r="F137" s="175" t="s">
        <v>193</v>
      </c>
      <c r="H137" s="174" t="s">
        <v>1</v>
      </c>
      <c r="I137" s="176"/>
      <c r="L137" s="173"/>
      <c r="M137" s="177"/>
      <c r="N137" s="178"/>
      <c r="O137" s="178"/>
      <c r="P137" s="178"/>
      <c r="Q137" s="178"/>
      <c r="R137" s="178"/>
      <c r="S137" s="178"/>
      <c r="T137" s="179"/>
      <c r="AT137" s="174" t="s">
        <v>191</v>
      </c>
      <c r="AU137" s="174" t="s">
        <v>82</v>
      </c>
      <c r="AV137" s="14" t="s">
        <v>80</v>
      </c>
      <c r="AW137" s="14" t="s">
        <v>29</v>
      </c>
      <c r="AX137" s="14" t="s">
        <v>72</v>
      </c>
      <c r="AY137" s="174" t="s">
        <v>181</v>
      </c>
    </row>
    <row r="138" spans="1:65" s="14" customFormat="1" ht="22.5">
      <c r="B138" s="173"/>
      <c r="D138" s="160" t="s">
        <v>191</v>
      </c>
      <c r="E138" s="174" t="s">
        <v>1</v>
      </c>
      <c r="F138" s="175" t="s">
        <v>204</v>
      </c>
      <c r="H138" s="174" t="s">
        <v>1</v>
      </c>
      <c r="I138" s="176"/>
      <c r="L138" s="173"/>
      <c r="M138" s="177"/>
      <c r="N138" s="178"/>
      <c r="O138" s="178"/>
      <c r="P138" s="178"/>
      <c r="Q138" s="178"/>
      <c r="R138" s="178"/>
      <c r="S138" s="178"/>
      <c r="T138" s="179"/>
      <c r="AT138" s="174" t="s">
        <v>191</v>
      </c>
      <c r="AU138" s="174" t="s">
        <v>82</v>
      </c>
      <c r="AV138" s="14" t="s">
        <v>80</v>
      </c>
      <c r="AW138" s="14" t="s">
        <v>29</v>
      </c>
      <c r="AX138" s="14" t="s">
        <v>72</v>
      </c>
      <c r="AY138" s="174" t="s">
        <v>181</v>
      </c>
    </row>
    <row r="139" spans="1:65" s="14" customFormat="1" ht="22.5">
      <c r="B139" s="173"/>
      <c r="D139" s="160" t="s">
        <v>191</v>
      </c>
      <c r="E139" s="174" t="s">
        <v>1</v>
      </c>
      <c r="F139" s="175" t="s">
        <v>205</v>
      </c>
      <c r="H139" s="174" t="s">
        <v>1</v>
      </c>
      <c r="I139" s="176"/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191</v>
      </c>
      <c r="AU139" s="174" t="s">
        <v>82</v>
      </c>
      <c r="AV139" s="14" t="s">
        <v>80</v>
      </c>
      <c r="AW139" s="14" t="s">
        <v>29</v>
      </c>
      <c r="AX139" s="14" t="s">
        <v>72</v>
      </c>
      <c r="AY139" s="174" t="s">
        <v>181</v>
      </c>
    </row>
    <row r="140" spans="1:65" s="14" customFormat="1" ht="11.25">
      <c r="B140" s="173"/>
      <c r="D140" s="160" t="s">
        <v>191</v>
      </c>
      <c r="E140" s="174" t="s">
        <v>1</v>
      </c>
      <c r="F140" s="175" t="s">
        <v>220</v>
      </c>
      <c r="H140" s="174" t="s">
        <v>1</v>
      </c>
      <c r="I140" s="176"/>
      <c r="L140" s="173"/>
      <c r="M140" s="177"/>
      <c r="N140" s="178"/>
      <c r="O140" s="178"/>
      <c r="P140" s="178"/>
      <c r="Q140" s="178"/>
      <c r="R140" s="178"/>
      <c r="S140" s="178"/>
      <c r="T140" s="179"/>
      <c r="AT140" s="174" t="s">
        <v>191</v>
      </c>
      <c r="AU140" s="174" t="s">
        <v>82</v>
      </c>
      <c r="AV140" s="14" t="s">
        <v>80</v>
      </c>
      <c r="AW140" s="14" t="s">
        <v>29</v>
      </c>
      <c r="AX140" s="14" t="s">
        <v>72</v>
      </c>
      <c r="AY140" s="174" t="s">
        <v>181</v>
      </c>
    </row>
    <row r="141" spans="1:65" s="14" customFormat="1" ht="22.5">
      <c r="B141" s="173"/>
      <c r="D141" s="160" t="s">
        <v>191</v>
      </c>
      <c r="E141" s="174" t="s">
        <v>1</v>
      </c>
      <c r="F141" s="175" t="s">
        <v>207</v>
      </c>
      <c r="H141" s="174" t="s">
        <v>1</v>
      </c>
      <c r="I141" s="176"/>
      <c r="L141" s="173"/>
      <c r="M141" s="177"/>
      <c r="N141" s="178"/>
      <c r="O141" s="178"/>
      <c r="P141" s="178"/>
      <c r="Q141" s="178"/>
      <c r="R141" s="178"/>
      <c r="S141" s="178"/>
      <c r="T141" s="179"/>
      <c r="AT141" s="174" t="s">
        <v>191</v>
      </c>
      <c r="AU141" s="174" t="s">
        <v>82</v>
      </c>
      <c r="AV141" s="14" t="s">
        <v>80</v>
      </c>
      <c r="AW141" s="14" t="s">
        <v>29</v>
      </c>
      <c r="AX141" s="14" t="s">
        <v>72</v>
      </c>
      <c r="AY141" s="174" t="s">
        <v>181</v>
      </c>
    </row>
    <row r="142" spans="1:65" s="14" customFormat="1" ht="33.75">
      <c r="B142" s="173"/>
      <c r="D142" s="160" t="s">
        <v>191</v>
      </c>
      <c r="E142" s="174" t="s">
        <v>1</v>
      </c>
      <c r="F142" s="175" t="s">
        <v>295</v>
      </c>
      <c r="H142" s="174" t="s">
        <v>1</v>
      </c>
      <c r="I142" s="176"/>
      <c r="L142" s="173"/>
      <c r="M142" s="177"/>
      <c r="N142" s="178"/>
      <c r="O142" s="178"/>
      <c r="P142" s="178"/>
      <c r="Q142" s="178"/>
      <c r="R142" s="178"/>
      <c r="S142" s="178"/>
      <c r="T142" s="179"/>
      <c r="AT142" s="174" t="s">
        <v>191</v>
      </c>
      <c r="AU142" s="174" t="s">
        <v>82</v>
      </c>
      <c r="AV142" s="14" t="s">
        <v>80</v>
      </c>
      <c r="AW142" s="14" t="s">
        <v>29</v>
      </c>
      <c r="AX142" s="14" t="s">
        <v>72</v>
      </c>
      <c r="AY142" s="174" t="s">
        <v>181</v>
      </c>
    </row>
    <row r="143" spans="1:65" s="14" customFormat="1" ht="11.25">
      <c r="B143" s="173"/>
      <c r="D143" s="160" t="s">
        <v>191</v>
      </c>
      <c r="E143" s="174" t="s">
        <v>1</v>
      </c>
      <c r="F143" s="175" t="s">
        <v>1158</v>
      </c>
      <c r="H143" s="174" t="s">
        <v>1</v>
      </c>
      <c r="I143" s="176"/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191</v>
      </c>
      <c r="AU143" s="174" t="s">
        <v>82</v>
      </c>
      <c r="AV143" s="14" t="s">
        <v>80</v>
      </c>
      <c r="AW143" s="14" t="s">
        <v>29</v>
      </c>
      <c r="AX143" s="14" t="s">
        <v>72</v>
      </c>
      <c r="AY143" s="174" t="s">
        <v>181</v>
      </c>
    </row>
    <row r="144" spans="1:65" s="14" customFormat="1" ht="11.25">
      <c r="B144" s="173"/>
      <c r="D144" s="160" t="s">
        <v>191</v>
      </c>
      <c r="E144" s="174" t="s">
        <v>1</v>
      </c>
      <c r="F144" s="175" t="s">
        <v>195</v>
      </c>
      <c r="H144" s="174" t="s">
        <v>1</v>
      </c>
      <c r="I144" s="176"/>
      <c r="L144" s="173"/>
      <c r="M144" s="177"/>
      <c r="N144" s="178"/>
      <c r="O144" s="178"/>
      <c r="P144" s="178"/>
      <c r="Q144" s="178"/>
      <c r="R144" s="178"/>
      <c r="S144" s="178"/>
      <c r="T144" s="179"/>
      <c r="AT144" s="174" t="s">
        <v>191</v>
      </c>
      <c r="AU144" s="174" t="s">
        <v>82</v>
      </c>
      <c r="AV144" s="14" t="s">
        <v>80</v>
      </c>
      <c r="AW144" s="14" t="s">
        <v>29</v>
      </c>
      <c r="AX144" s="14" t="s">
        <v>72</v>
      </c>
      <c r="AY144" s="174" t="s">
        <v>181</v>
      </c>
    </row>
    <row r="145" spans="1:65" s="14" customFormat="1" ht="11.25">
      <c r="B145" s="173"/>
      <c r="D145" s="160" t="s">
        <v>191</v>
      </c>
      <c r="E145" s="174" t="s">
        <v>1</v>
      </c>
      <c r="F145" s="175" t="s">
        <v>210</v>
      </c>
      <c r="H145" s="174" t="s">
        <v>1</v>
      </c>
      <c r="I145" s="176"/>
      <c r="L145" s="173"/>
      <c r="M145" s="177"/>
      <c r="N145" s="178"/>
      <c r="O145" s="178"/>
      <c r="P145" s="178"/>
      <c r="Q145" s="178"/>
      <c r="R145" s="178"/>
      <c r="S145" s="178"/>
      <c r="T145" s="179"/>
      <c r="AT145" s="174" t="s">
        <v>191</v>
      </c>
      <c r="AU145" s="174" t="s">
        <v>82</v>
      </c>
      <c r="AV145" s="14" t="s">
        <v>80</v>
      </c>
      <c r="AW145" s="14" t="s">
        <v>29</v>
      </c>
      <c r="AX145" s="14" t="s">
        <v>72</v>
      </c>
      <c r="AY145" s="174" t="s">
        <v>181</v>
      </c>
    </row>
    <row r="146" spans="1:65" s="14" customFormat="1" ht="11.25">
      <c r="B146" s="173"/>
      <c r="D146" s="160" t="s">
        <v>191</v>
      </c>
      <c r="E146" s="174" t="s">
        <v>1</v>
      </c>
      <c r="F146" s="175" t="s">
        <v>196</v>
      </c>
      <c r="H146" s="174" t="s">
        <v>1</v>
      </c>
      <c r="I146" s="176"/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191</v>
      </c>
      <c r="AU146" s="174" t="s">
        <v>82</v>
      </c>
      <c r="AV146" s="14" t="s">
        <v>80</v>
      </c>
      <c r="AW146" s="14" t="s">
        <v>29</v>
      </c>
      <c r="AX146" s="14" t="s">
        <v>72</v>
      </c>
      <c r="AY146" s="174" t="s">
        <v>181</v>
      </c>
    </row>
    <row r="147" spans="1:65" s="13" customFormat="1" ht="22.5">
      <c r="B147" s="165"/>
      <c r="D147" s="160" t="s">
        <v>191</v>
      </c>
      <c r="E147" s="166" t="s">
        <v>1</v>
      </c>
      <c r="F147" s="167" t="s">
        <v>1159</v>
      </c>
      <c r="H147" s="168">
        <v>36.746000000000002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6" t="s">
        <v>191</v>
      </c>
      <c r="AU147" s="166" t="s">
        <v>82</v>
      </c>
      <c r="AV147" s="13" t="s">
        <v>82</v>
      </c>
      <c r="AW147" s="13" t="s">
        <v>29</v>
      </c>
      <c r="AX147" s="13" t="s">
        <v>80</v>
      </c>
      <c r="AY147" s="166" t="s">
        <v>181</v>
      </c>
    </row>
    <row r="148" spans="1:65" s="2" customFormat="1" ht="24.2" customHeight="1">
      <c r="A148" s="32"/>
      <c r="B148" s="144"/>
      <c r="C148" s="145" t="s">
        <v>212</v>
      </c>
      <c r="D148" s="145" t="s">
        <v>183</v>
      </c>
      <c r="E148" s="146" t="s">
        <v>213</v>
      </c>
      <c r="F148" s="147" t="s">
        <v>214</v>
      </c>
      <c r="G148" s="148" t="s">
        <v>215</v>
      </c>
      <c r="H148" s="149">
        <v>10</v>
      </c>
      <c r="I148" s="150"/>
      <c r="J148" s="151">
        <f>ROUND(I148*H148,2)</f>
        <v>0</v>
      </c>
      <c r="K148" s="152"/>
      <c r="L148" s="153"/>
      <c r="M148" s="154" t="s">
        <v>1</v>
      </c>
      <c r="N148" s="155" t="s">
        <v>37</v>
      </c>
      <c r="O148" s="58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8" t="s">
        <v>187</v>
      </c>
      <c r="AT148" s="158" t="s">
        <v>183</v>
      </c>
      <c r="AU148" s="158" t="s">
        <v>82</v>
      </c>
      <c r="AY148" s="17" t="s">
        <v>181</v>
      </c>
      <c r="BE148" s="159">
        <f>IF(N148="základní",J148,0)</f>
        <v>0</v>
      </c>
      <c r="BF148" s="159">
        <f>IF(N148="snížená",J148,0)</f>
        <v>0</v>
      </c>
      <c r="BG148" s="159">
        <f>IF(N148="zákl. přenesená",J148,0)</f>
        <v>0</v>
      </c>
      <c r="BH148" s="159">
        <f>IF(N148="sníž. přenesená",J148,0)</f>
        <v>0</v>
      </c>
      <c r="BI148" s="159">
        <f>IF(N148="nulová",J148,0)</f>
        <v>0</v>
      </c>
      <c r="BJ148" s="17" t="s">
        <v>80</v>
      </c>
      <c r="BK148" s="159">
        <f>ROUND(I148*H148,2)</f>
        <v>0</v>
      </c>
      <c r="BL148" s="17" t="s">
        <v>188</v>
      </c>
      <c r="BM148" s="158" t="s">
        <v>1160</v>
      </c>
    </row>
    <row r="149" spans="1:65" s="2" customFormat="1" ht="11.25">
      <c r="A149" s="32"/>
      <c r="B149" s="33"/>
      <c r="C149" s="32"/>
      <c r="D149" s="160" t="s">
        <v>190</v>
      </c>
      <c r="E149" s="32"/>
      <c r="F149" s="161" t="s">
        <v>214</v>
      </c>
      <c r="G149" s="32"/>
      <c r="H149" s="32"/>
      <c r="I149" s="162"/>
      <c r="J149" s="32"/>
      <c r="K149" s="32"/>
      <c r="L149" s="33"/>
      <c r="M149" s="163"/>
      <c r="N149" s="164"/>
      <c r="O149" s="58"/>
      <c r="P149" s="58"/>
      <c r="Q149" s="58"/>
      <c r="R149" s="58"/>
      <c r="S149" s="58"/>
      <c r="T149" s="59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T149" s="17" t="s">
        <v>190</v>
      </c>
      <c r="AU149" s="17" t="s">
        <v>82</v>
      </c>
    </row>
    <row r="150" spans="1:65" s="14" customFormat="1" ht="11.25">
      <c r="B150" s="173"/>
      <c r="D150" s="160" t="s">
        <v>191</v>
      </c>
      <c r="E150" s="174" t="s">
        <v>1</v>
      </c>
      <c r="F150" s="175" t="s">
        <v>193</v>
      </c>
      <c r="H150" s="174" t="s">
        <v>1</v>
      </c>
      <c r="I150" s="176"/>
      <c r="L150" s="173"/>
      <c r="M150" s="177"/>
      <c r="N150" s="178"/>
      <c r="O150" s="178"/>
      <c r="P150" s="178"/>
      <c r="Q150" s="178"/>
      <c r="R150" s="178"/>
      <c r="S150" s="178"/>
      <c r="T150" s="179"/>
      <c r="AT150" s="174" t="s">
        <v>191</v>
      </c>
      <c r="AU150" s="174" t="s">
        <v>82</v>
      </c>
      <c r="AV150" s="14" t="s">
        <v>80</v>
      </c>
      <c r="AW150" s="14" t="s">
        <v>29</v>
      </c>
      <c r="AX150" s="14" t="s">
        <v>72</v>
      </c>
      <c r="AY150" s="174" t="s">
        <v>181</v>
      </c>
    </row>
    <row r="151" spans="1:65" s="14" customFormat="1" ht="22.5">
      <c r="B151" s="173"/>
      <c r="D151" s="160" t="s">
        <v>191</v>
      </c>
      <c r="E151" s="174" t="s">
        <v>1</v>
      </c>
      <c r="F151" s="175" t="s">
        <v>442</v>
      </c>
      <c r="H151" s="174" t="s">
        <v>1</v>
      </c>
      <c r="I151" s="176"/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191</v>
      </c>
      <c r="AU151" s="174" t="s">
        <v>82</v>
      </c>
      <c r="AV151" s="14" t="s">
        <v>80</v>
      </c>
      <c r="AW151" s="14" t="s">
        <v>29</v>
      </c>
      <c r="AX151" s="14" t="s">
        <v>72</v>
      </c>
      <c r="AY151" s="174" t="s">
        <v>181</v>
      </c>
    </row>
    <row r="152" spans="1:65" s="14" customFormat="1" ht="22.5">
      <c r="B152" s="173"/>
      <c r="D152" s="160" t="s">
        <v>191</v>
      </c>
      <c r="E152" s="174" t="s">
        <v>1</v>
      </c>
      <c r="F152" s="175" t="s">
        <v>219</v>
      </c>
      <c r="H152" s="174" t="s">
        <v>1</v>
      </c>
      <c r="I152" s="176"/>
      <c r="L152" s="173"/>
      <c r="M152" s="177"/>
      <c r="N152" s="178"/>
      <c r="O152" s="178"/>
      <c r="P152" s="178"/>
      <c r="Q152" s="178"/>
      <c r="R152" s="178"/>
      <c r="S152" s="178"/>
      <c r="T152" s="179"/>
      <c r="AT152" s="174" t="s">
        <v>191</v>
      </c>
      <c r="AU152" s="174" t="s">
        <v>82</v>
      </c>
      <c r="AV152" s="14" t="s">
        <v>80</v>
      </c>
      <c r="AW152" s="14" t="s">
        <v>29</v>
      </c>
      <c r="AX152" s="14" t="s">
        <v>72</v>
      </c>
      <c r="AY152" s="174" t="s">
        <v>181</v>
      </c>
    </row>
    <row r="153" spans="1:65" s="14" customFormat="1" ht="11.25">
      <c r="B153" s="173"/>
      <c r="D153" s="160" t="s">
        <v>191</v>
      </c>
      <c r="E153" s="174" t="s">
        <v>1</v>
      </c>
      <c r="F153" s="175" t="s">
        <v>254</v>
      </c>
      <c r="H153" s="174" t="s">
        <v>1</v>
      </c>
      <c r="I153" s="176"/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191</v>
      </c>
      <c r="AU153" s="174" t="s">
        <v>82</v>
      </c>
      <c r="AV153" s="14" t="s">
        <v>80</v>
      </c>
      <c r="AW153" s="14" t="s">
        <v>29</v>
      </c>
      <c r="AX153" s="14" t="s">
        <v>72</v>
      </c>
      <c r="AY153" s="174" t="s">
        <v>181</v>
      </c>
    </row>
    <row r="154" spans="1:65" s="14" customFormat="1" ht="33.75">
      <c r="B154" s="173"/>
      <c r="D154" s="160" t="s">
        <v>191</v>
      </c>
      <c r="E154" s="174" t="s">
        <v>1</v>
      </c>
      <c r="F154" s="175" t="s">
        <v>295</v>
      </c>
      <c r="H154" s="174" t="s">
        <v>1</v>
      </c>
      <c r="I154" s="176"/>
      <c r="L154" s="173"/>
      <c r="M154" s="177"/>
      <c r="N154" s="178"/>
      <c r="O154" s="178"/>
      <c r="P154" s="178"/>
      <c r="Q154" s="178"/>
      <c r="R154" s="178"/>
      <c r="S154" s="178"/>
      <c r="T154" s="179"/>
      <c r="AT154" s="174" t="s">
        <v>191</v>
      </c>
      <c r="AU154" s="174" t="s">
        <v>82</v>
      </c>
      <c r="AV154" s="14" t="s">
        <v>80</v>
      </c>
      <c r="AW154" s="14" t="s">
        <v>29</v>
      </c>
      <c r="AX154" s="14" t="s">
        <v>72</v>
      </c>
      <c r="AY154" s="174" t="s">
        <v>181</v>
      </c>
    </row>
    <row r="155" spans="1:65" s="14" customFormat="1" ht="11.25">
      <c r="B155" s="173"/>
      <c r="D155" s="160" t="s">
        <v>191</v>
      </c>
      <c r="E155" s="174" t="s">
        <v>1</v>
      </c>
      <c r="F155" s="175" t="s">
        <v>296</v>
      </c>
      <c r="H155" s="174" t="s">
        <v>1</v>
      </c>
      <c r="I155" s="176"/>
      <c r="L155" s="173"/>
      <c r="M155" s="177"/>
      <c r="N155" s="178"/>
      <c r="O155" s="178"/>
      <c r="P155" s="178"/>
      <c r="Q155" s="178"/>
      <c r="R155" s="178"/>
      <c r="S155" s="178"/>
      <c r="T155" s="179"/>
      <c r="AT155" s="174" t="s">
        <v>191</v>
      </c>
      <c r="AU155" s="174" t="s">
        <v>82</v>
      </c>
      <c r="AV155" s="14" t="s">
        <v>80</v>
      </c>
      <c r="AW155" s="14" t="s">
        <v>29</v>
      </c>
      <c r="AX155" s="14" t="s">
        <v>72</v>
      </c>
      <c r="AY155" s="174" t="s">
        <v>181</v>
      </c>
    </row>
    <row r="156" spans="1:65" s="14" customFormat="1" ht="11.25">
      <c r="B156" s="173"/>
      <c r="D156" s="160" t="s">
        <v>191</v>
      </c>
      <c r="E156" s="174" t="s">
        <v>1</v>
      </c>
      <c r="F156" s="175" t="s">
        <v>195</v>
      </c>
      <c r="H156" s="174" t="s">
        <v>1</v>
      </c>
      <c r="I156" s="176"/>
      <c r="L156" s="173"/>
      <c r="M156" s="177"/>
      <c r="N156" s="178"/>
      <c r="O156" s="178"/>
      <c r="P156" s="178"/>
      <c r="Q156" s="178"/>
      <c r="R156" s="178"/>
      <c r="S156" s="178"/>
      <c r="T156" s="179"/>
      <c r="AT156" s="174" t="s">
        <v>191</v>
      </c>
      <c r="AU156" s="174" t="s">
        <v>82</v>
      </c>
      <c r="AV156" s="14" t="s">
        <v>80</v>
      </c>
      <c r="AW156" s="14" t="s">
        <v>29</v>
      </c>
      <c r="AX156" s="14" t="s">
        <v>72</v>
      </c>
      <c r="AY156" s="174" t="s">
        <v>181</v>
      </c>
    </row>
    <row r="157" spans="1:65" s="14" customFormat="1" ht="11.25">
      <c r="B157" s="173"/>
      <c r="D157" s="160" t="s">
        <v>191</v>
      </c>
      <c r="E157" s="174" t="s">
        <v>1</v>
      </c>
      <c r="F157" s="175" t="s">
        <v>262</v>
      </c>
      <c r="H157" s="174" t="s">
        <v>1</v>
      </c>
      <c r="I157" s="176"/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191</v>
      </c>
      <c r="AU157" s="174" t="s">
        <v>82</v>
      </c>
      <c r="AV157" s="14" t="s">
        <v>80</v>
      </c>
      <c r="AW157" s="14" t="s">
        <v>29</v>
      </c>
      <c r="AX157" s="14" t="s">
        <v>72</v>
      </c>
      <c r="AY157" s="174" t="s">
        <v>181</v>
      </c>
    </row>
    <row r="158" spans="1:65" s="14" customFormat="1" ht="11.25">
      <c r="B158" s="173"/>
      <c r="D158" s="160" t="s">
        <v>191</v>
      </c>
      <c r="E158" s="174" t="s">
        <v>1</v>
      </c>
      <c r="F158" s="175" t="s">
        <v>196</v>
      </c>
      <c r="H158" s="174" t="s">
        <v>1</v>
      </c>
      <c r="I158" s="176"/>
      <c r="L158" s="173"/>
      <c r="M158" s="177"/>
      <c r="N158" s="178"/>
      <c r="O158" s="178"/>
      <c r="P158" s="178"/>
      <c r="Q158" s="178"/>
      <c r="R158" s="178"/>
      <c r="S158" s="178"/>
      <c r="T158" s="179"/>
      <c r="AT158" s="174" t="s">
        <v>191</v>
      </c>
      <c r="AU158" s="174" t="s">
        <v>82</v>
      </c>
      <c r="AV158" s="14" t="s">
        <v>80</v>
      </c>
      <c r="AW158" s="14" t="s">
        <v>29</v>
      </c>
      <c r="AX158" s="14" t="s">
        <v>72</v>
      </c>
      <c r="AY158" s="174" t="s">
        <v>181</v>
      </c>
    </row>
    <row r="159" spans="1:65" s="13" customFormat="1" ht="11.25">
      <c r="B159" s="165"/>
      <c r="D159" s="160" t="s">
        <v>191</v>
      </c>
      <c r="E159" s="166" t="s">
        <v>1</v>
      </c>
      <c r="F159" s="167" t="s">
        <v>1161</v>
      </c>
      <c r="H159" s="168">
        <v>10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6" t="s">
        <v>191</v>
      </c>
      <c r="AU159" s="166" t="s">
        <v>82</v>
      </c>
      <c r="AV159" s="13" t="s">
        <v>82</v>
      </c>
      <c r="AW159" s="13" t="s">
        <v>29</v>
      </c>
      <c r="AX159" s="13" t="s">
        <v>80</v>
      </c>
      <c r="AY159" s="166" t="s">
        <v>181</v>
      </c>
    </row>
    <row r="160" spans="1:65" s="2" customFormat="1" ht="16.5" customHeight="1">
      <c r="A160" s="32"/>
      <c r="B160" s="144"/>
      <c r="C160" s="145" t="s">
        <v>188</v>
      </c>
      <c r="D160" s="145" t="s">
        <v>183</v>
      </c>
      <c r="E160" s="146" t="s">
        <v>429</v>
      </c>
      <c r="F160" s="147" t="s">
        <v>430</v>
      </c>
      <c r="G160" s="148" t="s">
        <v>1162</v>
      </c>
      <c r="H160" s="149">
        <v>27.745999999999999</v>
      </c>
      <c r="I160" s="150"/>
      <c r="J160" s="151">
        <f>ROUND(I160*H160,2)</f>
        <v>0</v>
      </c>
      <c r="K160" s="152"/>
      <c r="L160" s="153"/>
      <c r="M160" s="154" t="s">
        <v>1</v>
      </c>
      <c r="N160" s="155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187</v>
      </c>
      <c r="AT160" s="158" t="s">
        <v>183</v>
      </c>
      <c r="AU160" s="158" t="s">
        <v>82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188</v>
      </c>
      <c r="BM160" s="158" t="s">
        <v>1163</v>
      </c>
    </row>
    <row r="161" spans="1:65" s="2" customFormat="1" ht="11.25">
      <c r="A161" s="32"/>
      <c r="B161" s="33"/>
      <c r="C161" s="32"/>
      <c r="D161" s="160" t="s">
        <v>190</v>
      </c>
      <c r="E161" s="32"/>
      <c r="F161" s="161" t="s">
        <v>430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82</v>
      </c>
    </row>
    <row r="162" spans="1:65" s="14" customFormat="1" ht="11.25">
      <c r="B162" s="173"/>
      <c r="D162" s="160" t="s">
        <v>191</v>
      </c>
      <c r="E162" s="174" t="s">
        <v>1</v>
      </c>
      <c r="F162" s="175" t="s">
        <v>193</v>
      </c>
      <c r="H162" s="174" t="s">
        <v>1</v>
      </c>
      <c r="I162" s="176"/>
      <c r="L162" s="173"/>
      <c r="M162" s="177"/>
      <c r="N162" s="178"/>
      <c r="O162" s="178"/>
      <c r="P162" s="178"/>
      <c r="Q162" s="178"/>
      <c r="R162" s="178"/>
      <c r="S162" s="178"/>
      <c r="T162" s="179"/>
      <c r="AT162" s="174" t="s">
        <v>191</v>
      </c>
      <c r="AU162" s="174" t="s">
        <v>82</v>
      </c>
      <c r="AV162" s="14" t="s">
        <v>80</v>
      </c>
      <c r="AW162" s="14" t="s">
        <v>29</v>
      </c>
      <c r="AX162" s="14" t="s">
        <v>72</v>
      </c>
      <c r="AY162" s="174" t="s">
        <v>181</v>
      </c>
    </row>
    <row r="163" spans="1:65" s="14" customFormat="1" ht="22.5">
      <c r="B163" s="173"/>
      <c r="D163" s="160" t="s">
        <v>191</v>
      </c>
      <c r="E163" s="174" t="s">
        <v>1</v>
      </c>
      <c r="F163" s="175" t="s">
        <v>204</v>
      </c>
      <c r="H163" s="174" t="s">
        <v>1</v>
      </c>
      <c r="I163" s="176"/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191</v>
      </c>
      <c r="AU163" s="174" t="s">
        <v>82</v>
      </c>
      <c r="AV163" s="14" t="s">
        <v>80</v>
      </c>
      <c r="AW163" s="14" t="s">
        <v>29</v>
      </c>
      <c r="AX163" s="14" t="s">
        <v>72</v>
      </c>
      <c r="AY163" s="174" t="s">
        <v>181</v>
      </c>
    </row>
    <row r="164" spans="1:65" s="14" customFormat="1" ht="22.5">
      <c r="B164" s="173"/>
      <c r="D164" s="160" t="s">
        <v>191</v>
      </c>
      <c r="E164" s="174" t="s">
        <v>1</v>
      </c>
      <c r="F164" s="175" t="s">
        <v>205</v>
      </c>
      <c r="H164" s="174" t="s">
        <v>1</v>
      </c>
      <c r="I164" s="176"/>
      <c r="L164" s="173"/>
      <c r="M164" s="177"/>
      <c r="N164" s="178"/>
      <c r="O164" s="178"/>
      <c r="P164" s="178"/>
      <c r="Q164" s="178"/>
      <c r="R164" s="178"/>
      <c r="S164" s="178"/>
      <c r="T164" s="179"/>
      <c r="AT164" s="174" t="s">
        <v>191</v>
      </c>
      <c r="AU164" s="174" t="s">
        <v>82</v>
      </c>
      <c r="AV164" s="14" t="s">
        <v>80</v>
      </c>
      <c r="AW164" s="14" t="s">
        <v>29</v>
      </c>
      <c r="AX164" s="14" t="s">
        <v>72</v>
      </c>
      <c r="AY164" s="174" t="s">
        <v>181</v>
      </c>
    </row>
    <row r="165" spans="1:65" s="14" customFormat="1" ht="11.25">
      <c r="B165" s="173"/>
      <c r="D165" s="160" t="s">
        <v>191</v>
      </c>
      <c r="E165" s="174" t="s">
        <v>1</v>
      </c>
      <c r="F165" s="175" t="s">
        <v>254</v>
      </c>
      <c r="H165" s="174" t="s">
        <v>1</v>
      </c>
      <c r="I165" s="176"/>
      <c r="L165" s="173"/>
      <c r="M165" s="177"/>
      <c r="N165" s="178"/>
      <c r="O165" s="178"/>
      <c r="P165" s="178"/>
      <c r="Q165" s="178"/>
      <c r="R165" s="178"/>
      <c r="S165" s="178"/>
      <c r="T165" s="179"/>
      <c r="AT165" s="174" t="s">
        <v>191</v>
      </c>
      <c r="AU165" s="174" t="s">
        <v>82</v>
      </c>
      <c r="AV165" s="14" t="s">
        <v>80</v>
      </c>
      <c r="AW165" s="14" t="s">
        <v>29</v>
      </c>
      <c r="AX165" s="14" t="s">
        <v>72</v>
      </c>
      <c r="AY165" s="174" t="s">
        <v>181</v>
      </c>
    </row>
    <row r="166" spans="1:65" s="14" customFormat="1" ht="22.5">
      <c r="B166" s="173"/>
      <c r="D166" s="160" t="s">
        <v>191</v>
      </c>
      <c r="E166" s="174" t="s">
        <v>1</v>
      </c>
      <c r="F166" s="175" t="s">
        <v>207</v>
      </c>
      <c r="H166" s="174" t="s">
        <v>1</v>
      </c>
      <c r="I166" s="176"/>
      <c r="L166" s="173"/>
      <c r="M166" s="177"/>
      <c r="N166" s="178"/>
      <c r="O166" s="178"/>
      <c r="P166" s="178"/>
      <c r="Q166" s="178"/>
      <c r="R166" s="178"/>
      <c r="S166" s="178"/>
      <c r="T166" s="179"/>
      <c r="AT166" s="174" t="s">
        <v>191</v>
      </c>
      <c r="AU166" s="174" t="s">
        <v>82</v>
      </c>
      <c r="AV166" s="14" t="s">
        <v>80</v>
      </c>
      <c r="AW166" s="14" t="s">
        <v>29</v>
      </c>
      <c r="AX166" s="14" t="s">
        <v>72</v>
      </c>
      <c r="AY166" s="174" t="s">
        <v>181</v>
      </c>
    </row>
    <row r="167" spans="1:65" s="14" customFormat="1" ht="33.75">
      <c r="B167" s="173"/>
      <c r="D167" s="160" t="s">
        <v>191</v>
      </c>
      <c r="E167" s="174" t="s">
        <v>1</v>
      </c>
      <c r="F167" s="175" t="s">
        <v>255</v>
      </c>
      <c r="H167" s="174" t="s">
        <v>1</v>
      </c>
      <c r="I167" s="176"/>
      <c r="L167" s="173"/>
      <c r="M167" s="177"/>
      <c r="N167" s="178"/>
      <c r="O167" s="178"/>
      <c r="P167" s="178"/>
      <c r="Q167" s="178"/>
      <c r="R167" s="178"/>
      <c r="S167" s="178"/>
      <c r="T167" s="179"/>
      <c r="AT167" s="174" t="s">
        <v>191</v>
      </c>
      <c r="AU167" s="174" t="s">
        <v>82</v>
      </c>
      <c r="AV167" s="14" t="s">
        <v>80</v>
      </c>
      <c r="AW167" s="14" t="s">
        <v>29</v>
      </c>
      <c r="AX167" s="14" t="s">
        <v>72</v>
      </c>
      <c r="AY167" s="174" t="s">
        <v>181</v>
      </c>
    </row>
    <row r="168" spans="1:65" s="14" customFormat="1" ht="11.25">
      <c r="B168" s="173"/>
      <c r="D168" s="160" t="s">
        <v>191</v>
      </c>
      <c r="E168" s="174" t="s">
        <v>1</v>
      </c>
      <c r="F168" s="175" t="s">
        <v>296</v>
      </c>
      <c r="H168" s="174" t="s">
        <v>1</v>
      </c>
      <c r="I168" s="176"/>
      <c r="L168" s="173"/>
      <c r="M168" s="177"/>
      <c r="N168" s="178"/>
      <c r="O168" s="178"/>
      <c r="P168" s="178"/>
      <c r="Q168" s="178"/>
      <c r="R168" s="178"/>
      <c r="S168" s="178"/>
      <c r="T168" s="179"/>
      <c r="AT168" s="174" t="s">
        <v>191</v>
      </c>
      <c r="AU168" s="174" t="s">
        <v>82</v>
      </c>
      <c r="AV168" s="14" t="s">
        <v>80</v>
      </c>
      <c r="AW168" s="14" t="s">
        <v>29</v>
      </c>
      <c r="AX168" s="14" t="s">
        <v>72</v>
      </c>
      <c r="AY168" s="174" t="s">
        <v>181</v>
      </c>
    </row>
    <row r="169" spans="1:65" s="14" customFormat="1" ht="11.25">
      <c r="B169" s="173"/>
      <c r="D169" s="160" t="s">
        <v>191</v>
      </c>
      <c r="E169" s="174" t="s">
        <v>1</v>
      </c>
      <c r="F169" s="175" t="s">
        <v>195</v>
      </c>
      <c r="H169" s="174" t="s">
        <v>1</v>
      </c>
      <c r="I169" s="176"/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191</v>
      </c>
      <c r="AU169" s="174" t="s">
        <v>82</v>
      </c>
      <c r="AV169" s="14" t="s">
        <v>80</v>
      </c>
      <c r="AW169" s="14" t="s">
        <v>29</v>
      </c>
      <c r="AX169" s="14" t="s">
        <v>72</v>
      </c>
      <c r="AY169" s="174" t="s">
        <v>181</v>
      </c>
    </row>
    <row r="170" spans="1:65" s="14" customFormat="1" ht="11.25">
      <c r="B170" s="173"/>
      <c r="D170" s="160" t="s">
        <v>191</v>
      </c>
      <c r="E170" s="174" t="s">
        <v>1</v>
      </c>
      <c r="F170" s="175" t="s">
        <v>262</v>
      </c>
      <c r="H170" s="174" t="s">
        <v>1</v>
      </c>
      <c r="I170" s="176"/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191</v>
      </c>
      <c r="AU170" s="174" t="s">
        <v>82</v>
      </c>
      <c r="AV170" s="14" t="s">
        <v>80</v>
      </c>
      <c r="AW170" s="14" t="s">
        <v>29</v>
      </c>
      <c r="AX170" s="14" t="s">
        <v>72</v>
      </c>
      <c r="AY170" s="174" t="s">
        <v>181</v>
      </c>
    </row>
    <row r="171" spans="1:65" s="14" customFormat="1" ht="11.25">
      <c r="B171" s="173"/>
      <c r="D171" s="160" t="s">
        <v>191</v>
      </c>
      <c r="E171" s="174" t="s">
        <v>1</v>
      </c>
      <c r="F171" s="175" t="s">
        <v>196</v>
      </c>
      <c r="H171" s="174" t="s">
        <v>1</v>
      </c>
      <c r="I171" s="176"/>
      <c r="L171" s="173"/>
      <c r="M171" s="177"/>
      <c r="N171" s="178"/>
      <c r="O171" s="178"/>
      <c r="P171" s="178"/>
      <c r="Q171" s="178"/>
      <c r="R171" s="178"/>
      <c r="S171" s="178"/>
      <c r="T171" s="179"/>
      <c r="AT171" s="174" t="s">
        <v>191</v>
      </c>
      <c r="AU171" s="174" t="s">
        <v>82</v>
      </c>
      <c r="AV171" s="14" t="s">
        <v>80</v>
      </c>
      <c r="AW171" s="14" t="s">
        <v>29</v>
      </c>
      <c r="AX171" s="14" t="s">
        <v>72</v>
      </c>
      <c r="AY171" s="174" t="s">
        <v>181</v>
      </c>
    </row>
    <row r="172" spans="1:65" s="13" customFormat="1" ht="22.5">
      <c r="B172" s="165"/>
      <c r="D172" s="160" t="s">
        <v>191</v>
      </c>
      <c r="E172" s="166" t="s">
        <v>1</v>
      </c>
      <c r="F172" s="167" t="s">
        <v>1164</v>
      </c>
      <c r="H172" s="168">
        <v>27.745999999999999</v>
      </c>
      <c r="I172" s="169"/>
      <c r="L172" s="165"/>
      <c r="M172" s="170"/>
      <c r="N172" s="171"/>
      <c r="O172" s="171"/>
      <c r="P172" s="171"/>
      <c r="Q172" s="171"/>
      <c r="R172" s="171"/>
      <c r="S172" s="171"/>
      <c r="T172" s="172"/>
      <c r="AT172" s="166" t="s">
        <v>191</v>
      </c>
      <c r="AU172" s="166" t="s">
        <v>82</v>
      </c>
      <c r="AV172" s="13" t="s">
        <v>82</v>
      </c>
      <c r="AW172" s="13" t="s">
        <v>29</v>
      </c>
      <c r="AX172" s="13" t="s">
        <v>80</v>
      </c>
      <c r="AY172" s="166" t="s">
        <v>181</v>
      </c>
    </row>
    <row r="173" spans="1:65" s="2" customFormat="1" ht="16.5" customHeight="1">
      <c r="A173" s="32"/>
      <c r="B173" s="144"/>
      <c r="C173" s="145" t="s">
        <v>231</v>
      </c>
      <c r="D173" s="145" t="s">
        <v>183</v>
      </c>
      <c r="E173" s="146" t="s">
        <v>435</v>
      </c>
      <c r="F173" s="147" t="s">
        <v>436</v>
      </c>
      <c r="G173" s="148" t="s">
        <v>1165</v>
      </c>
      <c r="H173" s="149">
        <v>126.58499999999999</v>
      </c>
      <c r="I173" s="150"/>
      <c r="J173" s="151">
        <f>ROUND(I173*H173,2)</f>
        <v>0</v>
      </c>
      <c r="K173" s="152"/>
      <c r="L173" s="153"/>
      <c r="M173" s="154" t="s">
        <v>1</v>
      </c>
      <c r="N173" s="155" t="s">
        <v>37</v>
      </c>
      <c r="O173" s="58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8" t="s">
        <v>187</v>
      </c>
      <c r="AT173" s="158" t="s">
        <v>183</v>
      </c>
      <c r="AU173" s="158" t="s">
        <v>82</v>
      </c>
      <c r="AY173" s="17" t="s">
        <v>181</v>
      </c>
      <c r="BE173" s="159">
        <f>IF(N173="základní",J173,0)</f>
        <v>0</v>
      </c>
      <c r="BF173" s="159">
        <f>IF(N173="snížená",J173,0)</f>
        <v>0</v>
      </c>
      <c r="BG173" s="159">
        <f>IF(N173="zákl. přenesená",J173,0)</f>
        <v>0</v>
      </c>
      <c r="BH173" s="159">
        <f>IF(N173="sníž. přenesená",J173,0)</f>
        <v>0</v>
      </c>
      <c r="BI173" s="159">
        <f>IF(N173="nulová",J173,0)</f>
        <v>0</v>
      </c>
      <c r="BJ173" s="17" t="s">
        <v>80</v>
      </c>
      <c r="BK173" s="159">
        <f>ROUND(I173*H173,2)</f>
        <v>0</v>
      </c>
      <c r="BL173" s="17" t="s">
        <v>188</v>
      </c>
      <c r="BM173" s="158" t="s">
        <v>1166</v>
      </c>
    </row>
    <row r="174" spans="1:65" s="2" customFormat="1" ht="11.25">
      <c r="A174" s="32"/>
      <c r="B174" s="33"/>
      <c r="C174" s="32"/>
      <c r="D174" s="160" t="s">
        <v>190</v>
      </c>
      <c r="E174" s="32"/>
      <c r="F174" s="161" t="s">
        <v>436</v>
      </c>
      <c r="G174" s="32"/>
      <c r="H174" s="32"/>
      <c r="I174" s="162"/>
      <c r="J174" s="32"/>
      <c r="K174" s="32"/>
      <c r="L174" s="33"/>
      <c r="M174" s="163"/>
      <c r="N174" s="164"/>
      <c r="O174" s="58"/>
      <c r="P174" s="58"/>
      <c r="Q174" s="58"/>
      <c r="R174" s="58"/>
      <c r="S174" s="58"/>
      <c r="T174" s="59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T174" s="17" t="s">
        <v>190</v>
      </c>
      <c r="AU174" s="17" t="s">
        <v>82</v>
      </c>
    </row>
    <row r="175" spans="1:65" s="14" customFormat="1" ht="11.25">
      <c r="B175" s="173"/>
      <c r="D175" s="160" t="s">
        <v>191</v>
      </c>
      <c r="E175" s="174" t="s">
        <v>1</v>
      </c>
      <c r="F175" s="175" t="s">
        <v>193</v>
      </c>
      <c r="H175" s="174" t="s">
        <v>1</v>
      </c>
      <c r="I175" s="176"/>
      <c r="L175" s="173"/>
      <c r="M175" s="177"/>
      <c r="N175" s="178"/>
      <c r="O175" s="178"/>
      <c r="P175" s="178"/>
      <c r="Q175" s="178"/>
      <c r="R175" s="178"/>
      <c r="S175" s="178"/>
      <c r="T175" s="179"/>
      <c r="AT175" s="174" t="s">
        <v>191</v>
      </c>
      <c r="AU175" s="174" t="s">
        <v>82</v>
      </c>
      <c r="AV175" s="14" t="s">
        <v>80</v>
      </c>
      <c r="AW175" s="14" t="s">
        <v>29</v>
      </c>
      <c r="AX175" s="14" t="s">
        <v>72</v>
      </c>
      <c r="AY175" s="174" t="s">
        <v>181</v>
      </c>
    </row>
    <row r="176" spans="1:65" s="14" customFormat="1" ht="22.5">
      <c r="B176" s="173"/>
      <c r="D176" s="160" t="s">
        <v>191</v>
      </c>
      <c r="E176" s="174" t="s">
        <v>1</v>
      </c>
      <c r="F176" s="175" t="s">
        <v>204</v>
      </c>
      <c r="H176" s="174" t="s">
        <v>1</v>
      </c>
      <c r="I176" s="176"/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191</v>
      </c>
      <c r="AU176" s="174" t="s">
        <v>82</v>
      </c>
      <c r="AV176" s="14" t="s">
        <v>80</v>
      </c>
      <c r="AW176" s="14" t="s">
        <v>29</v>
      </c>
      <c r="AX176" s="14" t="s">
        <v>72</v>
      </c>
      <c r="AY176" s="174" t="s">
        <v>181</v>
      </c>
    </row>
    <row r="177" spans="1:65" s="14" customFormat="1" ht="22.5">
      <c r="B177" s="173"/>
      <c r="D177" s="160" t="s">
        <v>191</v>
      </c>
      <c r="E177" s="174" t="s">
        <v>1</v>
      </c>
      <c r="F177" s="175" t="s">
        <v>205</v>
      </c>
      <c r="H177" s="174" t="s">
        <v>1</v>
      </c>
      <c r="I177" s="176"/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191</v>
      </c>
      <c r="AU177" s="174" t="s">
        <v>82</v>
      </c>
      <c r="AV177" s="14" t="s">
        <v>80</v>
      </c>
      <c r="AW177" s="14" t="s">
        <v>29</v>
      </c>
      <c r="AX177" s="14" t="s">
        <v>72</v>
      </c>
      <c r="AY177" s="174" t="s">
        <v>181</v>
      </c>
    </row>
    <row r="178" spans="1:65" s="14" customFormat="1" ht="11.25">
      <c r="B178" s="173"/>
      <c r="D178" s="160" t="s">
        <v>191</v>
      </c>
      <c r="E178" s="174" t="s">
        <v>1</v>
      </c>
      <c r="F178" s="175" t="s">
        <v>220</v>
      </c>
      <c r="H178" s="174" t="s">
        <v>1</v>
      </c>
      <c r="I178" s="176"/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191</v>
      </c>
      <c r="AU178" s="174" t="s">
        <v>82</v>
      </c>
      <c r="AV178" s="14" t="s">
        <v>80</v>
      </c>
      <c r="AW178" s="14" t="s">
        <v>29</v>
      </c>
      <c r="AX178" s="14" t="s">
        <v>72</v>
      </c>
      <c r="AY178" s="174" t="s">
        <v>181</v>
      </c>
    </row>
    <row r="179" spans="1:65" s="14" customFormat="1" ht="22.5">
      <c r="B179" s="173"/>
      <c r="D179" s="160" t="s">
        <v>191</v>
      </c>
      <c r="E179" s="174" t="s">
        <v>1</v>
      </c>
      <c r="F179" s="175" t="s">
        <v>207</v>
      </c>
      <c r="H179" s="174" t="s">
        <v>1</v>
      </c>
      <c r="I179" s="176"/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191</v>
      </c>
      <c r="AU179" s="174" t="s">
        <v>82</v>
      </c>
      <c r="AV179" s="14" t="s">
        <v>80</v>
      </c>
      <c r="AW179" s="14" t="s">
        <v>29</v>
      </c>
      <c r="AX179" s="14" t="s">
        <v>72</v>
      </c>
      <c r="AY179" s="174" t="s">
        <v>181</v>
      </c>
    </row>
    <row r="180" spans="1:65" s="14" customFormat="1" ht="33.75">
      <c r="B180" s="173"/>
      <c r="D180" s="160" t="s">
        <v>191</v>
      </c>
      <c r="E180" s="174" t="s">
        <v>1</v>
      </c>
      <c r="F180" s="175" t="s">
        <v>255</v>
      </c>
      <c r="H180" s="174" t="s">
        <v>1</v>
      </c>
      <c r="I180" s="176"/>
      <c r="L180" s="173"/>
      <c r="M180" s="177"/>
      <c r="N180" s="178"/>
      <c r="O180" s="178"/>
      <c r="P180" s="178"/>
      <c r="Q180" s="178"/>
      <c r="R180" s="178"/>
      <c r="S180" s="178"/>
      <c r="T180" s="179"/>
      <c r="AT180" s="174" t="s">
        <v>191</v>
      </c>
      <c r="AU180" s="174" t="s">
        <v>82</v>
      </c>
      <c r="AV180" s="14" t="s">
        <v>80</v>
      </c>
      <c r="AW180" s="14" t="s">
        <v>29</v>
      </c>
      <c r="AX180" s="14" t="s">
        <v>72</v>
      </c>
      <c r="AY180" s="174" t="s">
        <v>181</v>
      </c>
    </row>
    <row r="181" spans="1:65" s="14" customFormat="1" ht="11.25">
      <c r="B181" s="173"/>
      <c r="D181" s="160" t="s">
        <v>191</v>
      </c>
      <c r="E181" s="174" t="s">
        <v>1</v>
      </c>
      <c r="F181" s="175" t="s">
        <v>296</v>
      </c>
      <c r="H181" s="174" t="s">
        <v>1</v>
      </c>
      <c r="I181" s="176"/>
      <c r="L181" s="173"/>
      <c r="M181" s="177"/>
      <c r="N181" s="178"/>
      <c r="O181" s="178"/>
      <c r="P181" s="178"/>
      <c r="Q181" s="178"/>
      <c r="R181" s="178"/>
      <c r="S181" s="178"/>
      <c r="T181" s="179"/>
      <c r="AT181" s="174" t="s">
        <v>191</v>
      </c>
      <c r="AU181" s="174" t="s">
        <v>82</v>
      </c>
      <c r="AV181" s="14" t="s">
        <v>80</v>
      </c>
      <c r="AW181" s="14" t="s">
        <v>29</v>
      </c>
      <c r="AX181" s="14" t="s">
        <v>72</v>
      </c>
      <c r="AY181" s="174" t="s">
        <v>181</v>
      </c>
    </row>
    <row r="182" spans="1:65" s="14" customFormat="1" ht="11.25">
      <c r="B182" s="173"/>
      <c r="D182" s="160" t="s">
        <v>191</v>
      </c>
      <c r="E182" s="174" t="s">
        <v>1</v>
      </c>
      <c r="F182" s="175" t="s">
        <v>195</v>
      </c>
      <c r="H182" s="174" t="s">
        <v>1</v>
      </c>
      <c r="I182" s="176"/>
      <c r="L182" s="173"/>
      <c r="M182" s="177"/>
      <c r="N182" s="178"/>
      <c r="O182" s="178"/>
      <c r="P182" s="178"/>
      <c r="Q182" s="178"/>
      <c r="R182" s="178"/>
      <c r="S182" s="178"/>
      <c r="T182" s="179"/>
      <c r="AT182" s="174" t="s">
        <v>191</v>
      </c>
      <c r="AU182" s="174" t="s">
        <v>82</v>
      </c>
      <c r="AV182" s="14" t="s">
        <v>80</v>
      </c>
      <c r="AW182" s="14" t="s">
        <v>29</v>
      </c>
      <c r="AX182" s="14" t="s">
        <v>72</v>
      </c>
      <c r="AY182" s="174" t="s">
        <v>181</v>
      </c>
    </row>
    <row r="183" spans="1:65" s="14" customFormat="1" ht="11.25">
      <c r="B183" s="173"/>
      <c r="D183" s="160" t="s">
        <v>191</v>
      </c>
      <c r="E183" s="174" t="s">
        <v>1</v>
      </c>
      <c r="F183" s="175" t="s">
        <v>210</v>
      </c>
      <c r="H183" s="174" t="s">
        <v>1</v>
      </c>
      <c r="I183" s="176"/>
      <c r="L183" s="173"/>
      <c r="M183" s="177"/>
      <c r="N183" s="178"/>
      <c r="O183" s="178"/>
      <c r="P183" s="178"/>
      <c r="Q183" s="178"/>
      <c r="R183" s="178"/>
      <c r="S183" s="178"/>
      <c r="T183" s="179"/>
      <c r="AT183" s="174" t="s">
        <v>191</v>
      </c>
      <c r="AU183" s="174" t="s">
        <v>82</v>
      </c>
      <c r="AV183" s="14" t="s">
        <v>80</v>
      </c>
      <c r="AW183" s="14" t="s">
        <v>29</v>
      </c>
      <c r="AX183" s="14" t="s">
        <v>72</v>
      </c>
      <c r="AY183" s="174" t="s">
        <v>181</v>
      </c>
    </row>
    <row r="184" spans="1:65" s="14" customFormat="1" ht="11.25">
      <c r="B184" s="173"/>
      <c r="D184" s="160" t="s">
        <v>191</v>
      </c>
      <c r="E184" s="174" t="s">
        <v>1</v>
      </c>
      <c r="F184" s="175" t="s">
        <v>196</v>
      </c>
      <c r="H184" s="174" t="s">
        <v>1</v>
      </c>
      <c r="I184" s="176"/>
      <c r="L184" s="173"/>
      <c r="M184" s="177"/>
      <c r="N184" s="178"/>
      <c r="O184" s="178"/>
      <c r="P184" s="178"/>
      <c r="Q184" s="178"/>
      <c r="R184" s="178"/>
      <c r="S184" s="178"/>
      <c r="T184" s="179"/>
      <c r="AT184" s="174" t="s">
        <v>191</v>
      </c>
      <c r="AU184" s="174" t="s">
        <v>82</v>
      </c>
      <c r="AV184" s="14" t="s">
        <v>80</v>
      </c>
      <c r="AW184" s="14" t="s">
        <v>29</v>
      </c>
      <c r="AX184" s="14" t="s">
        <v>72</v>
      </c>
      <c r="AY184" s="174" t="s">
        <v>181</v>
      </c>
    </row>
    <row r="185" spans="1:65" s="13" customFormat="1" ht="22.5">
      <c r="B185" s="165"/>
      <c r="D185" s="160" t="s">
        <v>191</v>
      </c>
      <c r="E185" s="166" t="s">
        <v>1</v>
      </c>
      <c r="F185" s="167" t="s">
        <v>1167</v>
      </c>
      <c r="H185" s="168">
        <v>126.58499999999999</v>
      </c>
      <c r="I185" s="169"/>
      <c r="L185" s="165"/>
      <c r="M185" s="170"/>
      <c r="N185" s="171"/>
      <c r="O185" s="171"/>
      <c r="P185" s="171"/>
      <c r="Q185" s="171"/>
      <c r="R185" s="171"/>
      <c r="S185" s="171"/>
      <c r="T185" s="172"/>
      <c r="AT185" s="166" t="s">
        <v>191</v>
      </c>
      <c r="AU185" s="166" t="s">
        <v>82</v>
      </c>
      <c r="AV185" s="13" t="s">
        <v>82</v>
      </c>
      <c r="AW185" s="13" t="s">
        <v>29</v>
      </c>
      <c r="AX185" s="13" t="s">
        <v>80</v>
      </c>
      <c r="AY185" s="166" t="s">
        <v>181</v>
      </c>
    </row>
    <row r="186" spans="1:65" s="2" customFormat="1" ht="16.5" customHeight="1">
      <c r="A186" s="32"/>
      <c r="B186" s="144"/>
      <c r="C186" s="145" t="s">
        <v>237</v>
      </c>
      <c r="D186" s="145" t="s">
        <v>183</v>
      </c>
      <c r="E186" s="146" t="s">
        <v>439</v>
      </c>
      <c r="F186" s="147" t="s">
        <v>440</v>
      </c>
      <c r="G186" s="148" t="s">
        <v>215</v>
      </c>
      <c r="H186" s="149">
        <v>2</v>
      </c>
      <c r="I186" s="150"/>
      <c r="J186" s="151">
        <f>ROUND(I186*H186,2)</f>
        <v>0</v>
      </c>
      <c r="K186" s="152"/>
      <c r="L186" s="153"/>
      <c r="M186" s="154" t="s">
        <v>1</v>
      </c>
      <c r="N186" s="155" t="s">
        <v>37</v>
      </c>
      <c r="O186" s="58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8" t="s">
        <v>187</v>
      </c>
      <c r="AT186" s="158" t="s">
        <v>183</v>
      </c>
      <c r="AU186" s="158" t="s">
        <v>82</v>
      </c>
      <c r="AY186" s="17" t="s">
        <v>181</v>
      </c>
      <c r="BE186" s="159">
        <f>IF(N186="základní",J186,0)</f>
        <v>0</v>
      </c>
      <c r="BF186" s="159">
        <f>IF(N186="snížená",J186,0)</f>
        <v>0</v>
      </c>
      <c r="BG186" s="159">
        <f>IF(N186="zákl. přenesená",J186,0)</f>
        <v>0</v>
      </c>
      <c r="BH186" s="159">
        <f>IF(N186="sníž. přenesená",J186,0)</f>
        <v>0</v>
      </c>
      <c r="BI186" s="159">
        <f>IF(N186="nulová",J186,0)</f>
        <v>0</v>
      </c>
      <c r="BJ186" s="17" t="s">
        <v>80</v>
      </c>
      <c r="BK186" s="159">
        <f>ROUND(I186*H186,2)</f>
        <v>0</v>
      </c>
      <c r="BL186" s="17" t="s">
        <v>188</v>
      </c>
      <c r="BM186" s="158" t="s">
        <v>1168</v>
      </c>
    </row>
    <row r="187" spans="1:65" s="2" customFormat="1" ht="11.25">
      <c r="A187" s="32"/>
      <c r="B187" s="33"/>
      <c r="C187" s="32"/>
      <c r="D187" s="160" t="s">
        <v>190</v>
      </c>
      <c r="E187" s="32"/>
      <c r="F187" s="161" t="s">
        <v>440</v>
      </c>
      <c r="G187" s="32"/>
      <c r="H187" s="32"/>
      <c r="I187" s="162"/>
      <c r="J187" s="32"/>
      <c r="K187" s="32"/>
      <c r="L187" s="33"/>
      <c r="M187" s="163"/>
      <c r="N187" s="164"/>
      <c r="O187" s="58"/>
      <c r="P187" s="58"/>
      <c r="Q187" s="58"/>
      <c r="R187" s="58"/>
      <c r="S187" s="58"/>
      <c r="T187" s="59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T187" s="17" t="s">
        <v>190</v>
      </c>
      <c r="AU187" s="17" t="s">
        <v>82</v>
      </c>
    </row>
    <row r="188" spans="1:65" s="14" customFormat="1" ht="11.25">
      <c r="B188" s="173"/>
      <c r="D188" s="160" t="s">
        <v>191</v>
      </c>
      <c r="E188" s="174" t="s">
        <v>1</v>
      </c>
      <c r="F188" s="175" t="s">
        <v>193</v>
      </c>
      <c r="H188" s="174" t="s">
        <v>1</v>
      </c>
      <c r="I188" s="176"/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191</v>
      </c>
      <c r="AU188" s="174" t="s">
        <v>82</v>
      </c>
      <c r="AV188" s="14" t="s">
        <v>80</v>
      </c>
      <c r="AW188" s="14" t="s">
        <v>29</v>
      </c>
      <c r="AX188" s="14" t="s">
        <v>72</v>
      </c>
      <c r="AY188" s="174" t="s">
        <v>181</v>
      </c>
    </row>
    <row r="189" spans="1:65" s="14" customFormat="1" ht="22.5">
      <c r="B189" s="173"/>
      <c r="D189" s="160" t="s">
        <v>191</v>
      </c>
      <c r="E189" s="174" t="s">
        <v>1</v>
      </c>
      <c r="F189" s="175" t="s">
        <v>218</v>
      </c>
      <c r="H189" s="174" t="s">
        <v>1</v>
      </c>
      <c r="I189" s="176"/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191</v>
      </c>
      <c r="AU189" s="174" t="s">
        <v>82</v>
      </c>
      <c r="AV189" s="14" t="s">
        <v>80</v>
      </c>
      <c r="AW189" s="14" t="s">
        <v>29</v>
      </c>
      <c r="AX189" s="14" t="s">
        <v>72</v>
      </c>
      <c r="AY189" s="174" t="s">
        <v>181</v>
      </c>
    </row>
    <row r="190" spans="1:65" s="14" customFormat="1" ht="22.5">
      <c r="B190" s="173"/>
      <c r="D190" s="160" t="s">
        <v>191</v>
      </c>
      <c r="E190" s="174" t="s">
        <v>1</v>
      </c>
      <c r="F190" s="175" t="s">
        <v>219</v>
      </c>
      <c r="H190" s="174" t="s">
        <v>1</v>
      </c>
      <c r="I190" s="176"/>
      <c r="L190" s="173"/>
      <c r="M190" s="177"/>
      <c r="N190" s="178"/>
      <c r="O190" s="178"/>
      <c r="P190" s="178"/>
      <c r="Q190" s="178"/>
      <c r="R190" s="178"/>
      <c r="S190" s="178"/>
      <c r="T190" s="179"/>
      <c r="AT190" s="174" t="s">
        <v>191</v>
      </c>
      <c r="AU190" s="174" t="s">
        <v>82</v>
      </c>
      <c r="AV190" s="14" t="s">
        <v>80</v>
      </c>
      <c r="AW190" s="14" t="s">
        <v>29</v>
      </c>
      <c r="AX190" s="14" t="s">
        <v>72</v>
      </c>
      <c r="AY190" s="174" t="s">
        <v>181</v>
      </c>
    </row>
    <row r="191" spans="1:65" s="14" customFormat="1" ht="11.25">
      <c r="B191" s="173"/>
      <c r="D191" s="160" t="s">
        <v>191</v>
      </c>
      <c r="E191" s="174" t="s">
        <v>1</v>
      </c>
      <c r="F191" s="175" t="s">
        <v>220</v>
      </c>
      <c r="H191" s="174" t="s">
        <v>1</v>
      </c>
      <c r="I191" s="176"/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191</v>
      </c>
      <c r="AU191" s="174" t="s">
        <v>82</v>
      </c>
      <c r="AV191" s="14" t="s">
        <v>80</v>
      </c>
      <c r="AW191" s="14" t="s">
        <v>29</v>
      </c>
      <c r="AX191" s="14" t="s">
        <v>72</v>
      </c>
      <c r="AY191" s="174" t="s">
        <v>181</v>
      </c>
    </row>
    <row r="192" spans="1:65" s="14" customFormat="1" ht="33.75">
      <c r="B192" s="173"/>
      <c r="D192" s="160" t="s">
        <v>191</v>
      </c>
      <c r="E192" s="174" t="s">
        <v>1</v>
      </c>
      <c r="F192" s="175" t="s">
        <v>255</v>
      </c>
      <c r="H192" s="174" t="s">
        <v>1</v>
      </c>
      <c r="I192" s="176"/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191</v>
      </c>
      <c r="AU192" s="174" t="s">
        <v>82</v>
      </c>
      <c r="AV192" s="14" t="s">
        <v>80</v>
      </c>
      <c r="AW192" s="14" t="s">
        <v>29</v>
      </c>
      <c r="AX192" s="14" t="s">
        <v>72</v>
      </c>
      <c r="AY192" s="174" t="s">
        <v>181</v>
      </c>
    </row>
    <row r="193" spans="1:65" s="14" customFormat="1" ht="11.25">
      <c r="B193" s="173"/>
      <c r="D193" s="160" t="s">
        <v>191</v>
      </c>
      <c r="E193" s="174" t="s">
        <v>1</v>
      </c>
      <c r="F193" s="175" t="s">
        <v>1169</v>
      </c>
      <c r="H193" s="174" t="s">
        <v>1</v>
      </c>
      <c r="I193" s="176"/>
      <c r="L193" s="173"/>
      <c r="M193" s="177"/>
      <c r="N193" s="178"/>
      <c r="O193" s="178"/>
      <c r="P193" s="178"/>
      <c r="Q193" s="178"/>
      <c r="R193" s="178"/>
      <c r="S193" s="178"/>
      <c r="T193" s="179"/>
      <c r="AT193" s="174" t="s">
        <v>191</v>
      </c>
      <c r="AU193" s="174" t="s">
        <v>82</v>
      </c>
      <c r="AV193" s="14" t="s">
        <v>80</v>
      </c>
      <c r="AW193" s="14" t="s">
        <v>29</v>
      </c>
      <c r="AX193" s="14" t="s">
        <v>72</v>
      </c>
      <c r="AY193" s="174" t="s">
        <v>181</v>
      </c>
    </row>
    <row r="194" spans="1:65" s="14" customFormat="1" ht="11.25">
      <c r="B194" s="173"/>
      <c r="D194" s="160" t="s">
        <v>191</v>
      </c>
      <c r="E194" s="174" t="s">
        <v>1</v>
      </c>
      <c r="F194" s="175" t="s">
        <v>195</v>
      </c>
      <c r="H194" s="174" t="s">
        <v>1</v>
      </c>
      <c r="I194" s="176"/>
      <c r="L194" s="173"/>
      <c r="M194" s="177"/>
      <c r="N194" s="178"/>
      <c r="O194" s="178"/>
      <c r="P194" s="178"/>
      <c r="Q194" s="178"/>
      <c r="R194" s="178"/>
      <c r="S194" s="178"/>
      <c r="T194" s="179"/>
      <c r="AT194" s="174" t="s">
        <v>191</v>
      </c>
      <c r="AU194" s="174" t="s">
        <v>82</v>
      </c>
      <c r="AV194" s="14" t="s">
        <v>80</v>
      </c>
      <c r="AW194" s="14" t="s">
        <v>29</v>
      </c>
      <c r="AX194" s="14" t="s">
        <v>72</v>
      </c>
      <c r="AY194" s="174" t="s">
        <v>181</v>
      </c>
    </row>
    <row r="195" spans="1:65" s="14" customFormat="1" ht="11.25">
      <c r="B195" s="173"/>
      <c r="D195" s="160" t="s">
        <v>191</v>
      </c>
      <c r="E195" s="174" t="s">
        <v>1</v>
      </c>
      <c r="F195" s="175" t="s">
        <v>210</v>
      </c>
      <c r="H195" s="174" t="s">
        <v>1</v>
      </c>
      <c r="I195" s="176"/>
      <c r="L195" s="173"/>
      <c r="M195" s="177"/>
      <c r="N195" s="178"/>
      <c r="O195" s="178"/>
      <c r="P195" s="178"/>
      <c r="Q195" s="178"/>
      <c r="R195" s="178"/>
      <c r="S195" s="178"/>
      <c r="T195" s="179"/>
      <c r="AT195" s="174" t="s">
        <v>191</v>
      </c>
      <c r="AU195" s="174" t="s">
        <v>82</v>
      </c>
      <c r="AV195" s="14" t="s">
        <v>80</v>
      </c>
      <c r="AW195" s="14" t="s">
        <v>29</v>
      </c>
      <c r="AX195" s="14" t="s">
        <v>72</v>
      </c>
      <c r="AY195" s="174" t="s">
        <v>181</v>
      </c>
    </row>
    <row r="196" spans="1:65" s="14" customFormat="1" ht="11.25">
      <c r="B196" s="173"/>
      <c r="D196" s="160" t="s">
        <v>191</v>
      </c>
      <c r="E196" s="174" t="s">
        <v>1</v>
      </c>
      <c r="F196" s="175" t="s">
        <v>196</v>
      </c>
      <c r="H196" s="174" t="s">
        <v>1</v>
      </c>
      <c r="I196" s="176"/>
      <c r="L196" s="173"/>
      <c r="M196" s="177"/>
      <c r="N196" s="178"/>
      <c r="O196" s="178"/>
      <c r="P196" s="178"/>
      <c r="Q196" s="178"/>
      <c r="R196" s="178"/>
      <c r="S196" s="178"/>
      <c r="T196" s="179"/>
      <c r="AT196" s="174" t="s">
        <v>191</v>
      </c>
      <c r="AU196" s="174" t="s">
        <v>82</v>
      </c>
      <c r="AV196" s="14" t="s">
        <v>80</v>
      </c>
      <c r="AW196" s="14" t="s">
        <v>29</v>
      </c>
      <c r="AX196" s="14" t="s">
        <v>72</v>
      </c>
      <c r="AY196" s="174" t="s">
        <v>181</v>
      </c>
    </row>
    <row r="197" spans="1:65" s="13" customFormat="1" ht="11.25">
      <c r="B197" s="165"/>
      <c r="D197" s="160" t="s">
        <v>191</v>
      </c>
      <c r="E197" s="166" t="s">
        <v>1</v>
      </c>
      <c r="F197" s="167" t="s">
        <v>1170</v>
      </c>
      <c r="H197" s="168">
        <v>2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6" t="s">
        <v>191</v>
      </c>
      <c r="AU197" s="166" t="s">
        <v>82</v>
      </c>
      <c r="AV197" s="13" t="s">
        <v>82</v>
      </c>
      <c r="AW197" s="13" t="s">
        <v>29</v>
      </c>
      <c r="AX197" s="13" t="s">
        <v>80</v>
      </c>
      <c r="AY197" s="166" t="s">
        <v>181</v>
      </c>
    </row>
    <row r="198" spans="1:65" s="2" customFormat="1" ht="16.5" customHeight="1">
      <c r="A198" s="32"/>
      <c r="B198" s="144"/>
      <c r="C198" s="145" t="s">
        <v>250</v>
      </c>
      <c r="D198" s="145" t="s">
        <v>183</v>
      </c>
      <c r="E198" s="146" t="s">
        <v>444</v>
      </c>
      <c r="F198" s="147" t="s">
        <v>445</v>
      </c>
      <c r="G198" s="148" t="s">
        <v>622</v>
      </c>
      <c r="H198" s="149">
        <v>9248</v>
      </c>
      <c r="I198" s="150"/>
      <c r="J198" s="151">
        <f>ROUND(I198*H198,2)</f>
        <v>0</v>
      </c>
      <c r="K198" s="152"/>
      <c r="L198" s="153"/>
      <c r="M198" s="154" t="s">
        <v>1</v>
      </c>
      <c r="N198" s="155" t="s">
        <v>37</v>
      </c>
      <c r="O198" s="58"/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8" t="s">
        <v>187</v>
      </c>
      <c r="AT198" s="158" t="s">
        <v>183</v>
      </c>
      <c r="AU198" s="158" t="s">
        <v>82</v>
      </c>
      <c r="AY198" s="17" t="s">
        <v>181</v>
      </c>
      <c r="BE198" s="159">
        <f>IF(N198="základní",J198,0)</f>
        <v>0</v>
      </c>
      <c r="BF198" s="159">
        <f>IF(N198="snížená",J198,0)</f>
        <v>0</v>
      </c>
      <c r="BG198" s="159">
        <f>IF(N198="zákl. přenesená",J198,0)</f>
        <v>0</v>
      </c>
      <c r="BH198" s="159">
        <f>IF(N198="sníž. přenesená",J198,0)</f>
        <v>0</v>
      </c>
      <c r="BI198" s="159">
        <f>IF(N198="nulová",J198,0)</f>
        <v>0</v>
      </c>
      <c r="BJ198" s="17" t="s">
        <v>80</v>
      </c>
      <c r="BK198" s="159">
        <f>ROUND(I198*H198,2)</f>
        <v>0</v>
      </c>
      <c r="BL198" s="17" t="s">
        <v>188</v>
      </c>
      <c r="BM198" s="158" t="s">
        <v>1171</v>
      </c>
    </row>
    <row r="199" spans="1:65" s="2" customFormat="1" ht="11.25">
      <c r="A199" s="32"/>
      <c r="B199" s="33"/>
      <c r="C199" s="32"/>
      <c r="D199" s="160" t="s">
        <v>190</v>
      </c>
      <c r="E199" s="32"/>
      <c r="F199" s="161" t="s">
        <v>445</v>
      </c>
      <c r="G199" s="32"/>
      <c r="H199" s="32"/>
      <c r="I199" s="162"/>
      <c r="J199" s="32"/>
      <c r="K199" s="32"/>
      <c r="L199" s="33"/>
      <c r="M199" s="163"/>
      <c r="N199" s="164"/>
      <c r="O199" s="58"/>
      <c r="P199" s="58"/>
      <c r="Q199" s="58"/>
      <c r="R199" s="58"/>
      <c r="S199" s="58"/>
      <c r="T199" s="59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T199" s="17" t="s">
        <v>190</v>
      </c>
      <c r="AU199" s="17" t="s">
        <v>82</v>
      </c>
    </row>
    <row r="200" spans="1:65" s="14" customFormat="1" ht="11.25">
      <c r="B200" s="173"/>
      <c r="D200" s="160" t="s">
        <v>191</v>
      </c>
      <c r="E200" s="174" t="s">
        <v>1</v>
      </c>
      <c r="F200" s="175" t="s">
        <v>193</v>
      </c>
      <c r="H200" s="174" t="s">
        <v>1</v>
      </c>
      <c r="I200" s="176"/>
      <c r="L200" s="173"/>
      <c r="M200" s="177"/>
      <c r="N200" s="178"/>
      <c r="O200" s="178"/>
      <c r="P200" s="178"/>
      <c r="Q200" s="178"/>
      <c r="R200" s="178"/>
      <c r="S200" s="178"/>
      <c r="T200" s="179"/>
      <c r="AT200" s="174" t="s">
        <v>191</v>
      </c>
      <c r="AU200" s="174" t="s">
        <v>82</v>
      </c>
      <c r="AV200" s="14" t="s">
        <v>80</v>
      </c>
      <c r="AW200" s="14" t="s">
        <v>29</v>
      </c>
      <c r="AX200" s="14" t="s">
        <v>72</v>
      </c>
      <c r="AY200" s="174" t="s">
        <v>181</v>
      </c>
    </row>
    <row r="201" spans="1:65" s="14" customFormat="1" ht="22.5">
      <c r="B201" s="173"/>
      <c r="D201" s="160" t="s">
        <v>191</v>
      </c>
      <c r="E201" s="174" t="s">
        <v>1</v>
      </c>
      <c r="F201" s="175" t="s">
        <v>204</v>
      </c>
      <c r="H201" s="174" t="s">
        <v>1</v>
      </c>
      <c r="I201" s="176"/>
      <c r="L201" s="173"/>
      <c r="M201" s="177"/>
      <c r="N201" s="178"/>
      <c r="O201" s="178"/>
      <c r="P201" s="178"/>
      <c r="Q201" s="178"/>
      <c r="R201" s="178"/>
      <c r="S201" s="178"/>
      <c r="T201" s="179"/>
      <c r="AT201" s="174" t="s">
        <v>191</v>
      </c>
      <c r="AU201" s="174" t="s">
        <v>82</v>
      </c>
      <c r="AV201" s="14" t="s">
        <v>80</v>
      </c>
      <c r="AW201" s="14" t="s">
        <v>29</v>
      </c>
      <c r="AX201" s="14" t="s">
        <v>72</v>
      </c>
      <c r="AY201" s="174" t="s">
        <v>181</v>
      </c>
    </row>
    <row r="202" spans="1:65" s="14" customFormat="1" ht="22.5">
      <c r="B202" s="173"/>
      <c r="D202" s="160" t="s">
        <v>191</v>
      </c>
      <c r="E202" s="174" t="s">
        <v>1</v>
      </c>
      <c r="F202" s="175" t="s">
        <v>205</v>
      </c>
      <c r="H202" s="174" t="s">
        <v>1</v>
      </c>
      <c r="I202" s="176"/>
      <c r="L202" s="173"/>
      <c r="M202" s="177"/>
      <c r="N202" s="178"/>
      <c r="O202" s="178"/>
      <c r="P202" s="178"/>
      <c r="Q202" s="178"/>
      <c r="R202" s="178"/>
      <c r="S202" s="178"/>
      <c r="T202" s="179"/>
      <c r="AT202" s="174" t="s">
        <v>191</v>
      </c>
      <c r="AU202" s="174" t="s">
        <v>82</v>
      </c>
      <c r="AV202" s="14" t="s">
        <v>80</v>
      </c>
      <c r="AW202" s="14" t="s">
        <v>29</v>
      </c>
      <c r="AX202" s="14" t="s">
        <v>72</v>
      </c>
      <c r="AY202" s="174" t="s">
        <v>181</v>
      </c>
    </row>
    <row r="203" spans="1:65" s="14" customFormat="1" ht="11.25">
      <c r="B203" s="173"/>
      <c r="D203" s="160" t="s">
        <v>191</v>
      </c>
      <c r="E203" s="174" t="s">
        <v>1</v>
      </c>
      <c r="F203" s="175" t="s">
        <v>220</v>
      </c>
      <c r="H203" s="174" t="s">
        <v>1</v>
      </c>
      <c r="I203" s="176"/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191</v>
      </c>
      <c r="AU203" s="174" t="s">
        <v>82</v>
      </c>
      <c r="AV203" s="14" t="s">
        <v>80</v>
      </c>
      <c r="AW203" s="14" t="s">
        <v>29</v>
      </c>
      <c r="AX203" s="14" t="s">
        <v>72</v>
      </c>
      <c r="AY203" s="174" t="s">
        <v>181</v>
      </c>
    </row>
    <row r="204" spans="1:65" s="14" customFormat="1" ht="22.5">
      <c r="B204" s="173"/>
      <c r="D204" s="160" t="s">
        <v>191</v>
      </c>
      <c r="E204" s="174" t="s">
        <v>1</v>
      </c>
      <c r="F204" s="175" t="s">
        <v>1172</v>
      </c>
      <c r="H204" s="174" t="s">
        <v>1</v>
      </c>
      <c r="I204" s="176"/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191</v>
      </c>
      <c r="AU204" s="174" t="s">
        <v>82</v>
      </c>
      <c r="AV204" s="14" t="s">
        <v>80</v>
      </c>
      <c r="AW204" s="14" t="s">
        <v>29</v>
      </c>
      <c r="AX204" s="14" t="s">
        <v>72</v>
      </c>
      <c r="AY204" s="174" t="s">
        <v>181</v>
      </c>
    </row>
    <row r="205" spans="1:65" s="14" customFormat="1" ht="33.75">
      <c r="B205" s="173"/>
      <c r="D205" s="160" t="s">
        <v>191</v>
      </c>
      <c r="E205" s="174" t="s">
        <v>1</v>
      </c>
      <c r="F205" s="175" t="s">
        <v>255</v>
      </c>
      <c r="H205" s="174" t="s">
        <v>1</v>
      </c>
      <c r="I205" s="176"/>
      <c r="L205" s="173"/>
      <c r="M205" s="177"/>
      <c r="N205" s="178"/>
      <c r="O205" s="178"/>
      <c r="P205" s="178"/>
      <c r="Q205" s="178"/>
      <c r="R205" s="178"/>
      <c r="S205" s="178"/>
      <c r="T205" s="179"/>
      <c r="AT205" s="174" t="s">
        <v>191</v>
      </c>
      <c r="AU205" s="174" t="s">
        <v>82</v>
      </c>
      <c r="AV205" s="14" t="s">
        <v>80</v>
      </c>
      <c r="AW205" s="14" t="s">
        <v>29</v>
      </c>
      <c r="AX205" s="14" t="s">
        <v>72</v>
      </c>
      <c r="AY205" s="174" t="s">
        <v>181</v>
      </c>
    </row>
    <row r="206" spans="1:65" s="14" customFormat="1" ht="11.25">
      <c r="B206" s="173"/>
      <c r="D206" s="160" t="s">
        <v>191</v>
      </c>
      <c r="E206" s="174" t="s">
        <v>1</v>
      </c>
      <c r="F206" s="175" t="s">
        <v>296</v>
      </c>
      <c r="H206" s="174" t="s">
        <v>1</v>
      </c>
      <c r="I206" s="176"/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191</v>
      </c>
      <c r="AU206" s="174" t="s">
        <v>82</v>
      </c>
      <c r="AV206" s="14" t="s">
        <v>80</v>
      </c>
      <c r="AW206" s="14" t="s">
        <v>29</v>
      </c>
      <c r="AX206" s="14" t="s">
        <v>72</v>
      </c>
      <c r="AY206" s="174" t="s">
        <v>181</v>
      </c>
    </row>
    <row r="207" spans="1:65" s="14" customFormat="1" ht="11.25">
      <c r="B207" s="173"/>
      <c r="D207" s="160" t="s">
        <v>191</v>
      </c>
      <c r="E207" s="174" t="s">
        <v>1</v>
      </c>
      <c r="F207" s="175" t="s">
        <v>195</v>
      </c>
      <c r="H207" s="174" t="s">
        <v>1</v>
      </c>
      <c r="I207" s="176"/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191</v>
      </c>
      <c r="AU207" s="174" t="s">
        <v>82</v>
      </c>
      <c r="AV207" s="14" t="s">
        <v>80</v>
      </c>
      <c r="AW207" s="14" t="s">
        <v>29</v>
      </c>
      <c r="AX207" s="14" t="s">
        <v>72</v>
      </c>
      <c r="AY207" s="174" t="s">
        <v>181</v>
      </c>
    </row>
    <row r="208" spans="1:65" s="14" customFormat="1" ht="11.25">
      <c r="B208" s="173"/>
      <c r="D208" s="160" t="s">
        <v>191</v>
      </c>
      <c r="E208" s="174" t="s">
        <v>1</v>
      </c>
      <c r="F208" s="175" t="s">
        <v>262</v>
      </c>
      <c r="H208" s="174" t="s">
        <v>1</v>
      </c>
      <c r="I208" s="176"/>
      <c r="L208" s="173"/>
      <c r="M208" s="177"/>
      <c r="N208" s="178"/>
      <c r="O208" s="178"/>
      <c r="P208" s="178"/>
      <c r="Q208" s="178"/>
      <c r="R208" s="178"/>
      <c r="S208" s="178"/>
      <c r="T208" s="179"/>
      <c r="AT208" s="174" t="s">
        <v>191</v>
      </c>
      <c r="AU208" s="174" t="s">
        <v>82</v>
      </c>
      <c r="AV208" s="14" t="s">
        <v>80</v>
      </c>
      <c r="AW208" s="14" t="s">
        <v>29</v>
      </c>
      <c r="AX208" s="14" t="s">
        <v>72</v>
      </c>
      <c r="AY208" s="174" t="s">
        <v>181</v>
      </c>
    </row>
    <row r="209" spans="1:65" s="14" customFormat="1" ht="11.25">
      <c r="B209" s="173"/>
      <c r="D209" s="160" t="s">
        <v>191</v>
      </c>
      <c r="E209" s="174" t="s">
        <v>1</v>
      </c>
      <c r="F209" s="175" t="s">
        <v>196</v>
      </c>
      <c r="H209" s="174" t="s">
        <v>1</v>
      </c>
      <c r="I209" s="176"/>
      <c r="L209" s="173"/>
      <c r="M209" s="177"/>
      <c r="N209" s="178"/>
      <c r="O209" s="178"/>
      <c r="P209" s="178"/>
      <c r="Q209" s="178"/>
      <c r="R209" s="178"/>
      <c r="S209" s="178"/>
      <c r="T209" s="179"/>
      <c r="AT209" s="174" t="s">
        <v>191</v>
      </c>
      <c r="AU209" s="174" t="s">
        <v>82</v>
      </c>
      <c r="AV209" s="14" t="s">
        <v>80</v>
      </c>
      <c r="AW209" s="14" t="s">
        <v>29</v>
      </c>
      <c r="AX209" s="14" t="s">
        <v>72</v>
      </c>
      <c r="AY209" s="174" t="s">
        <v>181</v>
      </c>
    </row>
    <row r="210" spans="1:65" s="13" customFormat="1" ht="22.5">
      <c r="B210" s="165"/>
      <c r="D210" s="160" t="s">
        <v>191</v>
      </c>
      <c r="E210" s="166" t="s">
        <v>1</v>
      </c>
      <c r="F210" s="167" t="s">
        <v>1173</v>
      </c>
      <c r="H210" s="168">
        <v>9248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6" t="s">
        <v>191</v>
      </c>
      <c r="AU210" s="166" t="s">
        <v>82</v>
      </c>
      <c r="AV210" s="13" t="s">
        <v>82</v>
      </c>
      <c r="AW210" s="13" t="s">
        <v>29</v>
      </c>
      <c r="AX210" s="13" t="s">
        <v>80</v>
      </c>
      <c r="AY210" s="166" t="s">
        <v>181</v>
      </c>
    </row>
    <row r="211" spans="1:65" s="2" customFormat="1" ht="21.75" customHeight="1">
      <c r="A211" s="32"/>
      <c r="B211" s="144"/>
      <c r="C211" s="145" t="s">
        <v>187</v>
      </c>
      <c r="D211" s="145" t="s">
        <v>183</v>
      </c>
      <c r="E211" s="146" t="s">
        <v>448</v>
      </c>
      <c r="F211" s="147" t="s">
        <v>449</v>
      </c>
      <c r="G211" s="148" t="s">
        <v>215</v>
      </c>
      <c r="H211" s="149">
        <v>30</v>
      </c>
      <c r="I211" s="150"/>
      <c r="J211" s="151">
        <f>ROUND(I211*H211,2)</f>
        <v>0</v>
      </c>
      <c r="K211" s="152"/>
      <c r="L211" s="153"/>
      <c r="M211" s="154" t="s">
        <v>1</v>
      </c>
      <c r="N211" s="155" t="s">
        <v>37</v>
      </c>
      <c r="O211" s="58"/>
      <c r="P211" s="156">
        <f>O211*H211</f>
        <v>0</v>
      </c>
      <c r="Q211" s="156">
        <v>0</v>
      </c>
      <c r="R211" s="156">
        <f>Q211*H211</f>
        <v>0</v>
      </c>
      <c r="S211" s="156">
        <v>0</v>
      </c>
      <c r="T211" s="157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8" t="s">
        <v>187</v>
      </c>
      <c r="AT211" s="158" t="s">
        <v>183</v>
      </c>
      <c r="AU211" s="158" t="s">
        <v>82</v>
      </c>
      <c r="AY211" s="17" t="s">
        <v>181</v>
      </c>
      <c r="BE211" s="159">
        <f>IF(N211="základní",J211,0)</f>
        <v>0</v>
      </c>
      <c r="BF211" s="159">
        <f>IF(N211="snížená",J211,0)</f>
        <v>0</v>
      </c>
      <c r="BG211" s="159">
        <f>IF(N211="zákl. přenesená",J211,0)</f>
        <v>0</v>
      </c>
      <c r="BH211" s="159">
        <f>IF(N211="sníž. přenesená",J211,0)</f>
        <v>0</v>
      </c>
      <c r="BI211" s="159">
        <f>IF(N211="nulová",J211,0)</f>
        <v>0</v>
      </c>
      <c r="BJ211" s="17" t="s">
        <v>80</v>
      </c>
      <c r="BK211" s="159">
        <f>ROUND(I211*H211,2)</f>
        <v>0</v>
      </c>
      <c r="BL211" s="17" t="s">
        <v>188</v>
      </c>
      <c r="BM211" s="158" t="s">
        <v>1174</v>
      </c>
    </row>
    <row r="212" spans="1:65" s="2" customFormat="1" ht="11.25">
      <c r="A212" s="32"/>
      <c r="B212" s="33"/>
      <c r="C212" s="32"/>
      <c r="D212" s="160" t="s">
        <v>190</v>
      </c>
      <c r="E212" s="32"/>
      <c r="F212" s="161" t="s">
        <v>449</v>
      </c>
      <c r="G212" s="32"/>
      <c r="H212" s="32"/>
      <c r="I212" s="162"/>
      <c r="J212" s="32"/>
      <c r="K212" s="32"/>
      <c r="L212" s="33"/>
      <c r="M212" s="163"/>
      <c r="N212" s="164"/>
      <c r="O212" s="58"/>
      <c r="P212" s="58"/>
      <c r="Q212" s="58"/>
      <c r="R212" s="58"/>
      <c r="S212" s="58"/>
      <c r="T212" s="59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T212" s="17" t="s">
        <v>190</v>
      </c>
      <c r="AU212" s="17" t="s">
        <v>82</v>
      </c>
    </row>
    <row r="213" spans="1:65" s="14" customFormat="1" ht="11.25">
      <c r="B213" s="173"/>
      <c r="D213" s="160" t="s">
        <v>191</v>
      </c>
      <c r="E213" s="174" t="s">
        <v>1</v>
      </c>
      <c r="F213" s="175" t="s">
        <v>193</v>
      </c>
      <c r="H213" s="174" t="s">
        <v>1</v>
      </c>
      <c r="I213" s="176"/>
      <c r="L213" s="173"/>
      <c r="M213" s="177"/>
      <c r="N213" s="178"/>
      <c r="O213" s="178"/>
      <c r="P213" s="178"/>
      <c r="Q213" s="178"/>
      <c r="R213" s="178"/>
      <c r="S213" s="178"/>
      <c r="T213" s="179"/>
      <c r="AT213" s="174" t="s">
        <v>191</v>
      </c>
      <c r="AU213" s="174" t="s">
        <v>82</v>
      </c>
      <c r="AV213" s="14" t="s">
        <v>80</v>
      </c>
      <c r="AW213" s="14" t="s">
        <v>29</v>
      </c>
      <c r="AX213" s="14" t="s">
        <v>72</v>
      </c>
      <c r="AY213" s="174" t="s">
        <v>181</v>
      </c>
    </row>
    <row r="214" spans="1:65" s="14" customFormat="1" ht="22.5">
      <c r="B214" s="173"/>
      <c r="D214" s="160" t="s">
        <v>191</v>
      </c>
      <c r="E214" s="174" t="s">
        <v>1</v>
      </c>
      <c r="F214" s="175" t="s">
        <v>442</v>
      </c>
      <c r="H214" s="174" t="s">
        <v>1</v>
      </c>
      <c r="I214" s="176"/>
      <c r="L214" s="173"/>
      <c r="M214" s="177"/>
      <c r="N214" s="178"/>
      <c r="O214" s="178"/>
      <c r="P214" s="178"/>
      <c r="Q214" s="178"/>
      <c r="R214" s="178"/>
      <c r="S214" s="178"/>
      <c r="T214" s="179"/>
      <c r="AT214" s="174" t="s">
        <v>191</v>
      </c>
      <c r="AU214" s="174" t="s">
        <v>82</v>
      </c>
      <c r="AV214" s="14" t="s">
        <v>80</v>
      </c>
      <c r="AW214" s="14" t="s">
        <v>29</v>
      </c>
      <c r="AX214" s="14" t="s">
        <v>72</v>
      </c>
      <c r="AY214" s="174" t="s">
        <v>181</v>
      </c>
    </row>
    <row r="215" spans="1:65" s="14" customFormat="1" ht="22.5">
      <c r="B215" s="173"/>
      <c r="D215" s="160" t="s">
        <v>191</v>
      </c>
      <c r="E215" s="174" t="s">
        <v>1</v>
      </c>
      <c r="F215" s="175" t="s">
        <v>426</v>
      </c>
      <c r="H215" s="174" t="s">
        <v>1</v>
      </c>
      <c r="I215" s="176"/>
      <c r="L215" s="173"/>
      <c r="M215" s="177"/>
      <c r="N215" s="178"/>
      <c r="O215" s="178"/>
      <c r="P215" s="178"/>
      <c r="Q215" s="178"/>
      <c r="R215" s="178"/>
      <c r="S215" s="178"/>
      <c r="T215" s="179"/>
      <c r="AT215" s="174" t="s">
        <v>191</v>
      </c>
      <c r="AU215" s="174" t="s">
        <v>82</v>
      </c>
      <c r="AV215" s="14" t="s">
        <v>80</v>
      </c>
      <c r="AW215" s="14" t="s">
        <v>29</v>
      </c>
      <c r="AX215" s="14" t="s">
        <v>72</v>
      </c>
      <c r="AY215" s="174" t="s">
        <v>181</v>
      </c>
    </row>
    <row r="216" spans="1:65" s="14" customFormat="1" ht="11.25">
      <c r="B216" s="173"/>
      <c r="D216" s="160" t="s">
        <v>191</v>
      </c>
      <c r="E216" s="174" t="s">
        <v>1</v>
      </c>
      <c r="F216" s="175" t="s">
        <v>220</v>
      </c>
      <c r="H216" s="174" t="s">
        <v>1</v>
      </c>
      <c r="I216" s="176"/>
      <c r="L216" s="173"/>
      <c r="M216" s="177"/>
      <c r="N216" s="178"/>
      <c r="O216" s="178"/>
      <c r="P216" s="178"/>
      <c r="Q216" s="178"/>
      <c r="R216" s="178"/>
      <c r="S216" s="178"/>
      <c r="T216" s="179"/>
      <c r="AT216" s="174" t="s">
        <v>191</v>
      </c>
      <c r="AU216" s="174" t="s">
        <v>82</v>
      </c>
      <c r="AV216" s="14" t="s">
        <v>80</v>
      </c>
      <c r="AW216" s="14" t="s">
        <v>29</v>
      </c>
      <c r="AX216" s="14" t="s">
        <v>72</v>
      </c>
      <c r="AY216" s="174" t="s">
        <v>181</v>
      </c>
    </row>
    <row r="217" spans="1:65" s="14" customFormat="1" ht="33.75">
      <c r="B217" s="173"/>
      <c r="D217" s="160" t="s">
        <v>191</v>
      </c>
      <c r="E217" s="174" t="s">
        <v>1</v>
      </c>
      <c r="F217" s="175" t="s">
        <v>255</v>
      </c>
      <c r="H217" s="174" t="s">
        <v>1</v>
      </c>
      <c r="I217" s="176"/>
      <c r="L217" s="173"/>
      <c r="M217" s="177"/>
      <c r="N217" s="178"/>
      <c r="O217" s="178"/>
      <c r="P217" s="178"/>
      <c r="Q217" s="178"/>
      <c r="R217" s="178"/>
      <c r="S217" s="178"/>
      <c r="T217" s="179"/>
      <c r="AT217" s="174" t="s">
        <v>191</v>
      </c>
      <c r="AU217" s="174" t="s">
        <v>82</v>
      </c>
      <c r="AV217" s="14" t="s">
        <v>80</v>
      </c>
      <c r="AW217" s="14" t="s">
        <v>29</v>
      </c>
      <c r="AX217" s="14" t="s">
        <v>72</v>
      </c>
      <c r="AY217" s="174" t="s">
        <v>181</v>
      </c>
    </row>
    <row r="218" spans="1:65" s="14" customFormat="1" ht="11.25">
      <c r="B218" s="173"/>
      <c r="D218" s="160" t="s">
        <v>191</v>
      </c>
      <c r="E218" s="174" t="s">
        <v>1</v>
      </c>
      <c r="F218" s="175" t="s">
        <v>296</v>
      </c>
      <c r="H218" s="174" t="s">
        <v>1</v>
      </c>
      <c r="I218" s="176"/>
      <c r="L218" s="173"/>
      <c r="M218" s="177"/>
      <c r="N218" s="178"/>
      <c r="O218" s="178"/>
      <c r="P218" s="178"/>
      <c r="Q218" s="178"/>
      <c r="R218" s="178"/>
      <c r="S218" s="178"/>
      <c r="T218" s="179"/>
      <c r="AT218" s="174" t="s">
        <v>191</v>
      </c>
      <c r="AU218" s="174" t="s">
        <v>82</v>
      </c>
      <c r="AV218" s="14" t="s">
        <v>80</v>
      </c>
      <c r="AW218" s="14" t="s">
        <v>29</v>
      </c>
      <c r="AX218" s="14" t="s">
        <v>72</v>
      </c>
      <c r="AY218" s="174" t="s">
        <v>181</v>
      </c>
    </row>
    <row r="219" spans="1:65" s="14" customFormat="1" ht="11.25">
      <c r="B219" s="173"/>
      <c r="D219" s="160" t="s">
        <v>191</v>
      </c>
      <c r="E219" s="174" t="s">
        <v>1</v>
      </c>
      <c r="F219" s="175" t="s">
        <v>195</v>
      </c>
      <c r="H219" s="174" t="s">
        <v>1</v>
      </c>
      <c r="I219" s="176"/>
      <c r="L219" s="173"/>
      <c r="M219" s="177"/>
      <c r="N219" s="178"/>
      <c r="O219" s="178"/>
      <c r="P219" s="178"/>
      <c r="Q219" s="178"/>
      <c r="R219" s="178"/>
      <c r="S219" s="178"/>
      <c r="T219" s="179"/>
      <c r="AT219" s="174" t="s">
        <v>191</v>
      </c>
      <c r="AU219" s="174" t="s">
        <v>82</v>
      </c>
      <c r="AV219" s="14" t="s">
        <v>80</v>
      </c>
      <c r="AW219" s="14" t="s">
        <v>29</v>
      </c>
      <c r="AX219" s="14" t="s">
        <v>72</v>
      </c>
      <c r="AY219" s="174" t="s">
        <v>181</v>
      </c>
    </row>
    <row r="220" spans="1:65" s="14" customFormat="1" ht="11.25">
      <c r="B220" s="173"/>
      <c r="D220" s="160" t="s">
        <v>191</v>
      </c>
      <c r="E220" s="174" t="s">
        <v>1</v>
      </c>
      <c r="F220" s="175" t="s">
        <v>262</v>
      </c>
      <c r="H220" s="174" t="s">
        <v>1</v>
      </c>
      <c r="I220" s="176"/>
      <c r="L220" s="173"/>
      <c r="M220" s="177"/>
      <c r="N220" s="178"/>
      <c r="O220" s="178"/>
      <c r="P220" s="178"/>
      <c r="Q220" s="178"/>
      <c r="R220" s="178"/>
      <c r="S220" s="178"/>
      <c r="T220" s="179"/>
      <c r="AT220" s="174" t="s">
        <v>191</v>
      </c>
      <c r="AU220" s="174" t="s">
        <v>82</v>
      </c>
      <c r="AV220" s="14" t="s">
        <v>80</v>
      </c>
      <c r="AW220" s="14" t="s">
        <v>29</v>
      </c>
      <c r="AX220" s="14" t="s">
        <v>72</v>
      </c>
      <c r="AY220" s="174" t="s">
        <v>181</v>
      </c>
    </row>
    <row r="221" spans="1:65" s="14" customFormat="1" ht="11.25">
      <c r="B221" s="173"/>
      <c r="D221" s="160" t="s">
        <v>191</v>
      </c>
      <c r="E221" s="174" t="s">
        <v>1</v>
      </c>
      <c r="F221" s="175" t="s">
        <v>196</v>
      </c>
      <c r="H221" s="174" t="s">
        <v>1</v>
      </c>
      <c r="I221" s="176"/>
      <c r="L221" s="173"/>
      <c r="M221" s="177"/>
      <c r="N221" s="178"/>
      <c r="O221" s="178"/>
      <c r="P221" s="178"/>
      <c r="Q221" s="178"/>
      <c r="R221" s="178"/>
      <c r="S221" s="178"/>
      <c r="T221" s="179"/>
      <c r="AT221" s="174" t="s">
        <v>191</v>
      </c>
      <c r="AU221" s="174" t="s">
        <v>82</v>
      </c>
      <c r="AV221" s="14" t="s">
        <v>80</v>
      </c>
      <c r="AW221" s="14" t="s">
        <v>29</v>
      </c>
      <c r="AX221" s="14" t="s">
        <v>72</v>
      </c>
      <c r="AY221" s="174" t="s">
        <v>181</v>
      </c>
    </row>
    <row r="222" spans="1:65" s="13" customFormat="1" ht="11.25">
      <c r="B222" s="165"/>
      <c r="D222" s="160" t="s">
        <v>191</v>
      </c>
      <c r="E222" s="166" t="s">
        <v>1</v>
      </c>
      <c r="F222" s="167" t="s">
        <v>1175</v>
      </c>
      <c r="H222" s="168">
        <v>30</v>
      </c>
      <c r="I222" s="169"/>
      <c r="L222" s="165"/>
      <c r="M222" s="170"/>
      <c r="N222" s="171"/>
      <c r="O222" s="171"/>
      <c r="P222" s="171"/>
      <c r="Q222" s="171"/>
      <c r="R222" s="171"/>
      <c r="S222" s="171"/>
      <c r="T222" s="172"/>
      <c r="AT222" s="166" t="s">
        <v>191</v>
      </c>
      <c r="AU222" s="166" t="s">
        <v>82</v>
      </c>
      <c r="AV222" s="13" t="s">
        <v>82</v>
      </c>
      <c r="AW222" s="13" t="s">
        <v>29</v>
      </c>
      <c r="AX222" s="13" t="s">
        <v>80</v>
      </c>
      <c r="AY222" s="166" t="s">
        <v>181</v>
      </c>
    </row>
    <row r="223" spans="1:65" s="2" customFormat="1" ht="16.5" customHeight="1">
      <c r="A223" s="32"/>
      <c r="B223" s="144"/>
      <c r="C223" s="145" t="s">
        <v>265</v>
      </c>
      <c r="D223" s="145" t="s">
        <v>183</v>
      </c>
      <c r="E223" s="146" t="s">
        <v>1176</v>
      </c>
      <c r="F223" s="147" t="s">
        <v>1177</v>
      </c>
      <c r="G223" s="148" t="s">
        <v>215</v>
      </c>
      <c r="H223" s="149">
        <v>1</v>
      </c>
      <c r="I223" s="150"/>
      <c r="J223" s="151">
        <f>ROUND(I223*H223,2)</f>
        <v>0</v>
      </c>
      <c r="K223" s="152"/>
      <c r="L223" s="153"/>
      <c r="M223" s="154" t="s">
        <v>1</v>
      </c>
      <c r="N223" s="155" t="s">
        <v>37</v>
      </c>
      <c r="O223" s="58"/>
      <c r="P223" s="156">
        <f>O223*H223</f>
        <v>0</v>
      </c>
      <c r="Q223" s="156">
        <v>0</v>
      </c>
      <c r="R223" s="156">
        <f>Q223*H223</f>
        <v>0</v>
      </c>
      <c r="S223" s="156">
        <v>0</v>
      </c>
      <c r="T223" s="157">
        <f>S223*H223</f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8" t="s">
        <v>187</v>
      </c>
      <c r="AT223" s="158" t="s">
        <v>183</v>
      </c>
      <c r="AU223" s="158" t="s">
        <v>82</v>
      </c>
      <c r="AY223" s="17" t="s">
        <v>181</v>
      </c>
      <c r="BE223" s="159">
        <f>IF(N223="základní",J223,0)</f>
        <v>0</v>
      </c>
      <c r="BF223" s="159">
        <f>IF(N223="snížená",J223,0)</f>
        <v>0</v>
      </c>
      <c r="BG223" s="159">
        <f>IF(N223="zákl. přenesená",J223,0)</f>
        <v>0</v>
      </c>
      <c r="BH223" s="159">
        <f>IF(N223="sníž. přenesená",J223,0)</f>
        <v>0</v>
      </c>
      <c r="BI223" s="159">
        <f>IF(N223="nulová",J223,0)</f>
        <v>0</v>
      </c>
      <c r="BJ223" s="17" t="s">
        <v>80</v>
      </c>
      <c r="BK223" s="159">
        <f>ROUND(I223*H223,2)</f>
        <v>0</v>
      </c>
      <c r="BL223" s="17" t="s">
        <v>188</v>
      </c>
      <c r="BM223" s="158" t="s">
        <v>1178</v>
      </c>
    </row>
    <row r="224" spans="1:65" s="2" customFormat="1" ht="11.25">
      <c r="A224" s="32"/>
      <c r="B224" s="33"/>
      <c r="C224" s="32"/>
      <c r="D224" s="160" t="s">
        <v>190</v>
      </c>
      <c r="E224" s="32"/>
      <c r="F224" s="161" t="s">
        <v>1177</v>
      </c>
      <c r="G224" s="32"/>
      <c r="H224" s="32"/>
      <c r="I224" s="162"/>
      <c r="J224" s="32"/>
      <c r="K224" s="32"/>
      <c r="L224" s="33"/>
      <c r="M224" s="163"/>
      <c r="N224" s="164"/>
      <c r="O224" s="58"/>
      <c r="P224" s="58"/>
      <c r="Q224" s="58"/>
      <c r="R224" s="58"/>
      <c r="S224" s="58"/>
      <c r="T224" s="59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T224" s="17" t="s">
        <v>190</v>
      </c>
      <c r="AU224" s="17" t="s">
        <v>82</v>
      </c>
    </row>
    <row r="225" spans="1:65" s="14" customFormat="1" ht="11.25">
      <c r="B225" s="173"/>
      <c r="D225" s="160" t="s">
        <v>191</v>
      </c>
      <c r="E225" s="174" t="s">
        <v>1</v>
      </c>
      <c r="F225" s="175" t="s">
        <v>193</v>
      </c>
      <c r="H225" s="174" t="s">
        <v>1</v>
      </c>
      <c r="I225" s="176"/>
      <c r="L225" s="173"/>
      <c r="M225" s="177"/>
      <c r="N225" s="178"/>
      <c r="O225" s="178"/>
      <c r="P225" s="178"/>
      <c r="Q225" s="178"/>
      <c r="R225" s="178"/>
      <c r="S225" s="178"/>
      <c r="T225" s="179"/>
      <c r="AT225" s="174" t="s">
        <v>191</v>
      </c>
      <c r="AU225" s="174" t="s">
        <v>82</v>
      </c>
      <c r="AV225" s="14" t="s">
        <v>80</v>
      </c>
      <c r="AW225" s="14" t="s">
        <v>29</v>
      </c>
      <c r="AX225" s="14" t="s">
        <v>72</v>
      </c>
      <c r="AY225" s="174" t="s">
        <v>181</v>
      </c>
    </row>
    <row r="226" spans="1:65" s="14" customFormat="1" ht="22.5">
      <c r="B226" s="173"/>
      <c r="D226" s="160" t="s">
        <v>191</v>
      </c>
      <c r="E226" s="174" t="s">
        <v>1</v>
      </c>
      <c r="F226" s="175" t="s">
        <v>218</v>
      </c>
      <c r="H226" s="174" t="s">
        <v>1</v>
      </c>
      <c r="I226" s="176"/>
      <c r="L226" s="173"/>
      <c r="M226" s="177"/>
      <c r="N226" s="178"/>
      <c r="O226" s="178"/>
      <c r="P226" s="178"/>
      <c r="Q226" s="178"/>
      <c r="R226" s="178"/>
      <c r="S226" s="178"/>
      <c r="T226" s="179"/>
      <c r="AT226" s="174" t="s">
        <v>191</v>
      </c>
      <c r="AU226" s="174" t="s">
        <v>82</v>
      </c>
      <c r="AV226" s="14" t="s">
        <v>80</v>
      </c>
      <c r="AW226" s="14" t="s">
        <v>29</v>
      </c>
      <c r="AX226" s="14" t="s">
        <v>72</v>
      </c>
      <c r="AY226" s="174" t="s">
        <v>181</v>
      </c>
    </row>
    <row r="227" spans="1:65" s="14" customFormat="1" ht="22.5">
      <c r="B227" s="173"/>
      <c r="D227" s="160" t="s">
        <v>191</v>
      </c>
      <c r="E227" s="174" t="s">
        <v>1</v>
      </c>
      <c r="F227" s="175" t="s">
        <v>426</v>
      </c>
      <c r="H227" s="174" t="s">
        <v>1</v>
      </c>
      <c r="I227" s="176"/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191</v>
      </c>
      <c r="AU227" s="174" t="s">
        <v>82</v>
      </c>
      <c r="AV227" s="14" t="s">
        <v>80</v>
      </c>
      <c r="AW227" s="14" t="s">
        <v>29</v>
      </c>
      <c r="AX227" s="14" t="s">
        <v>72</v>
      </c>
      <c r="AY227" s="174" t="s">
        <v>181</v>
      </c>
    </row>
    <row r="228" spans="1:65" s="14" customFormat="1" ht="11.25">
      <c r="B228" s="173"/>
      <c r="D228" s="160" t="s">
        <v>191</v>
      </c>
      <c r="E228" s="174" t="s">
        <v>1</v>
      </c>
      <c r="F228" s="175" t="s">
        <v>254</v>
      </c>
      <c r="H228" s="174" t="s">
        <v>1</v>
      </c>
      <c r="I228" s="176"/>
      <c r="L228" s="173"/>
      <c r="M228" s="177"/>
      <c r="N228" s="178"/>
      <c r="O228" s="178"/>
      <c r="P228" s="178"/>
      <c r="Q228" s="178"/>
      <c r="R228" s="178"/>
      <c r="S228" s="178"/>
      <c r="T228" s="179"/>
      <c r="AT228" s="174" t="s">
        <v>191</v>
      </c>
      <c r="AU228" s="174" t="s">
        <v>82</v>
      </c>
      <c r="AV228" s="14" t="s">
        <v>80</v>
      </c>
      <c r="AW228" s="14" t="s">
        <v>29</v>
      </c>
      <c r="AX228" s="14" t="s">
        <v>72</v>
      </c>
      <c r="AY228" s="174" t="s">
        <v>181</v>
      </c>
    </row>
    <row r="229" spans="1:65" s="14" customFormat="1" ht="33.75">
      <c r="B229" s="173"/>
      <c r="D229" s="160" t="s">
        <v>191</v>
      </c>
      <c r="E229" s="174" t="s">
        <v>1</v>
      </c>
      <c r="F229" s="175" t="s">
        <v>255</v>
      </c>
      <c r="H229" s="174" t="s">
        <v>1</v>
      </c>
      <c r="I229" s="176"/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191</v>
      </c>
      <c r="AU229" s="174" t="s">
        <v>82</v>
      </c>
      <c r="AV229" s="14" t="s">
        <v>80</v>
      </c>
      <c r="AW229" s="14" t="s">
        <v>29</v>
      </c>
      <c r="AX229" s="14" t="s">
        <v>72</v>
      </c>
      <c r="AY229" s="174" t="s">
        <v>181</v>
      </c>
    </row>
    <row r="230" spans="1:65" s="14" customFormat="1" ht="11.25">
      <c r="B230" s="173"/>
      <c r="D230" s="160" t="s">
        <v>191</v>
      </c>
      <c r="E230" s="174" t="s">
        <v>1</v>
      </c>
      <c r="F230" s="175" t="s">
        <v>296</v>
      </c>
      <c r="H230" s="174" t="s">
        <v>1</v>
      </c>
      <c r="I230" s="176"/>
      <c r="L230" s="173"/>
      <c r="M230" s="177"/>
      <c r="N230" s="178"/>
      <c r="O230" s="178"/>
      <c r="P230" s="178"/>
      <c r="Q230" s="178"/>
      <c r="R230" s="178"/>
      <c r="S230" s="178"/>
      <c r="T230" s="179"/>
      <c r="AT230" s="174" t="s">
        <v>191</v>
      </c>
      <c r="AU230" s="174" t="s">
        <v>82</v>
      </c>
      <c r="AV230" s="14" t="s">
        <v>80</v>
      </c>
      <c r="AW230" s="14" t="s">
        <v>29</v>
      </c>
      <c r="AX230" s="14" t="s">
        <v>72</v>
      </c>
      <c r="AY230" s="174" t="s">
        <v>181</v>
      </c>
    </row>
    <row r="231" spans="1:65" s="14" customFormat="1" ht="11.25">
      <c r="B231" s="173"/>
      <c r="D231" s="160" t="s">
        <v>191</v>
      </c>
      <c r="E231" s="174" t="s">
        <v>1</v>
      </c>
      <c r="F231" s="175" t="s">
        <v>195</v>
      </c>
      <c r="H231" s="174" t="s">
        <v>1</v>
      </c>
      <c r="I231" s="176"/>
      <c r="L231" s="173"/>
      <c r="M231" s="177"/>
      <c r="N231" s="178"/>
      <c r="O231" s="178"/>
      <c r="P231" s="178"/>
      <c r="Q231" s="178"/>
      <c r="R231" s="178"/>
      <c r="S231" s="178"/>
      <c r="T231" s="179"/>
      <c r="AT231" s="174" t="s">
        <v>191</v>
      </c>
      <c r="AU231" s="174" t="s">
        <v>82</v>
      </c>
      <c r="AV231" s="14" t="s">
        <v>80</v>
      </c>
      <c r="AW231" s="14" t="s">
        <v>29</v>
      </c>
      <c r="AX231" s="14" t="s">
        <v>72</v>
      </c>
      <c r="AY231" s="174" t="s">
        <v>181</v>
      </c>
    </row>
    <row r="232" spans="1:65" s="14" customFormat="1" ht="11.25">
      <c r="B232" s="173"/>
      <c r="D232" s="160" t="s">
        <v>191</v>
      </c>
      <c r="E232" s="174" t="s">
        <v>1</v>
      </c>
      <c r="F232" s="175" t="s">
        <v>210</v>
      </c>
      <c r="H232" s="174" t="s">
        <v>1</v>
      </c>
      <c r="I232" s="176"/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191</v>
      </c>
      <c r="AU232" s="174" t="s">
        <v>82</v>
      </c>
      <c r="AV232" s="14" t="s">
        <v>80</v>
      </c>
      <c r="AW232" s="14" t="s">
        <v>29</v>
      </c>
      <c r="AX232" s="14" t="s">
        <v>72</v>
      </c>
      <c r="AY232" s="174" t="s">
        <v>181</v>
      </c>
    </row>
    <row r="233" spans="1:65" s="14" customFormat="1" ht="11.25">
      <c r="B233" s="173"/>
      <c r="D233" s="160" t="s">
        <v>191</v>
      </c>
      <c r="E233" s="174" t="s">
        <v>1</v>
      </c>
      <c r="F233" s="175" t="s">
        <v>196</v>
      </c>
      <c r="H233" s="174" t="s">
        <v>1</v>
      </c>
      <c r="I233" s="176"/>
      <c r="L233" s="173"/>
      <c r="M233" s="177"/>
      <c r="N233" s="178"/>
      <c r="O233" s="178"/>
      <c r="P233" s="178"/>
      <c r="Q233" s="178"/>
      <c r="R233" s="178"/>
      <c r="S233" s="178"/>
      <c r="T233" s="179"/>
      <c r="AT233" s="174" t="s">
        <v>191</v>
      </c>
      <c r="AU233" s="174" t="s">
        <v>82</v>
      </c>
      <c r="AV233" s="14" t="s">
        <v>80</v>
      </c>
      <c r="AW233" s="14" t="s">
        <v>29</v>
      </c>
      <c r="AX233" s="14" t="s">
        <v>72</v>
      </c>
      <c r="AY233" s="174" t="s">
        <v>181</v>
      </c>
    </row>
    <row r="234" spans="1:65" s="13" customFormat="1" ht="11.25">
      <c r="B234" s="165"/>
      <c r="D234" s="160" t="s">
        <v>191</v>
      </c>
      <c r="E234" s="166" t="s">
        <v>1</v>
      </c>
      <c r="F234" s="167" t="s">
        <v>1179</v>
      </c>
      <c r="H234" s="168">
        <v>1</v>
      </c>
      <c r="I234" s="169"/>
      <c r="L234" s="165"/>
      <c r="M234" s="170"/>
      <c r="N234" s="171"/>
      <c r="O234" s="171"/>
      <c r="P234" s="171"/>
      <c r="Q234" s="171"/>
      <c r="R234" s="171"/>
      <c r="S234" s="171"/>
      <c r="T234" s="172"/>
      <c r="AT234" s="166" t="s">
        <v>191</v>
      </c>
      <c r="AU234" s="166" t="s">
        <v>82</v>
      </c>
      <c r="AV234" s="13" t="s">
        <v>82</v>
      </c>
      <c r="AW234" s="13" t="s">
        <v>29</v>
      </c>
      <c r="AX234" s="13" t="s">
        <v>80</v>
      </c>
      <c r="AY234" s="166" t="s">
        <v>181</v>
      </c>
    </row>
    <row r="235" spans="1:65" s="2" customFormat="1" ht="21.75" customHeight="1">
      <c r="A235" s="32"/>
      <c r="B235" s="144"/>
      <c r="C235" s="145" t="s">
        <v>277</v>
      </c>
      <c r="D235" s="145" t="s">
        <v>183</v>
      </c>
      <c r="E235" s="146" t="s">
        <v>251</v>
      </c>
      <c r="F235" s="147" t="s">
        <v>252</v>
      </c>
      <c r="G235" s="148" t="s">
        <v>215</v>
      </c>
      <c r="H235" s="149">
        <v>5</v>
      </c>
      <c r="I235" s="150"/>
      <c r="J235" s="151">
        <f>ROUND(I235*H235,2)</f>
        <v>0</v>
      </c>
      <c r="K235" s="152"/>
      <c r="L235" s="153"/>
      <c r="M235" s="154" t="s">
        <v>1</v>
      </c>
      <c r="N235" s="155" t="s">
        <v>37</v>
      </c>
      <c r="O235" s="58"/>
      <c r="P235" s="156">
        <f>O235*H235</f>
        <v>0</v>
      </c>
      <c r="Q235" s="156">
        <v>0</v>
      </c>
      <c r="R235" s="156">
        <f>Q235*H235</f>
        <v>0</v>
      </c>
      <c r="S235" s="156">
        <v>0</v>
      </c>
      <c r="T235" s="157">
        <f>S235*H235</f>
        <v>0</v>
      </c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R235" s="158" t="s">
        <v>187</v>
      </c>
      <c r="AT235" s="158" t="s">
        <v>183</v>
      </c>
      <c r="AU235" s="158" t="s">
        <v>82</v>
      </c>
      <c r="AY235" s="17" t="s">
        <v>181</v>
      </c>
      <c r="BE235" s="159">
        <f>IF(N235="základní",J235,0)</f>
        <v>0</v>
      </c>
      <c r="BF235" s="159">
        <f>IF(N235="snížená",J235,0)</f>
        <v>0</v>
      </c>
      <c r="BG235" s="159">
        <f>IF(N235="zákl. přenesená",J235,0)</f>
        <v>0</v>
      </c>
      <c r="BH235" s="159">
        <f>IF(N235="sníž. přenesená",J235,0)</f>
        <v>0</v>
      </c>
      <c r="BI235" s="159">
        <f>IF(N235="nulová",J235,0)</f>
        <v>0</v>
      </c>
      <c r="BJ235" s="17" t="s">
        <v>80</v>
      </c>
      <c r="BK235" s="159">
        <f>ROUND(I235*H235,2)</f>
        <v>0</v>
      </c>
      <c r="BL235" s="17" t="s">
        <v>188</v>
      </c>
      <c r="BM235" s="158" t="s">
        <v>1180</v>
      </c>
    </row>
    <row r="236" spans="1:65" s="2" customFormat="1" ht="11.25">
      <c r="A236" s="32"/>
      <c r="B236" s="33"/>
      <c r="C236" s="32"/>
      <c r="D236" s="160" t="s">
        <v>190</v>
      </c>
      <c r="E236" s="32"/>
      <c r="F236" s="161" t="s">
        <v>252</v>
      </c>
      <c r="G236" s="32"/>
      <c r="H236" s="32"/>
      <c r="I236" s="162"/>
      <c r="J236" s="32"/>
      <c r="K236" s="32"/>
      <c r="L236" s="33"/>
      <c r="M236" s="163"/>
      <c r="N236" s="164"/>
      <c r="O236" s="58"/>
      <c r="P236" s="58"/>
      <c r="Q236" s="58"/>
      <c r="R236" s="58"/>
      <c r="S236" s="58"/>
      <c r="T236" s="59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T236" s="17" t="s">
        <v>190</v>
      </c>
      <c r="AU236" s="17" t="s">
        <v>82</v>
      </c>
    </row>
    <row r="237" spans="1:65" s="14" customFormat="1" ht="11.25">
      <c r="B237" s="173"/>
      <c r="D237" s="160" t="s">
        <v>191</v>
      </c>
      <c r="E237" s="174" t="s">
        <v>1</v>
      </c>
      <c r="F237" s="175" t="s">
        <v>193</v>
      </c>
      <c r="H237" s="174" t="s">
        <v>1</v>
      </c>
      <c r="I237" s="176"/>
      <c r="L237" s="173"/>
      <c r="M237" s="177"/>
      <c r="N237" s="178"/>
      <c r="O237" s="178"/>
      <c r="P237" s="178"/>
      <c r="Q237" s="178"/>
      <c r="R237" s="178"/>
      <c r="S237" s="178"/>
      <c r="T237" s="179"/>
      <c r="AT237" s="174" t="s">
        <v>191</v>
      </c>
      <c r="AU237" s="174" t="s">
        <v>82</v>
      </c>
      <c r="AV237" s="14" t="s">
        <v>80</v>
      </c>
      <c r="AW237" s="14" t="s">
        <v>29</v>
      </c>
      <c r="AX237" s="14" t="s">
        <v>72</v>
      </c>
      <c r="AY237" s="174" t="s">
        <v>181</v>
      </c>
    </row>
    <row r="238" spans="1:65" s="14" customFormat="1" ht="22.5">
      <c r="B238" s="173"/>
      <c r="D238" s="160" t="s">
        <v>191</v>
      </c>
      <c r="E238" s="174" t="s">
        <v>1</v>
      </c>
      <c r="F238" s="175" t="s">
        <v>218</v>
      </c>
      <c r="H238" s="174" t="s">
        <v>1</v>
      </c>
      <c r="I238" s="176"/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191</v>
      </c>
      <c r="AU238" s="174" t="s">
        <v>82</v>
      </c>
      <c r="AV238" s="14" t="s">
        <v>80</v>
      </c>
      <c r="AW238" s="14" t="s">
        <v>29</v>
      </c>
      <c r="AX238" s="14" t="s">
        <v>72</v>
      </c>
      <c r="AY238" s="174" t="s">
        <v>181</v>
      </c>
    </row>
    <row r="239" spans="1:65" s="14" customFormat="1" ht="22.5">
      <c r="B239" s="173"/>
      <c r="D239" s="160" t="s">
        <v>191</v>
      </c>
      <c r="E239" s="174" t="s">
        <v>1</v>
      </c>
      <c r="F239" s="175" t="s">
        <v>426</v>
      </c>
      <c r="H239" s="174" t="s">
        <v>1</v>
      </c>
      <c r="I239" s="176"/>
      <c r="L239" s="173"/>
      <c r="M239" s="177"/>
      <c r="N239" s="178"/>
      <c r="O239" s="178"/>
      <c r="P239" s="178"/>
      <c r="Q239" s="178"/>
      <c r="R239" s="178"/>
      <c r="S239" s="178"/>
      <c r="T239" s="179"/>
      <c r="AT239" s="174" t="s">
        <v>191</v>
      </c>
      <c r="AU239" s="174" t="s">
        <v>82</v>
      </c>
      <c r="AV239" s="14" t="s">
        <v>80</v>
      </c>
      <c r="AW239" s="14" t="s">
        <v>29</v>
      </c>
      <c r="AX239" s="14" t="s">
        <v>72</v>
      </c>
      <c r="AY239" s="174" t="s">
        <v>181</v>
      </c>
    </row>
    <row r="240" spans="1:65" s="14" customFormat="1" ht="11.25">
      <c r="B240" s="173"/>
      <c r="D240" s="160" t="s">
        <v>191</v>
      </c>
      <c r="E240" s="174" t="s">
        <v>1</v>
      </c>
      <c r="F240" s="175" t="s">
        <v>220</v>
      </c>
      <c r="H240" s="174" t="s">
        <v>1</v>
      </c>
      <c r="I240" s="176"/>
      <c r="L240" s="173"/>
      <c r="M240" s="177"/>
      <c r="N240" s="178"/>
      <c r="O240" s="178"/>
      <c r="P240" s="178"/>
      <c r="Q240" s="178"/>
      <c r="R240" s="178"/>
      <c r="S240" s="178"/>
      <c r="T240" s="179"/>
      <c r="AT240" s="174" t="s">
        <v>191</v>
      </c>
      <c r="AU240" s="174" t="s">
        <v>82</v>
      </c>
      <c r="AV240" s="14" t="s">
        <v>80</v>
      </c>
      <c r="AW240" s="14" t="s">
        <v>29</v>
      </c>
      <c r="AX240" s="14" t="s">
        <v>72</v>
      </c>
      <c r="AY240" s="174" t="s">
        <v>181</v>
      </c>
    </row>
    <row r="241" spans="1:65" s="14" customFormat="1" ht="33.75">
      <c r="B241" s="173"/>
      <c r="D241" s="160" t="s">
        <v>191</v>
      </c>
      <c r="E241" s="174" t="s">
        <v>1</v>
      </c>
      <c r="F241" s="175" t="s">
        <v>255</v>
      </c>
      <c r="H241" s="174" t="s">
        <v>1</v>
      </c>
      <c r="I241" s="176"/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191</v>
      </c>
      <c r="AU241" s="174" t="s">
        <v>82</v>
      </c>
      <c r="AV241" s="14" t="s">
        <v>80</v>
      </c>
      <c r="AW241" s="14" t="s">
        <v>29</v>
      </c>
      <c r="AX241" s="14" t="s">
        <v>72</v>
      </c>
      <c r="AY241" s="174" t="s">
        <v>181</v>
      </c>
    </row>
    <row r="242" spans="1:65" s="14" customFormat="1" ht="11.25">
      <c r="B242" s="173"/>
      <c r="D242" s="160" t="s">
        <v>191</v>
      </c>
      <c r="E242" s="174" t="s">
        <v>1</v>
      </c>
      <c r="F242" s="175" t="s">
        <v>296</v>
      </c>
      <c r="H242" s="174" t="s">
        <v>1</v>
      </c>
      <c r="I242" s="176"/>
      <c r="L242" s="173"/>
      <c r="M242" s="177"/>
      <c r="N242" s="178"/>
      <c r="O242" s="178"/>
      <c r="P242" s="178"/>
      <c r="Q242" s="178"/>
      <c r="R242" s="178"/>
      <c r="S242" s="178"/>
      <c r="T242" s="179"/>
      <c r="AT242" s="174" t="s">
        <v>191</v>
      </c>
      <c r="AU242" s="174" t="s">
        <v>82</v>
      </c>
      <c r="AV242" s="14" t="s">
        <v>80</v>
      </c>
      <c r="AW242" s="14" t="s">
        <v>29</v>
      </c>
      <c r="AX242" s="14" t="s">
        <v>72</v>
      </c>
      <c r="AY242" s="174" t="s">
        <v>181</v>
      </c>
    </row>
    <row r="243" spans="1:65" s="14" customFormat="1" ht="11.25">
      <c r="B243" s="173"/>
      <c r="D243" s="160" t="s">
        <v>191</v>
      </c>
      <c r="E243" s="174" t="s">
        <v>1</v>
      </c>
      <c r="F243" s="175" t="s">
        <v>195</v>
      </c>
      <c r="H243" s="174" t="s">
        <v>1</v>
      </c>
      <c r="I243" s="176"/>
      <c r="L243" s="173"/>
      <c r="M243" s="177"/>
      <c r="N243" s="178"/>
      <c r="O243" s="178"/>
      <c r="P243" s="178"/>
      <c r="Q243" s="178"/>
      <c r="R243" s="178"/>
      <c r="S243" s="178"/>
      <c r="T243" s="179"/>
      <c r="AT243" s="174" t="s">
        <v>191</v>
      </c>
      <c r="AU243" s="174" t="s">
        <v>82</v>
      </c>
      <c r="AV243" s="14" t="s">
        <v>80</v>
      </c>
      <c r="AW243" s="14" t="s">
        <v>29</v>
      </c>
      <c r="AX243" s="14" t="s">
        <v>72</v>
      </c>
      <c r="AY243" s="174" t="s">
        <v>181</v>
      </c>
    </row>
    <row r="244" spans="1:65" s="14" customFormat="1" ht="11.25">
      <c r="B244" s="173"/>
      <c r="D244" s="160" t="s">
        <v>191</v>
      </c>
      <c r="E244" s="174" t="s">
        <v>1</v>
      </c>
      <c r="F244" s="175" t="s">
        <v>262</v>
      </c>
      <c r="H244" s="174" t="s">
        <v>1</v>
      </c>
      <c r="I244" s="176"/>
      <c r="L244" s="173"/>
      <c r="M244" s="177"/>
      <c r="N244" s="178"/>
      <c r="O244" s="178"/>
      <c r="P244" s="178"/>
      <c r="Q244" s="178"/>
      <c r="R244" s="178"/>
      <c r="S244" s="178"/>
      <c r="T244" s="179"/>
      <c r="AT244" s="174" t="s">
        <v>191</v>
      </c>
      <c r="AU244" s="174" t="s">
        <v>82</v>
      </c>
      <c r="AV244" s="14" t="s">
        <v>80</v>
      </c>
      <c r="AW244" s="14" t="s">
        <v>29</v>
      </c>
      <c r="AX244" s="14" t="s">
        <v>72</v>
      </c>
      <c r="AY244" s="174" t="s">
        <v>181</v>
      </c>
    </row>
    <row r="245" spans="1:65" s="14" customFormat="1" ht="11.25">
      <c r="B245" s="173"/>
      <c r="D245" s="160" t="s">
        <v>191</v>
      </c>
      <c r="E245" s="174" t="s">
        <v>1</v>
      </c>
      <c r="F245" s="175" t="s">
        <v>196</v>
      </c>
      <c r="H245" s="174" t="s">
        <v>1</v>
      </c>
      <c r="I245" s="176"/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191</v>
      </c>
      <c r="AU245" s="174" t="s">
        <v>82</v>
      </c>
      <c r="AV245" s="14" t="s">
        <v>80</v>
      </c>
      <c r="AW245" s="14" t="s">
        <v>29</v>
      </c>
      <c r="AX245" s="14" t="s">
        <v>72</v>
      </c>
      <c r="AY245" s="174" t="s">
        <v>181</v>
      </c>
    </row>
    <row r="246" spans="1:65" s="13" customFormat="1" ht="22.5">
      <c r="B246" s="165"/>
      <c r="D246" s="160" t="s">
        <v>191</v>
      </c>
      <c r="E246" s="166" t="s">
        <v>1</v>
      </c>
      <c r="F246" s="167" t="s">
        <v>1181</v>
      </c>
      <c r="H246" s="168">
        <v>5</v>
      </c>
      <c r="I246" s="169"/>
      <c r="L246" s="165"/>
      <c r="M246" s="170"/>
      <c r="N246" s="171"/>
      <c r="O246" s="171"/>
      <c r="P246" s="171"/>
      <c r="Q246" s="171"/>
      <c r="R246" s="171"/>
      <c r="S246" s="171"/>
      <c r="T246" s="172"/>
      <c r="AT246" s="166" t="s">
        <v>191</v>
      </c>
      <c r="AU246" s="166" t="s">
        <v>82</v>
      </c>
      <c r="AV246" s="13" t="s">
        <v>82</v>
      </c>
      <c r="AW246" s="13" t="s">
        <v>29</v>
      </c>
      <c r="AX246" s="13" t="s">
        <v>80</v>
      </c>
      <c r="AY246" s="166" t="s">
        <v>181</v>
      </c>
    </row>
    <row r="247" spans="1:65" s="12" customFormat="1" ht="22.9" customHeight="1">
      <c r="B247" s="131"/>
      <c r="D247" s="132" t="s">
        <v>71</v>
      </c>
      <c r="E247" s="142" t="s">
        <v>82</v>
      </c>
      <c r="F247" s="142" t="s">
        <v>264</v>
      </c>
      <c r="I247" s="134"/>
      <c r="J247" s="143">
        <f>BK247</f>
        <v>0</v>
      </c>
      <c r="L247" s="131"/>
      <c r="M247" s="136"/>
      <c r="N247" s="137"/>
      <c r="O247" s="137"/>
      <c r="P247" s="138">
        <f>SUM(P248:P449)</f>
        <v>0</v>
      </c>
      <c r="Q247" s="137"/>
      <c r="R247" s="138">
        <f>SUM(R248:R449)</f>
        <v>0</v>
      </c>
      <c r="S247" s="137"/>
      <c r="T247" s="139">
        <f>SUM(T248:T449)</f>
        <v>0</v>
      </c>
      <c r="AR247" s="132" t="s">
        <v>80</v>
      </c>
      <c r="AT247" s="140" t="s">
        <v>71</v>
      </c>
      <c r="AU247" s="140" t="s">
        <v>80</v>
      </c>
      <c r="AY247" s="132" t="s">
        <v>181</v>
      </c>
      <c r="BK247" s="141">
        <f>SUM(BK248:BK449)</f>
        <v>0</v>
      </c>
    </row>
    <row r="248" spans="1:65" s="2" customFormat="1" ht="24.2" customHeight="1">
      <c r="A248" s="32"/>
      <c r="B248" s="144"/>
      <c r="C248" s="188" t="s">
        <v>289</v>
      </c>
      <c r="D248" s="188" t="s">
        <v>266</v>
      </c>
      <c r="E248" s="189" t="s">
        <v>290</v>
      </c>
      <c r="F248" s="190" t="s">
        <v>291</v>
      </c>
      <c r="G248" s="191" t="s">
        <v>622</v>
      </c>
      <c r="H248" s="192">
        <v>4672</v>
      </c>
      <c r="I248" s="193"/>
      <c r="J248" s="194">
        <f>ROUND(I248*H248,2)</f>
        <v>0</v>
      </c>
      <c r="K248" s="195"/>
      <c r="L248" s="33"/>
      <c r="M248" s="196" t="s">
        <v>1</v>
      </c>
      <c r="N248" s="197" t="s">
        <v>37</v>
      </c>
      <c r="O248" s="58"/>
      <c r="P248" s="156">
        <f>O248*H248</f>
        <v>0</v>
      </c>
      <c r="Q248" s="156">
        <v>0</v>
      </c>
      <c r="R248" s="156">
        <f>Q248*H248</f>
        <v>0</v>
      </c>
      <c r="S248" s="156">
        <v>0</v>
      </c>
      <c r="T248" s="157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58" t="s">
        <v>188</v>
      </c>
      <c r="AT248" s="158" t="s">
        <v>266</v>
      </c>
      <c r="AU248" s="158" t="s">
        <v>82</v>
      </c>
      <c r="AY248" s="17" t="s">
        <v>181</v>
      </c>
      <c r="BE248" s="159">
        <f>IF(N248="základní",J248,0)</f>
        <v>0</v>
      </c>
      <c r="BF248" s="159">
        <f>IF(N248="snížená",J248,0)</f>
        <v>0</v>
      </c>
      <c r="BG248" s="159">
        <f>IF(N248="zákl. přenesená",J248,0)</f>
        <v>0</v>
      </c>
      <c r="BH248" s="159">
        <f>IF(N248="sníž. přenesená",J248,0)</f>
        <v>0</v>
      </c>
      <c r="BI248" s="159">
        <f>IF(N248="nulová",J248,0)</f>
        <v>0</v>
      </c>
      <c r="BJ248" s="17" t="s">
        <v>80</v>
      </c>
      <c r="BK248" s="159">
        <f>ROUND(I248*H248,2)</f>
        <v>0</v>
      </c>
      <c r="BL248" s="17" t="s">
        <v>188</v>
      </c>
      <c r="BM248" s="158" t="s">
        <v>1182</v>
      </c>
    </row>
    <row r="249" spans="1:65" s="2" customFormat="1" ht="19.5">
      <c r="A249" s="32"/>
      <c r="B249" s="33"/>
      <c r="C249" s="32"/>
      <c r="D249" s="160" t="s">
        <v>190</v>
      </c>
      <c r="E249" s="32"/>
      <c r="F249" s="161" t="s">
        <v>291</v>
      </c>
      <c r="G249" s="32"/>
      <c r="H249" s="32"/>
      <c r="I249" s="162"/>
      <c r="J249" s="32"/>
      <c r="K249" s="32"/>
      <c r="L249" s="33"/>
      <c r="M249" s="163"/>
      <c r="N249" s="164"/>
      <c r="O249" s="58"/>
      <c r="P249" s="58"/>
      <c r="Q249" s="58"/>
      <c r="R249" s="58"/>
      <c r="S249" s="58"/>
      <c r="T249" s="59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T249" s="17" t="s">
        <v>190</v>
      </c>
      <c r="AU249" s="17" t="s">
        <v>82</v>
      </c>
    </row>
    <row r="250" spans="1:65" s="14" customFormat="1" ht="11.25">
      <c r="B250" s="173"/>
      <c r="D250" s="160" t="s">
        <v>191</v>
      </c>
      <c r="E250" s="174" t="s">
        <v>1</v>
      </c>
      <c r="F250" s="175" t="s">
        <v>193</v>
      </c>
      <c r="H250" s="174" t="s">
        <v>1</v>
      </c>
      <c r="I250" s="176"/>
      <c r="L250" s="173"/>
      <c r="M250" s="177"/>
      <c r="N250" s="178"/>
      <c r="O250" s="178"/>
      <c r="P250" s="178"/>
      <c r="Q250" s="178"/>
      <c r="R250" s="178"/>
      <c r="S250" s="178"/>
      <c r="T250" s="179"/>
      <c r="AT250" s="174" t="s">
        <v>191</v>
      </c>
      <c r="AU250" s="174" t="s">
        <v>82</v>
      </c>
      <c r="AV250" s="14" t="s">
        <v>80</v>
      </c>
      <c r="AW250" s="14" t="s">
        <v>29</v>
      </c>
      <c r="AX250" s="14" t="s">
        <v>72</v>
      </c>
      <c r="AY250" s="174" t="s">
        <v>181</v>
      </c>
    </row>
    <row r="251" spans="1:65" s="14" customFormat="1" ht="33.75">
      <c r="B251" s="173"/>
      <c r="D251" s="160" t="s">
        <v>191</v>
      </c>
      <c r="E251" s="174" t="s">
        <v>1</v>
      </c>
      <c r="F251" s="175" t="s">
        <v>465</v>
      </c>
      <c r="H251" s="174" t="s">
        <v>1</v>
      </c>
      <c r="I251" s="176"/>
      <c r="L251" s="173"/>
      <c r="M251" s="177"/>
      <c r="N251" s="178"/>
      <c r="O251" s="178"/>
      <c r="P251" s="178"/>
      <c r="Q251" s="178"/>
      <c r="R251" s="178"/>
      <c r="S251" s="178"/>
      <c r="T251" s="179"/>
      <c r="AT251" s="174" t="s">
        <v>191</v>
      </c>
      <c r="AU251" s="174" t="s">
        <v>82</v>
      </c>
      <c r="AV251" s="14" t="s">
        <v>80</v>
      </c>
      <c r="AW251" s="14" t="s">
        <v>29</v>
      </c>
      <c r="AX251" s="14" t="s">
        <v>72</v>
      </c>
      <c r="AY251" s="174" t="s">
        <v>181</v>
      </c>
    </row>
    <row r="252" spans="1:65" s="14" customFormat="1" ht="33.75">
      <c r="B252" s="173"/>
      <c r="D252" s="160" t="s">
        <v>191</v>
      </c>
      <c r="E252" s="174" t="s">
        <v>1</v>
      </c>
      <c r="F252" s="175" t="s">
        <v>255</v>
      </c>
      <c r="H252" s="174" t="s">
        <v>1</v>
      </c>
      <c r="I252" s="176"/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191</v>
      </c>
      <c r="AU252" s="174" t="s">
        <v>82</v>
      </c>
      <c r="AV252" s="14" t="s">
        <v>80</v>
      </c>
      <c r="AW252" s="14" t="s">
        <v>29</v>
      </c>
      <c r="AX252" s="14" t="s">
        <v>72</v>
      </c>
      <c r="AY252" s="174" t="s">
        <v>181</v>
      </c>
    </row>
    <row r="253" spans="1:65" s="14" customFormat="1" ht="11.25">
      <c r="B253" s="173"/>
      <c r="D253" s="160" t="s">
        <v>191</v>
      </c>
      <c r="E253" s="174" t="s">
        <v>1</v>
      </c>
      <c r="F253" s="175" t="s">
        <v>296</v>
      </c>
      <c r="H253" s="174" t="s">
        <v>1</v>
      </c>
      <c r="I253" s="176"/>
      <c r="L253" s="173"/>
      <c r="M253" s="177"/>
      <c r="N253" s="178"/>
      <c r="O253" s="178"/>
      <c r="P253" s="178"/>
      <c r="Q253" s="178"/>
      <c r="R253" s="178"/>
      <c r="S253" s="178"/>
      <c r="T253" s="179"/>
      <c r="AT253" s="174" t="s">
        <v>191</v>
      </c>
      <c r="AU253" s="174" t="s">
        <v>82</v>
      </c>
      <c r="AV253" s="14" t="s">
        <v>80</v>
      </c>
      <c r="AW253" s="14" t="s">
        <v>29</v>
      </c>
      <c r="AX253" s="14" t="s">
        <v>72</v>
      </c>
      <c r="AY253" s="174" t="s">
        <v>181</v>
      </c>
    </row>
    <row r="254" spans="1:65" s="14" customFormat="1" ht="22.5">
      <c r="B254" s="173"/>
      <c r="D254" s="160" t="s">
        <v>191</v>
      </c>
      <c r="E254" s="174" t="s">
        <v>1</v>
      </c>
      <c r="F254" s="175" t="s">
        <v>297</v>
      </c>
      <c r="H254" s="174" t="s">
        <v>1</v>
      </c>
      <c r="I254" s="176"/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191</v>
      </c>
      <c r="AU254" s="174" t="s">
        <v>82</v>
      </c>
      <c r="AV254" s="14" t="s">
        <v>80</v>
      </c>
      <c r="AW254" s="14" t="s">
        <v>29</v>
      </c>
      <c r="AX254" s="14" t="s">
        <v>72</v>
      </c>
      <c r="AY254" s="174" t="s">
        <v>181</v>
      </c>
    </row>
    <row r="255" spans="1:65" s="14" customFormat="1" ht="11.25">
      <c r="B255" s="173"/>
      <c r="D255" s="160" t="s">
        <v>191</v>
      </c>
      <c r="E255" s="174" t="s">
        <v>1</v>
      </c>
      <c r="F255" s="175" t="s">
        <v>195</v>
      </c>
      <c r="H255" s="174" t="s">
        <v>1</v>
      </c>
      <c r="I255" s="176"/>
      <c r="L255" s="173"/>
      <c r="M255" s="177"/>
      <c r="N255" s="178"/>
      <c r="O255" s="178"/>
      <c r="P255" s="178"/>
      <c r="Q255" s="178"/>
      <c r="R255" s="178"/>
      <c r="S255" s="178"/>
      <c r="T255" s="179"/>
      <c r="AT255" s="174" t="s">
        <v>191</v>
      </c>
      <c r="AU255" s="174" t="s">
        <v>82</v>
      </c>
      <c r="AV255" s="14" t="s">
        <v>80</v>
      </c>
      <c r="AW255" s="14" t="s">
        <v>29</v>
      </c>
      <c r="AX255" s="14" t="s">
        <v>72</v>
      </c>
      <c r="AY255" s="174" t="s">
        <v>181</v>
      </c>
    </row>
    <row r="256" spans="1:65" s="14" customFormat="1" ht="11.25">
      <c r="B256" s="173"/>
      <c r="D256" s="160" t="s">
        <v>191</v>
      </c>
      <c r="E256" s="174" t="s">
        <v>1</v>
      </c>
      <c r="F256" s="175" t="s">
        <v>262</v>
      </c>
      <c r="H256" s="174" t="s">
        <v>1</v>
      </c>
      <c r="I256" s="176"/>
      <c r="L256" s="173"/>
      <c r="M256" s="177"/>
      <c r="N256" s="178"/>
      <c r="O256" s="178"/>
      <c r="P256" s="178"/>
      <c r="Q256" s="178"/>
      <c r="R256" s="178"/>
      <c r="S256" s="178"/>
      <c r="T256" s="179"/>
      <c r="AT256" s="174" t="s">
        <v>191</v>
      </c>
      <c r="AU256" s="174" t="s">
        <v>82</v>
      </c>
      <c r="AV256" s="14" t="s">
        <v>80</v>
      </c>
      <c r="AW256" s="14" t="s">
        <v>29</v>
      </c>
      <c r="AX256" s="14" t="s">
        <v>72</v>
      </c>
      <c r="AY256" s="174" t="s">
        <v>181</v>
      </c>
    </row>
    <row r="257" spans="1:65" s="14" customFormat="1" ht="11.25">
      <c r="B257" s="173"/>
      <c r="D257" s="160" t="s">
        <v>191</v>
      </c>
      <c r="E257" s="174" t="s">
        <v>1</v>
      </c>
      <c r="F257" s="175" t="s">
        <v>196</v>
      </c>
      <c r="H257" s="174" t="s">
        <v>1</v>
      </c>
      <c r="I257" s="176"/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191</v>
      </c>
      <c r="AU257" s="174" t="s">
        <v>82</v>
      </c>
      <c r="AV257" s="14" t="s">
        <v>80</v>
      </c>
      <c r="AW257" s="14" t="s">
        <v>29</v>
      </c>
      <c r="AX257" s="14" t="s">
        <v>72</v>
      </c>
      <c r="AY257" s="174" t="s">
        <v>181</v>
      </c>
    </row>
    <row r="258" spans="1:65" s="13" customFormat="1" ht="22.5">
      <c r="B258" s="165"/>
      <c r="D258" s="160" t="s">
        <v>191</v>
      </c>
      <c r="E258" s="166" t="s">
        <v>1</v>
      </c>
      <c r="F258" s="167" t="s">
        <v>1183</v>
      </c>
      <c r="H258" s="168">
        <v>4672</v>
      </c>
      <c r="I258" s="169"/>
      <c r="L258" s="165"/>
      <c r="M258" s="170"/>
      <c r="N258" s="171"/>
      <c r="O258" s="171"/>
      <c r="P258" s="171"/>
      <c r="Q258" s="171"/>
      <c r="R258" s="171"/>
      <c r="S258" s="171"/>
      <c r="T258" s="172"/>
      <c r="AT258" s="166" t="s">
        <v>191</v>
      </c>
      <c r="AU258" s="166" t="s">
        <v>82</v>
      </c>
      <c r="AV258" s="13" t="s">
        <v>82</v>
      </c>
      <c r="AW258" s="13" t="s">
        <v>29</v>
      </c>
      <c r="AX258" s="13" t="s">
        <v>80</v>
      </c>
      <c r="AY258" s="166" t="s">
        <v>181</v>
      </c>
    </row>
    <row r="259" spans="1:65" s="2" customFormat="1" ht="16.5" customHeight="1">
      <c r="A259" s="32"/>
      <c r="B259" s="144"/>
      <c r="C259" s="188" t="s">
        <v>8</v>
      </c>
      <c r="D259" s="188" t="s">
        <v>266</v>
      </c>
      <c r="E259" s="189" t="s">
        <v>458</v>
      </c>
      <c r="F259" s="190" t="s">
        <v>459</v>
      </c>
      <c r="G259" s="191" t="s">
        <v>622</v>
      </c>
      <c r="H259" s="192">
        <v>4624</v>
      </c>
      <c r="I259" s="193"/>
      <c r="J259" s="194">
        <f>ROUND(I259*H259,2)</f>
        <v>0</v>
      </c>
      <c r="K259" s="195"/>
      <c r="L259" s="33"/>
      <c r="M259" s="196" t="s">
        <v>1</v>
      </c>
      <c r="N259" s="197" t="s">
        <v>37</v>
      </c>
      <c r="O259" s="58"/>
      <c r="P259" s="156">
        <f>O259*H259</f>
        <v>0</v>
      </c>
      <c r="Q259" s="156">
        <v>0</v>
      </c>
      <c r="R259" s="156">
        <f>Q259*H259</f>
        <v>0</v>
      </c>
      <c r="S259" s="156">
        <v>0</v>
      </c>
      <c r="T259" s="157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58" t="s">
        <v>188</v>
      </c>
      <c r="AT259" s="158" t="s">
        <v>266</v>
      </c>
      <c r="AU259" s="158" t="s">
        <v>82</v>
      </c>
      <c r="AY259" s="17" t="s">
        <v>181</v>
      </c>
      <c r="BE259" s="159">
        <f>IF(N259="základní",J259,0)</f>
        <v>0</v>
      </c>
      <c r="BF259" s="159">
        <f>IF(N259="snížená",J259,0)</f>
        <v>0</v>
      </c>
      <c r="BG259" s="159">
        <f>IF(N259="zákl. přenesená",J259,0)</f>
        <v>0</v>
      </c>
      <c r="BH259" s="159">
        <f>IF(N259="sníž. přenesená",J259,0)</f>
        <v>0</v>
      </c>
      <c r="BI259" s="159">
        <f>IF(N259="nulová",J259,0)</f>
        <v>0</v>
      </c>
      <c r="BJ259" s="17" t="s">
        <v>80</v>
      </c>
      <c r="BK259" s="159">
        <f>ROUND(I259*H259,2)</f>
        <v>0</v>
      </c>
      <c r="BL259" s="17" t="s">
        <v>188</v>
      </c>
      <c r="BM259" s="158" t="s">
        <v>1184</v>
      </c>
    </row>
    <row r="260" spans="1:65" s="2" customFormat="1" ht="11.25">
      <c r="A260" s="32"/>
      <c r="B260" s="33"/>
      <c r="C260" s="32"/>
      <c r="D260" s="160" t="s">
        <v>190</v>
      </c>
      <c r="E260" s="32"/>
      <c r="F260" s="161" t="s">
        <v>459</v>
      </c>
      <c r="G260" s="32"/>
      <c r="H260" s="32"/>
      <c r="I260" s="162"/>
      <c r="J260" s="32"/>
      <c r="K260" s="32"/>
      <c r="L260" s="33"/>
      <c r="M260" s="163"/>
      <c r="N260" s="164"/>
      <c r="O260" s="58"/>
      <c r="P260" s="58"/>
      <c r="Q260" s="58"/>
      <c r="R260" s="58"/>
      <c r="S260" s="58"/>
      <c r="T260" s="59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T260" s="17" t="s">
        <v>190</v>
      </c>
      <c r="AU260" s="17" t="s">
        <v>82</v>
      </c>
    </row>
    <row r="261" spans="1:65" s="14" customFormat="1" ht="11.25">
      <c r="B261" s="173"/>
      <c r="D261" s="160" t="s">
        <v>191</v>
      </c>
      <c r="E261" s="174" t="s">
        <v>1</v>
      </c>
      <c r="F261" s="175" t="s">
        <v>193</v>
      </c>
      <c r="H261" s="174" t="s">
        <v>1</v>
      </c>
      <c r="I261" s="176"/>
      <c r="L261" s="173"/>
      <c r="M261" s="177"/>
      <c r="N261" s="178"/>
      <c r="O261" s="178"/>
      <c r="P261" s="178"/>
      <c r="Q261" s="178"/>
      <c r="R261" s="178"/>
      <c r="S261" s="178"/>
      <c r="T261" s="179"/>
      <c r="AT261" s="174" t="s">
        <v>191</v>
      </c>
      <c r="AU261" s="174" t="s">
        <v>82</v>
      </c>
      <c r="AV261" s="14" t="s">
        <v>80</v>
      </c>
      <c r="AW261" s="14" t="s">
        <v>29</v>
      </c>
      <c r="AX261" s="14" t="s">
        <v>72</v>
      </c>
      <c r="AY261" s="174" t="s">
        <v>181</v>
      </c>
    </row>
    <row r="262" spans="1:65" s="14" customFormat="1" ht="33.75">
      <c r="B262" s="173"/>
      <c r="D262" s="160" t="s">
        <v>191</v>
      </c>
      <c r="E262" s="174" t="s">
        <v>1</v>
      </c>
      <c r="F262" s="175" t="s">
        <v>456</v>
      </c>
      <c r="H262" s="174" t="s">
        <v>1</v>
      </c>
      <c r="I262" s="176"/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191</v>
      </c>
      <c r="AU262" s="174" t="s">
        <v>82</v>
      </c>
      <c r="AV262" s="14" t="s">
        <v>80</v>
      </c>
      <c r="AW262" s="14" t="s">
        <v>29</v>
      </c>
      <c r="AX262" s="14" t="s">
        <v>72</v>
      </c>
      <c r="AY262" s="174" t="s">
        <v>181</v>
      </c>
    </row>
    <row r="263" spans="1:65" s="14" customFormat="1" ht="33.75">
      <c r="B263" s="173"/>
      <c r="D263" s="160" t="s">
        <v>191</v>
      </c>
      <c r="E263" s="174" t="s">
        <v>1</v>
      </c>
      <c r="F263" s="175" t="s">
        <v>255</v>
      </c>
      <c r="H263" s="174" t="s">
        <v>1</v>
      </c>
      <c r="I263" s="176"/>
      <c r="L263" s="173"/>
      <c r="M263" s="177"/>
      <c r="N263" s="178"/>
      <c r="O263" s="178"/>
      <c r="P263" s="178"/>
      <c r="Q263" s="178"/>
      <c r="R263" s="178"/>
      <c r="S263" s="178"/>
      <c r="T263" s="179"/>
      <c r="AT263" s="174" t="s">
        <v>191</v>
      </c>
      <c r="AU263" s="174" t="s">
        <v>82</v>
      </c>
      <c r="AV263" s="14" t="s">
        <v>80</v>
      </c>
      <c r="AW263" s="14" t="s">
        <v>29</v>
      </c>
      <c r="AX263" s="14" t="s">
        <v>72</v>
      </c>
      <c r="AY263" s="174" t="s">
        <v>181</v>
      </c>
    </row>
    <row r="264" spans="1:65" s="14" customFormat="1" ht="11.25">
      <c r="B264" s="173"/>
      <c r="D264" s="160" t="s">
        <v>191</v>
      </c>
      <c r="E264" s="174" t="s">
        <v>1</v>
      </c>
      <c r="F264" s="175" t="s">
        <v>296</v>
      </c>
      <c r="H264" s="174" t="s">
        <v>1</v>
      </c>
      <c r="I264" s="176"/>
      <c r="L264" s="173"/>
      <c r="M264" s="177"/>
      <c r="N264" s="178"/>
      <c r="O264" s="178"/>
      <c r="P264" s="178"/>
      <c r="Q264" s="178"/>
      <c r="R264" s="178"/>
      <c r="S264" s="178"/>
      <c r="T264" s="179"/>
      <c r="AT264" s="174" t="s">
        <v>191</v>
      </c>
      <c r="AU264" s="174" t="s">
        <v>82</v>
      </c>
      <c r="AV264" s="14" t="s">
        <v>80</v>
      </c>
      <c r="AW264" s="14" t="s">
        <v>29</v>
      </c>
      <c r="AX264" s="14" t="s">
        <v>72</v>
      </c>
      <c r="AY264" s="174" t="s">
        <v>181</v>
      </c>
    </row>
    <row r="265" spans="1:65" s="14" customFormat="1" ht="22.5">
      <c r="B265" s="173"/>
      <c r="D265" s="160" t="s">
        <v>191</v>
      </c>
      <c r="E265" s="174" t="s">
        <v>1</v>
      </c>
      <c r="F265" s="175" t="s">
        <v>297</v>
      </c>
      <c r="H265" s="174" t="s">
        <v>1</v>
      </c>
      <c r="I265" s="176"/>
      <c r="L265" s="173"/>
      <c r="M265" s="177"/>
      <c r="N265" s="178"/>
      <c r="O265" s="178"/>
      <c r="P265" s="178"/>
      <c r="Q265" s="178"/>
      <c r="R265" s="178"/>
      <c r="S265" s="178"/>
      <c r="T265" s="179"/>
      <c r="AT265" s="174" t="s">
        <v>191</v>
      </c>
      <c r="AU265" s="174" t="s">
        <v>82</v>
      </c>
      <c r="AV265" s="14" t="s">
        <v>80</v>
      </c>
      <c r="AW265" s="14" t="s">
        <v>29</v>
      </c>
      <c r="AX265" s="14" t="s">
        <v>72</v>
      </c>
      <c r="AY265" s="174" t="s">
        <v>181</v>
      </c>
    </row>
    <row r="266" spans="1:65" s="14" customFormat="1" ht="11.25">
      <c r="B266" s="173"/>
      <c r="D266" s="160" t="s">
        <v>191</v>
      </c>
      <c r="E266" s="174" t="s">
        <v>1</v>
      </c>
      <c r="F266" s="175" t="s">
        <v>195</v>
      </c>
      <c r="H266" s="174" t="s">
        <v>1</v>
      </c>
      <c r="I266" s="176"/>
      <c r="L266" s="173"/>
      <c r="M266" s="177"/>
      <c r="N266" s="178"/>
      <c r="O266" s="178"/>
      <c r="P266" s="178"/>
      <c r="Q266" s="178"/>
      <c r="R266" s="178"/>
      <c r="S266" s="178"/>
      <c r="T266" s="179"/>
      <c r="AT266" s="174" t="s">
        <v>191</v>
      </c>
      <c r="AU266" s="174" t="s">
        <v>82</v>
      </c>
      <c r="AV266" s="14" t="s">
        <v>80</v>
      </c>
      <c r="AW266" s="14" t="s">
        <v>29</v>
      </c>
      <c r="AX266" s="14" t="s">
        <v>72</v>
      </c>
      <c r="AY266" s="174" t="s">
        <v>181</v>
      </c>
    </row>
    <row r="267" spans="1:65" s="14" customFormat="1" ht="11.25">
      <c r="B267" s="173"/>
      <c r="D267" s="160" t="s">
        <v>191</v>
      </c>
      <c r="E267" s="174" t="s">
        <v>1</v>
      </c>
      <c r="F267" s="175" t="s">
        <v>210</v>
      </c>
      <c r="H267" s="174" t="s">
        <v>1</v>
      </c>
      <c r="I267" s="176"/>
      <c r="L267" s="173"/>
      <c r="M267" s="177"/>
      <c r="N267" s="178"/>
      <c r="O267" s="178"/>
      <c r="P267" s="178"/>
      <c r="Q267" s="178"/>
      <c r="R267" s="178"/>
      <c r="S267" s="178"/>
      <c r="T267" s="179"/>
      <c r="AT267" s="174" t="s">
        <v>191</v>
      </c>
      <c r="AU267" s="174" t="s">
        <v>82</v>
      </c>
      <c r="AV267" s="14" t="s">
        <v>80</v>
      </c>
      <c r="AW267" s="14" t="s">
        <v>29</v>
      </c>
      <c r="AX267" s="14" t="s">
        <v>72</v>
      </c>
      <c r="AY267" s="174" t="s">
        <v>181</v>
      </c>
    </row>
    <row r="268" spans="1:65" s="14" customFormat="1" ht="11.25">
      <c r="B268" s="173"/>
      <c r="D268" s="160" t="s">
        <v>191</v>
      </c>
      <c r="E268" s="174" t="s">
        <v>1</v>
      </c>
      <c r="F268" s="175" t="s">
        <v>196</v>
      </c>
      <c r="H268" s="174" t="s">
        <v>1</v>
      </c>
      <c r="I268" s="176"/>
      <c r="L268" s="173"/>
      <c r="M268" s="177"/>
      <c r="N268" s="178"/>
      <c r="O268" s="178"/>
      <c r="P268" s="178"/>
      <c r="Q268" s="178"/>
      <c r="R268" s="178"/>
      <c r="S268" s="178"/>
      <c r="T268" s="179"/>
      <c r="AT268" s="174" t="s">
        <v>191</v>
      </c>
      <c r="AU268" s="174" t="s">
        <v>82</v>
      </c>
      <c r="AV268" s="14" t="s">
        <v>80</v>
      </c>
      <c r="AW268" s="14" t="s">
        <v>29</v>
      </c>
      <c r="AX268" s="14" t="s">
        <v>72</v>
      </c>
      <c r="AY268" s="174" t="s">
        <v>181</v>
      </c>
    </row>
    <row r="269" spans="1:65" s="13" customFormat="1" ht="22.5">
      <c r="B269" s="165"/>
      <c r="D269" s="160" t="s">
        <v>191</v>
      </c>
      <c r="E269" s="166" t="s">
        <v>1</v>
      </c>
      <c r="F269" s="167" t="s">
        <v>1185</v>
      </c>
      <c r="H269" s="168">
        <v>4624</v>
      </c>
      <c r="I269" s="169"/>
      <c r="L269" s="165"/>
      <c r="M269" s="170"/>
      <c r="N269" s="171"/>
      <c r="O269" s="171"/>
      <c r="P269" s="171"/>
      <c r="Q269" s="171"/>
      <c r="R269" s="171"/>
      <c r="S269" s="171"/>
      <c r="T269" s="172"/>
      <c r="AT269" s="166" t="s">
        <v>191</v>
      </c>
      <c r="AU269" s="166" t="s">
        <v>82</v>
      </c>
      <c r="AV269" s="13" t="s">
        <v>82</v>
      </c>
      <c r="AW269" s="13" t="s">
        <v>29</v>
      </c>
      <c r="AX269" s="13" t="s">
        <v>80</v>
      </c>
      <c r="AY269" s="166" t="s">
        <v>181</v>
      </c>
    </row>
    <row r="270" spans="1:65" s="2" customFormat="1" ht="16.5" customHeight="1">
      <c r="A270" s="32"/>
      <c r="B270" s="144"/>
      <c r="C270" s="188" t="s">
        <v>304</v>
      </c>
      <c r="D270" s="188" t="s">
        <v>266</v>
      </c>
      <c r="E270" s="189" t="s">
        <v>462</v>
      </c>
      <c r="F270" s="190" t="s">
        <v>463</v>
      </c>
      <c r="G270" s="191" t="s">
        <v>622</v>
      </c>
      <c r="H270" s="192">
        <v>6936</v>
      </c>
      <c r="I270" s="193"/>
      <c r="J270" s="194">
        <f>ROUND(I270*H270,2)</f>
        <v>0</v>
      </c>
      <c r="K270" s="195"/>
      <c r="L270" s="33"/>
      <c r="M270" s="196" t="s">
        <v>1</v>
      </c>
      <c r="N270" s="197" t="s">
        <v>37</v>
      </c>
      <c r="O270" s="58"/>
      <c r="P270" s="156">
        <f>O270*H270</f>
        <v>0</v>
      </c>
      <c r="Q270" s="156">
        <v>0</v>
      </c>
      <c r="R270" s="156">
        <f>Q270*H270</f>
        <v>0</v>
      </c>
      <c r="S270" s="156">
        <v>0</v>
      </c>
      <c r="T270" s="157">
        <f>S270*H270</f>
        <v>0</v>
      </c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R270" s="158" t="s">
        <v>188</v>
      </c>
      <c r="AT270" s="158" t="s">
        <v>266</v>
      </c>
      <c r="AU270" s="158" t="s">
        <v>82</v>
      </c>
      <c r="AY270" s="17" t="s">
        <v>181</v>
      </c>
      <c r="BE270" s="159">
        <f>IF(N270="základní",J270,0)</f>
        <v>0</v>
      </c>
      <c r="BF270" s="159">
        <f>IF(N270="snížená",J270,0)</f>
        <v>0</v>
      </c>
      <c r="BG270" s="159">
        <f>IF(N270="zákl. přenesená",J270,0)</f>
        <v>0</v>
      </c>
      <c r="BH270" s="159">
        <f>IF(N270="sníž. přenesená",J270,0)</f>
        <v>0</v>
      </c>
      <c r="BI270" s="159">
        <f>IF(N270="nulová",J270,0)</f>
        <v>0</v>
      </c>
      <c r="BJ270" s="17" t="s">
        <v>80</v>
      </c>
      <c r="BK270" s="159">
        <f>ROUND(I270*H270,2)</f>
        <v>0</v>
      </c>
      <c r="BL270" s="17" t="s">
        <v>188</v>
      </c>
      <c r="BM270" s="158" t="s">
        <v>1186</v>
      </c>
    </row>
    <row r="271" spans="1:65" s="2" customFormat="1" ht="11.25">
      <c r="A271" s="32"/>
      <c r="B271" s="33"/>
      <c r="C271" s="32"/>
      <c r="D271" s="160" t="s">
        <v>190</v>
      </c>
      <c r="E271" s="32"/>
      <c r="F271" s="161" t="s">
        <v>463</v>
      </c>
      <c r="G271" s="32"/>
      <c r="H271" s="32"/>
      <c r="I271" s="162"/>
      <c r="J271" s="32"/>
      <c r="K271" s="32"/>
      <c r="L271" s="33"/>
      <c r="M271" s="163"/>
      <c r="N271" s="164"/>
      <c r="O271" s="58"/>
      <c r="P271" s="58"/>
      <c r="Q271" s="58"/>
      <c r="R271" s="58"/>
      <c r="S271" s="58"/>
      <c r="T271" s="59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T271" s="17" t="s">
        <v>190</v>
      </c>
      <c r="AU271" s="17" t="s">
        <v>82</v>
      </c>
    </row>
    <row r="272" spans="1:65" s="14" customFormat="1" ht="11.25">
      <c r="B272" s="173"/>
      <c r="D272" s="160" t="s">
        <v>191</v>
      </c>
      <c r="E272" s="174" t="s">
        <v>1</v>
      </c>
      <c r="F272" s="175" t="s">
        <v>193</v>
      </c>
      <c r="H272" s="174" t="s">
        <v>1</v>
      </c>
      <c r="I272" s="176"/>
      <c r="L272" s="173"/>
      <c r="M272" s="177"/>
      <c r="N272" s="178"/>
      <c r="O272" s="178"/>
      <c r="P272" s="178"/>
      <c r="Q272" s="178"/>
      <c r="R272" s="178"/>
      <c r="S272" s="178"/>
      <c r="T272" s="179"/>
      <c r="AT272" s="174" t="s">
        <v>191</v>
      </c>
      <c r="AU272" s="174" t="s">
        <v>82</v>
      </c>
      <c r="AV272" s="14" t="s">
        <v>80</v>
      </c>
      <c r="AW272" s="14" t="s">
        <v>29</v>
      </c>
      <c r="AX272" s="14" t="s">
        <v>72</v>
      </c>
      <c r="AY272" s="174" t="s">
        <v>181</v>
      </c>
    </row>
    <row r="273" spans="1:65" s="14" customFormat="1" ht="33.75">
      <c r="B273" s="173"/>
      <c r="D273" s="160" t="s">
        <v>191</v>
      </c>
      <c r="E273" s="174" t="s">
        <v>1</v>
      </c>
      <c r="F273" s="175" t="s">
        <v>456</v>
      </c>
      <c r="H273" s="174" t="s">
        <v>1</v>
      </c>
      <c r="I273" s="176"/>
      <c r="L273" s="173"/>
      <c r="M273" s="177"/>
      <c r="N273" s="178"/>
      <c r="O273" s="178"/>
      <c r="P273" s="178"/>
      <c r="Q273" s="178"/>
      <c r="R273" s="178"/>
      <c r="S273" s="178"/>
      <c r="T273" s="179"/>
      <c r="AT273" s="174" t="s">
        <v>191</v>
      </c>
      <c r="AU273" s="174" t="s">
        <v>82</v>
      </c>
      <c r="AV273" s="14" t="s">
        <v>80</v>
      </c>
      <c r="AW273" s="14" t="s">
        <v>29</v>
      </c>
      <c r="AX273" s="14" t="s">
        <v>72</v>
      </c>
      <c r="AY273" s="174" t="s">
        <v>181</v>
      </c>
    </row>
    <row r="274" spans="1:65" s="14" customFormat="1" ht="33.75">
      <c r="B274" s="173"/>
      <c r="D274" s="160" t="s">
        <v>191</v>
      </c>
      <c r="E274" s="174" t="s">
        <v>1</v>
      </c>
      <c r="F274" s="175" t="s">
        <v>255</v>
      </c>
      <c r="H274" s="174" t="s">
        <v>1</v>
      </c>
      <c r="I274" s="176"/>
      <c r="L274" s="173"/>
      <c r="M274" s="177"/>
      <c r="N274" s="178"/>
      <c r="O274" s="178"/>
      <c r="P274" s="178"/>
      <c r="Q274" s="178"/>
      <c r="R274" s="178"/>
      <c r="S274" s="178"/>
      <c r="T274" s="179"/>
      <c r="AT274" s="174" t="s">
        <v>191</v>
      </c>
      <c r="AU274" s="174" t="s">
        <v>82</v>
      </c>
      <c r="AV274" s="14" t="s">
        <v>80</v>
      </c>
      <c r="AW274" s="14" t="s">
        <v>29</v>
      </c>
      <c r="AX274" s="14" t="s">
        <v>72</v>
      </c>
      <c r="AY274" s="174" t="s">
        <v>181</v>
      </c>
    </row>
    <row r="275" spans="1:65" s="14" customFormat="1" ht="11.25">
      <c r="B275" s="173"/>
      <c r="D275" s="160" t="s">
        <v>191</v>
      </c>
      <c r="E275" s="174" t="s">
        <v>1</v>
      </c>
      <c r="F275" s="175" t="s">
        <v>296</v>
      </c>
      <c r="H275" s="174" t="s">
        <v>1</v>
      </c>
      <c r="I275" s="176"/>
      <c r="L275" s="173"/>
      <c r="M275" s="177"/>
      <c r="N275" s="178"/>
      <c r="O275" s="178"/>
      <c r="P275" s="178"/>
      <c r="Q275" s="178"/>
      <c r="R275" s="178"/>
      <c r="S275" s="178"/>
      <c r="T275" s="179"/>
      <c r="AT275" s="174" t="s">
        <v>191</v>
      </c>
      <c r="AU275" s="174" t="s">
        <v>82</v>
      </c>
      <c r="AV275" s="14" t="s">
        <v>80</v>
      </c>
      <c r="AW275" s="14" t="s">
        <v>29</v>
      </c>
      <c r="AX275" s="14" t="s">
        <v>72</v>
      </c>
      <c r="AY275" s="174" t="s">
        <v>181</v>
      </c>
    </row>
    <row r="276" spans="1:65" s="14" customFormat="1" ht="22.5">
      <c r="B276" s="173"/>
      <c r="D276" s="160" t="s">
        <v>191</v>
      </c>
      <c r="E276" s="174" t="s">
        <v>1</v>
      </c>
      <c r="F276" s="175" t="s">
        <v>297</v>
      </c>
      <c r="H276" s="174" t="s">
        <v>1</v>
      </c>
      <c r="I276" s="176"/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191</v>
      </c>
      <c r="AU276" s="174" t="s">
        <v>82</v>
      </c>
      <c r="AV276" s="14" t="s">
        <v>80</v>
      </c>
      <c r="AW276" s="14" t="s">
        <v>29</v>
      </c>
      <c r="AX276" s="14" t="s">
        <v>72</v>
      </c>
      <c r="AY276" s="174" t="s">
        <v>181</v>
      </c>
    </row>
    <row r="277" spans="1:65" s="14" customFormat="1" ht="11.25">
      <c r="B277" s="173"/>
      <c r="D277" s="160" t="s">
        <v>191</v>
      </c>
      <c r="E277" s="174" t="s">
        <v>1</v>
      </c>
      <c r="F277" s="175" t="s">
        <v>195</v>
      </c>
      <c r="H277" s="174" t="s">
        <v>1</v>
      </c>
      <c r="I277" s="176"/>
      <c r="L277" s="173"/>
      <c r="M277" s="177"/>
      <c r="N277" s="178"/>
      <c r="O277" s="178"/>
      <c r="P277" s="178"/>
      <c r="Q277" s="178"/>
      <c r="R277" s="178"/>
      <c r="S277" s="178"/>
      <c r="T277" s="179"/>
      <c r="AT277" s="174" t="s">
        <v>191</v>
      </c>
      <c r="AU277" s="174" t="s">
        <v>82</v>
      </c>
      <c r="AV277" s="14" t="s">
        <v>80</v>
      </c>
      <c r="AW277" s="14" t="s">
        <v>29</v>
      </c>
      <c r="AX277" s="14" t="s">
        <v>72</v>
      </c>
      <c r="AY277" s="174" t="s">
        <v>181</v>
      </c>
    </row>
    <row r="278" spans="1:65" s="14" customFormat="1" ht="11.25">
      <c r="B278" s="173"/>
      <c r="D278" s="160" t="s">
        <v>191</v>
      </c>
      <c r="E278" s="174" t="s">
        <v>1</v>
      </c>
      <c r="F278" s="175" t="s">
        <v>210</v>
      </c>
      <c r="H278" s="174" t="s">
        <v>1</v>
      </c>
      <c r="I278" s="176"/>
      <c r="L278" s="173"/>
      <c r="M278" s="177"/>
      <c r="N278" s="178"/>
      <c r="O278" s="178"/>
      <c r="P278" s="178"/>
      <c r="Q278" s="178"/>
      <c r="R278" s="178"/>
      <c r="S278" s="178"/>
      <c r="T278" s="179"/>
      <c r="AT278" s="174" t="s">
        <v>191</v>
      </c>
      <c r="AU278" s="174" t="s">
        <v>82</v>
      </c>
      <c r="AV278" s="14" t="s">
        <v>80</v>
      </c>
      <c r="AW278" s="14" t="s">
        <v>29</v>
      </c>
      <c r="AX278" s="14" t="s">
        <v>72</v>
      </c>
      <c r="AY278" s="174" t="s">
        <v>181</v>
      </c>
    </row>
    <row r="279" spans="1:65" s="14" customFormat="1" ht="11.25">
      <c r="B279" s="173"/>
      <c r="D279" s="160" t="s">
        <v>191</v>
      </c>
      <c r="E279" s="174" t="s">
        <v>1</v>
      </c>
      <c r="F279" s="175" t="s">
        <v>196</v>
      </c>
      <c r="H279" s="174" t="s">
        <v>1</v>
      </c>
      <c r="I279" s="176"/>
      <c r="L279" s="173"/>
      <c r="M279" s="177"/>
      <c r="N279" s="178"/>
      <c r="O279" s="178"/>
      <c r="P279" s="178"/>
      <c r="Q279" s="178"/>
      <c r="R279" s="178"/>
      <c r="S279" s="178"/>
      <c r="T279" s="179"/>
      <c r="AT279" s="174" t="s">
        <v>191</v>
      </c>
      <c r="AU279" s="174" t="s">
        <v>82</v>
      </c>
      <c r="AV279" s="14" t="s">
        <v>80</v>
      </c>
      <c r="AW279" s="14" t="s">
        <v>29</v>
      </c>
      <c r="AX279" s="14" t="s">
        <v>72</v>
      </c>
      <c r="AY279" s="174" t="s">
        <v>181</v>
      </c>
    </row>
    <row r="280" spans="1:65" s="13" customFormat="1" ht="22.5">
      <c r="B280" s="165"/>
      <c r="D280" s="160" t="s">
        <v>191</v>
      </c>
      <c r="E280" s="166" t="s">
        <v>1</v>
      </c>
      <c r="F280" s="167" t="s">
        <v>1187</v>
      </c>
      <c r="H280" s="168">
        <v>6936</v>
      </c>
      <c r="I280" s="169"/>
      <c r="L280" s="165"/>
      <c r="M280" s="170"/>
      <c r="N280" s="171"/>
      <c r="O280" s="171"/>
      <c r="P280" s="171"/>
      <c r="Q280" s="171"/>
      <c r="R280" s="171"/>
      <c r="S280" s="171"/>
      <c r="T280" s="172"/>
      <c r="AT280" s="166" t="s">
        <v>191</v>
      </c>
      <c r="AU280" s="166" t="s">
        <v>82</v>
      </c>
      <c r="AV280" s="13" t="s">
        <v>82</v>
      </c>
      <c r="AW280" s="13" t="s">
        <v>29</v>
      </c>
      <c r="AX280" s="13" t="s">
        <v>80</v>
      </c>
      <c r="AY280" s="166" t="s">
        <v>181</v>
      </c>
    </row>
    <row r="281" spans="1:65" s="2" customFormat="1" ht="16.5" customHeight="1">
      <c r="A281" s="32"/>
      <c r="B281" s="144"/>
      <c r="C281" s="188" t="s">
        <v>312</v>
      </c>
      <c r="D281" s="188" t="s">
        <v>266</v>
      </c>
      <c r="E281" s="189" t="s">
        <v>1188</v>
      </c>
      <c r="F281" s="190" t="s">
        <v>1189</v>
      </c>
      <c r="G281" s="191" t="s">
        <v>215</v>
      </c>
      <c r="H281" s="192">
        <v>1</v>
      </c>
      <c r="I281" s="193"/>
      <c r="J281" s="194">
        <f>ROUND(I281*H281,2)</f>
        <v>0</v>
      </c>
      <c r="K281" s="195"/>
      <c r="L281" s="33"/>
      <c r="M281" s="196" t="s">
        <v>1</v>
      </c>
      <c r="N281" s="197" t="s">
        <v>37</v>
      </c>
      <c r="O281" s="58"/>
      <c r="P281" s="156">
        <f>O281*H281</f>
        <v>0</v>
      </c>
      <c r="Q281" s="156">
        <v>0</v>
      </c>
      <c r="R281" s="156">
        <f>Q281*H281</f>
        <v>0</v>
      </c>
      <c r="S281" s="156">
        <v>0</v>
      </c>
      <c r="T281" s="157">
        <f>S281*H281</f>
        <v>0</v>
      </c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R281" s="158" t="s">
        <v>188</v>
      </c>
      <c r="AT281" s="158" t="s">
        <v>266</v>
      </c>
      <c r="AU281" s="158" t="s">
        <v>82</v>
      </c>
      <c r="AY281" s="17" t="s">
        <v>181</v>
      </c>
      <c r="BE281" s="159">
        <f>IF(N281="základní",J281,0)</f>
        <v>0</v>
      </c>
      <c r="BF281" s="159">
        <f>IF(N281="snížená",J281,0)</f>
        <v>0</v>
      </c>
      <c r="BG281" s="159">
        <f>IF(N281="zákl. přenesená",J281,0)</f>
        <v>0</v>
      </c>
      <c r="BH281" s="159">
        <f>IF(N281="sníž. přenesená",J281,0)</f>
        <v>0</v>
      </c>
      <c r="BI281" s="159">
        <f>IF(N281="nulová",J281,0)</f>
        <v>0</v>
      </c>
      <c r="BJ281" s="17" t="s">
        <v>80</v>
      </c>
      <c r="BK281" s="159">
        <f>ROUND(I281*H281,2)</f>
        <v>0</v>
      </c>
      <c r="BL281" s="17" t="s">
        <v>188</v>
      </c>
      <c r="BM281" s="158" t="s">
        <v>1190</v>
      </c>
    </row>
    <row r="282" spans="1:65" s="2" customFormat="1" ht="11.25">
      <c r="A282" s="32"/>
      <c r="B282" s="33"/>
      <c r="C282" s="32"/>
      <c r="D282" s="160" t="s">
        <v>190</v>
      </c>
      <c r="E282" s="32"/>
      <c r="F282" s="161" t="s">
        <v>1189</v>
      </c>
      <c r="G282" s="32"/>
      <c r="H282" s="32"/>
      <c r="I282" s="162"/>
      <c r="J282" s="32"/>
      <c r="K282" s="32"/>
      <c r="L282" s="33"/>
      <c r="M282" s="163"/>
      <c r="N282" s="164"/>
      <c r="O282" s="58"/>
      <c r="P282" s="58"/>
      <c r="Q282" s="58"/>
      <c r="R282" s="58"/>
      <c r="S282" s="58"/>
      <c r="T282" s="59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T282" s="17" t="s">
        <v>190</v>
      </c>
      <c r="AU282" s="17" t="s">
        <v>82</v>
      </c>
    </row>
    <row r="283" spans="1:65" s="14" customFormat="1" ht="11.25">
      <c r="B283" s="173"/>
      <c r="D283" s="160" t="s">
        <v>191</v>
      </c>
      <c r="E283" s="174" t="s">
        <v>1</v>
      </c>
      <c r="F283" s="175" t="s">
        <v>193</v>
      </c>
      <c r="H283" s="174" t="s">
        <v>1</v>
      </c>
      <c r="I283" s="176"/>
      <c r="L283" s="173"/>
      <c r="M283" s="177"/>
      <c r="N283" s="178"/>
      <c r="O283" s="178"/>
      <c r="P283" s="178"/>
      <c r="Q283" s="178"/>
      <c r="R283" s="178"/>
      <c r="S283" s="178"/>
      <c r="T283" s="179"/>
      <c r="AT283" s="174" t="s">
        <v>191</v>
      </c>
      <c r="AU283" s="174" t="s">
        <v>82</v>
      </c>
      <c r="AV283" s="14" t="s">
        <v>80</v>
      </c>
      <c r="AW283" s="14" t="s">
        <v>29</v>
      </c>
      <c r="AX283" s="14" t="s">
        <v>72</v>
      </c>
      <c r="AY283" s="174" t="s">
        <v>181</v>
      </c>
    </row>
    <row r="284" spans="1:65" s="14" customFormat="1" ht="33.75">
      <c r="B284" s="173"/>
      <c r="D284" s="160" t="s">
        <v>191</v>
      </c>
      <c r="E284" s="174" t="s">
        <v>1</v>
      </c>
      <c r="F284" s="175" t="s">
        <v>1191</v>
      </c>
      <c r="H284" s="174" t="s">
        <v>1</v>
      </c>
      <c r="I284" s="176"/>
      <c r="L284" s="173"/>
      <c r="M284" s="177"/>
      <c r="N284" s="178"/>
      <c r="O284" s="178"/>
      <c r="P284" s="178"/>
      <c r="Q284" s="178"/>
      <c r="R284" s="178"/>
      <c r="S284" s="178"/>
      <c r="T284" s="179"/>
      <c r="AT284" s="174" t="s">
        <v>191</v>
      </c>
      <c r="AU284" s="174" t="s">
        <v>82</v>
      </c>
      <c r="AV284" s="14" t="s">
        <v>80</v>
      </c>
      <c r="AW284" s="14" t="s">
        <v>29</v>
      </c>
      <c r="AX284" s="14" t="s">
        <v>72</v>
      </c>
      <c r="AY284" s="174" t="s">
        <v>181</v>
      </c>
    </row>
    <row r="285" spans="1:65" s="14" customFormat="1" ht="33.75">
      <c r="B285" s="173"/>
      <c r="D285" s="160" t="s">
        <v>191</v>
      </c>
      <c r="E285" s="174" t="s">
        <v>1</v>
      </c>
      <c r="F285" s="175" t="s">
        <v>255</v>
      </c>
      <c r="H285" s="174" t="s">
        <v>1</v>
      </c>
      <c r="I285" s="176"/>
      <c r="L285" s="173"/>
      <c r="M285" s="177"/>
      <c r="N285" s="178"/>
      <c r="O285" s="178"/>
      <c r="P285" s="178"/>
      <c r="Q285" s="178"/>
      <c r="R285" s="178"/>
      <c r="S285" s="178"/>
      <c r="T285" s="179"/>
      <c r="AT285" s="174" t="s">
        <v>191</v>
      </c>
      <c r="AU285" s="174" t="s">
        <v>82</v>
      </c>
      <c r="AV285" s="14" t="s">
        <v>80</v>
      </c>
      <c r="AW285" s="14" t="s">
        <v>29</v>
      </c>
      <c r="AX285" s="14" t="s">
        <v>72</v>
      </c>
      <c r="AY285" s="174" t="s">
        <v>181</v>
      </c>
    </row>
    <row r="286" spans="1:65" s="14" customFormat="1" ht="11.25">
      <c r="B286" s="173"/>
      <c r="D286" s="160" t="s">
        <v>191</v>
      </c>
      <c r="E286" s="174" t="s">
        <v>1</v>
      </c>
      <c r="F286" s="175" t="s">
        <v>296</v>
      </c>
      <c r="H286" s="174" t="s">
        <v>1</v>
      </c>
      <c r="I286" s="176"/>
      <c r="L286" s="173"/>
      <c r="M286" s="177"/>
      <c r="N286" s="178"/>
      <c r="O286" s="178"/>
      <c r="P286" s="178"/>
      <c r="Q286" s="178"/>
      <c r="R286" s="178"/>
      <c r="S286" s="178"/>
      <c r="T286" s="179"/>
      <c r="AT286" s="174" t="s">
        <v>191</v>
      </c>
      <c r="AU286" s="174" t="s">
        <v>82</v>
      </c>
      <c r="AV286" s="14" t="s">
        <v>80</v>
      </c>
      <c r="AW286" s="14" t="s">
        <v>29</v>
      </c>
      <c r="AX286" s="14" t="s">
        <v>72</v>
      </c>
      <c r="AY286" s="174" t="s">
        <v>181</v>
      </c>
    </row>
    <row r="287" spans="1:65" s="14" customFormat="1" ht="22.5">
      <c r="B287" s="173"/>
      <c r="D287" s="160" t="s">
        <v>191</v>
      </c>
      <c r="E287" s="174" t="s">
        <v>1</v>
      </c>
      <c r="F287" s="175" t="s">
        <v>1192</v>
      </c>
      <c r="H287" s="174" t="s">
        <v>1</v>
      </c>
      <c r="I287" s="176"/>
      <c r="L287" s="173"/>
      <c r="M287" s="177"/>
      <c r="N287" s="178"/>
      <c r="O287" s="178"/>
      <c r="P287" s="178"/>
      <c r="Q287" s="178"/>
      <c r="R287" s="178"/>
      <c r="S287" s="178"/>
      <c r="T287" s="179"/>
      <c r="AT287" s="174" t="s">
        <v>191</v>
      </c>
      <c r="AU287" s="174" t="s">
        <v>82</v>
      </c>
      <c r="AV287" s="14" t="s">
        <v>80</v>
      </c>
      <c r="AW287" s="14" t="s">
        <v>29</v>
      </c>
      <c r="AX287" s="14" t="s">
        <v>72</v>
      </c>
      <c r="AY287" s="174" t="s">
        <v>181</v>
      </c>
    </row>
    <row r="288" spans="1:65" s="14" customFormat="1" ht="11.25">
      <c r="B288" s="173"/>
      <c r="D288" s="160" t="s">
        <v>191</v>
      </c>
      <c r="E288" s="174" t="s">
        <v>1</v>
      </c>
      <c r="F288" s="175" t="s">
        <v>195</v>
      </c>
      <c r="H288" s="174" t="s">
        <v>1</v>
      </c>
      <c r="I288" s="176"/>
      <c r="L288" s="173"/>
      <c r="M288" s="177"/>
      <c r="N288" s="178"/>
      <c r="O288" s="178"/>
      <c r="P288" s="178"/>
      <c r="Q288" s="178"/>
      <c r="R288" s="178"/>
      <c r="S288" s="178"/>
      <c r="T288" s="179"/>
      <c r="AT288" s="174" t="s">
        <v>191</v>
      </c>
      <c r="AU288" s="174" t="s">
        <v>82</v>
      </c>
      <c r="AV288" s="14" t="s">
        <v>80</v>
      </c>
      <c r="AW288" s="14" t="s">
        <v>29</v>
      </c>
      <c r="AX288" s="14" t="s">
        <v>72</v>
      </c>
      <c r="AY288" s="174" t="s">
        <v>181</v>
      </c>
    </row>
    <row r="289" spans="1:65" s="14" customFormat="1" ht="11.25">
      <c r="B289" s="173"/>
      <c r="D289" s="160" t="s">
        <v>191</v>
      </c>
      <c r="E289" s="174" t="s">
        <v>1</v>
      </c>
      <c r="F289" s="175" t="s">
        <v>210</v>
      </c>
      <c r="H289" s="174" t="s">
        <v>1</v>
      </c>
      <c r="I289" s="176"/>
      <c r="L289" s="173"/>
      <c r="M289" s="177"/>
      <c r="N289" s="178"/>
      <c r="O289" s="178"/>
      <c r="P289" s="178"/>
      <c r="Q289" s="178"/>
      <c r="R289" s="178"/>
      <c r="S289" s="178"/>
      <c r="T289" s="179"/>
      <c r="AT289" s="174" t="s">
        <v>191</v>
      </c>
      <c r="AU289" s="174" t="s">
        <v>82</v>
      </c>
      <c r="AV289" s="14" t="s">
        <v>80</v>
      </c>
      <c r="AW289" s="14" t="s">
        <v>29</v>
      </c>
      <c r="AX289" s="14" t="s">
        <v>72</v>
      </c>
      <c r="AY289" s="174" t="s">
        <v>181</v>
      </c>
    </row>
    <row r="290" spans="1:65" s="14" customFormat="1" ht="11.25">
      <c r="B290" s="173"/>
      <c r="D290" s="160" t="s">
        <v>191</v>
      </c>
      <c r="E290" s="174" t="s">
        <v>1</v>
      </c>
      <c r="F290" s="175" t="s">
        <v>196</v>
      </c>
      <c r="H290" s="174" t="s">
        <v>1</v>
      </c>
      <c r="I290" s="176"/>
      <c r="L290" s="173"/>
      <c r="M290" s="177"/>
      <c r="N290" s="178"/>
      <c r="O290" s="178"/>
      <c r="P290" s="178"/>
      <c r="Q290" s="178"/>
      <c r="R290" s="178"/>
      <c r="S290" s="178"/>
      <c r="T290" s="179"/>
      <c r="AT290" s="174" t="s">
        <v>191</v>
      </c>
      <c r="AU290" s="174" t="s">
        <v>82</v>
      </c>
      <c r="AV290" s="14" t="s">
        <v>80</v>
      </c>
      <c r="AW290" s="14" t="s">
        <v>29</v>
      </c>
      <c r="AX290" s="14" t="s">
        <v>72</v>
      </c>
      <c r="AY290" s="174" t="s">
        <v>181</v>
      </c>
    </row>
    <row r="291" spans="1:65" s="13" customFormat="1" ht="22.5">
      <c r="B291" s="165"/>
      <c r="D291" s="160" t="s">
        <v>191</v>
      </c>
      <c r="E291" s="166" t="s">
        <v>1</v>
      </c>
      <c r="F291" s="167" t="s">
        <v>1193</v>
      </c>
      <c r="H291" s="168">
        <v>1</v>
      </c>
      <c r="I291" s="169"/>
      <c r="L291" s="165"/>
      <c r="M291" s="170"/>
      <c r="N291" s="171"/>
      <c r="O291" s="171"/>
      <c r="P291" s="171"/>
      <c r="Q291" s="171"/>
      <c r="R291" s="171"/>
      <c r="S291" s="171"/>
      <c r="T291" s="172"/>
      <c r="AT291" s="166" t="s">
        <v>191</v>
      </c>
      <c r="AU291" s="166" t="s">
        <v>82</v>
      </c>
      <c r="AV291" s="13" t="s">
        <v>82</v>
      </c>
      <c r="AW291" s="13" t="s">
        <v>29</v>
      </c>
      <c r="AX291" s="13" t="s">
        <v>80</v>
      </c>
      <c r="AY291" s="166" t="s">
        <v>181</v>
      </c>
    </row>
    <row r="292" spans="1:65" s="2" customFormat="1" ht="16.5" customHeight="1">
      <c r="A292" s="32"/>
      <c r="B292" s="144"/>
      <c r="C292" s="188" t="s">
        <v>319</v>
      </c>
      <c r="D292" s="188" t="s">
        <v>266</v>
      </c>
      <c r="E292" s="189" t="s">
        <v>1194</v>
      </c>
      <c r="F292" s="190" t="s">
        <v>1195</v>
      </c>
      <c r="G292" s="191" t="s">
        <v>215</v>
      </c>
      <c r="H292" s="192">
        <v>1</v>
      </c>
      <c r="I292" s="193"/>
      <c r="J292" s="194">
        <f>ROUND(I292*H292,2)</f>
        <v>0</v>
      </c>
      <c r="K292" s="195"/>
      <c r="L292" s="33"/>
      <c r="M292" s="196" t="s">
        <v>1</v>
      </c>
      <c r="N292" s="197" t="s">
        <v>37</v>
      </c>
      <c r="O292" s="58"/>
      <c r="P292" s="156">
        <f>O292*H292</f>
        <v>0</v>
      </c>
      <c r="Q292" s="156">
        <v>0</v>
      </c>
      <c r="R292" s="156">
        <f>Q292*H292</f>
        <v>0</v>
      </c>
      <c r="S292" s="156">
        <v>0</v>
      </c>
      <c r="T292" s="157">
        <f>S292*H292</f>
        <v>0</v>
      </c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R292" s="158" t="s">
        <v>188</v>
      </c>
      <c r="AT292" s="158" t="s">
        <v>266</v>
      </c>
      <c r="AU292" s="158" t="s">
        <v>82</v>
      </c>
      <c r="AY292" s="17" t="s">
        <v>181</v>
      </c>
      <c r="BE292" s="159">
        <f>IF(N292="základní",J292,0)</f>
        <v>0</v>
      </c>
      <c r="BF292" s="159">
        <f>IF(N292="snížená",J292,0)</f>
        <v>0</v>
      </c>
      <c r="BG292" s="159">
        <f>IF(N292="zákl. přenesená",J292,0)</f>
        <v>0</v>
      </c>
      <c r="BH292" s="159">
        <f>IF(N292="sníž. přenesená",J292,0)</f>
        <v>0</v>
      </c>
      <c r="BI292" s="159">
        <f>IF(N292="nulová",J292,0)</f>
        <v>0</v>
      </c>
      <c r="BJ292" s="17" t="s">
        <v>80</v>
      </c>
      <c r="BK292" s="159">
        <f>ROUND(I292*H292,2)</f>
        <v>0</v>
      </c>
      <c r="BL292" s="17" t="s">
        <v>188</v>
      </c>
      <c r="BM292" s="158" t="s">
        <v>1196</v>
      </c>
    </row>
    <row r="293" spans="1:65" s="2" customFormat="1" ht="11.25">
      <c r="A293" s="32"/>
      <c r="B293" s="33"/>
      <c r="C293" s="32"/>
      <c r="D293" s="160" t="s">
        <v>190</v>
      </c>
      <c r="E293" s="32"/>
      <c r="F293" s="161" t="s">
        <v>1195</v>
      </c>
      <c r="G293" s="32"/>
      <c r="H293" s="32"/>
      <c r="I293" s="162"/>
      <c r="J293" s="32"/>
      <c r="K293" s="32"/>
      <c r="L293" s="33"/>
      <c r="M293" s="163"/>
      <c r="N293" s="164"/>
      <c r="O293" s="58"/>
      <c r="P293" s="58"/>
      <c r="Q293" s="58"/>
      <c r="R293" s="58"/>
      <c r="S293" s="58"/>
      <c r="T293" s="59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T293" s="17" t="s">
        <v>190</v>
      </c>
      <c r="AU293" s="17" t="s">
        <v>82</v>
      </c>
    </row>
    <row r="294" spans="1:65" s="14" customFormat="1" ht="11.25">
      <c r="B294" s="173"/>
      <c r="D294" s="160" t="s">
        <v>191</v>
      </c>
      <c r="E294" s="174" t="s">
        <v>1</v>
      </c>
      <c r="F294" s="175" t="s">
        <v>193</v>
      </c>
      <c r="H294" s="174" t="s">
        <v>1</v>
      </c>
      <c r="I294" s="176"/>
      <c r="L294" s="173"/>
      <c r="M294" s="177"/>
      <c r="N294" s="178"/>
      <c r="O294" s="178"/>
      <c r="P294" s="178"/>
      <c r="Q294" s="178"/>
      <c r="R294" s="178"/>
      <c r="S294" s="178"/>
      <c r="T294" s="179"/>
      <c r="AT294" s="174" t="s">
        <v>191</v>
      </c>
      <c r="AU294" s="174" t="s">
        <v>82</v>
      </c>
      <c r="AV294" s="14" t="s">
        <v>80</v>
      </c>
      <c r="AW294" s="14" t="s">
        <v>29</v>
      </c>
      <c r="AX294" s="14" t="s">
        <v>72</v>
      </c>
      <c r="AY294" s="174" t="s">
        <v>181</v>
      </c>
    </row>
    <row r="295" spans="1:65" s="14" customFormat="1" ht="33.75">
      <c r="B295" s="173"/>
      <c r="D295" s="160" t="s">
        <v>191</v>
      </c>
      <c r="E295" s="174" t="s">
        <v>1</v>
      </c>
      <c r="F295" s="175" t="s">
        <v>1197</v>
      </c>
      <c r="H295" s="174" t="s">
        <v>1</v>
      </c>
      <c r="I295" s="176"/>
      <c r="L295" s="173"/>
      <c r="M295" s="177"/>
      <c r="N295" s="178"/>
      <c r="O295" s="178"/>
      <c r="P295" s="178"/>
      <c r="Q295" s="178"/>
      <c r="R295" s="178"/>
      <c r="S295" s="178"/>
      <c r="T295" s="179"/>
      <c r="AT295" s="174" t="s">
        <v>191</v>
      </c>
      <c r="AU295" s="174" t="s">
        <v>82</v>
      </c>
      <c r="AV295" s="14" t="s">
        <v>80</v>
      </c>
      <c r="AW295" s="14" t="s">
        <v>29</v>
      </c>
      <c r="AX295" s="14" t="s">
        <v>72</v>
      </c>
      <c r="AY295" s="174" t="s">
        <v>181</v>
      </c>
    </row>
    <row r="296" spans="1:65" s="14" customFormat="1" ht="33.75">
      <c r="B296" s="173"/>
      <c r="D296" s="160" t="s">
        <v>191</v>
      </c>
      <c r="E296" s="174" t="s">
        <v>1</v>
      </c>
      <c r="F296" s="175" t="s">
        <v>255</v>
      </c>
      <c r="H296" s="174" t="s">
        <v>1</v>
      </c>
      <c r="I296" s="176"/>
      <c r="L296" s="173"/>
      <c r="M296" s="177"/>
      <c r="N296" s="178"/>
      <c r="O296" s="178"/>
      <c r="P296" s="178"/>
      <c r="Q296" s="178"/>
      <c r="R296" s="178"/>
      <c r="S296" s="178"/>
      <c r="T296" s="179"/>
      <c r="AT296" s="174" t="s">
        <v>191</v>
      </c>
      <c r="AU296" s="174" t="s">
        <v>82</v>
      </c>
      <c r="AV296" s="14" t="s">
        <v>80</v>
      </c>
      <c r="AW296" s="14" t="s">
        <v>29</v>
      </c>
      <c r="AX296" s="14" t="s">
        <v>72</v>
      </c>
      <c r="AY296" s="174" t="s">
        <v>181</v>
      </c>
    </row>
    <row r="297" spans="1:65" s="14" customFormat="1" ht="11.25">
      <c r="B297" s="173"/>
      <c r="D297" s="160" t="s">
        <v>191</v>
      </c>
      <c r="E297" s="174" t="s">
        <v>1</v>
      </c>
      <c r="F297" s="175" t="s">
        <v>296</v>
      </c>
      <c r="H297" s="174" t="s">
        <v>1</v>
      </c>
      <c r="I297" s="176"/>
      <c r="L297" s="173"/>
      <c r="M297" s="177"/>
      <c r="N297" s="178"/>
      <c r="O297" s="178"/>
      <c r="P297" s="178"/>
      <c r="Q297" s="178"/>
      <c r="R297" s="178"/>
      <c r="S297" s="178"/>
      <c r="T297" s="179"/>
      <c r="AT297" s="174" t="s">
        <v>191</v>
      </c>
      <c r="AU297" s="174" t="s">
        <v>82</v>
      </c>
      <c r="AV297" s="14" t="s">
        <v>80</v>
      </c>
      <c r="AW297" s="14" t="s">
        <v>29</v>
      </c>
      <c r="AX297" s="14" t="s">
        <v>72</v>
      </c>
      <c r="AY297" s="174" t="s">
        <v>181</v>
      </c>
    </row>
    <row r="298" spans="1:65" s="14" customFormat="1" ht="11.25">
      <c r="B298" s="173"/>
      <c r="D298" s="160" t="s">
        <v>191</v>
      </c>
      <c r="E298" s="174" t="s">
        <v>1</v>
      </c>
      <c r="F298" s="175" t="s">
        <v>195</v>
      </c>
      <c r="H298" s="174" t="s">
        <v>1</v>
      </c>
      <c r="I298" s="176"/>
      <c r="L298" s="173"/>
      <c r="M298" s="177"/>
      <c r="N298" s="178"/>
      <c r="O298" s="178"/>
      <c r="P298" s="178"/>
      <c r="Q298" s="178"/>
      <c r="R298" s="178"/>
      <c r="S298" s="178"/>
      <c r="T298" s="179"/>
      <c r="AT298" s="174" t="s">
        <v>191</v>
      </c>
      <c r="AU298" s="174" t="s">
        <v>82</v>
      </c>
      <c r="AV298" s="14" t="s">
        <v>80</v>
      </c>
      <c r="AW298" s="14" t="s">
        <v>29</v>
      </c>
      <c r="AX298" s="14" t="s">
        <v>72</v>
      </c>
      <c r="AY298" s="174" t="s">
        <v>181</v>
      </c>
    </row>
    <row r="299" spans="1:65" s="14" customFormat="1" ht="11.25">
      <c r="B299" s="173"/>
      <c r="D299" s="160" t="s">
        <v>191</v>
      </c>
      <c r="E299" s="174" t="s">
        <v>1</v>
      </c>
      <c r="F299" s="175" t="s">
        <v>210</v>
      </c>
      <c r="H299" s="174" t="s">
        <v>1</v>
      </c>
      <c r="I299" s="176"/>
      <c r="L299" s="173"/>
      <c r="M299" s="177"/>
      <c r="N299" s="178"/>
      <c r="O299" s="178"/>
      <c r="P299" s="178"/>
      <c r="Q299" s="178"/>
      <c r="R299" s="178"/>
      <c r="S299" s="178"/>
      <c r="T299" s="179"/>
      <c r="AT299" s="174" t="s">
        <v>191</v>
      </c>
      <c r="AU299" s="174" t="s">
        <v>82</v>
      </c>
      <c r="AV299" s="14" t="s">
        <v>80</v>
      </c>
      <c r="AW299" s="14" t="s">
        <v>29</v>
      </c>
      <c r="AX299" s="14" t="s">
        <v>72</v>
      </c>
      <c r="AY299" s="174" t="s">
        <v>181</v>
      </c>
    </row>
    <row r="300" spans="1:65" s="14" customFormat="1" ht="11.25">
      <c r="B300" s="173"/>
      <c r="D300" s="160" t="s">
        <v>191</v>
      </c>
      <c r="E300" s="174" t="s">
        <v>1</v>
      </c>
      <c r="F300" s="175" t="s">
        <v>196</v>
      </c>
      <c r="H300" s="174" t="s">
        <v>1</v>
      </c>
      <c r="I300" s="176"/>
      <c r="L300" s="173"/>
      <c r="M300" s="177"/>
      <c r="N300" s="178"/>
      <c r="O300" s="178"/>
      <c r="P300" s="178"/>
      <c r="Q300" s="178"/>
      <c r="R300" s="178"/>
      <c r="S300" s="178"/>
      <c r="T300" s="179"/>
      <c r="AT300" s="174" t="s">
        <v>191</v>
      </c>
      <c r="AU300" s="174" t="s">
        <v>82</v>
      </c>
      <c r="AV300" s="14" t="s">
        <v>80</v>
      </c>
      <c r="AW300" s="14" t="s">
        <v>29</v>
      </c>
      <c r="AX300" s="14" t="s">
        <v>72</v>
      </c>
      <c r="AY300" s="174" t="s">
        <v>181</v>
      </c>
    </row>
    <row r="301" spans="1:65" s="13" customFormat="1" ht="22.5">
      <c r="B301" s="165"/>
      <c r="D301" s="160" t="s">
        <v>191</v>
      </c>
      <c r="E301" s="166" t="s">
        <v>1</v>
      </c>
      <c r="F301" s="167" t="s">
        <v>1193</v>
      </c>
      <c r="H301" s="168">
        <v>1</v>
      </c>
      <c r="I301" s="169"/>
      <c r="L301" s="165"/>
      <c r="M301" s="170"/>
      <c r="N301" s="171"/>
      <c r="O301" s="171"/>
      <c r="P301" s="171"/>
      <c r="Q301" s="171"/>
      <c r="R301" s="171"/>
      <c r="S301" s="171"/>
      <c r="T301" s="172"/>
      <c r="AT301" s="166" t="s">
        <v>191</v>
      </c>
      <c r="AU301" s="166" t="s">
        <v>82</v>
      </c>
      <c r="AV301" s="13" t="s">
        <v>82</v>
      </c>
      <c r="AW301" s="13" t="s">
        <v>29</v>
      </c>
      <c r="AX301" s="13" t="s">
        <v>80</v>
      </c>
      <c r="AY301" s="166" t="s">
        <v>181</v>
      </c>
    </row>
    <row r="302" spans="1:65" s="2" customFormat="1" ht="21.75" customHeight="1">
      <c r="A302" s="32"/>
      <c r="B302" s="144"/>
      <c r="C302" s="188" t="s">
        <v>325</v>
      </c>
      <c r="D302" s="188" t="s">
        <v>266</v>
      </c>
      <c r="E302" s="189" t="s">
        <v>467</v>
      </c>
      <c r="F302" s="190" t="s">
        <v>468</v>
      </c>
      <c r="G302" s="191" t="s">
        <v>215</v>
      </c>
      <c r="H302" s="192">
        <v>80</v>
      </c>
      <c r="I302" s="193"/>
      <c r="J302" s="194">
        <f>ROUND(I302*H302,2)</f>
        <v>0</v>
      </c>
      <c r="K302" s="195"/>
      <c r="L302" s="33"/>
      <c r="M302" s="196" t="s">
        <v>1</v>
      </c>
      <c r="N302" s="197" t="s">
        <v>37</v>
      </c>
      <c r="O302" s="58"/>
      <c r="P302" s="156">
        <f>O302*H302</f>
        <v>0</v>
      </c>
      <c r="Q302" s="156">
        <v>0</v>
      </c>
      <c r="R302" s="156">
        <f>Q302*H302</f>
        <v>0</v>
      </c>
      <c r="S302" s="156">
        <v>0</v>
      </c>
      <c r="T302" s="157">
        <f>S302*H302</f>
        <v>0</v>
      </c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R302" s="158" t="s">
        <v>188</v>
      </c>
      <c r="AT302" s="158" t="s">
        <v>266</v>
      </c>
      <c r="AU302" s="158" t="s">
        <v>82</v>
      </c>
      <c r="AY302" s="17" t="s">
        <v>181</v>
      </c>
      <c r="BE302" s="159">
        <f>IF(N302="základní",J302,0)</f>
        <v>0</v>
      </c>
      <c r="BF302" s="159">
        <f>IF(N302="snížená",J302,0)</f>
        <v>0</v>
      </c>
      <c r="BG302" s="159">
        <f>IF(N302="zákl. přenesená",J302,0)</f>
        <v>0</v>
      </c>
      <c r="BH302" s="159">
        <f>IF(N302="sníž. přenesená",J302,0)</f>
        <v>0</v>
      </c>
      <c r="BI302" s="159">
        <f>IF(N302="nulová",J302,0)</f>
        <v>0</v>
      </c>
      <c r="BJ302" s="17" t="s">
        <v>80</v>
      </c>
      <c r="BK302" s="159">
        <f>ROUND(I302*H302,2)</f>
        <v>0</v>
      </c>
      <c r="BL302" s="17" t="s">
        <v>188</v>
      </c>
      <c r="BM302" s="158" t="s">
        <v>1198</v>
      </c>
    </row>
    <row r="303" spans="1:65" s="2" customFormat="1" ht="11.25">
      <c r="A303" s="32"/>
      <c r="B303" s="33"/>
      <c r="C303" s="32"/>
      <c r="D303" s="160" t="s">
        <v>190</v>
      </c>
      <c r="E303" s="32"/>
      <c r="F303" s="161" t="s">
        <v>468</v>
      </c>
      <c r="G303" s="32"/>
      <c r="H303" s="32"/>
      <c r="I303" s="162"/>
      <c r="J303" s="32"/>
      <c r="K303" s="32"/>
      <c r="L303" s="33"/>
      <c r="M303" s="163"/>
      <c r="N303" s="164"/>
      <c r="O303" s="58"/>
      <c r="P303" s="58"/>
      <c r="Q303" s="58"/>
      <c r="R303" s="58"/>
      <c r="S303" s="58"/>
      <c r="T303" s="59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T303" s="17" t="s">
        <v>190</v>
      </c>
      <c r="AU303" s="17" t="s">
        <v>82</v>
      </c>
    </row>
    <row r="304" spans="1:65" s="14" customFormat="1" ht="11.25">
      <c r="B304" s="173"/>
      <c r="D304" s="160" t="s">
        <v>191</v>
      </c>
      <c r="E304" s="174" t="s">
        <v>1</v>
      </c>
      <c r="F304" s="175" t="s">
        <v>193</v>
      </c>
      <c r="H304" s="174" t="s">
        <v>1</v>
      </c>
      <c r="I304" s="176"/>
      <c r="L304" s="173"/>
      <c r="M304" s="177"/>
      <c r="N304" s="178"/>
      <c r="O304" s="178"/>
      <c r="P304" s="178"/>
      <c r="Q304" s="178"/>
      <c r="R304" s="178"/>
      <c r="S304" s="178"/>
      <c r="T304" s="179"/>
      <c r="AT304" s="174" t="s">
        <v>191</v>
      </c>
      <c r="AU304" s="174" t="s">
        <v>82</v>
      </c>
      <c r="AV304" s="14" t="s">
        <v>80</v>
      </c>
      <c r="AW304" s="14" t="s">
        <v>29</v>
      </c>
      <c r="AX304" s="14" t="s">
        <v>72</v>
      </c>
      <c r="AY304" s="174" t="s">
        <v>181</v>
      </c>
    </row>
    <row r="305" spans="1:65" s="14" customFormat="1" ht="22.5">
      <c r="B305" s="173"/>
      <c r="D305" s="160" t="s">
        <v>191</v>
      </c>
      <c r="E305" s="174" t="s">
        <v>1</v>
      </c>
      <c r="F305" s="175" t="s">
        <v>470</v>
      </c>
      <c r="H305" s="174" t="s">
        <v>1</v>
      </c>
      <c r="I305" s="176"/>
      <c r="L305" s="173"/>
      <c r="M305" s="177"/>
      <c r="N305" s="178"/>
      <c r="O305" s="178"/>
      <c r="P305" s="178"/>
      <c r="Q305" s="178"/>
      <c r="R305" s="178"/>
      <c r="S305" s="178"/>
      <c r="T305" s="179"/>
      <c r="AT305" s="174" t="s">
        <v>191</v>
      </c>
      <c r="AU305" s="174" t="s">
        <v>82</v>
      </c>
      <c r="AV305" s="14" t="s">
        <v>80</v>
      </c>
      <c r="AW305" s="14" t="s">
        <v>29</v>
      </c>
      <c r="AX305" s="14" t="s">
        <v>72</v>
      </c>
      <c r="AY305" s="174" t="s">
        <v>181</v>
      </c>
    </row>
    <row r="306" spans="1:65" s="14" customFormat="1" ht="33.75">
      <c r="B306" s="173"/>
      <c r="D306" s="160" t="s">
        <v>191</v>
      </c>
      <c r="E306" s="174" t="s">
        <v>1</v>
      </c>
      <c r="F306" s="175" t="s">
        <v>255</v>
      </c>
      <c r="H306" s="174" t="s">
        <v>1</v>
      </c>
      <c r="I306" s="176"/>
      <c r="L306" s="173"/>
      <c r="M306" s="177"/>
      <c r="N306" s="178"/>
      <c r="O306" s="178"/>
      <c r="P306" s="178"/>
      <c r="Q306" s="178"/>
      <c r="R306" s="178"/>
      <c r="S306" s="178"/>
      <c r="T306" s="179"/>
      <c r="AT306" s="174" t="s">
        <v>191</v>
      </c>
      <c r="AU306" s="174" t="s">
        <v>82</v>
      </c>
      <c r="AV306" s="14" t="s">
        <v>80</v>
      </c>
      <c r="AW306" s="14" t="s">
        <v>29</v>
      </c>
      <c r="AX306" s="14" t="s">
        <v>72</v>
      </c>
      <c r="AY306" s="174" t="s">
        <v>181</v>
      </c>
    </row>
    <row r="307" spans="1:65" s="14" customFormat="1" ht="11.25">
      <c r="B307" s="173"/>
      <c r="D307" s="160" t="s">
        <v>191</v>
      </c>
      <c r="E307" s="174" t="s">
        <v>1</v>
      </c>
      <c r="F307" s="175" t="s">
        <v>296</v>
      </c>
      <c r="H307" s="174" t="s">
        <v>1</v>
      </c>
      <c r="I307" s="176"/>
      <c r="L307" s="173"/>
      <c r="M307" s="177"/>
      <c r="N307" s="178"/>
      <c r="O307" s="178"/>
      <c r="P307" s="178"/>
      <c r="Q307" s="178"/>
      <c r="R307" s="178"/>
      <c r="S307" s="178"/>
      <c r="T307" s="179"/>
      <c r="AT307" s="174" t="s">
        <v>191</v>
      </c>
      <c r="AU307" s="174" t="s">
        <v>82</v>
      </c>
      <c r="AV307" s="14" t="s">
        <v>80</v>
      </c>
      <c r="AW307" s="14" t="s">
        <v>29</v>
      </c>
      <c r="AX307" s="14" t="s">
        <v>72</v>
      </c>
      <c r="AY307" s="174" t="s">
        <v>181</v>
      </c>
    </row>
    <row r="308" spans="1:65" s="14" customFormat="1" ht="11.25">
      <c r="B308" s="173"/>
      <c r="D308" s="160" t="s">
        <v>191</v>
      </c>
      <c r="E308" s="174" t="s">
        <v>1</v>
      </c>
      <c r="F308" s="175" t="s">
        <v>195</v>
      </c>
      <c r="H308" s="174" t="s">
        <v>1</v>
      </c>
      <c r="I308" s="176"/>
      <c r="L308" s="173"/>
      <c r="M308" s="177"/>
      <c r="N308" s="178"/>
      <c r="O308" s="178"/>
      <c r="P308" s="178"/>
      <c r="Q308" s="178"/>
      <c r="R308" s="178"/>
      <c r="S308" s="178"/>
      <c r="T308" s="179"/>
      <c r="AT308" s="174" t="s">
        <v>191</v>
      </c>
      <c r="AU308" s="174" t="s">
        <v>82</v>
      </c>
      <c r="AV308" s="14" t="s">
        <v>80</v>
      </c>
      <c r="AW308" s="14" t="s">
        <v>29</v>
      </c>
      <c r="AX308" s="14" t="s">
        <v>72</v>
      </c>
      <c r="AY308" s="174" t="s">
        <v>181</v>
      </c>
    </row>
    <row r="309" spans="1:65" s="14" customFormat="1" ht="11.25">
      <c r="B309" s="173"/>
      <c r="D309" s="160" t="s">
        <v>191</v>
      </c>
      <c r="E309" s="174" t="s">
        <v>1</v>
      </c>
      <c r="F309" s="175" t="s">
        <v>210</v>
      </c>
      <c r="H309" s="174" t="s">
        <v>1</v>
      </c>
      <c r="I309" s="176"/>
      <c r="L309" s="173"/>
      <c r="M309" s="177"/>
      <c r="N309" s="178"/>
      <c r="O309" s="178"/>
      <c r="P309" s="178"/>
      <c r="Q309" s="178"/>
      <c r="R309" s="178"/>
      <c r="S309" s="178"/>
      <c r="T309" s="179"/>
      <c r="AT309" s="174" t="s">
        <v>191</v>
      </c>
      <c r="AU309" s="174" t="s">
        <v>82</v>
      </c>
      <c r="AV309" s="14" t="s">
        <v>80</v>
      </c>
      <c r="AW309" s="14" t="s">
        <v>29</v>
      </c>
      <c r="AX309" s="14" t="s">
        <v>72</v>
      </c>
      <c r="AY309" s="174" t="s">
        <v>181</v>
      </c>
    </row>
    <row r="310" spans="1:65" s="14" customFormat="1" ht="11.25">
      <c r="B310" s="173"/>
      <c r="D310" s="160" t="s">
        <v>191</v>
      </c>
      <c r="E310" s="174" t="s">
        <v>1</v>
      </c>
      <c r="F310" s="175" t="s">
        <v>196</v>
      </c>
      <c r="H310" s="174" t="s">
        <v>1</v>
      </c>
      <c r="I310" s="176"/>
      <c r="L310" s="173"/>
      <c r="M310" s="177"/>
      <c r="N310" s="178"/>
      <c r="O310" s="178"/>
      <c r="P310" s="178"/>
      <c r="Q310" s="178"/>
      <c r="R310" s="178"/>
      <c r="S310" s="178"/>
      <c r="T310" s="179"/>
      <c r="AT310" s="174" t="s">
        <v>191</v>
      </c>
      <c r="AU310" s="174" t="s">
        <v>82</v>
      </c>
      <c r="AV310" s="14" t="s">
        <v>80</v>
      </c>
      <c r="AW310" s="14" t="s">
        <v>29</v>
      </c>
      <c r="AX310" s="14" t="s">
        <v>72</v>
      </c>
      <c r="AY310" s="174" t="s">
        <v>181</v>
      </c>
    </row>
    <row r="311" spans="1:65" s="13" customFormat="1" ht="22.5">
      <c r="B311" s="165"/>
      <c r="D311" s="160" t="s">
        <v>191</v>
      </c>
      <c r="E311" s="166" t="s">
        <v>1</v>
      </c>
      <c r="F311" s="167" t="s">
        <v>1199</v>
      </c>
      <c r="H311" s="168">
        <v>80</v>
      </c>
      <c r="I311" s="169"/>
      <c r="L311" s="165"/>
      <c r="M311" s="170"/>
      <c r="N311" s="171"/>
      <c r="O311" s="171"/>
      <c r="P311" s="171"/>
      <c r="Q311" s="171"/>
      <c r="R311" s="171"/>
      <c r="S311" s="171"/>
      <c r="T311" s="172"/>
      <c r="AT311" s="166" t="s">
        <v>191</v>
      </c>
      <c r="AU311" s="166" t="s">
        <v>82</v>
      </c>
      <c r="AV311" s="13" t="s">
        <v>82</v>
      </c>
      <c r="AW311" s="13" t="s">
        <v>29</v>
      </c>
      <c r="AX311" s="13" t="s">
        <v>80</v>
      </c>
      <c r="AY311" s="166" t="s">
        <v>181</v>
      </c>
    </row>
    <row r="312" spans="1:65" s="2" customFormat="1" ht="37.9" customHeight="1">
      <c r="A312" s="32"/>
      <c r="B312" s="144"/>
      <c r="C312" s="188" t="s">
        <v>329</v>
      </c>
      <c r="D312" s="188" t="s">
        <v>266</v>
      </c>
      <c r="E312" s="189" t="s">
        <v>472</v>
      </c>
      <c r="F312" s="190" t="s">
        <v>473</v>
      </c>
      <c r="G312" s="191" t="s">
        <v>215</v>
      </c>
      <c r="H312" s="192">
        <v>35</v>
      </c>
      <c r="I312" s="193"/>
      <c r="J312" s="194">
        <f>ROUND(I312*H312,2)</f>
        <v>0</v>
      </c>
      <c r="K312" s="195"/>
      <c r="L312" s="33"/>
      <c r="M312" s="196" t="s">
        <v>1</v>
      </c>
      <c r="N312" s="197" t="s">
        <v>37</v>
      </c>
      <c r="O312" s="58"/>
      <c r="P312" s="156">
        <f>O312*H312</f>
        <v>0</v>
      </c>
      <c r="Q312" s="156">
        <v>0</v>
      </c>
      <c r="R312" s="156">
        <f>Q312*H312</f>
        <v>0</v>
      </c>
      <c r="S312" s="156">
        <v>0</v>
      </c>
      <c r="T312" s="157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58" t="s">
        <v>188</v>
      </c>
      <c r="AT312" s="158" t="s">
        <v>266</v>
      </c>
      <c r="AU312" s="158" t="s">
        <v>82</v>
      </c>
      <c r="AY312" s="17" t="s">
        <v>181</v>
      </c>
      <c r="BE312" s="159">
        <f>IF(N312="základní",J312,0)</f>
        <v>0</v>
      </c>
      <c r="BF312" s="159">
        <f>IF(N312="snížená",J312,0)</f>
        <v>0</v>
      </c>
      <c r="BG312" s="159">
        <f>IF(N312="zákl. přenesená",J312,0)</f>
        <v>0</v>
      </c>
      <c r="BH312" s="159">
        <f>IF(N312="sníž. přenesená",J312,0)</f>
        <v>0</v>
      </c>
      <c r="BI312" s="159">
        <f>IF(N312="nulová",J312,0)</f>
        <v>0</v>
      </c>
      <c r="BJ312" s="17" t="s">
        <v>80</v>
      </c>
      <c r="BK312" s="159">
        <f>ROUND(I312*H312,2)</f>
        <v>0</v>
      </c>
      <c r="BL312" s="17" t="s">
        <v>188</v>
      </c>
      <c r="BM312" s="158" t="s">
        <v>1200</v>
      </c>
    </row>
    <row r="313" spans="1:65" s="2" customFormat="1" ht="19.5">
      <c r="A313" s="32"/>
      <c r="B313" s="33"/>
      <c r="C313" s="32"/>
      <c r="D313" s="160" t="s">
        <v>190</v>
      </c>
      <c r="E313" s="32"/>
      <c r="F313" s="161" t="s">
        <v>473</v>
      </c>
      <c r="G313" s="32"/>
      <c r="H313" s="32"/>
      <c r="I313" s="162"/>
      <c r="J313" s="32"/>
      <c r="K313" s="32"/>
      <c r="L313" s="33"/>
      <c r="M313" s="163"/>
      <c r="N313" s="164"/>
      <c r="O313" s="58"/>
      <c r="P313" s="58"/>
      <c r="Q313" s="58"/>
      <c r="R313" s="58"/>
      <c r="S313" s="58"/>
      <c r="T313" s="59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T313" s="17" t="s">
        <v>190</v>
      </c>
      <c r="AU313" s="17" t="s">
        <v>82</v>
      </c>
    </row>
    <row r="314" spans="1:65" s="14" customFormat="1" ht="11.25">
      <c r="B314" s="173"/>
      <c r="D314" s="160" t="s">
        <v>191</v>
      </c>
      <c r="E314" s="174" t="s">
        <v>1</v>
      </c>
      <c r="F314" s="175" t="s">
        <v>193</v>
      </c>
      <c r="H314" s="174" t="s">
        <v>1</v>
      </c>
      <c r="I314" s="176"/>
      <c r="L314" s="173"/>
      <c r="M314" s="177"/>
      <c r="N314" s="178"/>
      <c r="O314" s="178"/>
      <c r="P314" s="178"/>
      <c r="Q314" s="178"/>
      <c r="R314" s="178"/>
      <c r="S314" s="178"/>
      <c r="T314" s="179"/>
      <c r="AT314" s="174" t="s">
        <v>191</v>
      </c>
      <c r="AU314" s="174" t="s">
        <v>82</v>
      </c>
      <c r="AV314" s="14" t="s">
        <v>80</v>
      </c>
      <c r="AW314" s="14" t="s">
        <v>29</v>
      </c>
      <c r="AX314" s="14" t="s">
        <v>72</v>
      </c>
      <c r="AY314" s="174" t="s">
        <v>181</v>
      </c>
    </row>
    <row r="315" spans="1:65" s="14" customFormat="1" ht="33.75">
      <c r="B315" s="173"/>
      <c r="D315" s="160" t="s">
        <v>191</v>
      </c>
      <c r="E315" s="174" t="s">
        <v>1</v>
      </c>
      <c r="F315" s="175" t="s">
        <v>1201</v>
      </c>
      <c r="H315" s="174" t="s">
        <v>1</v>
      </c>
      <c r="I315" s="176"/>
      <c r="L315" s="173"/>
      <c r="M315" s="177"/>
      <c r="N315" s="178"/>
      <c r="O315" s="178"/>
      <c r="P315" s="178"/>
      <c r="Q315" s="178"/>
      <c r="R315" s="178"/>
      <c r="S315" s="178"/>
      <c r="T315" s="179"/>
      <c r="AT315" s="174" t="s">
        <v>191</v>
      </c>
      <c r="AU315" s="174" t="s">
        <v>82</v>
      </c>
      <c r="AV315" s="14" t="s">
        <v>80</v>
      </c>
      <c r="AW315" s="14" t="s">
        <v>29</v>
      </c>
      <c r="AX315" s="14" t="s">
        <v>72</v>
      </c>
      <c r="AY315" s="174" t="s">
        <v>181</v>
      </c>
    </row>
    <row r="316" spans="1:65" s="14" customFormat="1" ht="22.5">
      <c r="B316" s="173"/>
      <c r="D316" s="160" t="s">
        <v>191</v>
      </c>
      <c r="E316" s="174" t="s">
        <v>1</v>
      </c>
      <c r="F316" s="175" t="s">
        <v>1202</v>
      </c>
      <c r="H316" s="174" t="s">
        <v>1</v>
      </c>
      <c r="I316" s="176"/>
      <c r="L316" s="173"/>
      <c r="M316" s="177"/>
      <c r="N316" s="178"/>
      <c r="O316" s="178"/>
      <c r="P316" s="178"/>
      <c r="Q316" s="178"/>
      <c r="R316" s="178"/>
      <c r="S316" s="178"/>
      <c r="T316" s="179"/>
      <c r="AT316" s="174" t="s">
        <v>191</v>
      </c>
      <c r="AU316" s="174" t="s">
        <v>82</v>
      </c>
      <c r="AV316" s="14" t="s">
        <v>80</v>
      </c>
      <c r="AW316" s="14" t="s">
        <v>29</v>
      </c>
      <c r="AX316" s="14" t="s">
        <v>72</v>
      </c>
      <c r="AY316" s="174" t="s">
        <v>181</v>
      </c>
    </row>
    <row r="317" spans="1:65" s="14" customFormat="1" ht="33.75">
      <c r="B317" s="173"/>
      <c r="D317" s="160" t="s">
        <v>191</v>
      </c>
      <c r="E317" s="174" t="s">
        <v>1</v>
      </c>
      <c r="F317" s="175" t="s">
        <v>477</v>
      </c>
      <c r="H317" s="174" t="s">
        <v>1</v>
      </c>
      <c r="I317" s="176"/>
      <c r="L317" s="173"/>
      <c r="M317" s="177"/>
      <c r="N317" s="178"/>
      <c r="O317" s="178"/>
      <c r="P317" s="178"/>
      <c r="Q317" s="178"/>
      <c r="R317" s="178"/>
      <c r="S317" s="178"/>
      <c r="T317" s="179"/>
      <c r="AT317" s="174" t="s">
        <v>191</v>
      </c>
      <c r="AU317" s="174" t="s">
        <v>82</v>
      </c>
      <c r="AV317" s="14" t="s">
        <v>80</v>
      </c>
      <c r="AW317" s="14" t="s">
        <v>29</v>
      </c>
      <c r="AX317" s="14" t="s">
        <v>72</v>
      </c>
      <c r="AY317" s="174" t="s">
        <v>181</v>
      </c>
    </row>
    <row r="318" spans="1:65" s="14" customFormat="1" ht="22.5">
      <c r="B318" s="173"/>
      <c r="D318" s="160" t="s">
        <v>191</v>
      </c>
      <c r="E318" s="174" t="s">
        <v>1</v>
      </c>
      <c r="F318" s="175" t="s">
        <v>1203</v>
      </c>
      <c r="H318" s="174" t="s">
        <v>1</v>
      </c>
      <c r="I318" s="176"/>
      <c r="L318" s="173"/>
      <c r="M318" s="177"/>
      <c r="N318" s="178"/>
      <c r="O318" s="178"/>
      <c r="P318" s="178"/>
      <c r="Q318" s="178"/>
      <c r="R318" s="178"/>
      <c r="S318" s="178"/>
      <c r="T318" s="179"/>
      <c r="AT318" s="174" t="s">
        <v>191</v>
      </c>
      <c r="AU318" s="174" t="s">
        <v>82</v>
      </c>
      <c r="AV318" s="14" t="s">
        <v>80</v>
      </c>
      <c r="AW318" s="14" t="s">
        <v>29</v>
      </c>
      <c r="AX318" s="14" t="s">
        <v>72</v>
      </c>
      <c r="AY318" s="174" t="s">
        <v>181</v>
      </c>
    </row>
    <row r="319" spans="1:65" s="14" customFormat="1" ht="11.25">
      <c r="B319" s="173"/>
      <c r="D319" s="160" t="s">
        <v>191</v>
      </c>
      <c r="E319" s="174" t="s">
        <v>1</v>
      </c>
      <c r="F319" s="175" t="s">
        <v>195</v>
      </c>
      <c r="H319" s="174" t="s">
        <v>1</v>
      </c>
      <c r="I319" s="176"/>
      <c r="L319" s="173"/>
      <c r="M319" s="177"/>
      <c r="N319" s="178"/>
      <c r="O319" s="178"/>
      <c r="P319" s="178"/>
      <c r="Q319" s="178"/>
      <c r="R319" s="178"/>
      <c r="S319" s="178"/>
      <c r="T319" s="179"/>
      <c r="AT319" s="174" t="s">
        <v>191</v>
      </c>
      <c r="AU319" s="174" t="s">
        <v>82</v>
      </c>
      <c r="AV319" s="14" t="s">
        <v>80</v>
      </c>
      <c r="AW319" s="14" t="s">
        <v>29</v>
      </c>
      <c r="AX319" s="14" t="s">
        <v>72</v>
      </c>
      <c r="AY319" s="174" t="s">
        <v>181</v>
      </c>
    </row>
    <row r="320" spans="1:65" s="14" customFormat="1" ht="11.25">
      <c r="B320" s="173"/>
      <c r="D320" s="160" t="s">
        <v>191</v>
      </c>
      <c r="E320" s="174" t="s">
        <v>1</v>
      </c>
      <c r="F320" s="175" t="s">
        <v>210</v>
      </c>
      <c r="H320" s="174" t="s">
        <v>1</v>
      </c>
      <c r="I320" s="176"/>
      <c r="L320" s="173"/>
      <c r="M320" s="177"/>
      <c r="N320" s="178"/>
      <c r="O320" s="178"/>
      <c r="P320" s="178"/>
      <c r="Q320" s="178"/>
      <c r="R320" s="178"/>
      <c r="S320" s="178"/>
      <c r="T320" s="179"/>
      <c r="AT320" s="174" t="s">
        <v>191</v>
      </c>
      <c r="AU320" s="174" t="s">
        <v>82</v>
      </c>
      <c r="AV320" s="14" t="s">
        <v>80</v>
      </c>
      <c r="AW320" s="14" t="s">
        <v>29</v>
      </c>
      <c r="AX320" s="14" t="s">
        <v>72</v>
      </c>
      <c r="AY320" s="174" t="s">
        <v>181</v>
      </c>
    </row>
    <row r="321" spans="1:65" s="14" customFormat="1" ht="11.25">
      <c r="B321" s="173"/>
      <c r="D321" s="160" t="s">
        <v>191</v>
      </c>
      <c r="E321" s="174" t="s">
        <v>1</v>
      </c>
      <c r="F321" s="175" t="s">
        <v>196</v>
      </c>
      <c r="H321" s="174" t="s">
        <v>1</v>
      </c>
      <c r="I321" s="176"/>
      <c r="L321" s="173"/>
      <c r="M321" s="177"/>
      <c r="N321" s="178"/>
      <c r="O321" s="178"/>
      <c r="P321" s="178"/>
      <c r="Q321" s="178"/>
      <c r="R321" s="178"/>
      <c r="S321" s="178"/>
      <c r="T321" s="179"/>
      <c r="AT321" s="174" t="s">
        <v>191</v>
      </c>
      <c r="AU321" s="174" t="s">
        <v>82</v>
      </c>
      <c r="AV321" s="14" t="s">
        <v>80</v>
      </c>
      <c r="AW321" s="14" t="s">
        <v>29</v>
      </c>
      <c r="AX321" s="14" t="s">
        <v>72</v>
      </c>
      <c r="AY321" s="174" t="s">
        <v>181</v>
      </c>
    </row>
    <row r="322" spans="1:65" s="13" customFormat="1" ht="11.25">
      <c r="B322" s="165"/>
      <c r="D322" s="160" t="s">
        <v>191</v>
      </c>
      <c r="E322" s="166" t="s">
        <v>1</v>
      </c>
      <c r="F322" s="167" t="s">
        <v>1204</v>
      </c>
      <c r="H322" s="168">
        <v>35</v>
      </c>
      <c r="I322" s="169"/>
      <c r="L322" s="165"/>
      <c r="M322" s="170"/>
      <c r="N322" s="171"/>
      <c r="O322" s="171"/>
      <c r="P322" s="171"/>
      <c r="Q322" s="171"/>
      <c r="R322" s="171"/>
      <c r="S322" s="171"/>
      <c r="T322" s="172"/>
      <c r="AT322" s="166" t="s">
        <v>191</v>
      </c>
      <c r="AU322" s="166" t="s">
        <v>82</v>
      </c>
      <c r="AV322" s="13" t="s">
        <v>82</v>
      </c>
      <c r="AW322" s="13" t="s">
        <v>29</v>
      </c>
      <c r="AX322" s="13" t="s">
        <v>80</v>
      </c>
      <c r="AY322" s="166" t="s">
        <v>181</v>
      </c>
    </row>
    <row r="323" spans="1:65" s="2" customFormat="1" ht="37.9" customHeight="1">
      <c r="A323" s="32"/>
      <c r="B323" s="144"/>
      <c r="C323" s="188" t="s">
        <v>333</v>
      </c>
      <c r="D323" s="188" t="s">
        <v>266</v>
      </c>
      <c r="E323" s="189" t="s">
        <v>480</v>
      </c>
      <c r="F323" s="190" t="s">
        <v>481</v>
      </c>
      <c r="G323" s="191" t="s">
        <v>482</v>
      </c>
      <c r="H323" s="192">
        <v>35</v>
      </c>
      <c r="I323" s="193"/>
      <c r="J323" s="194">
        <f>ROUND(I323*H323,2)</f>
        <v>0</v>
      </c>
      <c r="K323" s="195"/>
      <c r="L323" s="33"/>
      <c r="M323" s="196" t="s">
        <v>1</v>
      </c>
      <c r="N323" s="197" t="s">
        <v>37</v>
      </c>
      <c r="O323" s="58"/>
      <c r="P323" s="156">
        <f>O323*H323</f>
        <v>0</v>
      </c>
      <c r="Q323" s="156">
        <v>0</v>
      </c>
      <c r="R323" s="156">
        <f>Q323*H323</f>
        <v>0</v>
      </c>
      <c r="S323" s="156">
        <v>0</v>
      </c>
      <c r="T323" s="157">
        <f>S323*H323</f>
        <v>0</v>
      </c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R323" s="158" t="s">
        <v>188</v>
      </c>
      <c r="AT323" s="158" t="s">
        <v>266</v>
      </c>
      <c r="AU323" s="158" t="s">
        <v>82</v>
      </c>
      <c r="AY323" s="17" t="s">
        <v>181</v>
      </c>
      <c r="BE323" s="159">
        <f>IF(N323="základní",J323,0)</f>
        <v>0</v>
      </c>
      <c r="BF323" s="159">
        <f>IF(N323="snížená",J323,0)</f>
        <v>0</v>
      </c>
      <c r="BG323" s="159">
        <f>IF(N323="zákl. přenesená",J323,0)</f>
        <v>0</v>
      </c>
      <c r="BH323" s="159">
        <f>IF(N323="sníž. přenesená",J323,0)</f>
        <v>0</v>
      </c>
      <c r="BI323" s="159">
        <f>IF(N323="nulová",J323,0)</f>
        <v>0</v>
      </c>
      <c r="BJ323" s="17" t="s">
        <v>80</v>
      </c>
      <c r="BK323" s="159">
        <f>ROUND(I323*H323,2)</f>
        <v>0</v>
      </c>
      <c r="BL323" s="17" t="s">
        <v>188</v>
      </c>
      <c r="BM323" s="158" t="s">
        <v>1205</v>
      </c>
    </row>
    <row r="324" spans="1:65" s="2" customFormat="1" ht="29.25">
      <c r="A324" s="32"/>
      <c r="B324" s="33"/>
      <c r="C324" s="32"/>
      <c r="D324" s="160" t="s">
        <v>190</v>
      </c>
      <c r="E324" s="32"/>
      <c r="F324" s="161" t="s">
        <v>481</v>
      </c>
      <c r="G324" s="32"/>
      <c r="H324" s="32"/>
      <c r="I324" s="162"/>
      <c r="J324" s="32"/>
      <c r="K324" s="32"/>
      <c r="L324" s="33"/>
      <c r="M324" s="163"/>
      <c r="N324" s="164"/>
      <c r="O324" s="58"/>
      <c r="P324" s="58"/>
      <c r="Q324" s="58"/>
      <c r="R324" s="58"/>
      <c r="S324" s="58"/>
      <c r="T324" s="59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T324" s="17" t="s">
        <v>190</v>
      </c>
      <c r="AU324" s="17" t="s">
        <v>82</v>
      </c>
    </row>
    <row r="325" spans="1:65" s="14" customFormat="1" ht="11.25">
      <c r="B325" s="173"/>
      <c r="D325" s="160" t="s">
        <v>191</v>
      </c>
      <c r="E325" s="174" t="s">
        <v>1</v>
      </c>
      <c r="F325" s="175" t="s">
        <v>193</v>
      </c>
      <c r="H325" s="174" t="s">
        <v>1</v>
      </c>
      <c r="I325" s="176"/>
      <c r="L325" s="173"/>
      <c r="M325" s="177"/>
      <c r="N325" s="178"/>
      <c r="O325" s="178"/>
      <c r="P325" s="178"/>
      <c r="Q325" s="178"/>
      <c r="R325" s="178"/>
      <c r="S325" s="178"/>
      <c r="T325" s="179"/>
      <c r="AT325" s="174" t="s">
        <v>191</v>
      </c>
      <c r="AU325" s="174" t="s">
        <v>82</v>
      </c>
      <c r="AV325" s="14" t="s">
        <v>80</v>
      </c>
      <c r="AW325" s="14" t="s">
        <v>29</v>
      </c>
      <c r="AX325" s="14" t="s">
        <v>72</v>
      </c>
      <c r="AY325" s="174" t="s">
        <v>181</v>
      </c>
    </row>
    <row r="326" spans="1:65" s="14" customFormat="1" ht="33.75">
      <c r="B326" s="173"/>
      <c r="D326" s="160" t="s">
        <v>191</v>
      </c>
      <c r="E326" s="174" t="s">
        <v>1</v>
      </c>
      <c r="F326" s="175" t="s">
        <v>475</v>
      </c>
      <c r="H326" s="174" t="s">
        <v>1</v>
      </c>
      <c r="I326" s="176"/>
      <c r="L326" s="173"/>
      <c r="M326" s="177"/>
      <c r="N326" s="178"/>
      <c r="O326" s="178"/>
      <c r="P326" s="178"/>
      <c r="Q326" s="178"/>
      <c r="R326" s="178"/>
      <c r="S326" s="178"/>
      <c r="T326" s="179"/>
      <c r="AT326" s="174" t="s">
        <v>191</v>
      </c>
      <c r="AU326" s="174" t="s">
        <v>82</v>
      </c>
      <c r="AV326" s="14" t="s">
        <v>80</v>
      </c>
      <c r="AW326" s="14" t="s">
        <v>29</v>
      </c>
      <c r="AX326" s="14" t="s">
        <v>72</v>
      </c>
      <c r="AY326" s="174" t="s">
        <v>181</v>
      </c>
    </row>
    <row r="327" spans="1:65" s="14" customFormat="1" ht="22.5">
      <c r="B327" s="173"/>
      <c r="D327" s="160" t="s">
        <v>191</v>
      </c>
      <c r="E327" s="174" t="s">
        <v>1</v>
      </c>
      <c r="F327" s="175" t="s">
        <v>476</v>
      </c>
      <c r="H327" s="174" t="s">
        <v>1</v>
      </c>
      <c r="I327" s="176"/>
      <c r="L327" s="173"/>
      <c r="M327" s="177"/>
      <c r="N327" s="178"/>
      <c r="O327" s="178"/>
      <c r="P327" s="178"/>
      <c r="Q327" s="178"/>
      <c r="R327" s="178"/>
      <c r="S327" s="178"/>
      <c r="T327" s="179"/>
      <c r="AT327" s="174" t="s">
        <v>191</v>
      </c>
      <c r="AU327" s="174" t="s">
        <v>82</v>
      </c>
      <c r="AV327" s="14" t="s">
        <v>80</v>
      </c>
      <c r="AW327" s="14" t="s">
        <v>29</v>
      </c>
      <c r="AX327" s="14" t="s">
        <v>72</v>
      </c>
      <c r="AY327" s="174" t="s">
        <v>181</v>
      </c>
    </row>
    <row r="328" spans="1:65" s="14" customFormat="1" ht="33.75">
      <c r="B328" s="173"/>
      <c r="D328" s="160" t="s">
        <v>191</v>
      </c>
      <c r="E328" s="174" t="s">
        <v>1</v>
      </c>
      <c r="F328" s="175" t="s">
        <v>477</v>
      </c>
      <c r="H328" s="174" t="s">
        <v>1</v>
      </c>
      <c r="I328" s="176"/>
      <c r="L328" s="173"/>
      <c r="M328" s="177"/>
      <c r="N328" s="178"/>
      <c r="O328" s="178"/>
      <c r="P328" s="178"/>
      <c r="Q328" s="178"/>
      <c r="R328" s="178"/>
      <c r="S328" s="178"/>
      <c r="T328" s="179"/>
      <c r="AT328" s="174" t="s">
        <v>191</v>
      </c>
      <c r="AU328" s="174" t="s">
        <v>82</v>
      </c>
      <c r="AV328" s="14" t="s">
        <v>80</v>
      </c>
      <c r="AW328" s="14" t="s">
        <v>29</v>
      </c>
      <c r="AX328" s="14" t="s">
        <v>72</v>
      </c>
      <c r="AY328" s="174" t="s">
        <v>181</v>
      </c>
    </row>
    <row r="329" spans="1:65" s="14" customFormat="1" ht="22.5">
      <c r="B329" s="173"/>
      <c r="D329" s="160" t="s">
        <v>191</v>
      </c>
      <c r="E329" s="174" t="s">
        <v>1</v>
      </c>
      <c r="F329" s="175" t="s">
        <v>1206</v>
      </c>
      <c r="H329" s="174" t="s">
        <v>1</v>
      </c>
      <c r="I329" s="176"/>
      <c r="L329" s="173"/>
      <c r="M329" s="177"/>
      <c r="N329" s="178"/>
      <c r="O329" s="178"/>
      <c r="P329" s="178"/>
      <c r="Q329" s="178"/>
      <c r="R329" s="178"/>
      <c r="S329" s="178"/>
      <c r="T329" s="179"/>
      <c r="AT329" s="174" t="s">
        <v>191</v>
      </c>
      <c r="AU329" s="174" t="s">
        <v>82</v>
      </c>
      <c r="AV329" s="14" t="s">
        <v>80</v>
      </c>
      <c r="AW329" s="14" t="s">
        <v>29</v>
      </c>
      <c r="AX329" s="14" t="s">
        <v>72</v>
      </c>
      <c r="AY329" s="174" t="s">
        <v>181</v>
      </c>
    </row>
    <row r="330" spans="1:65" s="14" customFormat="1" ht="11.25">
      <c r="B330" s="173"/>
      <c r="D330" s="160" t="s">
        <v>191</v>
      </c>
      <c r="E330" s="174" t="s">
        <v>1</v>
      </c>
      <c r="F330" s="175" t="s">
        <v>195</v>
      </c>
      <c r="H330" s="174" t="s">
        <v>1</v>
      </c>
      <c r="I330" s="176"/>
      <c r="L330" s="173"/>
      <c r="M330" s="177"/>
      <c r="N330" s="178"/>
      <c r="O330" s="178"/>
      <c r="P330" s="178"/>
      <c r="Q330" s="178"/>
      <c r="R330" s="178"/>
      <c r="S330" s="178"/>
      <c r="T330" s="179"/>
      <c r="AT330" s="174" t="s">
        <v>191</v>
      </c>
      <c r="AU330" s="174" t="s">
        <v>82</v>
      </c>
      <c r="AV330" s="14" t="s">
        <v>80</v>
      </c>
      <c r="AW330" s="14" t="s">
        <v>29</v>
      </c>
      <c r="AX330" s="14" t="s">
        <v>72</v>
      </c>
      <c r="AY330" s="174" t="s">
        <v>181</v>
      </c>
    </row>
    <row r="331" spans="1:65" s="14" customFormat="1" ht="11.25">
      <c r="B331" s="173"/>
      <c r="D331" s="160" t="s">
        <v>191</v>
      </c>
      <c r="E331" s="174" t="s">
        <v>1</v>
      </c>
      <c r="F331" s="175" t="s">
        <v>262</v>
      </c>
      <c r="H331" s="174" t="s">
        <v>1</v>
      </c>
      <c r="I331" s="176"/>
      <c r="L331" s="173"/>
      <c r="M331" s="177"/>
      <c r="N331" s="178"/>
      <c r="O331" s="178"/>
      <c r="P331" s="178"/>
      <c r="Q331" s="178"/>
      <c r="R331" s="178"/>
      <c r="S331" s="178"/>
      <c r="T331" s="179"/>
      <c r="AT331" s="174" t="s">
        <v>191</v>
      </c>
      <c r="AU331" s="174" t="s">
        <v>82</v>
      </c>
      <c r="AV331" s="14" t="s">
        <v>80</v>
      </c>
      <c r="AW331" s="14" t="s">
        <v>29</v>
      </c>
      <c r="AX331" s="14" t="s">
        <v>72</v>
      </c>
      <c r="AY331" s="174" t="s">
        <v>181</v>
      </c>
    </row>
    <row r="332" spans="1:65" s="14" customFormat="1" ht="11.25">
      <c r="B332" s="173"/>
      <c r="D332" s="160" t="s">
        <v>191</v>
      </c>
      <c r="E332" s="174" t="s">
        <v>1</v>
      </c>
      <c r="F332" s="175" t="s">
        <v>196</v>
      </c>
      <c r="H332" s="174" t="s">
        <v>1</v>
      </c>
      <c r="I332" s="176"/>
      <c r="L332" s="173"/>
      <c r="M332" s="177"/>
      <c r="N332" s="178"/>
      <c r="O332" s="178"/>
      <c r="P332" s="178"/>
      <c r="Q332" s="178"/>
      <c r="R332" s="178"/>
      <c r="S332" s="178"/>
      <c r="T332" s="179"/>
      <c r="AT332" s="174" t="s">
        <v>191</v>
      </c>
      <c r="AU332" s="174" t="s">
        <v>82</v>
      </c>
      <c r="AV332" s="14" t="s">
        <v>80</v>
      </c>
      <c r="AW332" s="14" t="s">
        <v>29</v>
      </c>
      <c r="AX332" s="14" t="s">
        <v>72</v>
      </c>
      <c r="AY332" s="174" t="s">
        <v>181</v>
      </c>
    </row>
    <row r="333" spans="1:65" s="13" customFormat="1" ht="11.25">
      <c r="B333" s="165"/>
      <c r="D333" s="160" t="s">
        <v>191</v>
      </c>
      <c r="E333" s="166" t="s">
        <v>1</v>
      </c>
      <c r="F333" s="167" t="s">
        <v>1207</v>
      </c>
      <c r="H333" s="168">
        <v>35</v>
      </c>
      <c r="I333" s="169"/>
      <c r="L333" s="165"/>
      <c r="M333" s="170"/>
      <c r="N333" s="171"/>
      <c r="O333" s="171"/>
      <c r="P333" s="171"/>
      <c r="Q333" s="171"/>
      <c r="R333" s="171"/>
      <c r="S333" s="171"/>
      <c r="T333" s="172"/>
      <c r="AT333" s="166" t="s">
        <v>191</v>
      </c>
      <c r="AU333" s="166" t="s">
        <v>82</v>
      </c>
      <c r="AV333" s="13" t="s">
        <v>82</v>
      </c>
      <c r="AW333" s="13" t="s">
        <v>29</v>
      </c>
      <c r="AX333" s="13" t="s">
        <v>80</v>
      </c>
      <c r="AY333" s="166" t="s">
        <v>181</v>
      </c>
    </row>
    <row r="334" spans="1:65" s="2" customFormat="1" ht="16.5" customHeight="1">
      <c r="A334" s="32"/>
      <c r="B334" s="144"/>
      <c r="C334" s="188" t="s">
        <v>338</v>
      </c>
      <c r="D334" s="188" t="s">
        <v>266</v>
      </c>
      <c r="E334" s="189" t="s">
        <v>486</v>
      </c>
      <c r="F334" s="190" t="s">
        <v>487</v>
      </c>
      <c r="G334" s="191" t="s">
        <v>488</v>
      </c>
      <c r="H334" s="192">
        <v>48</v>
      </c>
      <c r="I334" s="193"/>
      <c r="J334" s="194">
        <f>ROUND(I334*H334,2)</f>
        <v>0</v>
      </c>
      <c r="K334" s="195"/>
      <c r="L334" s="33"/>
      <c r="M334" s="196" t="s">
        <v>1</v>
      </c>
      <c r="N334" s="197" t="s">
        <v>37</v>
      </c>
      <c r="O334" s="58"/>
      <c r="P334" s="156">
        <f>O334*H334</f>
        <v>0</v>
      </c>
      <c r="Q334" s="156">
        <v>0</v>
      </c>
      <c r="R334" s="156">
        <f>Q334*H334</f>
        <v>0</v>
      </c>
      <c r="S334" s="156">
        <v>0</v>
      </c>
      <c r="T334" s="157">
        <f>S334*H334</f>
        <v>0</v>
      </c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R334" s="158" t="s">
        <v>188</v>
      </c>
      <c r="AT334" s="158" t="s">
        <v>266</v>
      </c>
      <c r="AU334" s="158" t="s">
        <v>82</v>
      </c>
      <c r="AY334" s="17" t="s">
        <v>181</v>
      </c>
      <c r="BE334" s="159">
        <f>IF(N334="základní",J334,0)</f>
        <v>0</v>
      </c>
      <c r="BF334" s="159">
        <f>IF(N334="snížená",J334,0)</f>
        <v>0</v>
      </c>
      <c r="BG334" s="159">
        <f>IF(N334="zákl. přenesená",J334,0)</f>
        <v>0</v>
      </c>
      <c r="BH334" s="159">
        <f>IF(N334="sníž. přenesená",J334,0)</f>
        <v>0</v>
      </c>
      <c r="BI334" s="159">
        <f>IF(N334="nulová",J334,0)</f>
        <v>0</v>
      </c>
      <c r="BJ334" s="17" t="s">
        <v>80</v>
      </c>
      <c r="BK334" s="159">
        <f>ROUND(I334*H334,2)</f>
        <v>0</v>
      </c>
      <c r="BL334" s="17" t="s">
        <v>188</v>
      </c>
      <c r="BM334" s="158" t="s">
        <v>1208</v>
      </c>
    </row>
    <row r="335" spans="1:65" s="2" customFormat="1" ht="11.25">
      <c r="A335" s="32"/>
      <c r="B335" s="33"/>
      <c r="C335" s="32"/>
      <c r="D335" s="160" t="s">
        <v>190</v>
      </c>
      <c r="E335" s="32"/>
      <c r="F335" s="161" t="s">
        <v>487</v>
      </c>
      <c r="G335" s="32"/>
      <c r="H335" s="32"/>
      <c r="I335" s="162"/>
      <c r="J335" s="32"/>
      <c r="K335" s="32"/>
      <c r="L335" s="33"/>
      <c r="M335" s="163"/>
      <c r="N335" s="164"/>
      <c r="O335" s="58"/>
      <c r="P335" s="58"/>
      <c r="Q335" s="58"/>
      <c r="R335" s="58"/>
      <c r="S335" s="58"/>
      <c r="T335" s="59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T335" s="17" t="s">
        <v>190</v>
      </c>
      <c r="AU335" s="17" t="s">
        <v>82</v>
      </c>
    </row>
    <row r="336" spans="1:65" s="14" customFormat="1" ht="11.25">
      <c r="B336" s="173"/>
      <c r="D336" s="160" t="s">
        <v>191</v>
      </c>
      <c r="E336" s="174" t="s">
        <v>1</v>
      </c>
      <c r="F336" s="175" t="s">
        <v>193</v>
      </c>
      <c r="H336" s="174" t="s">
        <v>1</v>
      </c>
      <c r="I336" s="176"/>
      <c r="L336" s="173"/>
      <c r="M336" s="177"/>
      <c r="N336" s="178"/>
      <c r="O336" s="178"/>
      <c r="P336" s="178"/>
      <c r="Q336" s="178"/>
      <c r="R336" s="178"/>
      <c r="S336" s="178"/>
      <c r="T336" s="179"/>
      <c r="AT336" s="174" t="s">
        <v>191</v>
      </c>
      <c r="AU336" s="174" t="s">
        <v>82</v>
      </c>
      <c r="AV336" s="14" t="s">
        <v>80</v>
      </c>
      <c r="AW336" s="14" t="s">
        <v>29</v>
      </c>
      <c r="AX336" s="14" t="s">
        <v>72</v>
      </c>
      <c r="AY336" s="174" t="s">
        <v>181</v>
      </c>
    </row>
    <row r="337" spans="1:65" s="14" customFormat="1" ht="33.75">
      <c r="B337" s="173"/>
      <c r="D337" s="160" t="s">
        <v>191</v>
      </c>
      <c r="E337" s="174" t="s">
        <v>1</v>
      </c>
      <c r="F337" s="175" t="s">
        <v>490</v>
      </c>
      <c r="H337" s="174" t="s">
        <v>1</v>
      </c>
      <c r="I337" s="176"/>
      <c r="L337" s="173"/>
      <c r="M337" s="177"/>
      <c r="N337" s="178"/>
      <c r="O337" s="178"/>
      <c r="P337" s="178"/>
      <c r="Q337" s="178"/>
      <c r="R337" s="178"/>
      <c r="S337" s="178"/>
      <c r="T337" s="179"/>
      <c r="AT337" s="174" t="s">
        <v>191</v>
      </c>
      <c r="AU337" s="174" t="s">
        <v>82</v>
      </c>
      <c r="AV337" s="14" t="s">
        <v>80</v>
      </c>
      <c r="AW337" s="14" t="s">
        <v>29</v>
      </c>
      <c r="AX337" s="14" t="s">
        <v>72</v>
      </c>
      <c r="AY337" s="174" t="s">
        <v>181</v>
      </c>
    </row>
    <row r="338" spans="1:65" s="14" customFormat="1" ht="11.25">
      <c r="B338" s="173"/>
      <c r="D338" s="160" t="s">
        <v>191</v>
      </c>
      <c r="E338" s="174" t="s">
        <v>1</v>
      </c>
      <c r="F338" s="175" t="s">
        <v>491</v>
      </c>
      <c r="H338" s="174" t="s">
        <v>1</v>
      </c>
      <c r="I338" s="176"/>
      <c r="L338" s="173"/>
      <c r="M338" s="177"/>
      <c r="N338" s="178"/>
      <c r="O338" s="178"/>
      <c r="P338" s="178"/>
      <c r="Q338" s="178"/>
      <c r="R338" s="178"/>
      <c r="S338" s="178"/>
      <c r="T338" s="179"/>
      <c r="AT338" s="174" t="s">
        <v>191</v>
      </c>
      <c r="AU338" s="174" t="s">
        <v>82</v>
      </c>
      <c r="AV338" s="14" t="s">
        <v>80</v>
      </c>
      <c r="AW338" s="14" t="s">
        <v>29</v>
      </c>
      <c r="AX338" s="14" t="s">
        <v>72</v>
      </c>
      <c r="AY338" s="174" t="s">
        <v>181</v>
      </c>
    </row>
    <row r="339" spans="1:65" s="14" customFormat="1" ht="33.75">
      <c r="B339" s="173"/>
      <c r="D339" s="160" t="s">
        <v>191</v>
      </c>
      <c r="E339" s="174" t="s">
        <v>1</v>
      </c>
      <c r="F339" s="175" t="s">
        <v>1209</v>
      </c>
      <c r="H339" s="174" t="s">
        <v>1</v>
      </c>
      <c r="I339" s="176"/>
      <c r="L339" s="173"/>
      <c r="M339" s="177"/>
      <c r="N339" s="178"/>
      <c r="O339" s="178"/>
      <c r="P339" s="178"/>
      <c r="Q339" s="178"/>
      <c r="R339" s="178"/>
      <c r="S339" s="178"/>
      <c r="T339" s="179"/>
      <c r="AT339" s="174" t="s">
        <v>191</v>
      </c>
      <c r="AU339" s="174" t="s">
        <v>82</v>
      </c>
      <c r="AV339" s="14" t="s">
        <v>80</v>
      </c>
      <c r="AW339" s="14" t="s">
        <v>29</v>
      </c>
      <c r="AX339" s="14" t="s">
        <v>72</v>
      </c>
      <c r="AY339" s="174" t="s">
        <v>181</v>
      </c>
    </row>
    <row r="340" spans="1:65" s="14" customFormat="1" ht="22.5">
      <c r="B340" s="173"/>
      <c r="D340" s="160" t="s">
        <v>191</v>
      </c>
      <c r="E340" s="174" t="s">
        <v>1</v>
      </c>
      <c r="F340" s="175" t="s">
        <v>476</v>
      </c>
      <c r="H340" s="174" t="s">
        <v>1</v>
      </c>
      <c r="I340" s="176"/>
      <c r="L340" s="173"/>
      <c r="M340" s="177"/>
      <c r="N340" s="178"/>
      <c r="O340" s="178"/>
      <c r="P340" s="178"/>
      <c r="Q340" s="178"/>
      <c r="R340" s="178"/>
      <c r="S340" s="178"/>
      <c r="T340" s="179"/>
      <c r="AT340" s="174" t="s">
        <v>191</v>
      </c>
      <c r="AU340" s="174" t="s">
        <v>82</v>
      </c>
      <c r="AV340" s="14" t="s">
        <v>80</v>
      </c>
      <c r="AW340" s="14" t="s">
        <v>29</v>
      </c>
      <c r="AX340" s="14" t="s">
        <v>72</v>
      </c>
      <c r="AY340" s="174" t="s">
        <v>181</v>
      </c>
    </row>
    <row r="341" spans="1:65" s="14" customFormat="1" ht="33.75">
      <c r="B341" s="173"/>
      <c r="D341" s="160" t="s">
        <v>191</v>
      </c>
      <c r="E341" s="174" t="s">
        <v>1</v>
      </c>
      <c r="F341" s="175" t="s">
        <v>477</v>
      </c>
      <c r="H341" s="174" t="s">
        <v>1</v>
      </c>
      <c r="I341" s="176"/>
      <c r="L341" s="173"/>
      <c r="M341" s="177"/>
      <c r="N341" s="178"/>
      <c r="O341" s="178"/>
      <c r="P341" s="178"/>
      <c r="Q341" s="178"/>
      <c r="R341" s="178"/>
      <c r="S341" s="178"/>
      <c r="T341" s="179"/>
      <c r="AT341" s="174" t="s">
        <v>191</v>
      </c>
      <c r="AU341" s="174" t="s">
        <v>82</v>
      </c>
      <c r="AV341" s="14" t="s">
        <v>80</v>
      </c>
      <c r="AW341" s="14" t="s">
        <v>29</v>
      </c>
      <c r="AX341" s="14" t="s">
        <v>72</v>
      </c>
      <c r="AY341" s="174" t="s">
        <v>181</v>
      </c>
    </row>
    <row r="342" spans="1:65" s="14" customFormat="1" ht="22.5">
      <c r="B342" s="173"/>
      <c r="D342" s="160" t="s">
        <v>191</v>
      </c>
      <c r="E342" s="174" t="s">
        <v>1</v>
      </c>
      <c r="F342" s="175" t="s">
        <v>1210</v>
      </c>
      <c r="H342" s="174" t="s">
        <v>1</v>
      </c>
      <c r="I342" s="176"/>
      <c r="L342" s="173"/>
      <c r="M342" s="177"/>
      <c r="N342" s="178"/>
      <c r="O342" s="178"/>
      <c r="P342" s="178"/>
      <c r="Q342" s="178"/>
      <c r="R342" s="178"/>
      <c r="S342" s="178"/>
      <c r="T342" s="179"/>
      <c r="AT342" s="174" t="s">
        <v>191</v>
      </c>
      <c r="AU342" s="174" t="s">
        <v>82</v>
      </c>
      <c r="AV342" s="14" t="s">
        <v>80</v>
      </c>
      <c r="AW342" s="14" t="s">
        <v>29</v>
      </c>
      <c r="AX342" s="14" t="s">
        <v>72</v>
      </c>
      <c r="AY342" s="174" t="s">
        <v>181</v>
      </c>
    </row>
    <row r="343" spans="1:65" s="14" customFormat="1" ht="11.25">
      <c r="B343" s="173"/>
      <c r="D343" s="160" t="s">
        <v>191</v>
      </c>
      <c r="E343" s="174" t="s">
        <v>1</v>
      </c>
      <c r="F343" s="175" t="s">
        <v>195</v>
      </c>
      <c r="H343" s="174" t="s">
        <v>1</v>
      </c>
      <c r="I343" s="176"/>
      <c r="L343" s="173"/>
      <c r="M343" s="177"/>
      <c r="N343" s="178"/>
      <c r="O343" s="178"/>
      <c r="P343" s="178"/>
      <c r="Q343" s="178"/>
      <c r="R343" s="178"/>
      <c r="S343" s="178"/>
      <c r="T343" s="179"/>
      <c r="AT343" s="174" t="s">
        <v>191</v>
      </c>
      <c r="AU343" s="174" t="s">
        <v>82</v>
      </c>
      <c r="AV343" s="14" t="s">
        <v>80</v>
      </c>
      <c r="AW343" s="14" t="s">
        <v>29</v>
      </c>
      <c r="AX343" s="14" t="s">
        <v>72</v>
      </c>
      <c r="AY343" s="174" t="s">
        <v>181</v>
      </c>
    </row>
    <row r="344" spans="1:65" s="14" customFormat="1" ht="11.25">
      <c r="B344" s="173"/>
      <c r="D344" s="160" t="s">
        <v>191</v>
      </c>
      <c r="E344" s="174" t="s">
        <v>1</v>
      </c>
      <c r="F344" s="175" t="s">
        <v>262</v>
      </c>
      <c r="H344" s="174" t="s">
        <v>1</v>
      </c>
      <c r="I344" s="176"/>
      <c r="L344" s="173"/>
      <c r="M344" s="177"/>
      <c r="N344" s="178"/>
      <c r="O344" s="178"/>
      <c r="P344" s="178"/>
      <c r="Q344" s="178"/>
      <c r="R344" s="178"/>
      <c r="S344" s="178"/>
      <c r="T344" s="179"/>
      <c r="AT344" s="174" t="s">
        <v>191</v>
      </c>
      <c r="AU344" s="174" t="s">
        <v>82</v>
      </c>
      <c r="AV344" s="14" t="s">
        <v>80</v>
      </c>
      <c r="AW344" s="14" t="s">
        <v>29</v>
      </c>
      <c r="AX344" s="14" t="s">
        <v>72</v>
      </c>
      <c r="AY344" s="174" t="s">
        <v>181</v>
      </c>
    </row>
    <row r="345" spans="1:65" s="14" customFormat="1" ht="11.25">
      <c r="B345" s="173"/>
      <c r="D345" s="160" t="s">
        <v>191</v>
      </c>
      <c r="E345" s="174" t="s">
        <v>1</v>
      </c>
      <c r="F345" s="175" t="s">
        <v>196</v>
      </c>
      <c r="H345" s="174" t="s">
        <v>1</v>
      </c>
      <c r="I345" s="176"/>
      <c r="L345" s="173"/>
      <c r="M345" s="177"/>
      <c r="N345" s="178"/>
      <c r="O345" s="178"/>
      <c r="P345" s="178"/>
      <c r="Q345" s="178"/>
      <c r="R345" s="178"/>
      <c r="S345" s="178"/>
      <c r="T345" s="179"/>
      <c r="AT345" s="174" t="s">
        <v>191</v>
      </c>
      <c r="AU345" s="174" t="s">
        <v>82</v>
      </c>
      <c r="AV345" s="14" t="s">
        <v>80</v>
      </c>
      <c r="AW345" s="14" t="s">
        <v>29</v>
      </c>
      <c r="AX345" s="14" t="s">
        <v>72</v>
      </c>
      <c r="AY345" s="174" t="s">
        <v>181</v>
      </c>
    </row>
    <row r="346" spans="1:65" s="13" customFormat="1" ht="11.25">
      <c r="B346" s="165"/>
      <c r="D346" s="160" t="s">
        <v>191</v>
      </c>
      <c r="E346" s="166" t="s">
        <v>1</v>
      </c>
      <c r="F346" s="167" t="s">
        <v>1211</v>
      </c>
      <c r="H346" s="168">
        <v>48</v>
      </c>
      <c r="I346" s="169"/>
      <c r="L346" s="165"/>
      <c r="M346" s="170"/>
      <c r="N346" s="171"/>
      <c r="O346" s="171"/>
      <c r="P346" s="171"/>
      <c r="Q346" s="171"/>
      <c r="R346" s="171"/>
      <c r="S346" s="171"/>
      <c r="T346" s="172"/>
      <c r="AT346" s="166" t="s">
        <v>191</v>
      </c>
      <c r="AU346" s="166" t="s">
        <v>82</v>
      </c>
      <c r="AV346" s="13" t="s">
        <v>82</v>
      </c>
      <c r="AW346" s="13" t="s">
        <v>29</v>
      </c>
      <c r="AX346" s="13" t="s">
        <v>80</v>
      </c>
      <c r="AY346" s="166" t="s">
        <v>181</v>
      </c>
    </row>
    <row r="347" spans="1:65" s="2" customFormat="1" ht="16.5" customHeight="1">
      <c r="A347" s="32"/>
      <c r="B347" s="144"/>
      <c r="C347" s="188" t="s">
        <v>363</v>
      </c>
      <c r="D347" s="188" t="s">
        <v>266</v>
      </c>
      <c r="E347" s="189" t="s">
        <v>495</v>
      </c>
      <c r="F347" s="190" t="s">
        <v>496</v>
      </c>
      <c r="G347" s="191" t="s">
        <v>488</v>
      </c>
      <c r="H347" s="192">
        <v>48</v>
      </c>
      <c r="I347" s="193"/>
      <c r="J347" s="194">
        <f>ROUND(I347*H347,2)</f>
        <v>0</v>
      </c>
      <c r="K347" s="195"/>
      <c r="L347" s="33"/>
      <c r="M347" s="196" t="s">
        <v>1</v>
      </c>
      <c r="N347" s="197" t="s">
        <v>37</v>
      </c>
      <c r="O347" s="58"/>
      <c r="P347" s="156">
        <f>O347*H347</f>
        <v>0</v>
      </c>
      <c r="Q347" s="156">
        <v>0</v>
      </c>
      <c r="R347" s="156">
        <f>Q347*H347</f>
        <v>0</v>
      </c>
      <c r="S347" s="156">
        <v>0</v>
      </c>
      <c r="T347" s="157">
        <f>S347*H347</f>
        <v>0</v>
      </c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R347" s="158" t="s">
        <v>188</v>
      </c>
      <c r="AT347" s="158" t="s">
        <v>266</v>
      </c>
      <c r="AU347" s="158" t="s">
        <v>82</v>
      </c>
      <c r="AY347" s="17" t="s">
        <v>181</v>
      </c>
      <c r="BE347" s="159">
        <f>IF(N347="základní",J347,0)</f>
        <v>0</v>
      </c>
      <c r="BF347" s="159">
        <f>IF(N347="snížená",J347,0)</f>
        <v>0</v>
      </c>
      <c r="BG347" s="159">
        <f>IF(N347="zákl. přenesená",J347,0)</f>
        <v>0</v>
      </c>
      <c r="BH347" s="159">
        <f>IF(N347="sníž. přenesená",J347,0)</f>
        <v>0</v>
      </c>
      <c r="BI347" s="159">
        <f>IF(N347="nulová",J347,0)</f>
        <v>0</v>
      </c>
      <c r="BJ347" s="17" t="s">
        <v>80</v>
      </c>
      <c r="BK347" s="159">
        <f>ROUND(I347*H347,2)</f>
        <v>0</v>
      </c>
      <c r="BL347" s="17" t="s">
        <v>188</v>
      </c>
      <c r="BM347" s="158" t="s">
        <v>1212</v>
      </c>
    </row>
    <row r="348" spans="1:65" s="2" customFormat="1" ht="11.25">
      <c r="A348" s="32"/>
      <c r="B348" s="33"/>
      <c r="C348" s="32"/>
      <c r="D348" s="160" t="s">
        <v>190</v>
      </c>
      <c r="E348" s="32"/>
      <c r="F348" s="161" t="s">
        <v>496</v>
      </c>
      <c r="G348" s="32"/>
      <c r="H348" s="32"/>
      <c r="I348" s="162"/>
      <c r="J348" s="32"/>
      <c r="K348" s="32"/>
      <c r="L348" s="33"/>
      <c r="M348" s="163"/>
      <c r="N348" s="164"/>
      <c r="O348" s="58"/>
      <c r="P348" s="58"/>
      <c r="Q348" s="58"/>
      <c r="R348" s="58"/>
      <c r="S348" s="58"/>
      <c r="T348" s="59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T348" s="17" t="s">
        <v>190</v>
      </c>
      <c r="AU348" s="17" t="s">
        <v>82</v>
      </c>
    </row>
    <row r="349" spans="1:65" s="14" customFormat="1" ht="11.25">
      <c r="B349" s="173"/>
      <c r="D349" s="160" t="s">
        <v>191</v>
      </c>
      <c r="E349" s="174" t="s">
        <v>1</v>
      </c>
      <c r="F349" s="175" t="s">
        <v>193</v>
      </c>
      <c r="H349" s="174" t="s">
        <v>1</v>
      </c>
      <c r="I349" s="176"/>
      <c r="L349" s="173"/>
      <c r="M349" s="177"/>
      <c r="N349" s="178"/>
      <c r="O349" s="178"/>
      <c r="P349" s="178"/>
      <c r="Q349" s="178"/>
      <c r="R349" s="178"/>
      <c r="S349" s="178"/>
      <c r="T349" s="179"/>
      <c r="AT349" s="174" t="s">
        <v>191</v>
      </c>
      <c r="AU349" s="174" t="s">
        <v>82</v>
      </c>
      <c r="AV349" s="14" t="s">
        <v>80</v>
      </c>
      <c r="AW349" s="14" t="s">
        <v>29</v>
      </c>
      <c r="AX349" s="14" t="s">
        <v>72</v>
      </c>
      <c r="AY349" s="174" t="s">
        <v>181</v>
      </c>
    </row>
    <row r="350" spans="1:65" s="14" customFormat="1" ht="33.75">
      <c r="B350" s="173"/>
      <c r="D350" s="160" t="s">
        <v>191</v>
      </c>
      <c r="E350" s="174" t="s">
        <v>1</v>
      </c>
      <c r="F350" s="175" t="s">
        <v>490</v>
      </c>
      <c r="H350" s="174" t="s">
        <v>1</v>
      </c>
      <c r="I350" s="176"/>
      <c r="L350" s="173"/>
      <c r="M350" s="177"/>
      <c r="N350" s="178"/>
      <c r="O350" s="178"/>
      <c r="P350" s="178"/>
      <c r="Q350" s="178"/>
      <c r="R350" s="178"/>
      <c r="S350" s="178"/>
      <c r="T350" s="179"/>
      <c r="AT350" s="174" t="s">
        <v>191</v>
      </c>
      <c r="AU350" s="174" t="s">
        <v>82</v>
      </c>
      <c r="AV350" s="14" t="s">
        <v>80</v>
      </c>
      <c r="AW350" s="14" t="s">
        <v>29</v>
      </c>
      <c r="AX350" s="14" t="s">
        <v>72</v>
      </c>
      <c r="AY350" s="174" t="s">
        <v>181</v>
      </c>
    </row>
    <row r="351" spans="1:65" s="14" customFormat="1" ht="11.25">
      <c r="B351" s="173"/>
      <c r="D351" s="160" t="s">
        <v>191</v>
      </c>
      <c r="E351" s="174" t="s">
        <v>1</v>
      </c>
      <c r="F351" s="175" t="s">
        <v>491</v>
      </c>
      <c r="H351" s="174" t="s">
        <v>1</v>
      </c>
      <c r="I351" s="176"/>
      <c r="L351" s="173"/>
      <c r="M351" s="177"/>
      <c r="N351" s="178"/>
      <c r="O351" s="178"/>
      <c r="P351" s="178"/>
      <c r="Q351" s="178"/>
      <c r="R351" s="178"/>
      <c r="S351" s="178"/>
      <c r="T351" s="179"/>
      <c r="AT351" s="174" t="s">
        <v>191</v>
      </c>
      <c r="AU351" s="174" t="s">
        <v>82</v>
      </c>
      <c r="AV351" s="14" t="s">
        <v>80</v>
      </c>
      <c r="AW351" s="14" t="s">
        <v>29</v>
      </c>
      <c r="AX351" s="14" t="s">
        <v>72</v>
      </c>
      <c r="AY351" s="174" t="s">
        <v>181</v>
      </c>
    </row>
    <row r="352" spans="1:65" s="14" customFormat="1" ht="33.75">
      <c r="B352" s="173"/>
      <c r="D352" s="160" t="s">
        <v>191</v>
      </c>
      <c r="E352" s="174" t="s">
        <v>1</v>
      </c>
      <c r="F352" s="175" t="s">
        <v>492</v>
      </c>
      <c r="H352" s="174" t="s">
        <v>1</v>
      </c>
      <c r="I352" s="176"/>
      <c r="L352" s="173"/>
      <c r="M352" s="177"/>
      <c r="N352" s="178"/>
      <c r="O352" s="178"/>
      <c r="P352" s="178"/>
      <c r="Q352" s="178"/>
      <c r="R352" s="178"/>
      <c r="S352" s="178"/>
      <c r="T352" s="179"/>
      <c r="AT352" s="174" t="s">
        <v>191</v>
      </c>
      <c r="AU352" s="174" t="s">
        <v>82</v>
      </c>
      <c r="AV352" s="14" t="s">
        <v>80</v>
      </c>
      <c r="AW352" s="14" t="s">
        <v>29</v>
      </c>
      <c r="AX352" s="14" t="s">
        <v>72</v>
      </c>
      <c r="AY352" s="174" t="s">
        <v>181</v>
      </c>
    </row>
    <row r="353" spans="1:65" s="14" customFormat="1" ht="22.5">
      <c r="B353" s="173"/>
      <c r="D353" s="160" t="s">
        <v>191</v>
      </c>
      <c r="E353" s="174" t="s">
        <v>1</v>
      </c>
      <c r="F353" s="175" t="s">
        <v>476</v>
      </c>
      <c r="H353" s="174" t="s">
        <v>1</v>
      </c>
      <c r="I353" s="176"/>
      <c r="L353" s="173"/>
      <c r="M353" s="177"/>
      <c r="N353" s="178"/>
      <c r="O353" s="178"/>
      <c r="P353" s="178"/>
      <c r="Q353" s="178"/>
      <c r="R353" s="178"/>
      <c r="S353" s="178"/>
      <c r="T353" s="179"/>
      <c r="AT353" s="174" t="s">
        <v>191</v>
      </c>
      <c r="AU353" s="174" t="s">
        <v>82</v>
      </c>
      <c r="AV353" s="14" t="s">
        <v>80</v>
      </c>
      <c r="AW353" s="14" t="s">
        <v>29</v>
      </c>
      <c r="AX353" s="14" t="s">
        <v>72</v>
      </c>
      <c r="AY353" s="174" t="s">
        <v>181</v>
      </c>
    </row>
    <row r="354" spans="1:65" s="14" customFormat="1" ht="33.75">
      <c r="B354" s="173"/>
      <c r="D354" s="160" t="s">
        <v>191</v>
      </c>
      <c r="E354" s="174" t="s">
        <v>1</v>
      </c>
      <c r="F354" s="175" t="s">
        <v>477</v>
      </c>
      <c r="H354" s="174" t="s">
        <v>1</v>
      </c>
      <c r="I354" s="176"/>
      <c r="L354" s="173"/>
      <c r="M354" s="177"/>
      <c r="N354" s="178"/>
      <c r="O354" s="178"/>
      <c r="P354" s="178"/>
      <c r="Q354" s="178"/>
      <c r="R354" s="178"/>
      <c r="S354" s="178"/>
      <c r="T354" s="179"/>
      <c r="AT354" s="174" t="s">
        <v>191</v>
      </c>
      <c r="AU354" s="174" t="s">
        <v>82</v>
      </c>
      <c r="AV354" s="14" t="s">
        <v>80</v>
      </c>
      <c r="AW354" s="14" t="s">
        <v>29</v>
      </c>
      <c r="AX354" s="14" t="s">
        <v>72</v>
      </c>
      <c r="AY354" s="174" t="s">
        <v>181</v>
      </c>
    </row>
    <row r="355" spans="1:65" s="14" customFormat="1" ht="22.5">
      <c r="B355" s="173"/>
      <c r="D355" s="160" t="s">
        <v>191</v>
      </c>
      <c r="E355" s="174" t="s">
        <v>1</v>
      </c>
      <c r="F355" s="175" t="s">
        <v>1206</v>
      </c>
      <c r="H355" s="174" t="s">
        <v>1</v>
      </c>
      <c r="I355" s="176"/>
      <c r="L355" s="173"/>
      <c r="M355" s="177"/>
      <c r="N355" s="178"/>
      <c r="O355" s="178"/>
      <c r="P355" s="178"/>
      <c r="Q355" s="178"/>
      <c r="R355" s="178"/>
      <c r="S355" s="178"/>
      <c r="T355" s="179"/>
      <c r="AT355" s="174" t="s">
        <v>191</v>
      </c>
      <c r="AU355" s="174" t="s">
        <v>82</v>
      </c>
      <c r="AV355" s="14" t="s">
        <v>80</v>
      </c>
      <c r="AW355" s="14" t="s">
        <v>29</v>
      </c>
      <c r="AX355" s="14" t="s">
        <v>72</v>
      </c>
      <c r="AY355" s="174" t="s">
        <v>181</v>
      </c>
    </row>
    <row r="356" spans="1:65" s="14" customFormat="1" ht="11.25">
      <c r="B356" s="173"/>
      <c r="D356" s="160" t="s">
        <v>191</v>
      </c>
      <c r="E356" s="174" t="s">
        <v>1</v>
      </c>
      <c r="F356" s="175" t="s">
        <v>195</v>
      </c>
      <c r="H356" s="174" t="s">
        <v>1</v>
      </c>
      <c r="I356" s="176"/>
      <c r="L356" s="173"/>
      <c r="M356" s="177"/>
      <c r="N356" s="178"/>
      <c r="O356" s="178"/>
      <c r="P356" s="178"/>
      <c r="Q356" s="178"/>
      <c r="R356" s="178"/>
      <c r="S356" s="178"/>
      <c r="T356" s="179"/>
      <c r="AT356" s="174" t="s">
        <v>191</v>
      </c>
      <c r="AU356" s="174" t="s">
        <v>82</v>
      </c>
      <c r="AV356" s="14" t="s">
        <v>80</v>
      </c>
      <c r="AW356" s="14" t="s">
        <v>29</v>
      </c>
      <c r="AX356" s="14" t="s">
        <v>72</v>
      </c>
      <c r="AY356" s="174" t="s">
        <v>181</v>
      </c>
    </row>
    <row r="357" spans="1:65" s="14" customFormat="1" ht="11.25">
      <c r="B357" s="173"/>
      <c r="D357" s="160" t="s">
        <v>191</v>
      </c>
      <c r="E357" s="174" t="s">
        <v>1</v>
      </c>
      <c r="F357" s="175" t="s">
        <v>262</v>
      </c>
      <c r="H357" s="174" t="s">
        <v>1</v>
      </c>
      <c r="I357" s="176"/>
      <c r="L357" s="173"/>
      <c r="M357" s="177"/>
      <c r="N357" s="178"/>
      <c r="O357" s="178"/>
      <c r="P357" s="178"/>
      <c r="Q357" s="178"/>
      <c r="R357" s="178"/>
      <c r="S357" s="178"/>
      <c r="T357" s="179"/>
      <c r="AT357" s="174" t="s">
        <v>191</v>
      </c>
      <c r="AU357" s="174" t="s">
        <v>82</v>
      </c>
      <c r="AV357" s="14" t="s">
        <v>80</v>
      </c>
      <c r="AW357" s="14" t="s">
        <v>29</v>
      </c>
      <c r="AX357" s="14" t="s">
        <v>72</v>
      </c>
      <c r="AY357" s="174" t="s">
        <v>181</v>
      </c>
    </row>
    <row r="358" spans="1:65" s="14" customFormat="1" ht="11.25">
      <c r="B358" s="173"/>
      <c r="D358" s="160" t="s">
        <v>191</v>
      </c>
      <c r="E358" s="174" t="s">
        <v>1</v>
      </c>
      <c r="F358" s="175" t="s">
        <v>196</v>
      </c>
      <c r="H358" s="174" t="s">
        <v>1</v>
      </c>
      <c r="I358" s="176"/>
      <c r="L358" s="173"/>
      <c r="M358" s="177"/>
      <c r="N358" s="178"/>
      <c r="O358" s="178"/>
      <c r="P358" s="178"/>
      <c r="Q358" s="178"/>
      <c r="R358" s="178"/>
      <c r="S358" s="178"/>
      <c r="T358" s="179"/>
      <c r="AT358" s="174" t="s">
        <v>191</v>
      </c>
      <c r="AU358" s="174" t="s">
        <v>82</v>
      </c>
      <c r="AV358" s="14" t="s">
        <v>80</v>
      </c>
      <c r="AW358" s="14" t="s">
        <v>29</v>
      </c>
      <c r="AX358" s="14" t="s">
        <v>72</v>
      </c>
      <c r="AY358" s="174" t="s">
        <v>181</v>
      </c>
    </row>
    <row r="359" spans="1:65" s="13" customFormat="1" ht="11.25">
      <c r="B359" s="165"/>
      <c r="D359" s="160" t="s">
        <v>191</v>
      </c>
      <c r="E359" s="166" t="s">
        <v>1</v>
      </c>
      <c r="F359" s="167" t="s">
        <v>1211</v>
      </c>
      <c r="H359" s="168">
        <v>48</v>
      </c>
      <c r="I359" s="169"/>
      <c r="L359" s="165"/>
      <c r="M359" s="170"/>
      <c r="N359" s="171"/>
      <c r="O359" s="171"/>
      <c r="P359" s="171"/>
      <c r="Q359" s="171"/>
      <c r="R359" s="171"/>
      <c r="S359" s="171"/>
      <c r="T359" s="172"/>
      <c r="AT359" s="166" t="s">
        <v>191</v>
      </c>
      <c r="AU359" s="166" t="s">
        <v>82</v>
      </c>
      <c r="AV359" s="13" t="s">
        <v>82</v>
      </c>
      <c r="AW359" s="13" t="s">
        <v>29</v>
      </c>
      <c r="AX359" s="13" t="s">
        <v>80</v>
      </c>
      <c r="AY359" s="166" t="s">
        <v>181</v>
      </c>
    </row>
    <row r="360" spans="1:65" s="2" customFormat="1" ht="16.5" customHeight="1">
      <c r="A360" s="32"/>
      <c r="B360" s="144"/>
      <c r="C360" s="188" t="s">
        <v>7</v>
      </c>
      <c r="D360" s="188" t="s">
        <v>266</v>
      </c>
      <c r="E360" s="189" t="s">
        <v>500</v>
      </c>
      <c r="F360" s="190" t="s">
        <v>501</v>
      </c>
      <c r="G360" s="191" t="s">
        <v>622</v>
      </c>
      <c r="H360" s="192">
        <v>9248</v>
      </c>
      <c r="I360" s="193"/>
      <c r="J360" s="194">
        <f>ROUND(I360*H360,2)</f>
        <v>0</v>
      </c>
      <c r="K360" s="195"/>
      <c r="L360" s="33"/>
      <c r="M360" s="196" t="s">
        <v>1</v>
      </c>
      <c r="N360" s="197" t="s">
        <v>37</v>
      </c>
      <c r="O360" s="58"/>
      <c r="P360" s="156">
        <f>O360*H360</f>
        <v>0</v>
      </c>
      <c r="Q360" s="156">
        <v>0</v>
      </c>
      <c r="R360" s="156">
        <f>Q360*H360</f>
        <v>0</v>
      </c>
      <c r="S360" s="156">
        <v>0</v>
      </c>
      <c r="T360" s="157">
        <f>S360*H360</f>
        <v>0</v>
      </c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R360" s="158" t="s">
        <v>188</v>
      </c>
      <c r="AT360" s="158" t="s">
        <v>266</v>
      </c>
      <c r="AU360" s="158" t="s">
        <v>82</v>
      </c>
      <c r="AY360" s="17" t="s">
        <v>181</v>
      </c>
      <c r="BE360" s="159">
        <f>IF(N360="základní",J360,0)</f>
        <v>0</v>
      </c>
      <c r="BF360" s="159">
        <f>IF(N360="snížená",J360,0)</f>
        <v>0</v>
      </c>
      <c r="BG360" s="159">
        <f>IF(N360="zákl. přenesená",J360,0)</f>
        <v>0</v>
      </c>
      <c r="BH360" s="159">
        <f>IF(N360="sníž. přenesená",J360,0)</f>
        <v>0</v>
      </c>
      <c r="BI360" s="159">
        <f>IF(N360="nulová",J360,0)</f>
        <v>0</v>
      </c>
      <c r="BJ360" s="17" t="s">
        <v>80</v>
      </c>
      <c r="BK360" s="159">
        <f>ROUND(I360*H360,2)</f>
        <v>0</v>
      </c>
      <c r="BL360" s="17" t="s">
        <v>188</v>
      </c>
      <c r="BM360" s="158" t="s">
        <v>1213</v>
      </c>
    </row>
    <row r="361" spans="1:65" s="2" customFormat="1" ht="11.25">
      <c r="A361" s="32"/>
      <c r="B361" s="33"/>
      <c r="C361" s="32"/>
      <c r="D361" s="160" t="s">
        <v>190</v>
      </c>
      <c r="E361" s="32"/>
      <c r="F361" s="161" t="s">
        <v>501</v>
      </c>
      <c r="G361" s="32"/>
      <c r="H361" s="32"/>
      <c r="I361" s="162"/>
      <c r="J361" s="32"/>
      <c r="K361" s="32"/>
      <c r="L361" s="33"/>
      <c r="M361" s="163"/>
      <c r="N361" s="164"/>
      <c r="O361" s="58"/>
      <c r="P361" s="58"/>
      <c r="Q361" s="58"/>
      <c r="R361" s="58"/>
      <c r="S361" s="58"/>
      <c r="T361" s="59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T361" s="17" t="s">
        <v>190</v>
      </c>
      <c r="AU361" s="17" t="s">
        <v>82</v>
      </c>
    </row>
    <row r="362" spans="1:65" s="14" customFormat="1" ht="11.25">
      <c r="B362" s="173"/>
      <c r="D362" s="160" t="s">
        <v>191</v>
      </c>
      <c r="E362" s="174" t="s">
        <v>1</v>
      </c>
      <c r="F362" s="175" t="s">
        <v>193</v>
      </c>
      <c r="H362" s="174" t="s">
        <v>1</v>
      </c>
      <c r="I362" s="176"/>
      <c r="L362" s="173"/>
      <c r="M362" s="177"/>
      <c r="N362" s="178"/>
      <c r="O362" s="178"/>
      <c r="P362" s="178"/>
      <c r="Q362" s="178"/>
      <c r="R362" s="178"/>
      <c r="S362" s="178"/>
      <c r="T362" s="179"/>
      <c r="AT362" s="174" t="s">
        <v>191</v>
      </c>
      <c r="AU362" s="174" t="s">
        <v>82</v>
      </c>
      <c r="AV362" s="14" t="s">
        <v>80</v>
      </c>
      <c r="AW362" s="14" t="s">
        <v>29</v>
      </c>
      <c r="AX362" s="14" t="s">
        <v>72</v>
      </c>
      <c r="AY362" s="174" t="s">
        <v>181</v>
      </c>
    </row>
    <row r="363" spans="1:65" s="14" customFormat="1" ht="33.75">
      <c r="B363" s="173"/>
      <c r="D363" s="160" t="s">
        <v>191</v>
      </c>
      <c r="E363" s="174" t="s">
        <v>1</v>
      </c>
      <c r="F363" s="175" t="s">
        <v>475</v>
      </c>
      <c r="H363" s="174" t="s">
        <v>1</v>
      </c>
      <c r="I363" s="176"/>
      <c r="L363" s="173"/>
      <c r="M363" s="177"/>
      <c r="N363" s="178"/>
      <c r="O363" s="178"/>
      <c r="P363" s="178"/>
      <c r="Q363" s="178"/>
      <c r="R363" s="178"/>
      <c r="S363" s="178"/>
      <c r="T363" s="179"/>
      <c r="AT363" s="174" t="s">
        <v>191</v>
      </c>
      <c r="AU363" s="174" t="s">
        <v>82</v>
      </c>
      <c r="AV363" s="14" t="s">
        <v>80</v>
      </c>
      <c r="AW363" s="14" t="s">
        <v>29</v>
      </c>
      <c r="AX363" s="14" t="s">
        <v>72</v>
      </c>
      <c r="AY363" s="174" t="s">
        <v>181</v>
      </c>
    </row>
    <row r="364" spans="1:65" s="14" customFormat="1" ht="22.5">
      <c r="B364" s="173"/>
      <c r="D364" s="160" t="s">
        <v>191</v>
      </c>
      <c r="E364" s="174" t="s">
        <v>1</v>
      </c>
      <c r="F364" s="175" t="s">
        <v>476</v>
      </c>
      <c r="H364" s="174" t="s">
        <v>1</v>
      </c>
      <c r="I364" s="176"/>
      <c r="L364" s="173"/>
      <c r="M364" s="177"/>
      <c r="N364" s="178"/>
      <c r="O364" s="178"/>
      <c r="P364" s="178"/>
      <c r="Q364" s="178"/>
      <c r="R364" s="178"/>
      <c r="S364" s="178"/>
      <c r="T364" s="179"/>
      <c r="AT364" s="174" t="s">
        <v>191</v>
      </c>
      <c r="AU364" s="174" t="s">
        <v>82</v>
      </c>
      <c r="AV364" s="14" t="s">
        <v>80</v>
      </c>
      <c r="AW364" s="14" t="s">
        <v>29</v>
      </c>
      <c r="AX364" s="14" t="s">
        <v>72</v>
      </c>
      <c r="AY364" s="174" t="s">
        <v>181</v>
      </c>
    </row>
    <row r="365" spans="1:65" s="14" customFormat="1" ht="33.75">
      <c r="B365" s="173"/>
      <c r="D365" s="160" t="s">
        <v>191</v>
      </c>
      <c r="E365" s="174" t="s">
        <v>1</v>
      </c>
      <c r="F365" s="175" t="s">
        <v>503</v>
      </c>
      <c r="H365" s="174" t="s">
        <v>1</v>
      </c>
      <c r="I365" s="176"/>
      <c r="L365" s="173"/>
      <c r="M365" s="177"/>
      <c r="N365" s="178"/>
      <c r="O365" s="178"/>
      <c r="P365" s="178"/>
      <c r="Q365" s="178"/>
      <c r="R365" s="178"/>
      <c r="S365" s="178"/>
      <c r="T365" s="179"/>
      <c r="AT365" s="174" t="s">
        <v>191</v>
      </c>
      <c r="AU365" s="174" t="s">
        <v>82</v>
      </c>
      <c r="AV365" s="14" t="s">
        <v>80</v>
      </c>
      <c r="AW365" s="14" t="s">
        <v>29</v>
      </c>
      <c r="AX365" s="14" t="s">
        <v>72</v>
      </c>
      <c r="AY365" s="174" t="s">
        <v>181</v>
      </c>
    </row>
    <row r="366" spans="1:65" s="14" customFormat="1" ht="22.5">
      <c r="B366" s="173"/>
      <c r="D366" s="160" t="s">
        <v>191</v>
      </c>
      <c r="E366" s="174" t="s">
        <v>1</v>
      </c>
      <c r="F366" s="175" t="s">
        <v>1206</v>
      </c>
      <c r="H366" s="174" t="s">
        <v>1</v>
      </c>
      <c r="I366" s="176"/>
      <c r="L366" s="173"/>
      <c r="M366" s="177"/>
      <c r="N366" s="178"/>
      <c r="O366" s="178"/>
      <c r="P366" s="178"/>
      <c r="Q366" s="178"/>
      <c r="R366" s="178"/>
      <c r="S366" s="178"/>
      <c r="T366" s="179"/>
      <c r="AT366" s="174" t="s">
        <v>191</v>
      </c>
      <c r="AU366" s="174" t="s">
        <v>82</v>
      </c>
      <c r="AV366" s="14" t="s">
        <v>80</v>
      </c>
      <c r="AW366" s="14" t="s">
        <v>29</v>
      </c>
      <c r="AX366" s="14" t="s">
        <v>72</v>
      </c>
      <c r="AY366" s="174" t="s">
        <v>181</v>
      </c>
    </row>
    <row r="367" spans="1:65" s="14" customFormat="1" ht="11.25">
      <c r="B367" s="173"/>
      <c r="D367" s="160" t="s">
        <v>191</v>
      </c>
      <c r="E367" s="174" t="s">
        <v>1</v>
      </c>
      <c r="F367" s="175" t="s">
        <v>195</v>
      </c>
      <c r="H367" s="174" t="s">
        <v>1</v>
      </c>
      <c r="I367" s="176"/>
      <c r="L367" s="173"/>
      <c r="M367" s="177"/>
      <c r="N367" s="178"/>
      <c r="O367" s="178"/>
      <c r="P367" s="178"/>
      <c r="Q367" s="178"/>
      <c r="R367" s="178"/>
      <c r="S367" s="178"/>
      <c r="T367" s="179"/>
      <c r="AT367" s="174" t="s">
        <v>191</v>
      </c>
      <c r="AU367" s="174" t="s">
        <v>82</v>
      </c>
      <c r="AV367" s="14" t="s">
        <v>80</v>
      </c>
      <c r="AW367" s="14" t="s">
        <v>29</v>
      </c>
      <c r="AX367" s="14" t="s">
        <v>72</v>
      </c>
      <c r="AY367" s="174" t="s">
        <v>181</v>
      </c>
    </row>
    <row r="368" spans="1:65" s="14" customFormat="1" ht="11.25">
      <c r="B368" s="173"/>
      <c r="D368" s="160" t="s">
        <v>191</v>
      </c>
      <c r="E368" s="174" t="s">
        <v>1</v>
      </c>
      <c r="F368" s="175" t="s">
        <v>262</v>
      </c>
      <c r="H368" s="174" t="s">
        <v>1</v>
      </c>
      <c r="I368" s="176"/>
      <c r="L368" s="173"/>
      <c r="M368" s="177"/>
      <c r="N368" s="178"/>
      <c r="O368" s="178"/>
      <c r="P368" s="178"/>
      <c r="Q368" s="178"/>
      <c r="R368" s="178"/>
      <c r="S368" s="178"/>
      <c r="T368" s="179"/>
      <c r="AT368" s="174" t="s">
        <v>191</v>
      </c>
      <c r="AU368" s="174" t="s">
        <v>82</v>
      </c>
      <c r="AV368" s="14" t="s">
        <v>80</v>
      </c>
      <c r="AW368" s="14" t="s">
        <v>29</v>
      </c>
      <c r="AX368" s="14" t="s">
        <v>72</v>
      </c>
      <c r="AY368" s="174" t="s">
        <v>181</v>
      </c>
    </row>
    <row r="369" spans="1:65" s="14" customFormat="1" ht="11.25">
      <c r="B369" s="173"/>
      <c r="D369" s="160" t="s">
        <v>191</v>
      </c>
      <c r="E369" s="174" t="s">
        <v>1</v>
      </c>
      <c r="F369" s="175" t="s">
        <v>196</v>
      </c>
      <c r="H369" s="174" t="s">
        <v>1</v>
      </c>
      <c r="I369" s="176"/>
      <c r="L369" s="173"/>
      <c r="M369" s="177"/>
      <c r="N369" s="178"/>
      <c r="O369" s="178"/>
      <c r="P369" s="178"/>
      <c r="Q369" s="178"/>
      <c r="R369" s="178"/>
      <c r="S369" s="178"/>
      <c r="T369" s="179"/>
      <c r="AT369" s="174" t="s">
        <v>191</v>
      </c>
      <c r="AU369" s="174" t="s">
        <v>82</v>
      </c>
      <c r="AV369" s="14" t="s">
        <v>80</v>
      </c>
      <c r="AW369" s="14" t="s">
        <v>29</v>
      </c>
      <c r="AX369" s="14" t="s">
        <v>72</v>
      </c>
      <c r="AY369" s="174" t="s">
        <v>181</v>
      </c>
    </row>
    <row r="370" spans="1:65" s="13" customFormat="1" ht="22.5">
      <c r="B370" s="165"/>
      <c r="D370" s="160" t="s">
        <v>191</v>
      </c>
      <c r="E370" s="166" t="s">
        <v>1</v>
      </c>
      <c r="F370" s="167" t="s">
        <v>1214</v>
      </c>
      <c r="H370" s="168">
        <v>9248</v>
      </c>
      <c r="I370" s="169"/>
      <c r="L370" s="165"/>
      <c r="M370" s="170"/>
      <c r="N370" s="171"/>
      <c r="O370" s="171"/>
      <c r="P370" s="171"/>
      <c r="Q370" s="171"/>
      <c r="R370" s="171"/>
      <c r="S370" s="171"/>
      <c r="T370" s="172"/>
      <c r="AT370" s="166" t="s">
        <v>191</v>
      </c>
      <c r="AU370" s="166" t="s">
        <v>82</v>
      </c>
      <c r="AV370" s="13" t="s">
        <v>82</v>
      </c>
      <c r="AW370" s="13" t="s">
        <v>29</v>
      </c>
      <c r="AX370" s="13" t="s">
        <v>80</v>
      </c>
      <c r="AY370" s="166" t="s">
        <v>181</v>
      </c>
    </row>
    <row r="371" spans="1:65" s="2" customFormat="1" ht="21.75" customHeight="1">
      <c r="A371" s="32"/>
      <c r="B371" s="144"/>
      <c r="C371" s="188" t="s">
        <v>388</v>
      </c>
      <c r="D371" s="188" t="s">
        <v>266</v>
      </c>
      <c r="E371" s="189" t="s">
        <v>505</v>
      </c>
      <c r="F371" s="190" t="s">
        <v>506</v>
      </c>
      <c r="G371" s="191" t="s">
        <v>482</v>
      </c>
      <c r="H371" s="192">
        <v>6</v>
      </c>
      <c r="I371" s="193"/>
      <c r="J371" s="194">
        <f>ROUND(I371*H371,2)</f>
        <v>0</v>
      </c>
      <c r="K371" s="195"/>
      <c r="L371" s="33"/>
      <c r="M371" s="196" t="s">
        <v>1</v>
      </c>
      <c r="N371" s="197" t="s">
        <v>37</v>
      </c>
      <c r="O371" s="58"/>
      <c r="P371" s="156">
        <f>O371*H371</f>
        <v>0</v>
      </c>
      <c r="Q371" s="156">
        <v>0</v>
      </c>
      <c r="R371" s="156">
        <f>Q371*H371</f>
        <v>0</v>
      </c>
      <c r="S371" s="156">
        <v>0</v>
      </c>
      <c r="T371" s="157">
        <f>S371*H371</f>
        <v>0</v>
      </c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R371" s="158" t="s">
        <v>188</v>
      </c>
      <c r="AT371" s="158" t="s">
        <v>266</v>
      </c>
      <c r="AU371" s="158" t="s">
        <v>82</v>
      </c>
      <c r="AY371" s="17" t="s">
        <v>181</v>
      </c>
      <c r="BE371" s="159">
        <f>IF(N371="základní",J371,0)</f>
        <v>0</v>
      </c>
      <c r="BF371" s="159">
        <f>IF(N371="snížená",J371,0)</f>
        <v>0</v>
      </c>
      <c r="BG371" s="159">
        <f>IF(N371="zákl. přenesená",J371,0)</f>
        <v>0</v>
      </c>
      <c r="BH371" s="159">
        <f>IF(N371="sníž. přenesená",J371,0)</f>
        <v>0</v>
      </c>
      <c r="BI371" s="159">
        <f>IF(N371="nulová",J371,0)</f>
        <v>0</v>
      </c>
      <c r="BJ371" s="17" t="s">
        <v>80</v>
      </c>
      <c r="BK371" s="159">
        <f>ROUND(I371*H371,2)</f>
        <v>0</v>
      </c>
      <c r="BL371" s="17" t="s">
        <v>188</v>
      </c>
      <c r="BM371" s="158" t="s">
        <v>1215</v>
      </c>
    </row>
    <row r="372" spans="1:65" s="2" customFormat="1" ht="11.25">
      <c r="A372" s="32"/>
      <c r="B372" s="33"/>
      <c r="C372" s="32"/>
      <c r="D372" s="160" t="s">
        <v>190</v>
      </c>
      <c r="E372" s="32"/>
      <c r="F372" s="161" t="s">
        <v>506</v>
      </c>
      <c r="G372" s="32"/>
      <c r="H372" s="32"/>
      <c r="I372" s="162"/>
      <c r="J372" s="32"/>
      <c r="K372" s="32"/>
      <c r="L372" s="33"/>
      <c r="M372" s="163"/>
      <c r="N372" s="164"/>
      <c r="O372" s="58"/>
      <c r="P372" s="58"/>
      <c r="Q372" s="58"/>
      <c r="R372" s="58"/>
      <c r="S372" s="58"/>
      <c r="T372" s="59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T372" s="17" t="s">
        <v>190</v>
      </c>
      <c r="AU372" s="17" t="s">
        <v>82</v>
      </c>
    </row>
    <row r="373" spans="1:65" s="14" customFormat="1" ht="11.25">
      <c r="B373" s="173"/>
      <c r="D373" s="160" t="s">
        <v>191</v>
      </c>
      <c r="E373" s="174" t="s">
        <v>1</v>
      </c>
      <c r="F373" s="175" t="s">
        <v>193</v>
      </c>
      <c r="H373" s="174" t="s">
        <v>1</v>
      </c>
      <c r="I373" s="176"/>
      <c r="L373" s="173"/>
      <c r="M373" s="177"/>
      <c r="N373" s="178"/>
      <c r="O373" s="178"/>
      <c r="P373" s="178"/>
      <c r="Q373" s="178"/>
      <c r="R373" s="178"/>
      <c r="S373" s="178"/>
      <c r="T373" s="179"/>
      <c r="AT373" s="174" t="s">
        <v>191</v>
      </c>
      <c r="AU373" s="174" t="s">
        <v>82</v>
      </c>
      <c r="AV373" s="14" t="s">
        <v>80</v>
      </c>
      <c r="AW373" s="14" t="s">
        <v>29</v>
      </c>
      <c r="AX373" s="14" t="s">
        <v>72</v>
      </c>
      <c r="AY373" s="174" t="s">
        <v>181</v>
      </c>
    </row>
    <row r="374" spans="1:65" s="14" customFormat="1" ht="33.75">
      <c r="B374" s="173"/>
      <c r="D374" s="160" t="s">
        <v>191</v>
      </c>
      <c r="E374" s="174" t="s">
        <v>1</v>
      </c>
      <c r="F374" s="175" t="s">
        <v>475</v>
      </c>
      <c r="H374" s="174" t="s">
        <v>1</v>
      </c>
      <c r="I374" s="176"/>
      <c r="L374" s="173"/>
      <c r="M374" s="177"/>
      <c r="N374" s="178"/>
      <c r="O374" s="178"/>
      <c r="P374" s="178"/>
      <c r="Q374" s="178"/>
      <c r="R374" s="178"/>
      <c r="S374" s="178"/>
      <c r="T374" s="179"/>
      <c r="AT374" s="174" t="s">
        <v>191</v>
      </c>
      <c r="AU374" s="174" t="s">
        <v>82</v>
      </c>
      <c r="AV374" s="14" t="s">
        <v>80</v>
      </c>
      <c r="AW374" s="14" t="s">
        <v>29</v>
      </c>
      <c r="AX374" s="14" t="s">
        <v>72</v>
      </c>
      <c r="AY374" s="174" t="s">
        <v>181</v>
      </c>
    </row>
    <row r="375" spans="1:65" s="14" customFormat="1" ht="22.5">
      <c r="B375" s="173"/>
      <c r="D375" s="160" t="s">
        <v>191</v>
      </c>
      <c r="E375" s="174" t="s">
        <v>1</v>
      </c>
      <c r="F375" s="175" t="s">
        <v>1202</v>
      </c>
      <c r="H375" s="174" t="s">
        <v>1</v>
      </c>
      <c r="I375" s="176"/>
      <c r="L375" s="173"/>
      <c r="M375" s="177"/>
      <c r="N375" s="178"/>
      <c r="O375" s="178"/>
      <c r="P375" s="178"/>
      <c r="Q375" s="178"/>
      <c r="R375" s="178"/>
      <c r="S375" s="178"/>
      <c r="T375" s="179"/>
      <c r="AT375" s="174" t="s">
        <v>191</v>
      </c>
      <c r="AU375" s="174" t="s">
        <v>82</v>
      </c>
      <c r="AV375" s="14" t="s">
        <v>80</v>
      </c>
      <c r="AW375" s="14" t="s">
        <v>29</v>
      </c>
      <c r="AX375" s="14" t="s">
        <v>72</v>
      </c>
      <c r="AY375" s="174" t="s">
        <v>181</v>
      </c>
    </row>
    <row r="376" spans="1:65" s="14" customFormat="1" ht="33.75">
      <c r="B376" s="173"/>
      <c r="D376" s="160" t="s">
        <v>191</v>
      </c>
      <c r="E376" s="174" t="s">
        <v>1</v>
      </c>
      <c r="F376" s="175" t="s">
        <v>477</v>
      </c>
      <c r="H376" s="174" t="s">
        <v>1</v>
      </c>
      <c r="I376" s="176"/>
      <c r="L376" s="173"/>
      <c r="M376" s="177"/>
      <c r="N376" s="178"/>
      <c r="O376" s="178"/>
      <c r="P376" s="178"/>
      <c r="Q376" s="178"/>
      <c r="R376" s="178"/>
      <c r="S376" s="178"/>
      <c r="T376" s="179"/>
      <c r="AT376" s="174" t="s">
        <v>191</v>
      </c>
      <c r="AU376" s="174" t="s">
        <v>82</v>
      </c>
      <c r="AV376" s="14" t="s">
        <v>80</v>
      </c>
      <c r="AW376" s="14" t="s">
        <v>29</v>
      </c>
      <c r="AX376" s="14" t="s">
        <v>72</v>
      </c>
      <c r="AY376" s="174" t="s">
        <v>181</v>
      </c>
    </row>
    <row r="377" spans="1:65" s="14" customFormat="1" ht="22.5">
      <c r="B377" s="173"/>
      <c r="D377" s="160" t="s">
        <v>191</v>
      </c>
      <c r="E377" s="174" t="s">
        <v>1</v>
      </c>
      <c r="F377" s="175" t="s">
        <v>1206</v>
      </c>
      <c r="H377" s="174" t="s">
        <v>1</v>
      </c>
      <c r="I377" s="176"/>
      <c r="L377" s="173"/>
      <c r="M377" s="177"/>
      <c r="N377" s="178"/>
      <c r="O377" s="178"/>
      <c r="P377" s="178"/>
      <c r="Q377" s="178"/>
      <c r="R377" s="178"/>
      <c r="S377" s="178"/>
      <c r="T377" s="179"/>
      <c r="AT377" s="174" t="s">
        <v>191</v>
      </c>
      <c r="AU377" s="174" t="s">
        <v>82</v>
      </c>
      <c r="AV377" s="14" t="s">
        <v>80</v>
      </c>
      <c r="AW377" s="14" t="s">
        <v>29</v>
      </c>
      <c r="AX377" s="14" t="s">
        <v>72</v>
      </c>
      <c r="AY377" s="174" t="s">
        <v>181</v>
      </c>
    </row>
    <row r="378" spans="1:65" s="14" customFormat="1" ht="11.25">
      <c r="B378" s="173"/>
      <c r="D378" s="160" t="s">
        <v>191</v>
      </c>
      <c r="E378" s="174" t="s">
        <v>1</v>
      </c>
      <c r="F378" s="175" t="s">
        <v>195</v>
      </c>
      <c r="H378" s="174" t="s">
        <v>1</v>
      </c>
      <c r="I378" s="176"/>
      <c r="L378" s="173"/>
      <c r="M378" s="177"/>
      <c r="N378" s="178"/>
      <c r="O378" s="178"/>
      <c r="P378" s="178"/>
      <c r="Q378" s="178"/>
      <c r="R378" s="178"/>
      <c r="S378" s="178"/>
      <c r="T378" s="179"/>
      <c r="AT378" s="174" t="s">
        <v>191</v>
      </c>
      <c r="AU378" s="174" t="s">
        <v>82</v>
      </c>
      <c r="AV378" s="14" t="s">
        <v>80</v>
      </c>
      <c r="AW378" s="14" t="s">
        <v>29</v>
      </c>
      <c r="AX378" s="14" t="s">
        <v>72</v>
      </c>
      <c r="AY378" s="174" t="s">
        <v>181</v>
      </c>
    </row>
    <row r="379" spans="1:65" s="14" customFormat="1" ht="11.25">
      <c r="B379" s="173"/>
      <c r="D379" s="160" t="s">
        <v>191</v>
      </c>
      <c r="E379" s="174" t="s">
        <v>1</v>
      </c>
      <c r="F379" s="175" t="s">
        <v>210</v>
      </c>
      <c r="H379" s="174" t="s">
        <v>1</v>
      </c>
      <c r="I379" s="176"/>
      <c r="L379" s="173"/>
      <c r="M379" s="177"/>
      <c r="N379" s="178"/>
      <c r="O379" s="178"/>
      <c r="P379" s="178"/>
      <c r="Q379" s="178"/>
      <c r="R379" s="178"/>
      <c r="S379" s="178"/>
      <c r="T379" s="179"/>
      <c r="AT379" s="174" t="s">
        <v>191</v>
      </c>
      <c r="AU379" s="174" t="s">
        <v>82</v>
      </c>
      <c r="AV379" s="14" t="s">
        <v>80</v>
      </c>
      <c r="AW379" s="14" t="s">
        <v>29</v>
      </c>
      <c r="AX379" s="14" t="s">
        <v>72</v>
      </c>
      <c r="AY379" s="174" t="s">
        <v>181</v>
      </c>
    </row>
    <row r="380" spans="1:65" s="14" customFormat="1" ht="11.25">
      <c r="B380" s="173"/>
      <c r="D380" s="160" t="s">
        <v>191</v>
      </c>
      <c r="E380" s="174" t="s">
        <v>1</v>
      </c>
      <c r="F380" s="175" t="s">
        <v>196</v>
      </c>
      <c r="H380" s="174" t="s">
        <v>1</v>
      </c>
      <c r="I380" s="176"/>
      <c r="L380" s="173"/>
      <c r="M380" s="177"/>
      <c r="N380" s="178"/>
      <c r="O380" s="178"/>
      <c r="P380" s="178"/>
      <c r="Q380" s="178"/>
      <c r="R380" s="178"/>
      <c r="S380" s="178"/>
      <c r="T380" s="179"/>
      <c r="AT380" s="174" t="s">
        <v>191</v>
      </c>
      <c r="AU380" s="174" t="s">
        <v>82</v>
      </c>
      <c r="AV380" s="14" t="s">
        <v>80</v>
      </c>
      <c r="AW380" s="14" t="s">
        <v>29</v>
      </c>
      <c r="AX380" s="14" t="s">
        <v>72</v>
      </c>
      <c r="AY380" s="174" t="s">
        <v>181</v>
      </c>
    </row>
    <row r="381" spans="1:65" s="13" customFormat="1" ht="11.25">
      <c r="B381" s="165"/>
      <c r="D381" s="160" t="s">
        <v>191</v>
      </c>
      <c r="E381" s="166" t="s">
        <v>1</v>
      </c>
      <c r="F381" s="167" t="s">
        <v>1216</v>
      </c>
      <c r="H381" s="168">
        <v>6</v>
      </c>
      <c r="I381" s="169"/>
      <c r="L381" s="165"/>
      <c r="M381" s="170"/>
      <c r="N381" s="171"/>
      <c r="O381" s="171"/>
      <c r="P381" s="171"/>
      <c r="Q381" s="171"/>
      <c r="R381" s="171"/>
      <c r="S381" s="171"/>
      <c r="T381" s="172"/>
      <c r="AT381" s="166" t="s">
        <v>191</v>
      </c>
      <c r="AU381" s="166" t="s">
        <v>82</v>
      </c>
      <c r="AV381" s="13" t="s">
        <v>82</v>
      </c>
      <c r="AW381" s="13" t="s">
        <v>29</v>
      </c>
      <c r="AX381" s="13" t="s">
        <v>80</v>
      </c>
      <c r="AY381" s="166" t="s">
        <v>181</v>
      </c>
    </row>
    <row r="382" spans="1:65" s="2" customFormat="1" ht="16.5" customHeight="1">
      <c r="A382" s="32"/>
      <c r="B382" s="144"/>
      <c r="C382" s="188" t="s">
        <v>394</v>
      </c>
      <c r="D382" s="188" t="s">
        <v>266</v>
      </c>
      <c r="E382" s="189" t="s">
        <v>299</v>
      </c>
      <c r="F382" s="190" t="s">
        <v>300</v>
      </c>
      <c r="G382" s="191" t="s">
        <v>215</v>
      </c>
      <c r="H382" s="192">
        <v>1</v>
      </c>
      <c r="I382" s="193"/>
      <c r="J382" s="194">
        <f>ROUND(I382*H382,2)</f>
        <v>0</v>
      </c>
      <c r="K382" s="195"/>
      <c r="L382" s="33"/>
      <c r="M382" s="196" t="s">
        <v>1</v>
      </c>
      <c r="N382" s="197" t="s">
        <v>37</v>
      </c>
      <c r="O382" s="58"/>
      <c r="P382" s="156">
        <f>O382*H382</f>
        <v>0</v>
      </c>
      <c r="Q382" s="156">
        <v>0</v>
      </c>
      <c r="R382" s="156">
        <f>Q382*H382</f>
        <v>0</v>
      </c>
      <c r="S382" s="156">
        <v>0</v>
      </c>
      <c r="T382" s="157">
        <f>S382*H382</f>
        <v>0</v>
      </c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R382" s="158" t="s">
        <v>188</v>
      </c>
      <c r="AT382" s="158" t="s">
        <v>266</v>
      </c>
      <c r="AU382" s="158" t="s">
        <v>82</v>
      </c>
      <c r="AY382" s="17" t="s">
        <v>181</v>
      </c>
      <c r="BE382" s="159">
        <f>IF(N382="základní",J382,0)</f>
        <v>0</v>
      </c>
      <c r="BF382" s="159">
        <f>IF(N382="snížená",J382,0)</f>
        <v>0</v>
      </c>
      <c r="BG382" s="159">
        <f>IF(N382="zákl. přenesená",J382,0)</f>
        <v>0</v>
      </c>
      <c r="BH382" s="159">
        <f>IF(N382="sníž. přenesená",J382,0)</f>
        <v>0</v>
      </c>
      <c r="BI382" s="159">
        <f>IF(N382="nulová",J382,0)</f>
        <v>0</v>
      </c>
      <c r="BJ382" s="17" t="s">
        <v>80</v>
      </c>
      <c r="BK382" s="159">
        <f>ROUND(I382*H382,2)</f>
        <v>0</v>
      </c>
      <c r="BL382" s="17" t="s">
        <v>188</v>
      </c>
      <c r="BM382" s="158" t="s">
        <v>1217</v>
      </c>
    </row>
    <row r="383" spans="1:65" s="2" customFormat="1" ht="11.25">
      <c r="A383" s="32"/>
      <c r="B383" s="33"/>
      <c r="C383" s="32"/>
      <c r="D383" s="160" t="s">
        <v>190</v>
      </c>
      <c r="E383" s="32"/>
      <c r="F383" s="161" t="s">
        <v>300</v>
      </c>
      <c r="G383" s="32"/>
      <c r="H383" s="32"/>
      <c r="I383" s="162"/>
      <c r="J383" s="32"/>
      <c r="K383" s="32"/>
      <c r="L383" s="33"/>
      <c r="M383" s="163"/>
      <c r="N383" s="164"/>
      <c r="O383" s="58"/>
      <c r="P383" s="58"/>
      <c r="Q383" s="58"/>
      <c r="R383" s="58"/>
      <c r="S383" s="58"/>
      <c r="T383" s="59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T383" s="17" t="s">
        <v>190</v>
      </c>
      <c r="AU383" s="17" t="s">
        <v>82</v>
      </c>
    </row>
    <row r="384" spans="1:65" s="14" customFormat="1" ht="11.25">
      <c r="B384" s="173"/>
      <c r="D384" s="160" t="s">
        <v>191</v>
      </c>
      <c r="E384" s="174" t="s">
        <v>1</v>
      </c>
      <c r="F384" s="175" t="s">
        <v>193</v>
      </c>
      <c r="H384" s="174" t="s">
        <v>1</v>
      </c>
      <c r="I384" s="176"/>
      <c r="L384" s="173"/>
      <c r="M384" s="177"/>
      <c r="N384" s="178"/>
      <c r="O384" s="178"/>
      <c r="P384" s="178"/>
      <c r="Q384" s="178"/>
      <c r="R384" s="178"/>
      <c r="S384" s="178"/>
      <c r="T384" s="179"/>
      <c r="AT384" s="174" t="s">
        <v>191</v>
      </c>
      <c r="AU384" s="174" t="s">
        <v>82</v>
      </c>
      <c r="AV384" s="14" t="s">
        <v>80</v>
      </c>
      <c r="AW384" s="14" t="s">
        <v>29</v>
      </c>
      <c r="AX384" s="14" t="s">
        <v>72</v>
      </c>
      <c r="AY384" s="174" t="s">
        <v>181</v>
      </c>
    </row>
    <row r="385" spans="1:65" s="14" customFormat="1" ht="22.5">
      <c r="B385" s="173"/>
      <c r="D385" s="160" t="s">
        <v>191</v>
      </c>
      <c r="E385" s="174" t="s">
        <v>1</v>
      </c>
      <c r="F385" s="175" t="s">
        <v>302</v>
      </c>
      <c r="H385" s="174" t="s">
        <v>1</v>
      </c>
      <c r="I385" s="176"/>
      <c r="L385" s="173"/>
      <c r="M385" s="177"/>
      <c r="N385" s="178"/>
      <c r="O385" s="178"/>
      <c r="P385" s="178"/>
      <c r="Q385" s="178"/>
      <c r="R385" s="178"/>
      <c r="S385" s="178"/>
      <c r="T385" s="179"/>
      <c r="AT385" s="174" t="s">
        <v>191</v>
      </c>
      <c r="AU385" s="174" t="s">
        <v>82</v>
      </c>
      <c r="AV385" s="14" t="s">
        <v>80</v>
      </c>
      <c r="AW385" s="14" t="s">
        <v>29</v>
      </c>
      <c r="AX385" s="14" t="s">
        <v>72</v>
      </c>
      <c r="AY385" s="174" t="s">
        <v>181</v>
      </c>
    </row>
    <row r="386" spans="1:65" s="14" customFormat="1" ht="11.25">
      <c r="B386" s="173"/>
      <c r="D386" s="160" t="s">
        <v>191</v>
      </c>
      <c r="E386" s="174" t="s">
        <v>1</v>
      </c>
      <c r="F386" s="175" t="s">
        <v>195</v>
      </c>
      <c r="H386" s="174" t="s">
        <v>1</v>
      </c>
      <c r="I386" s="176"/>
      <c r="L386" s="173"/>
      <c r="M386" s="177"/>
      <c r="N386" s="178"/>
      <c r="O386" s="178"/>
      <c r="P386" s="178"/>
      <c r="Q386" s="178"/>
      <c r="R386" s="178"/>
      <c r="S386" s="178"/>
      <c r="T386" s="179"/>
      <c r="AT386" s="174" t="s">
        <v>191</v>
      </c>
      <c r="AU386" s="174" t="s">
        <v>82</v>
      </c>
      <c r="AV386" s="14" t="s">
        <v>80</v>
      </c>
      <c r="AW386" s="14" t="s">
        <v>29</v>
      </c>
      <c r="AX386" s="14" t="s">
        <v>72</v>
      </c>
      <c r="AY386" s="174" t="s">
        <v>181</v>
      </c>
    </row>
    <row r="387" spans="1:65" s="14" customFormat="1" ht="11.25">
      <c r="B387" s="173"/>
      <c r="D387" s="160" t="s">
        <v>191</v>
      </c>
      <c r="E387" s="174" t="s">
        <v>1</v>
      </c>
      <c r="F387" s="175" t="s">
        <v>210</v>
      </c>
      <c r="H387" s="174" t="s">
        <v>1</v>
      </c>
      <c r="I387" s="176"/>
      <c r="L387" s="173"/>
      <c r="M387" s="177"/>
      <c r="N387" s="178"/>
      <c r="O387" s="178"/>
      <c r="P387" s="178"/>
      <c r="Q387" s="178"/>
      <c r="R387" s="178"/>
      <c r="S387" s="178"/>
      <c r="T387" s="179"/>
      <c r="AT387" s="174" t="s">
        <v>191</v>
      </c>
      <c r="AU387" s="174" t="s">
        <v>82</v>
      </c>
      <c r="AV387" s="14" t="s">
        <v>80</v>
      </c>
      <c r="AW387" s="14" t="s">
        <v>29</v>
      </c>
      <c r="AX387" s="14" t="s">
        <v>72</v>
      </c>
      <c r="AY387" s="174" t="s">
        <v>181</v>
      </c>
    </row>
    <row r="388" spans="1:65" s="14" customFormat="1" ht="11.25">
      <c r="B388" s="173"/>
      <c r="D388" s="160" t="s">
        <v>191</v>
      </c>
      <c r="E388" s="174" t="s">
        <v>1</v>
      </c>
      <c r="F388" s="175" t="s">
        <v>196</v>
      </c>
      <c r="H388" s="174" t="s">
        <v>1</v>
      </c>
      <c r="I388" s="176"/>
      <c r="L388" s="173"/>
      <c r="M388" s="177"/>
      <c r="N388" s="178"/>
      <c r="O388" s="178"/>
      <c r="P388" s="178"/>
      <c r="Q388" s="178"/>
      <c r="R388" s="178"/>
      <c r="S388" s="178"/>
      <c r="T388" s="179"/>
      <c r="AT388" s="174" t="s">
        <v>191</v>
      </c>
      <c r="AU388" s="174" t="s">
        <v>82</v>
      </c>
      <c r="AV388" s="14" t="s">
        <v>80</v>
      </c>
      <c r="AW388" s="14" t="s">
        <v>29</v>
      </c>
      <c r="AX388" s="14" t="s">
        <v>72</v>
      </c>
      <c r="AY388" s="174" t="s">
        <v>181</v>
      </c>
    </row>
    <row r="389" spans="1:65" s="13" customFormat="1" ht="11.25">
      <c r="B389" s="165"/>
      <c r="D389" s="160" t="s">
        <v>191</v>
      </c>
      <c r="E389" s="166" t="s">
        <v>1</v>
      </c>
      <c r="F389" s="167" t="s">
        <v>1086</v>
      </c>
      <c r="H389" s="168">
        <v>1</v>
      </c>
      <c r="I389" s="169"/>
      <c r="L389" s="165"/>
      <c r="M389" s="170"/>
      <c r="N389" s="171"/>
      <c r="O389" s="171"/>
      <c r="P389" s="171"/>
      <c r="Q389" s="171"/>
      <c r="R389" s="171"/>
      <c r="S389" s="171"/>
      <c r="T389" s="172"/>
      <c r="AT389" s="166" t="s">
        <v>191</v>
      </c>
      <c r="AU389" s="166" t="s">
        <v>82</v>
      </c>
      <c r="AV389" s="13" t="s">
        <v>82</v>
      </c>
      <c r="AW389" s="13" t="s">
        <v>29</v>
      </c>
      <c r="AX389" s="13" t="s">
        <v>80</v>
      </c>
      <c r="AY389" s="166" t="s">
        <v>181</v>
      </c>
    </row>
    <row r="390" spans="1:65" s="2" customFormat="1" ht="24.2" customHeight="1">
      <c r="A390" s="32"/>
      <c r="B390" s="144"/>
      <c r="C390" s="188" t="s">
        <v>400</v>
      </c>
      <c r="D390" s="188" t="s">
        <v>266</v>
      </c>
      <c r="E390" s="189" t="s">
        <v>320</v>
      </c>
      <c r="F390" s="190" t="s">
        <v>321</v>
      </c>
      <c r="G390" s="191" t="s">
        <v>307</v>
      </c>
      <c r="H390" s="192">
        <v>40</v>
      </c>
      <c r="I390" s="193"/>
      <c r="J390" s="194">
        <f>ROUND(I390*H390,2)</f>
        <v>0</v>
      </c>
      <c r="K390" s="195"/>
      <c r="L390" s="33"/>
      <c r="M390" s="196" t="s">
        <v>1</v>
      </c>
      <c r="N390" s="197" t="s">
        <v>37</v>
      </c>
      <c r="O390" s="58"/>
      <c r="P390" s="156">
        <f>O390*H390</f>
        <v>0</v>
      </c>
      <c r="Q390" s="156">
        <v>0</v>
      </c>
      <c r="R390" s="156">
        <f>Q390*H390</f>
        <v>0</v>
      </c>
      <c r="S390" s="156">
        <v>0</v>
      </c>
      <c r="T390" s="157">
        <f>S390*H390</f>
        <v>0</v>
      </c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R390" s="158" t="s">
        <v>188</v>
      </c>
      <c r="AT390" s="158" t="s">
        <v>266</v>
      </c>
      <c r="AU390" s="158" t="s">
        <v>82</v>
      </c>
      <c r="AY390" s="17" t="s">
        <v>181</v>
      </c>
      <c r="BE390" s="159">
        <f>IF(N390="základní",J390,0)</f>
        <v>0</v>
      </c>
      <c r="BF390" s="159">
        <f>IF(N390="snížená",J390,0)</f>
        <v>0</v>
      </c>
      <c r="BG390" s="159">
        <f>IF(N390="zákl. přenesená",J390,0)</f>
        <v>0</v>
      </c>
      <c r="BH390" s="159">
        <f>IF(N390="sníž. přenesená",J390,0)</f>
        <v>0</v>
      </c>
      <c r="BI390" s="159">
        <f>IF(N390="nulová",J390,0)</f>
        <v>0</v>
      </c>
      <c r="BJ390" s="17" t="s">
        <v>80</v>
      </c>
      <c r="BK390" s="159">
        <f>ROUND(I390*H390,2)</f>
        <v>0</v>
      </c>
      <c r="BL390" s="17" t="s">
        <v>188</v>
      </c>
      <c r="BM390" s="158" t="s">
        <v>1218</v>
      </c>
    </row>
    <row r="391" spans="1:65" s="2" customFormat="1" ht="19.5">
      <c r="A391" s="32"/>
      <c r="B391" s="33"/>
      <c r="C391" s="32"/>
      <c r="D391" s="160" t="s">
        <v>190</v>
      </c>
      <c r="E391" s="32"/>
      <c r="F391" s="161" t="s">
        <v>321</v>
      </c>
      <c r="G391" s="32"/>
      <c r="H391" s="32"/>
      <c r="I391" s="162"/>
      <c r="J391" s="32"/>
      <c r="K391" s="32"/>
      <c r="L391" s="33"/>
      <c r="M391" s="163"/>
      <c r="N391" s="164"/>
      <c r="O391" s="58"/>
      <c r="P391" s="58"/>
      <c r="Q391" s="58"/>
      <c r="R391" s="58"/>
      <c r="S391" s="58"/>
      <c r="T391" s="59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T391" s="17" t="s">
        <v>190</v>
      </c>
      <c r="AU391" s="17" t="s">
        <v>82</v>
      </c>
    </row>
    <row r="392" spans="1:65" s="14" customFormat="1" ht="11.25">
      <c r="B392" s="173"/>
      <c r="D392" s="160" t="s">
        <v>191</v>
      </c>
      <c r="E392" s="174" t="s">
        <v>1</v>
      </c>
      <c r="F392" s="175" t="s">
        <v>193</v>
      </c>
      <c r="H392" s="174" t="s">
        <v>1</v>
      </c>
      <c r="I392" s="176"/>
      <c r="L392" s="173"/>
      <c r="M392" s="177"/>
      <c r="N392" s="178"/>
      <c r="O392" s="178"/>
      <c r="P392" s="178"/>
      <c r="Q392" s="178"/>
      <c r="R392" s="178"/>
      <c r="S392" s="178"/>
      <c r="T392" s="179"/>
      <c r="AT392" s="174" t="s">
        <v>191</v>
      </c>
      <c r="AU392" s="174" t="s">
        <v>82</v>
      </c>
      <c r="AV392" s="14" t="s">
        <v>80</v>
      </c>
      <c r="AW392" s="14" t="s">
        <v>29</v>
      </c>
      <c r="AX392" s="14" t="s">
        <v>72</v>
      </c>
      <c r="AY392" s="174" t="s">
        <v>181</v>
      </c>
    </row>
    <row r="393" spans="1:65" s="14" customFormat="1" ht="33.75">
      <c r="B393" s="173"/>
      <c r="D393" s="160" t="s">
        <v>191</v>
      </c>
      <c r="E393" s="174" t="s">
        <v>1</v>
      </c>
      <c r="F393" s="175" t="s">
        <v>323</v>
      </c>
      <c r="H393" s="174" t="s">
        <v>1</v>
      </c>
      <c r="I393" s="176"/>
      <c r="L393" s="173"/>
      <c r="M393" s="177"/>
      <c r="N393" s="178"/>
      <c r="O393" s="178"/>
      <c r="P393" s="178"/>
      <c r="Q393" s="178"/>
      <c r="R393" s="178"/>
      <c r="S393" s="178"/>
      <c r="T393" s="179"/>
      <c r="AT393" s="174" t="s">
        <v>191</v>
      </c>
      <c r="AU393" s="174" t="s">
        <v>82</v>
      </c>
      <c r="AV393" s="14" t="s">
        <v>80</v>
      </c>
      <c r="AW393" s="14" t="s">
        <v>29</v>
      </c>
      <c r="AX393" s="14" t="s">
        <v>72</v>
      </c>
      <c r="AY393" s="174" t="s">
        <v>181</v>
      </c>
    </row>
    <row r="394" spans="1:65" s="14" customFormat="1" ht="22.5">
      <c r="B394" s="173"/>
      <c r="D394" s="160" t="s">
        <v>191</v>
      </c>
      <c r="E394" s="174" t="s">
        <v>1</v>
      </c>
      <c r="F394" s="175" t="s">
        <v>324</v>
      </c>
      <c r="H394" s="174" t="s">
        <v>1</v>
      </c>
      <c r="I394" s="176"/>
      <c r="L394" s="173"/>
      <c r="M394" s="177"/>
      <c r="N394" s="178"/>
      <c r="O394" s="178"/>
      <c r="P394" s="178"/>
      <c r="Q394" s="178"/>
      <c r="R394" s="178"/>
      <c r="S394" s="178"/>
      <c r="T394" s="179"/>
      <c r="AT394" s="174" t="s">
        <v>191</v>
      </c>
      <c r="AU394" s="174" t="s">
        <v>82</v>
      </c>
      <c r="AV394" s="14" t="s">
        <v>80</v>
      </c>
      <c r="AW394" s="14" t="s">
        <v>29</v>
      </c>
      <c r="AX394" s="14" t="s">
        <v>72</v>
      </c>
      <c r="AY394" s="174" t="s">
        <v>181</v>
      </c>
    </row>
    <row r="395" spans="1:65" s="14" customFormat="1" ht="11.25">
      <c r="B395" s="173"/>
      <c r="D395" s="160" t="s">
        <v>191</v>
      </c>
      <c r="E395" s="174" t="s">
        <v>1</v>
      </c>
      <c r="F395" s="175" t="s">
        <v>195</v>
      </c>
      <c r="H395" s="174" t="s">
        <v>1</v>
      </c>
      <c r="I395" s="176"/>
      <c r="L395" s="173"/>
      <c r="M395" s="177"/>
      <c r="N395" s="178"/>
      <c r="O395" s="178"/>
      <c r="P395" s="178"/>
      <c r="Q395" s="178"/>
      <c r="R395" s="178"/>
      <c r="S395" s="178"/>
      <c r="T395" s="179"/>
      <c r="AT395" s="174" t="s">
        <v>191</v>
      </c>
      <c r="AU395" s="174" t="s">
        <v>82</v>
      </c>
      <c r="AV395" s="14" t="s">
        <v>80</v>
      </c>
      <c r="AW395" s="14" t="s">
        <v>29</v>
      </c>
      <c r="AX395" s="14" t="s">
        <v>72</v>
      </c>
      <c r="AY395" s="174" t="s">
        <v>181</v>
      </c>
    </row>
    <row r="396" spans="1:65" s="14" customFormat="1" ht="11.25">
      <c r="B396" s="173"/>
      <c r="D396" s="160" t="s">
        <v>191</v>
      </c>
      <c r="E396" s="174" t="s">
        <v>1</v>
      </c>
      <c r="F396" s="175" t="s">
        <v>210</v>
      </c>
      <c r="H396" s="174" t="s">
        <v>1</v>
      </c>
      <c r="I396" s="176"/>
      <c r="L396" s="173"/>
      <c r="M396" s="177"/>
      <c r="N396" s="178"/>
      <c r="O396" s="178"/>
      <c r="P396" s="178"/>
      <c r="Q396" s="178"/>
      <c r="R396" s="178"/>
      <c r="S396" s="178"/>
      <c r="T396" s="179"/>
      <c r="AT396" s="174" t="s">
        <v>191</v>
      </c>
      <c r="AU396" s="174" t="s">
        <v>82</v>
      </c>
      <c r="AV396" s="14" t="s">
        <v>80</v>
      </c>
      <c r="AW396" s="14" t="s">
        <v>29</v>
      </c>
      <c r="AX396" s="14" t="s">
        <v>72</v>
      </c>
      <c r="AY396" s="174" t="s">
        <v>181</v>
      </c>
    </row>
    <row r="397" spans="1:65" s="14" customFormat="1" ht="11.25">
      <c r="B397" s="173"/>
      <c r="D397" s="160" t="s">
        <v>191</v>
      </c>
      <c r="E397" s="174" t="s">
        <v>1</v>
      </c>
      <c r="F397" s="175" t="s">
        <v>196</v>
      </c>
      <c r="H397" s="174" t="s">
        <v>1</v>
      </c>
      <c r="I397" s="176"/>
      <c r="L397" s="173"/>
      <c r="M397" s="177"/>
      <c r="N397" s="178"/>
      <c r="O397" s="178"/>
      <c r="P397" s="178"/>
      <c r="Q397" s="178"/>
      <c r="R397" s="178"/>
      <c r="S397" s="178"/>
      <c r="T397" s="179"/>
      <c r="AT397" s="174" t="s">
        <v>191</v>
      </c>
      <c r="AU397" s="174" t="s">
        <v>82</v>
      </c>
      <c r="AV397" s="14" t="s">
        <v>80</v>
      </c>
      <c r="AW397" s="14" t="s">
        <v>29</v>
      </c>
      <c r="AX397" s="14" t="s">
        <v>72</v>
      </c>
      <c r="AY397" s="174" t="s">
        <v>181</v>
      </c>
    </row>
    <row r="398" spans="1:65" s="13" customFormat="1" ht="22.5">
      <c r="B398" s="165"/>
      <c r="D398" s="160" t="s">
        <v>191</v>
      </c>
      <c r="E398" s="166" t="s">
        <v>1</v>
      </c>
      <c r="F398" s="167" t="s">
        <v>1219</v>
      </c>
      <c r="H398" s="168">
        <v>40</v>
      </c>
      <c r="I398" s="169"/>
      <c r="L398" s="165"/>
      <c r="M398" s="170"/>
      <c r="N398" s="171"/>
      <c r="O398" s="171"/>
      <c r="P398" s="171"/>
      <c r="Q398" s="171"/>
      <c r="R398" s="171"/>
      <c r="S398" s="171"/>
      <c r="T398" s="172"/>
      <c r="AT398" s="166" t="s">
        <v>191</v>
      </c>
      <c r="AU398" s="166" t="s">
        <v>82</v>
      </c>
      <c r="AV398" s="13" t="s">
        <v>82</v>
      </c>
      <c r="AW398" s="13" t="s">
        <v>29</v>
      </c>
      <c r="AX398" s="13" t="s">
        <v>80</v>
      </c>
      <c r="AY398" s="166" t="s">
        <v>181</v>
      </c>
    </row>
    <row r="399" spans="1:65" s="2" customFormat="1" ht="16.5" customHeight="1">
      <c r="A399" s="32"/>
      <c r="B399" s="144"/>
      <c r="C399" s="188" t="s">
        <v>404</v>
      </c>
      <c r="D399" s="188" t="s">
        <v>266</v>
      </c>
      <c r="E399" s="189" t="s">
        <v>516</v>
      </c>
      <c r="F399" s="190" t="s">
        <v>517</v>
      </c>
      <c r="G399" s="191" t="s">
        <v>307</v>
      </c>
      <c r="H399" s="192">
        <v>8</v>
      </c>
      <c r="I399" s="193"/>
      <c r="J399" s="194">
        <f>ROUND(I399*H399,2)</f>
        <v>0</v>
      </c>
      <c r="K399" s="195"/>
      <c r="L399" s="33"/>
      <c r="M399" s="196" t="s">
        <v>1</v>
      </c>
      <c r="N399" s="197" t="s">
        <v>37</v>
      </c>
      <c r="O399" s="58"/>
      <c r="P399" s="156">
        <f>O399*H399</f>
        <v>0</v>
      </c>
      <c r="Q399" s="156">
        <v>0</v>
      </c>
      <c r="R399" s="156">
        <f>Q399*H399</f>
        <v>0</v>
      </c>
      <c r="S399" s="156">
        <v>0</v>
      </c>
      <c r="T399" s="157">
        <f>S399*H399</f>
        <v>0</v>
      </c>
      <c r="U399" s="32"/>
      <c r="V399" s="32"/>
      <c r="W399" s="32"/>
      <c r="X399" s="32"/>
      <c r="Y399" s="32"/>
      <c r="Z399" s="32"/>
      <c r="AA399" s="32"/>
      <c r="AB399" s="32"/>
      <c r="AC399" s="32"/>
      <c r="AD399" s="32"/>
      <c r="AE399" s="32"/>
      <c r="AR399" s="158" t="s">
        <v>188</v>
      </c>
      <c r="AT399" s="158" t="s">
        <v>266</v>
      </c>
      <c r="AU399" s="158" t="s">
        <v>82</v>
      </c>
      <c r="AY399" s="17" t="s">
        <v>181</v>
      </c>
      <c r="BE399" s="159">
        <f>IF(N399="základní",J399,0)</f>
        <v>0</v>
      </c>
      <c r="BF399" s="159">
        <f>IF(N399="snížená",J399,0)</f>
        <v>0</v>
      </c>
      <c r="BG399" s="159">
        <f>IF(N399="zákl. přenesená",J399,0)</f>
        <v>0</v>
      </c>
      <c r="BH399" s="159">
        <f>IF(N399="sníž. přenesená",J399,0)</f>
        <v>0</v>
      </c>
      <c r="BI399" s="159">
        <f>IF(N399="nulová",J399,0)</f>
        <v>0</v>
      </c>
      <c r="BJ399" s="17" t="s">
        <v>80</v>
      </c>
      <c r="BK399" s="159">
        <f>ROUND(I399*H399,2)</f>
        <v>0</v>
      </c>
      <c r="BL399" s="17" t="s">
        <v>188</v>
      </c>
      <c r="BM399" s="158" t="s">
        <v>1220</v>
      </c>
    </row>
    <row r="400" spans="1:65" s="2" customFormat="1" ht="11.25">
      <c r="A400" s="32"/>
      <c r="B400" s="33"/>
      <c r="C400" s="32"/>
      <c r="D400" s="160" t="s">
        <v>190</v>
      </c>
      <c r="E400" s="32"/>
      <c r="F400" s="161" t="s">
        <v>517</v>
      </c>
      <c r="G400" s="32"/>
      <c r="H400" s="32"/>
      <c r="I400" s="162"/>
      <c r="J400" s="32"/>
      <c r="K400" s="32"/>
      <c r="L400" s="33"/>
      <c r="M400" s="163"/>
      <c r="N400" s="164"/>
      <c r="O400" s="58"/>
      <c r="P400" s="58"/>
      <c r="Q400" s="58"/>
      <c r="R400" s="58"/>
      <c r="S400" s="58"/>
      <c r="T400" s="59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T400" s="17" t="s">
        <v>190</v>
      </c>
      <c r="AU400" s="17" t="s">
        <v>82</v>
      </c>
    </row>
    <row r="401" spans="1:65" s="2" customFormat="1" ht="16.5" customHeight="1">
      <c r="A401" s="32"/>
      <c r="B401" s="144"/>
      <c r="C401" s="188" t="s">
        <v>408</v>
      </c>
      <c r="D401" s="188" t="s">
        <v>266</v>
      </c>
      <c r="E401" s="189" t="s">
        <v>519</v>
      </c>
      <c r="F401" s="190" t="s">
        <v>520</v>
      </c>
      <c r="G401" s="191" t="s">
        <v>307</v>
      </c>
      <c r="H401" s="192">
        <v>8</v>
      </c>
      <c r="I401" s="193"/>
      <c r="J401" s="194">
        <f>ROUND(I401*H401,2)</f>
        <v>0</v>
      </c>
      <c r="K401" s="195"/>
      <c r="L401" s="33"/>
      <c r="M401" s="196" t="s">
        <v>1</v>
      </c>
      <c r="N401" s="197" t="s">
        <v>37</v>
      </c>
      <c r="O401" s="58"/>
      <c r="P401" s="156">
        <f>O401*H401</f>
        <v>0</v>
      </c>
      <c r="Q401" s="156">
        <v>0</v>
      </c>
      <c r="R401" s="156">
        <f>Q401*H401</f>
        <v>0</v>
      </c>
      <c r="S401" s="156">
        <v>0</v>
      </c>
      <c r="T401" s="157">
        <f>S401*H401</f>
        <v>0</v>
      </c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R401" s="158" t="s">
        <v>188</v>
      </c>
      <c r="AT401" s="158" t="s">
        <v>266</v>
      </c>
      <c r="AU401" s="158" t="s">
        <v>82</v>
      </c>
      <c r="AY401" s="17" t="s">
        <v>181</v>
      </c>
      <c r="BE401" s="159">
        <f>IF(N401="základní",J401,0)</f>
        <v>0</v>
      </c>
      <c r="BF401" s="159">
        <f>IF(N401="snížená",J401,0)</f>
        <v>0</v>
      </c>
      <c r="BG401" s="159">
        <f>IF(N401="zákl. přenesená",J401,0)</f>
        <v>0</v>
      </c>
      <c r="BH401" s="159">
        <f>IF(N401="sníž. přenesená",J401,0)</f>
        <v>0</v>
      </c>
      <c r="BI401" s="159">
        <f>IF(N401="nulová",J401,0)</f>
        <v>0</v>
      </c>
      <c r="BJ401" s="17" t="s">
        <v>80</v>
      </c>
      <c r="BK401" s="159">
        <f>ROUND(I401*H401,2)</f>
        <v>0</v>
      </c>
      <c r="BL401" s="17" t="s">
        <v>188</v>
      </c>
      <c r="BM401" s="158" t="s">
        <v>1221</v>
      </c>
    </row>
    <row r="402" spans="1:65" s="2" customFormat="1" ht="11.25">
      <c r="A402" s="32"/>
      <c r="B402" s="33"/>
      <c r="C402" s="32"/>
      <c r="D402" s="160" t="s">
        <v>190</v>
      </c>
      <c r="E402" s="32"/>
      <c r="F402" s="161" t="s">
        <v>520</v>
      </c>
      <c r="G402" s="32"/>
      <c r="H402" s="32"/>
      <c r="I402" s="162"/>
      <c r="J402" s="32"/>
      <c r="K402" s="32"/>
      <c r="L402" s="33"/>
      <c r="M402" s="163"/>
      <c r="N402" s="164"/>
      <c r="O402" s="58"/>
      <c r="P402" s="58"/>
      <c r="Q402" s="58"/>
      <c r="R402" s="58"/>
      <c r="S402" s="58"/>
      <c r="T402" s="59"/>
      <c r="U402" s="32"/>
      <c r="V402" s="32"/>
      <c r="W402" s="32"/>
      <c r="X402" s="32"/>
      <c r="Y402" s="32"/>
      <c r="Z402" s="32"/>
      <c r="AA402" s="32"/>
      <c r="AB402" s="32"/>
      <c r="AC402" s="32"/>
      <c r="AD402" s="32"/>
      <c r="AE402" s="32"/>
      <c r="AT402" s="17" t="s">
        <v>190</v>
      </c>
      <c r="AU402" s="17" t="s">
        <v>82</v>
      </c>
    </row>
    <row r="403" spans="1:65" s="2" customFormat="1" ht="16.5" customHeight="1">
      <c r="A403" s="32"/>
      <c r="B403" s="144"/>
      <c r="C403" s="188" t="s">
        <v>532</v>
      </c>
      <c r="D403" s="188" t="s">
        <v>266</v>
      </c>
      <c r="E403" s="189" t="s">
        <v>326</v>
      </c>
      <c r="F403" s="190" t="s">
        <v>327</v>
      </c>
      <c r="G403" s="191" t="s">
        <v>215</v>
      </c>
      <c r="H403" s="192">
        <v>1</v>
      </c>
      <c r="I403" s="193"/>
      <c r="J403" s="194">
        <f>ROUND(I403*H403,2)</f>
        <v>0</v>
      </c>
      <c r="K403" s="195"/>
      <c r="L403" s="33"/>
      <c r="M403" s="196" t="s">
        <v>1</v>
      </c>
      <c r="N403" s="197" t="s">
        <v>37</v>
      </c>
      <c r="O403" s="58"/>
      <c r="P403" s="156">
        <f>O403*H403</f>
        <v>0</v>
      </c>
      <c r="Q403" s="156">
        <v>0</v>
      </c>
      <c r="R403" s="156">
        <f>Q403*H403</f>
        <v>0</v>
      </c>
      <c r="S403" s="156">
        <v>0</v>
      </c>
      <c r="T403" s="157">
        <f>S403*H403</f>
        <v>0</v>
      </c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R403" s="158" t="s">
        <v>188</v>
      </c>
      <c r="AT403" s="158" t="s">
        <v>266</v>
      </c>
      <c r="AU403" s="158" t="s">
        <v>82</v>
      </c>
      <c r="AY403" s="17" t="s">
        <v>181</v>
      </c>
      <c r="BE403" s="159">
        <f>IF(N403="základní",J403,0)</f>
        <v>0</v>
      </c>
      <c r="BF403" s="159">
        <f>IF(N403="snížená",J403,0)</f>
        <v>0</v>
      </c>
      <c r="BG403" s="159">
        <f>IF(N403="zákl. přenesená",J403,0)</f>
        <v>0</v>
      </c>
      <c r="BH403" s="159">
        <f>IF(N403="sníž. přenesená",J403,0)</f>
        <v>0</v>
      </c>
      <c r="BI403" s="159">
        <f>IF(N403="nulová",J403,0)</f>
        <v>0</v>
      </c>
      <c r="BJ403" s="17" t="s">
        <v>80</v>
      </c>
      <c r="BK403" s="159">
        <f>ROUND(I403*H403,2)</f>
        <v>0</v>
      </c>
      <c r="BL403" s="17" t="s">
        <v>188</v>
      </c>
      <c r="BM403" s="158" t="s">
        <v>1222</v>
      </c>
    </row>
    <row r="404" spans="1:65" s="2" customFormat="1" ht="11.25">
      <c r="A404" s="32"/>
      <c r="B404" s="33"/>
      <c r="C404" s="32"/>
      <c r="D404" s="160" t="s">
        <v>190</v>
      </c>
      <c r="E404" s="32"/>
      <c r="F404" s="161" t="s">
        <v>327</v>
      </c>
      <c r="G404" s="32"/>
      <c r="H404" s="32"/>
      <c r="I404" s="162"/>
      <c r="J404" s="32"/>
      <c r="K404" s="32"/>
      <c r="L404" s="33"/>
      <c r="M404" s="163"/>
      <c r="N404" s="164"/>
      <c r="O404" s="58"/>
      <c r="P404" s="58"/>
      <c r="Q404" s="58"/>
      <c r="R404" s="58"/>
      <c r="S404" s="58"/>
      <c r="T404" s="59"/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T404" s="17" t="s">
        <v>190</v>
      </c>
      <c r="AU404" s="17" t="s">
        <v>82</v>
      </c>
    </row>
    <row r="405" spans="1:65" s="2" customFormat="1" ht="16.5" customHeight="1">
      <c r="A405" s="32"/>
      <c r="B405" s="144"/>
      <c r="C405" s="188" t="s">
        <v>537</v>
      </c>
      <c r="D405" s="188" t="s">
        <v>266</v>
      </c>
      <c r="E405" s="189" t="s">
        <v>523</v>
      </c>
      <c r="F405" s="190" t="s">
        <v>1223</v>
      </c>
      <c r="G405" s="191" t="s">
        <v>215</v>
      </c>
      <c r="H405" s="192">
        <v>750</v>
      </c>
      <c r="I405" s="193"/>
      <c r="J405" s="194">
        <f>ROUND(I405*H405,2)</f>
        <v>0</v>
      </c>
      <c r="K405" s="195"/>
      <c r="L405" s="33"/>
      <c r="M405" s="196" t="s">
        <v>1</v>
      </c>
      <c r="N405" s="197" t="s">
        <v>37</v>
      </c>
      <c r="O405" s="58"/>
      <c r="P405" s="156">
        <f>O405*H405</f>
        <v>0</v>
      </c>
      <c r="Q405" s="156">
        <v>0</v>
      </c>
      <c r="R405" s="156">
        <f>Q405*H405</f>
        <v>0</v>
      </c>
      <c r="S405" s="156">
        <v>0</v>
      </c>
      <c r="T405" s="157">
        <f>S405*H405</f>
        <v>0</v>
      </c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R405" s="158" t="s">
        <v>188</v>
      </c>
      <c r="AT405" s="158" t="s">
        <v>266</v>
      </c>
      <c r="AU405" s="158" t="s">
        <v>82</v>
      </c>
      <c r="AY405" s="17" t="s">
        <v>181</v>
      </c>
      <c r="BE405" s="159">
        <f>IF(N405="základní",J405,0)</f>
        <v>0</v>
      </c>
      <c r="BF405" s="159">
        <f>IF(N405="snížená",J405,0)</f>
        <v>0</v>
      </c>
      <c r="BG405" s="159">
        <f>IF(N405="zákl. přenesená",J405,0)</f>
        <v>0</v>
      </c>
      <c r="BH405" s="159">
        <f>IF(N405="sníž. přenesená",J405,0)</f>
        <v>0</v>
      </c>
      <c r="BI405" s="159">
        <f>IF(N405="nulová",J405,0)</f>
        <v>0</v>
      </c>
      <c r="BJ405" s="17" t="s">
        <v>80</v>
      </c>
      <c r="BK405" s="159">
        <f>ROUND(I405*H405,2)</f>
        <v>0</v>
      </c>
      <c r="BL405" s="17" t="s">
        <v>188</v>
      </c>
      <c r="BM405" s="158" t="s">
        <v>1224</v>
      </c>
    </row>
    <row r="406" spans="1:65" s="2" customFormat="1" ht="11.25">
      <c r="A406" s="32"/>
      <c r="B406" s="33"/>
      <c r="C406" s="32"/>
      <c r="D406" s="160" t="s">
        <v>190</v>
      </c>
      <c r="E406" s="32"/>
      <c r="F406" s="161" t="s">
        <v>1223</v>
      </c>
      <c r="G406" s="32"/>
      <c r="H406" s="32"/>
      <c r="I406" s="162"/>
      <c r="J406" s="32"/>
      <c r="K406" s="32"/>
      <c r="L406" s="33"/>
      <c r="M406" s="163"/>
      <c r="N406" s="164"/>
      <c r="O406" s="58"/>
      <c r="P406" s="58"/>
      <c r="Q406" s="58"/>
      <c r="R406" s="58"/>
      <c r="S406" s="58"/>
      <c r="T406" s="59"/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T406" s="17" t="s">
        <v>190</v>
      </c>
      <c r="AU406" s="17" t="s">
        <v>82</v>
      </c>
    </row>
    <row r="407" spans="1:65" s="14" customFormat="1" ht="11.25">
      <c r="B407" s="173"/>
      <c r="D407" s="160" t="s">
        <v>191</v>
      </c>
      <c r="E407" s="174" t="s">
        <v>1</v>
      </c>
      <c r="F407" s="175" t="s">
        <v>193</v>
      </c>
      <c r="H407" s="174" t="s">
        <v>1</v>
      </c>
      <c r="I407" s="176"/>
      <c r="L407" s="173"/>
      <c r="M407" s="177"/>
      <c r="N407" s="178"/>
      <c r="O407" s="178"/>
      <c r="P407" s="178"/>
      <c r="Q407" s="178"/>
      <c r="R407" s="178"/>
      <c r="S407" s="178"/>
      <c r="T407" s="179"/>
      <c r="AT407" s="174" t="s">
        <v>191</v>
      </c>
      <c r="AU407" s="174" t="s">
        <v>82</v>
      </c>
      <c r="AV407" s="14" t="s">
        <v>80</v>
      </c>
      <c r="AW407" s="14" t="s">
        <v>29</v>
      </c>
      <c r="AX407" s="14" t="s">
        <v>72</v>
      </c>
      <c r="AY407" s="174" t="s">
        <v>181</v>
      </c>
    </row>
    <row r="408" spans="1:65" s="14" customFormat="1" ht="11.25">
      <c r="B408" s="173"/>
      <c r="D408" s="160" t="s">
        <v>191</v>
      </c>
      <c r="E408" s="174" t="s">
        <v>1</v>
      </c>
      <c r="F408" s="175" t="s">
        <v>1225</v>
      </c>
      <c r="H408" s="174" t="s">
        <v>1</v>
      </c>
      <c r="I408" s="176"/>
      <c r="L408" s="173"/>
      <c r="M408" s="177"/>
      <c r="N408" s="178"/>
      <c r="O408" s="178"/>
      <c r="P408" s="178"/>
      <c r="Q408" s="178"/>
      <c r="R408" s="178"/>
      <c r="S408" s="178"/>
      <c r="T408" s="179"/>
      <c r="AT408" s="174" t="s">
        <v>191</v>
      </c>
      <c r="AU408" s="174" t="s">
        <v>82</v>
      </c>
      <c r="AV408" s="14" t="s">
        <v>80</v>
      </c>
      <c r="AW408" s="14" t="s">
        <v>29</v>
      </c>
      <c r="AX408" s="14" t="s">
        <v>72</v>
      </c>
      <c r="AY408" s="174" t="s">
        <v>181</v>
      </c>
    </row>
    <row r="409" spans="1:65" s="14" customFormat="1" ht="11.25">
      <c r="B409" s="173"/>
      <c r="D409" s="160" t="s">
        <v>191</v>
      </c>
      <c r="E409" s="174" t="s">
        <v>1</v>
      </c>
      <c r="F409" s="175" t="s">
        <v>527</v>
      </c>
      <c r="H409" s="174" t="s">
        <v>1</v>
      </c>
      <c r="I409" s="176"/>
      <c r="L409" s="173"/>
      <c r="M409" s="177"/>
      <c r="N409" s="178"/>
      <c r="O409" s="178"/>
      <c r="P409" s="178"/>
      <c r="Q409" s="178"/>
      <c r="R409" s="178"/>
      <c r="S409" s="178"/>
      <c r="T409" s="179"/>
      <c r="AT409" s="174" t="s">
        <v>191</v>
      </c>
      <c r="AU409" s="174" t="s">
        <v>82</v>
      </c>
      <c r="AV409" s="14" t="s">
        <v>80</v>
      </c>
      <c r="AW409" s="14" t="s">
        <v>29</v>
      </c>
      <c r="AX409" s="14" t="s">
        <v>72</v>
      </c>
      <c r="AY409" s="174" t="s">
        <v>181</v>
      </c>
    </row>
    <row r="410" spans="1:65" s="14" customFormat="1" ht="11.25">
      <c r="B410" s="173"/>
      <c r="D410" s="160" t="s">
        <v>191</v>
      </c>
      <c r="E410" s="174" t="s">
        <v>1</v>
      </c>
      <c r="F410" s="175" t="s">
        <v>1226</v>
      </c>
      <c r="H410" s="174" t="s">
        <v>1</v>
      </c>
      <c r="I410" s="176"/>
      <c r="L410" s="173"/>
      <c r="M410" s="177"/>
      <c r="N410" s="178"/>
      <c r="O410" s="178"/>
      <c r="P410" s="178"/>
      <c r="Q410" s="178"/>
      <c r="R410" s="178"/>
      <c r="S410" s="178"/>
      <c r="T410" s="179"/>
      <c r="AT410" s="174" t="s">
        <v>191</v>
      </c>
      <c r="AU410" s="174" t="s">
        <v>82</v>
      </c>
      <c r="AV410" s="14" t="s">
        <v>80</v>
      </c>
      <c r="AW410" s="14" t="s">
        <v>29</v>
      </c>
      <c r="AX410" s="14" t="s">
        <v>72</v>
      </c>
      <c r="AY410" s="174" t="s">
        <v>181</v>
      </c>
    </row>
    <row r="411" spans="1:65" s="14" customFormat="1" ht="22.5">
      <c r="B411" s="173"/>
      <c r="D411" s="160" t="s">
        <v>191</v>
      </c>
      <c r="E411" s="174" t="s">
        <v>1</v>
      </c>
      <c r="F411" s="175" t="s">
        <v>529</v>
      </c>
      <c r="H411" s="174" t="s">
        <v>1</v>
      </c>
      <c r="I411" s="176"/>
      <c r="L411" s="173"/>
      <c r="M411" s="177"/>
      <c r="N411" s="178"/>
      <c r="O411" s="178"/>
      <c r="P411" s="178"/>
      <c r="Q411" s="178"/>
      <c r="R411" s="178"/>
      <c r="S411" s="178"/>
      <c r="T411" s="179"/>
      <c r="AT411" s="174" t="s">
        <v>191</v>
      </c>
      <c r="AU411" s="174" t="s">
        <v>82</v>
      </c>
      <c r="AV411" s="14" t="s">
        <v>80</v>
      </c>
      <c r="AW411" s="14" t="s">
        <v>29</v>
      </c>
      <c r="AX411" s="14" t="s">
        <v>72</v>
      </c>
      <c r="AY411" s="174" t="s">
        <v>181</v>
      </c>
    </row>
    <row r="412" spans="1:65" s="14" customFormat="1" ht="11.25">
      <c r="B412" s="173"/>
      <c r="D412" s="160" t="s">
        <v>191</v>
      </c>
      <c r="E412" s="174" t="s">
        <v>1</v>
      </c>
      <c r="F412" s="175" t="s">
        <v>195</v>
      </c>
      <c r="H412" s="174" t="s">
        <v>1</v>
      </c>
      <c r="I412" s="176"/>
      <c r="L412" s="173"/>
      <c r="M412" s="177"/>
      <c r="N412" s="178"/>
      <c r="O412" s="178"/>
      <c r="P412" s="178"/>
      <c r="Q412" s="178"/>
      <c r="R412" s="178"/>
      <c r="S412" s="178"/>
      <c r="T412" s="179"/>
      <c r="AT412" s="174" t="s">
        <v>191</v>
      </c>
      <c r="AU412" s="174" t="s">
        <v>82</v>
      </c>
      <c r="AV412" s="14" t="s">
        <v>80</v>
      </c>
      <c r="AW412" s="14" t="s">
        <v>29</v>
      </c>
      <c r="AX412" s="14" t="s">
        <v>72</v>
      </c>
      <c r="AY412" s="174" t="s">
        <v>181</v>
      </c>
    </row>
    <row r="413" spans="1:65" s="14" customFormat="1" ht="11.25">
      <c r="B413" s="173"/>
      <c r="D413" s="160" t="s">
        <v>191</v>
      </c>
      <c r="E413" s="174" t="s">
        <v>1</v>
      </c>
      <c r="F413" s="175" t="s">
        <v>210</v>
      </c>
      <c r="H413" s="174" t="s">
        <v>1</v>
      </c>
      <c r="I413" s="176"/>
      <c r="L413" s="173"/>
      <c r="M413" s="177"/>
      <c r="N413" s="178"/>
      <c r="O413" s="178"/>
      <c r="P413" s="178"/>
      <c r="Q413" s="178"/>
      <c r="R413" s="178"/>
      <c r="S413" s="178"/>
      <c r="T413" s="179"/>
      <c r="AT413" s="174" t="s">
        <v>191</v>
      </c>
      <c r="AU413" s="174" t="s">
        <v>82</v>
      </c>
      <c r="AV413" s="14" t="s">
        <v>80</v>
      </c>
      <c r="AW413" s="14" t="s">
        <v>29</v>
      </c>
      <c r="AX413" s="14" t="s">
        <v>72</v>
      </c>
      <c r="AY413" s="174" t="s">
        <v>181</v>
      </c>
    </row>
    <row r="414" spans="1:65" s="14" customFormat="1" ht="11.25">
      <c r="B414" s="173"/>
      <c r="D414" s="160" t="s">
        <v>191</v>
      </c>
      <c r="E414" s="174" t="s">
        <v>1</v>
      </c>
      <c r="F414" s="175" t="s">
        <v>196</v>
      </c>
      <c r="H414" s="174" t="s">
        <v>1</v>
      </c>
      <c r="I414" s="176"/>
      <c r="L414" s="173"/>
      <c r="M414" s="177"/>
      <c r="N414" s="178"/>
      <c r="O414" s="178"/>
      <c r="P414" s="178"/>
      <c r="Q414" s="178"/>
      <c r="R414" s="178"/>
      <c r="S414" s="178"/>
      <c r="T414" s="179"/>
      <c r="AT414" s="174" t="s">
        <v>191</v>
      </c>
      <c r="AU414" s="174" t="s">
        <v>82</v>
      </c>
      <c r="AV414" s="14" t="s">
        <v>80</v>
      </c>
      <c r="AW414" s="14" t="s">
        <v>29</v>
      </c>
      <c r="AX414" s="14" t="s">
        <v>72</v>
      </c>
      <c r="AY414" s="174" t="s">
        <v>181</v>
      </c>
    </row>
    <row r="415" spans="1:65" s="13" customFormat="1" ht="22.5">
      <c r="B415" s="165"/>
      <c r="D415" s="160" t="s">
        <v>191</v>
      </c>
      <c r="E415" s="166" t="s">
        <v>1</v>
      </c>
      <c r="F415" s="167" t="s">
        <v>1227</v>
      </c>
      <c r="H415" s="168">
        <v>750</v>
      </c>
      <c r="I415" s="169"/>
      <c r="L415" s="165"/>
      <c r="M415" s="170"/>
      <c r="N415" s="171"/>
      <c r="O415" s="171"/>
      <c r="P415" s="171"/>
      <c r="Q415" s="171"/>
      <c r="R415" s="171"/>
      <c r="S415" s="171"/>
      <c r="T415" s="172"/>
      <c r="AT415" s="166" t="s">
        <v>191</v>
      </c>
      <c r="AU415" s="166" t="s">
        <v>82</v>
      </c>
      <c r="AV415" s="13" t="s">
        <v>82</v>
      </c>
      <c r="AW415" s="13" t="s">
        <v>29</v>
      </c>
      <c r="AX415" s="13" t="s">
        <v>80</v>
      </c>
      <c r="AY415" s="166" t="s">
        <v>181</v>
      </c>
    </row>
    <row r="416" spans="1:65" s="2" customFormat="1" ht="16.5" customHeight="1">
      <c r="A416" s="32"/>
      <c r="B416" s="144"/>
      <c r="C416" s="188" t="s">
        <v>540</v>
      </c>
      <c r="D416" s="188" t="s">
        <v>266</v>
      </c>
      <c r="E416" s="189" t="s">
        <v>334</v>
      </c>
      <c r="F416" s="190" t="s">
        <v>335</v>
      </c>
      <c r="G416" s="191" t="s">
        <v>336</v>
      </c>
      <c r="H416" s="192">
        <v>2.4</v>
      </c>
      <c r="I416" s="193"/>
      <c r="J416" s="194">
        <f>ROUND(I416*H416,2)</f>
        <v>0</v>
      </c>
      <c r="K416" s="195"/>
      <c r="L416" s="33"/>
      <c r="M416" s="196" t="s">
        <v>1</v>
      </c>
      <c r="N416" s="197" t="s">
        <v>37</v>
      </c>
      <c r="O416" s="58"/>
      <c r="P416" s="156">
        <f>O416*H416</f>
        <v>0</v>
      </c>
      <c r="Q416" s="156">
        <v>0</v>
      </c>
      <c r="R416" s="156">
        <f>Q416*H416</f>
        <v>0</v>
      </c>
      <c r="S416" s="156">
        <v>0</v>
      </c>
      <c r="T416" s="157">
        <f>S416*H416</f>
        <v>0</v>
      </c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R416" s="158" t="s">
        <v>188</v>
      </c>
      <c r="AT416" s="158" t="s">
        <v>266</v>
      </c>
      <c r="AU416" s="158" t="s">
        <v>82</v>
      </c>
      <c r="AY416" s="17" t="s">
        <v>181</v>
      </c>
      <c r="BE416" s="159">
        <f>IF(N416="základní",J416,0)</f>
        <v>0</v>
      </c>
      <c r="BF416" s="159">
        <f>IF(N416="snížená",J416,0)</f>
        <v>0</v>
      </c>
      <c r="BG416" s="159">
        <f>IF(N416="zákl. přenesená",J416,0)</f>
        <v>0</v>
      </c>
      <c r="BH416" s="159">
        <f>IF(N416="sníž. přenesená",J416,0)</f>
        <v>0</v>
      </c>
      <c r="BI416" s="159">
        <f>IF(N416="nulová",J416,0)</f>
        <v>0</v>
      </c>
      <c r="BJ416" s="17" t="s">
        <v>80</v>
      </c>
      <c r="BK416" s="159">
        <f>ROUND(I416*H416,2)</f>
        <v>0</v>
      </c>
      <c r="BL416" s="17" t="s">
        <v>188</v>
      </c>
      <c r="BM416" s="158" t="s">
        <v>1228</v>
      </c>
    </row>
    <row r="417" spans="1:65" s="2" customFormat="1" ht="11.25">
      <c r="A417" s="32"/>
      <c r="B417" s="33"/>
      <c r="C417" s="32"/>
      <c r="D417" s="160" t="s">
        <v>190</v>
      </c>
      <c r="E417" s="32"/>
      <c r="F417" s="161" t="s">
        <v>335</v>
      </c>
      <c r="G417" s="32"/>
      <c r="H417" s="32"/>
      <c r="I417" s="162"/>
      <c r="J417" s="32"/>
      <c r="K417" s="32"/>
      <c r="L417" s="33"/>
      <c r="M417" s="163"/>
      <c r="N417" s="164"/>
      <c r="O417" s="58"/>
      <c r="P417" s="58"/>
      <c r="Q417" s="58"/>
      <c r="R417" s="58"/>
      <c r="S417" s="58"/>
      <c r="T417" s="59"/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T417" s="17" t="s">
        <v>190</v>
      </c>
      <c r="AU417" s="17" t="s">
        <v>82</v>
      </c>
    </row>
    <row r="418" spans="1:65" s="2" customFormat="1" ht="21.75" customHeight="1">
      <c r="A418" s="32"/>
      <c r="B418" s="144"/>
      <c r="C418" s="188" t="s">
        <v>542</v>
      </c>
      <c r="D418" s="188" t="s">
        <v>266</v>
      </c>
      <c r="E418" s="189" t="s">
        <v>533</v>
      </c>
      <c r="F418" s="190" t="s">
        <v>534</v>
      </c>
      <c r="G418" s="191" t="s">
        <v>843</v>
      </c>
      <c r="H418" s="192">
        <v>2</v>
      </c>
      <c r="I418" s="193"/>
      <c r="J418" s="194">
        <f>ROUND(I418*H418,2)</f>
        <v>0</v>
      </c>
      <c r="K418" s="195"/>
      <c r="L418" s="33"/>
      <c r="M418" s="196" t="s">
        <v>1</v>
      </c>
      <c r="N418" s="197" t="s">
        <v>37</v>
      </c>
      <c r="O418" s="58"/>
      <c r="P418" s="156">
        <f>O418*H418</f>
        <v>0</v>
      </c>
      <c r="Q418" s="156">
        <v>0</v>
      </c>
      <c r="R418" s="156">
        <f>Q418*H418</f>
        <v>0</v>
      </c>
      <c r="S418" s="156">
        <v>0</v>
      </c>
      <c r="T418" s="157">
        <f>S418*H418</f>
        <v>0</v>
      </c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R418" s="158" t="s">
        <v>188</v>
      </c>
      <c r="AT418" s="158" t="s">
        <v>266</v>
      </c>
      <c r="AU418" s="158" t="s">
        <v>82</v>
      </c>
      <c r="AY418" s="17" t="s">
        <v>181</v>
      </c>
      <c r="BE418" s="159">
        <f>IF(N418="základní",J418,0)</f>
        <v>0</v>
      </c>
      <c r="BF418" s="159">
        <f>IF(N418="snížená",J418,0)</f>
        <v>0</v>
      </c>
      <c r="BG418" s="159">
        <f>IF(N418="zákl. přenesená",J418,0)</f>
        <v>0</v>
      </c>
      <c r="BH418" s="159">
        <f>IF(N418="sníž. přenesená",J418,0)</f>
        <v>0</v>
      </c>
      <c r="BI418" s="159">
        <f>IF(N418="nulová",J418,0)</f>
        <v>0</v>
      </c>
      <c r="BJ418" s="17" t="s">
        <v>80</v>
      </c>
      <c r="BK418" s="159">
        <f>ROUND(I418*H418,2)</f>
        <v>0</v>
      </c>
      <c r="BL418" s="17" t="s">
        <v>188</v>
      </c>
      <c r="BM418" s="158" t="s">
        <v>1229</v>
      </c>
    </row>
    <row r="419" spans="1:65" s="2" customFormat="1" ht="11.25">
      <c r="A419" s="32"/>
      <c r="B419" s="33"/>
      <c r="C419" s="32"/>
      <c r="D419" s="160" t="s">
        <v>190</v>
      </c>
      <c r="E419" s="32"/>
      <c r="F419" s="161" t="s">
        <v>534</v>
      </c>
      <c r="G419" s="32"/>
      <c r="H419" s="32"/>
      <c r="I419" s="162"/>
      <c r="J419" s="32"/>
      <c r="K419" s="32"/>
      <c r="L419" s="33"/>
      <c r="M419" s="163"/>
      <c r="N419" s="164"/>
      <c r="O419" s="58"/>
      <c r="P419" s="58"/>
      <c r="Q419" s="58"/>
      <c r="R419" s="58"/>
      <c r="S419" s="58"/>
      <c r="T419" s="59"/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T419" s="17" t="s">
        <v>190</v>
      </c>
      <c r="AU419" s="17" t="s">
        <v>82</v>
      </c>
    </row>
    <row r="420" spans="1:65" s="14" customFormat="1" ht="11.25">
      <c r="B420" s="173"/>
      <c r="D420" s="160" t="s">
        <v>191</v>
      </c>
      <c r="E420" s="174" t="s">
        <v>1</v>
      </c>
      <c r="F420" s="175" t="s">
        <v>193</v>
      </c>
      <c r="H420" s="174" t="s">
        <v>1</v>
      </c>
      <c r="I420" s="176"/>
      <c r="L420" s="173"/>
      <c r="M420" s="177"/>
      <c r="N420" s="178"/>
      <c r="O420" s="178"/>
      <c r="P420" s="178"/>
      <c r="Q420" s="178"/>
      <c r="R420" s="178"/>
      <c r="S420" s="178"/>
      <c r="T420" s="179"/>
      <c r="AT420" s="174" t="s">
        <v>191</v>
      </c>
      <c r="AU420" s="174" t="s">
        <v>82</v>
      </c>
      <c r="AV420" s="14" t="s">
        <v>80</v>
      </c>
      <c r="AW420" s="14" t="s">
        <v>29</v>
      </c>
      <c r="AX420" s="14" t="s">
        <v>72</v>
      </c>
      <c r="AY420" s="174" t="s">
        <v>181</v>
      </c>
    </row>
    <row r="421" spans="1:65" s="14" customFormat="1" ht="11.25">
      <c r="B421" s="173"/>
      <c r="D421" s="160" t="s">
        <v>191</v>
      </c>
      <c r="E421" s="174" t="s">
        <v>1</v>
      </c>
      <c r="F421" s="175" t="s">
        <v>261</v>
      </c>
      <c r="H421" s="174" t="s">
        <v>1</v>
      </c>
      <c r="I421" s="176"/>
      <c r="L421" s="173"/>
      <c r="M421" s="177"/>
      <c r="N421" s="178"/>
      <c r="O421" s="178"/>
      <c r="P421" s="178"/>
      <c r="Q421" s="178"/>
      <c r="R421" s="178"/>
      <c r="S421" s="178"/>
      <c r="T421" s="179"/>
      <c r="AT421" s="174" t="s">
        <v>191</v>
      </c>
      <c r="AU421" s="174" t="s">
        <v>82</v>
      </c>
      <c r="AV421" s="14" t="s">
        <v>80</v>
      </c>
      <c r="AW421" s="14" t="s">
        <v>29</v>
      </c>
      <c r="AX421" s="14" t="s">
        <v>72</v>
      </c>
      <c r="AY421" s="174" t="s">
        <v>181</v>
      </c>
    </row>
    <row r="422" spans="1:65" s="14" customFormat="1" ht="11.25">
      <c r="B422" s="173"/>
      <c r="D422" s="160" t="s">
        <v>191</v>
      </c>
      <c r="E422" s="174" t="s">
        <v>1</v>
      </c>
      <c r="F422" s="175" t="s">
        <v>195</v>
      </c>
      <c r="H422" s="174" t="s">
        <v>1</v>
      </c>
      <c r="I422" s="176"/>
      <c r="L422" s="173"/>
      <c r="M422" s="177"/>
      <c r="N422" s="178"/>
      <c r="O422" s="178"/>
      <c r="P422" s="178"/>
      <c r="Q422" s="178"/>
      <c r="R422" s="178"/>
      <c r="S422" s="178"/>
      <c r="T422" s="179"/>
      <c r="AT422" s="174" t="s">
        <v>191</v>
      </c>
      <c r="AU422" s="174" t="s">
        <v>82</v>
      </c>
      <c r="AV422" s="14" t="s">
        <v>80</v>
      </c>
      <c r="AW422" s="14" t="s">
        <v>29</v>
      </c>
      <c r="AX422" s="14" t="s">
        <v>72</v>
      </c>
      <c r="AY422" s="174" t="s">
        <v>181</v>
      </c>
    </row>
    <row r="423" spans="1:65" s="14" customFormat="1" ht="11.25">
      <c r="B423" s="173"/>
      <c r="D423" s="160" t="s">
        <v>191</v>
      </c>
      <c r="E423" s="174" t="s">
        <v>1</v>
      </c>
      <c r="F423" s="175" t="s">
        <v>210</v>
      </c>
      <c r="H423" s="174" t="s">
        <v>1</v>
      </c>
      <c r="I423" s="176"/>
      <c r="L423" s="173"/>
      <c r="M423" s="177"/>
      <c r="N423" s="178"/>
      <c r="O423" s="178"/>
      <c r="P423" s="178"/>
      <c r="Q423" s="178"/>
      <c r="R423" s="178"/>
      <c r="S423" s="178"/>
      <c r="T423" s="179"/>
      <c r="AT423" s="174" t="s">
        <v>191</v>
      </c>
      <c r="AU423" s="174" t="s">
        <v>82</v>
      </c>
      <c r="AV423" s="14" t="s">
        <v>80</v>
      </c>
      <c r="AW423" s="14" t="s">
        <v>29</v>
      </c>
      <c r="AX423" s="14" t="s">
        <v>72</v>
      </c>
      <c r="AY423" s="174" t="s">
        <v>181</v>
      </c>
    </row>
    <row r="424" spans="1:65" s="14" customFormat="1" ht="11.25">
      <c r="B424" s="173"/>
      <c r="D424" s="160" t="s">
        <v>191</v>
      </c>
      <c r="E424" s="174" t="s">
        <v>1</v>
      </c>
      <c r="F424" s="175" t="s">
        <v>196</v>
      </c>
      <c r="H424" s="174" t="s">
        <v>1</v>
      </c>
      <c r="I424" s="176"/>
      <c r="L424" s="173"/>
      <c r="M424" s="177"/>
      <c r="N424" s="178"/>
      <c r="O424" s="178"/>
      <c r="P424" s="178"/>
      <c r="Q424" s="178"/>
      <c r="R424" s="178"/>
      <c r="S424" s="178"/>
      <c r="T424" s="179"/>
      <c r="AT424" s="174" t="s">
        <v>191</v>
      </c>
      <c r="AU424" s="174" t="s">
        <v>82</v>
      </c>
      <c r="AV424" s="14" t="s">
        <v>80</v>
      </c>
      <c r="AW424" s="14" t="s">
        <v>29</v>
      </c>
      <c r="AX424" s="14" t="s">
        <v>72</v>
      </c>
      <c r="AY424" s="174" t="s">
        <v>181</v>
      </c>
    </row>
    <row r="425" spans="1:65" s="13" customFormat="1" ht="11.25">
      <c r="B425" s="165"/>
      <c r="D425" s="160" t="s">
        <v>191</v>
      </c>
      <c r="E425" s="166" t="s">
        <v>1</v>
      </c>
      <c r="F425" s="167" t="s">
        <v>1230</v>
      </c>
      <c r="H425" s="168">
        <v>2</v>
      </c>
      <c r="I425" s="169"/>
      <c r="L425" s="165"/>
      <c r="M425" s="170"/>
      <c r="N425" s="171"/>
      <c r="O425" s="171"/>
      <c r="P425" s="171"/>
      <c r="Q425" s="171"/>
      <c r="R425" s="171"/>
      <c r="S425" s="171"/>
      <c r="T425" s="172"/>
      <c r="AT425" s="166" t="s">
        <v>191</v>
      </c>
      <c r="AU425" s="166" t="s">
        <v>82</v>
      </c>
      <c r="AV425" s="13" t="s">
        <v>82</v>
      </c>
      <c r="AW425" s="13" t="s">
        <v>29</v>
      </c>
      <c r="AX425" s="13" t="s">
        <v>80</v>
      </c>
      <c r="AY425" s="166" t="s">
        <v>181</v>
      </c>
    </row>
    <row r="426" spans="1:65" s="2" customFormat="1" ht="16.5" customHeight="1">
      <c r="A426" s="32"/>
      <c r="B426" s="144"/>
      <c r="C426" s="188" t="s">
        <v>544</v>
      </c>
      <c r="D426" s="188" t="s">
        <v>266</v>
      </c>
      <c r="E426" s="189" t="s">
        <v>395</v>
      </c>
      <c r="F426" s="190" t="s">
        <v>396</v>
      </c>
      <c r="G426" s="191" t="s">
        <v>843</v>
      </c>
      <c r="H426" s="192">
        <v>35</v>
      </c>
      <c r="I426" s="193"/>
      <c r="J426" s="194">
        <f>ROUND(I426*H426,2)</f>
        <v>0</v>
      </c>
      <c r="K426" s="195"/>
      <c r="L426" s="33"/>
      <c r="M426" s="196" t="s">
        <v>1</v>
      </c>
      <c r="N426" s="197" t="s">
        <v>37</v>
      </c>
      <c r="O426" s="58"/>
      <c r="P426" s="156">
        <f>O426*H426</f>
        <v>0</v>
      </c>
      <c r="Q426" s="156">
        <v>0</v>
      </c>
      <c r="R426" s="156">
        <f>Q426*H426</f>
        <v>0</v>
      </c>
      <c r="S426" s="156">
        <v>0</v>
      </c>
      <c r="T426" s="157">
        <f>S426*H426</f>
        <v>0</v>
      </c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R426" s="158" t="s">
        <v>188</v>
      </c>
      <c r="AT426" s="158" t="s">
        <v>266</v>
      </c>
      <c r="AU426" s="158" t="s">
        <v>82</v>
      </c>
      <c r="AY426" s="17" t="s">
        <v>181</v>
      </c>
      <c r="BE426" s="159">
        <f>IF(N426="základní",J426,0)</f>
        <v>0</v>
      </c>
      <c r="BF426" s="159">
        <f>IF(N426="snížená",J426,0)</f>
        <v>0</v>
      </c>
      <c r="BG426" s="159">
        <f>IF(N426="zákl. přenesená",J426,0)</f>
        <v>0</v>
      </c>
      <c r="BH426" s="159">
        <f>IF(N426="sníž. přenesená",J426,0)</f>
        <v>0</v>
      </c>
      <c r="BI426" s="159">
        <f>IF(N426="nulová",J426,0)</f>
        <v>0</v>
      </c>
      <c r="BJ426" s="17" t="s">
        <v>80</v>
      </c>
      <c r="BK426" s="159">
        <f>ROUND(I426*H426,2)</f>
        <v>0</v>
      </c>
      <c r="BL426" s="17" t="s">
        <v>188</v>
      </c>
      <c r="BM426" s="158" t="s">
        <v>1231</v>
      </c>
    </row>
    <row r="427" spans="1:65" s="2" customFormat="1" ht="11.25">
      <c r="A427" s="32"/>
      <c r="B427" s="33"/>
      <c r="C427" s="32"/>
      <c r="D427" s="160" t="s">
        <v>190</v>
      </c>
      <c r="E427" s="32"/>
      <c r="F427" s="161" t="s">
        <v>396</v>
      </c>
      <c r="G427" s="32"/>
      <c r="H427" s="32"/>
      <c r="I427" s="162"/>
      <c r="J427" s="32"/>
      <c r="K427" s="32"/>
      <c r="L427" s="33"/>
      <c r="M427" s="163"/>
      <c r="N427" s="164"/>
      <c r="O427" s="58"/>
      <c r="P427" s="58"/>
      <c r="Q427" s="58"/>
      <c r="R427" s="58"/>
      <c r="S427" s="58"/>
      <c r="T427" s="59"/>
      <c r="U427" s="32"/>
      <c r="V427" s="32"/>
      <c r="W427" s="32"/>
      <c r="X427" s="32"/>
      <c r="Y427" s="32"/>
      <c r="Z427" s="32"/>
      <c r="AA427" s="32"/>
      <c r="AB427" s="32"/>
      <c r="AC427" s="32"/>
      <c r="AD427" s="32"/>
      <c r="AE427" s="32"/>
      <c r="AT427" s="17" t="s">
        <v>190</v>
      </c>
      <c r="AU427" s="17" t="s">
        <v>82</v>
      </c>
    </row>
    <row r="428" spans="1:65" s="14" customFormat="1" ht="11.25">
      <c r="B428" s="173"/>
      <c r="D428" s="160" t="s">
        <v>191</v>
      </c>
      <c r="E428" s="174" t="s">
        <v>1</v>
      </c>
      <c r="F428" s="175" t="s">
        <v>193</v>
      </c>
      <c r="H428" s="174" t="s">
        <v>1</v>
      </c>
      <c r="I428" s="176"/>
      <c r="L428" s="173"/>
      <c r="M428" s="177"/>
      <c r="N428" s="178"/>
      <c r="O428" s="178"/>
      <c r="P428" s="178"/>
      <c r="Q428" s="178"/>
      <c r="R428" s="178"/>
      <c r="S428" s="178"/>
      <c r="T428" s="179"/>
      <c r="AT428" s="174" t="s">
        <v>191</v>
      </c>
      <c r="AU428" s="174" t="s">
        <v>82</v>
      </c>
      <c r="AV428" s="14" t="s">
        <v>80</v>
      </c>
      <c r="AW428" s="14" t="s">
        <v>29</v>
      </c>
      <c r="AX428" s="14" t="s">
        <v>72</v>
      </c>
      <c r="AY428" s="174" t="s">
        <v>181</v>
      </c>
    </row>
    <row r="429" spans="1:65" s="14" customFormat="1" ht="11.25">
      <c r="B429" s="173"/>
      <c r="D429" s="160" t="s">
        <v>191</v>
      </c>
      <c r="E429" s="174" t="s">
        <v>1</v>
      </c>
      <c r="F429" s="175" t="s">
        <v>398</v>
      </c>
      <c r="H429" s="174" t="s">
        <v>1</v>
      </c>
      <c r="I429" s="176"/>
      <c r="L429" s="173"/>
      <c r="M429" s="177"/>
      <c r="N429" s="178"/>
      <c r="O429" s="178"/>
      <c r="P429" s="178"/>
      <c r="Q429" s="178"/>
      <c r="R429" s="178"/>
      <c r="S429" s="178"/>
      <c r="T429" s="179"/>
      <c r="AT429" s="174" t="s">
        <v>191</v>
      </c>
      <c r="AU429" s="174" t="s">
        <v>82</v>
      </c>
      <c r="AV429" s="14" t="s">
        <v>80</v>
      </c>
      <c r="AW429" s="14" t="s">
        <v>29</v>
      </c>
      <c r="AX429" s="14" t="s">
        <v>72</v>
      </c>
      <c r="AY429" s="174" t="s">
        <v>181</v>
      </c>
    </row>
    <row r="430" spans="1:65" s="14" customFormat="1" ht="11.25">
      <c r="B430" s="173"/>
      <c r="D430" s="160" t="s">
        <v>191</v>
      </c>
      <c r="E430" s="174" t="s">
        <v>1</v>
      </c>
      <c r="F430" s="175" t="s">
        <v>195</v>
      </c>
      <c r="H430" s="174" t="s">
        <v>1</v>
      </c>
      <c r="I430" s="176"/>
      <c r="L430" s="173"/>
      <c r="M430" s="177"/>
      <c r="N430" s="178"/>
      <c r="O430" s="178"/>
      <c r="P430" s="178"/>
      <c r="Q430" s="178"/>
      <c r="R430" s="178"/>
      <c r="S430" s="178"/>
      <c r="T430" s="179"/>
      <c r="AT430" s="174" t="s">
        <v>191</v>
      </c>
      <c r="AU430" s="174" t="s">
        <v>82</v>
      </c>
      <c r="AV430" s="14" t="s">
        <v>80</v>
      </c>
      <c r="AW430" s="14" t="s">
        <v>29</v>
      </c>
      <c r="AX430" s="14" t="s">
        <v>72</v>
      </c>
      <c r="AY430" s="174" t="s">
        <v>181</v>
      </c>
    </row>
    <row r="431" spans="1:65" s="14" customFormat="1" ht="11.25">
      <c r="B431" s="173"/>
      <c r="D431" s="160" t="s">
        <v>191</v>
      </c>
      <c r="E431" s="174" t="s">
        <v>1</v>
      </c>
      <c r="F431" s="175" t="s">
        <v>210</v>
      </c>
      <c r="H431" s="174" t="s">
        <v>1</v>
      </c>
      <c r="I431" s="176"/>
      <c r="L431" s="173"/>
      <c r="M431" s="177"/>
      <c r="N431" s="178"/>
      <c r="O431" s="178"/>
      <c r="P431" s="178"/>
      <c r="Q431" s="178"/>
      <c r="R431" s="178"/>
      <c r="S431" s="178"/>
      <c r="T431" s="179"/>
      <c r="AT431" s="174" t="s">
        <v>191</v>
      </c>
      <c r="AU431" s="174" t="s">
        <v>82</v>
      </c>
      <c r="AV431" s="14" t="s">
        <v>80</v>
      </c>
      <c r="AW431" s="14" t="s">
        <v>29</v>
      </c>
      <c r="AX431" s="14" t="s">
        <v>72</v>
      </c>
      <c r="AY431" s="174" t="s">
        <v>181</v>
      </c>
    </row>
    <row r="432" spans="1:65" s="14" customFormat="1" ht="11.25">
      <c r="B432" s="173"/>
      <c r="D432" s="160" t="s">
        <v>191</v>
      </c>
      <c r="E432" s="174" t="s">
        <v>1</v>
      </c>
      <c r="F432" s="175" t="s">
        <v>196</v>
      </c>
      <c r="H432" s="174" t="s">
        <v>1</v>
      </c>
      <c r="I432" s="176"/>
      <c r="L432" s="173"/>
      <c r="M432" s="177"/>
      <c r="N432" s="178"/>
      <c r="O432" s="178"/>
      <c r="P432" s="178"/>
      <c r="Q432" s="178"/>
      <c r="R432" s="178"/>
      <c r="S432" s="178"/>
      <c r="T432" s="179"/>
      <c r="AT432" s="174" t="s">
        <v>191</v>
      </c>
      <c r="AU432" s="174" t="s">
        <v>82</v>
      </c>
      <c r="AV432" s="14" t="s">
        <v>80</v>
      </c>
      <c r="AW432" s="14" t="s">
        <v>29</v>
      </c>
      <c r="AX432" s="14" t="s">
        <v>72</v>
      </c>
      <c r="AY432" s="174" t="s">
        <v>181</v>
      </c>
    </row>
    <row r="433" spans="1:65" s="13" customFormat="1" ht="11.25">
      <c r="B433" s="165"/>
      <c r="D433" s="160" t="s">
        <v>191</v>
      </c>
      <c r="E433" s="166" t="s">
        <v>1</v>
      </c>
      <c r="F433" s="167" t="s">
        <v>1232</v>
      </c>
      <c r="H433" s="168">
        <v>35</v>
      </c>
      <c r="I433" s="169"/>
      <c r="L433" s="165"/>
      <c r="M433" s="170"/>
      <c r="N433" s="171"/>
      <c r="O433" s="171"/>
      <c r="P433" s="171"/>
      <c r="Q433" s="171"/>
      <c r="R433" s="171"/>
      <c r="S433" s="171"/>
      <c r="T433" s="172"/>
      <c r="AT433" s="166" t="s">
        <v>191</v>
      </c>
      <c r="AU433" s="166" t="s">
        <v>82</v>
      </c>
      <c r="AV433" s="13" t="s">
        <v>82</v>
      </c>
      <c r="AW433" s="13" t="s">
        <v>29</v>
      </c>
      <c r="AX433" s="13" t="s">
        <v>80</v>
      </c>
      <c r="AY433" s="166" t="s">
        <v>181</v>
      </c>
    </row>
    <row r="434" spans="1:65" s="2" customFormat="1" ht="24.2" customHeight="1">
      <c r="A434" s="32"/>
      <c r="B434" s="144"/>
      <c r="C434" s="188" t="s">
        <v>548</v>
      </c>
      <c r="D434" s="188" t="s">
        <v>266</v>
      </c>
      <c r="E434" s="189" t="s">
        <v>401</v>
      </c>
      <c r="F434" s="190" t="s">
        <v>402</v>
      </c>
      <c r="G434" s="191" t="s">
        <v>215</v>
      </c>
      <c r="H434" s="192">
        <v>10</v>
      </c>
      <c r="I434" s="193"/>
      <c r="J434" s="194">
        <f>ROUND(I434*H434,2)</f>
        <v>0</v>
      </c>
      <c r="K434" s="195"/>
      <c r="L434" s="33"/>
      <c r="M434" s="196" t="s">
        <v>1</v>
      </c>
      <c r="N434" s="197" t="s">
        <v>37</v>
      </c>
      <c r="O434" s="58"/>
      <c r="P434" s="156">
        <f>O434*H434</f>
        <v>0</v>
      </c>
      <c r="Q434" s="156">
        <v>0</v>
      </c>
      <c r="R434" s="156">
        <f>Q434*H434</f>
        <v>0</v>
      </c>
      <c r="S434" s="156">
        <v>0</v>
      </c>
      <c r="T434" s="157">
        <f>S434*H434</f>
        <v>0</v>
      </c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R434" s="158" t="s">
        <v>188</v>
      </c>
      <c r="AT434" s="158" t="s">
        <v>266</v>
      </c>
      <c r="AU434" s="158" t="s">
        <v>82</v>
      </c>
      <c r="AY434" s="17" t="s">
        <v>181</v>
      </c>
      <c r="BE434" s="159">
        <f>IF(N434="základní",J434,0)</f>
        <v>0</v>
      </c>
      <c r="BF434" s="159">
        <f>IF(N434="snížená",J434,0)</f>
        <v>0</v>
      </c>
      <c r="BG434" s="159">
        <f>IF(N434="zákl. přenesená",J434,0)</f>
        <v>0</v>
      </c>
      <c r="BH434" s="159">
        <f>IF(N434="sníž. přenesená",J434,0)</f>
        <v>0</v>
      </c>
      <c r="BI434" s="159">
        <f>IF(N434="nulová",J434,0)</f>
        <v>0</v>
      </c>
      <c r="BJ434" s="17" t="s">
        <v>80</v>
      </c>
      <c r="BK434" s="159">
        <f>ROUND(I434*H434,2)</f>
        <v>0</v>
      </c>
      <c r="BL434" s="17" t="s">
        <v>188</v>
      </c>
      <c r="BM434" s="158" t="s">
        <v>1233</v>
      </c>
    </row>
    <row r="435" spans="1:65" s="2" customFormat="1" ht="11.25">
      <c r="A435" s="32"/>
      <c r="B435" s="33"/>
      <c r="C435" s="32"/>
      <c r="D435" s="160" t="s">
        <v>190</v>
      </c>
      <c r="E435" s="32"/>
      <c r="F435" s="161" t="s">
        <v>402</v>
      </c>
      <c r="G435" s="32"/>
      <c r="H435" s="32"/>
      <c r="I435" s="162"/>
      <c r="J435" s="32"/>
      <c r="K435" s="32"/>
      <c r="L435" s="33"/>
      <c r="M435" s="163"/>
      <c r="N435" s="164"/>
      <c r="O435" s="58"/>
      <c r="P435" s="58"/>
      <c r="Q435" s="58"/>
      <c r="R435" s="58"/>
      <c r="S435" s="58"/>
      <c r="T435" s="59"/>
      <c r="U435" s="32"/>
      <c r="V435" s="32"/>
      <c r="W435" s="32"/>
      <c r="X435" s="32"/>
      <c r="Y435" s="32"/>
      <c r="Z435" s="32"/>
      <c r="AA435" s="32"/>
      <c r="AB435" s="32"/>
      <c r="AC435" s="32"/>
      <c r="AD435" s="32"/>
      <c r="AE435" s="32"/>
      <c r="AT435" s="17" t="s">
        <v>190</v>
      </c>
      <c r="AU435" s="17" t="s">
        <v>82</v>
      </c>
    </row>
    <row r="436" spans="1:65" s="2" customFormat="1" ht="24.2" customHeight="1">
      <c r="A436" s="32"/>
      <c r="B436" s="144"/>
      <c r="C436" s="188" t="s">
        <v>552</v>
      </c>
      <c r="D436" s="188" t="s">
        <v>266</v>
      </c>
      <c r="E436" s="189" t="s">
        <v>405</v>
      </c>
      <c r="F436" s="190" t="s">
        <v>406</v>
      </c>
      <c r="G436" s="191" t="s">
        <v>183</v>
      </c>
      <c r="H436" s="192">
        <v>4761</v>
      </c>
      <c r="I436" s="193"/>
      <c r="J436" s="194">
        <f>ROUND(I436*H436,2)</f>
        <v>0</v>
      </c>
      <c r="K436" s="195"/>
      <c r="L436" s="33"/>
      <c r="M436" s="196" t="s">
        <v>1</v>
      </c>
      <c r="N436" s="197" t="s">
        <v>37</v>
      </c>
      <c r="O436" s="58"/>
      <c r="P436" s="156">
        <f>O436*H436</f>
        <v>0</v>
      </c>
      <c r="Q436" s="156">
        <v>0</v>
      </c>
      <c r="R436" s="156">
        <f>Q436*H436</f>
        <v>0</v>
      </c>
      <c r="S436" s="156">
        <v>0</v>
      </c>
      <c r="T436" s="157">
        <f>S436*H436</f>
        <v>0</v>
      </c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R436" s="158" t="s">
        <v>188</v>
      </c>
      <c r="AT436" s="158" t="s">
        <v>266</v>
      </c>
      <c r="AU436" s="158" t="s">
        <v>82</v>
      </c>
      <c r="AY436" s="17" t="s">
        <v>181</v>
      </c>
      <c r="BE436" s="159">
        <f>IF(N436="základní",J436,0)</f>
        <v>0</v>
      </c>
      <c r="BF436" s="159">
        <f>IF(N436="snížená",J436,0)</f>
        <v>0</v>
      </c>
      <c r="BG436" s="159">
        <f>IF(N436="zákl. přenesená",J436,0)</f>
        <v>0</v>
      </c>
      <c r="BH436" s="159">
        <f>IF(N436="sníž. přenesená",J436,0)</f>
        <v>0</v>
      </c>
      <c r="BI436" s="159">
        <f>IF(N436="nulová",J436,0)</f>
        <v>0</v>
      </c>
      <c r="BJ436" s="17" t="s">
        <v>80</v>
      </c>
      <c r="BK436" s="159">
        <f>ROUND(I436*H436,2)</f>
        <v>0</v>
      </c>
      <c r="BL436" s="17" t="s">
        <v>188</v>
      </c>
      <c r="BM436" s="158" t="s">
        <v>1234</v>
      </c>
    </row>
    <row r="437" spans="1:65" s="2" customFormat="1" ht="19.5">
      <c r="A437" s="32"/>
      <c r="B437" s="33"/>
      <c r="C437" s="32"/>
      <c r="D437" s="160" t="s">
        <v>190</v>
      </c>
      <c r="E437" s="32"/>
      <c r="F437" s="161" t="s">
        <v>406</v>
      </c>
      <c r="G437" s="32"/>
      <c r="H437" s="32"/>
      <c r="I437" s="162"/>
      <c r="J437" s="32"/>
      <c r="K437" s="32"/>
      <c r="L437" s="33"/>
      <c r="M437" s="163"/>
      <c r="N437" s="164"/>
      <c r="O437" s="58"/>
      <c r="P437" s="58"/>
      <c r="Q437" s="58"/>
      <c r="R437" s="58"/>
      <c r="S437" s="58"/>
      <c r="T437" s="59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T437" s="17" t="s">
        <v>190</v>
      </c>
      <c r="AU437" s="17" t="s">
        <v>82</v>
      </c>
    </row>
    <row r="438" spans="1:65" s="2" customFormat="1" ht="16.5" customHeight="1">
      <c r="A438" s="32"/>
      <c r="B438" s="144"/>
      <c r="C438" s="188" t="s">
        <v>556</v>
      </c>
      <c r="D438" s="188" t="s">
        <v>266</v>
      </c>
      <c r="E438" s="189" t="s">
        <v>553</v>
      </c>
      <c r="F438" s="190" t="s">
        <v>554</v>
      </c>
      <c r="G438" s="191" t="s">
        <v>215</v>
      </c>
      <c r="H438" s="192">
        <v>4</v>
      </c>
      <c r="I438" s="193"/>
      <c r="J438" s="194">
        <f>ROUND(I438*H438,2)</f>
        <v>0</v>
      </c>
      <c r="K438" s="195"/>
      <c r="L438" s="33"/>
      <c r="M438" s="196" t="s">
        <v>1</v>
      </c>
      <c r="N438" s="197" t="s">
        <v>37</v>
      </c>
      <c r="O438" s="58"/>
      <c r="P438" s="156">
        <f>O438*H438</f>
        <v>0</v>
      </c>
      <c r="Q438" s="156">
        <v>0</v>
      </c>
      <c r="R438" s="156">
        <f>Q438*H438</f>
        <v>0</v>
      </c>
      <c r="S438" s="156">
        <v>0</v>
      </c>
      <c r="T438" s="157">
        <f>S438*H438</f>
        <v>0</v>
      </c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R438" s="158" t="s">
        <v>188</v>
      </c>
      <c r="AT438" s="158" t="s">
        <v>266</v>
      </c>
      <c r="AU438" s="158" t="s">
        <v>82</v>
      </c>
      <c r="AY438" s="17" t="s">
        <v>181</v>
      </c>
      <c r="BE438" s="159">
        <f>IF(N438="základní",J438,0)</f>
        <v>0</v>
      </c>
      <c r="BF438" s="159">
        <f>IF(N438="snížená",J438,0)</f>
        <v>0</v>
      </c>
      <c r="BG438" s="159">
        <f>IF(N438="zákl. přenesená",J438,0)</f>
        <v>0</v>
      </c>
      <c r="BH438" s="159">
        <f>IF(N438="sníž. přenesená",J438,0)</f>
        <v>0</v>
      </c>
      <c r="BI438" s="159">
        <f>IF(N438="nulová",J438,0)</f>
        <v>0</v>
      </c>
      <c r="BJ438" s="17" t="s">
        <v>80</v>
      </c>
      <c r="BK438" s="159">
        <f>ROUND(I438*H438,2)</f>
        <v>0</v>
      </c>
      <c r="BL438" s="17" t="s">
        <v>188</v>
      </c>
      <c r="BM438" s="158" t="s">
        <v>1235</v>
      </c>
    </row>
    <row r="439" spans="1:65" s="2" customFormat="1" ht="11.25">
      <c r="A439" s="32"/>
      <c r="B439" s="33"/>
      <c r="C439" s="32"/>
      <c r="D439" s="160" t="s">
        <v>190</v>
      </c>
      <c r="E439" s="32"/>
      <c r="F439" s="161" t="s">
        <v>554</v>
      </c>
      <c r="G439" s="32"/>
      <c r="H439" s="32"/>
      <c r="I439" s="162"/>
      <c r="J439" s="32"/>
      <c r="K439" s="32"/>
      <c r="L439" s="33"/>
      <c r="M439" s="163"/>
      <c r="N439" s="164"/>
      <c r="O439" s="58"/>
      <c r="P439" s="58"/>
      <c r="Q439" s="58"/>
      <c r="R439" s="58"/>
      <c r="S439" s="58"/>
      <c r="T439" s="59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T439" s="17" t="s">
        <v>190</v>
      </c>
      <c r="AU439" s="17" t="s">
        <v>82</v>
      </c>
    </row>
    <row r="440" spans="1:65" s="2" customFormat="1" ht="16.5" customHeight="1">
      <c r="A440" s="32"/>
      <c r="B440" s="144"/>
      <c r="C440" s="188" t="s">
        <v>560</v>
      </c>
      <c r="D440" s="188" t="s">
        <v>266</v>
      </c>
      <c r="E440" s="189" t="s">
        <v>557</v>
      </c>
      <c r="F440" s="190" t="s">
        <v>558</v>
      </c>
      <c r="G440" s="191" t="s">
        <v>215</v>
      </c>
      <c r="H440" s="192">
        <v>4</v>
      </c>
      <c r="I440" s="193"/>
      <c r="J440" s="194">
        <f>ROUND(I440*H440,2)</f>
        <v>0</v>
      </c>
      <c r="K440" s="195"/>
      <c r="L440" s="33"/>
      <c r="M440" s="196" t="s">
        <v>1</v>
      </c>
      <c r="N440" s="197" t="s">
        <v>37</v>
      </c>
      <c r="O440" s="58"/>
      <c r="P440" s="156">
        <f>O440*H440</f>
        <v>0</v>
      </c>
      <c r="Q440" s="156">
        <v>0</v>
      </c>
      <c r="R440" s="156">
        <f>Q440*H440</f>
        <v>0</v>
      </c>
      <c r="S440" s="156">
        <v>0</v>
      </c>
      <c r="T440" s="157">
        <f>S440*H440</f>
        <v>0</v>
      </c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R440" s="158" t="s">
        <v>188</v>
      </c>
      <c r="AT440" s="158" t="s">
        <v>266</v>
      </c>
      <c r="AU440" s="158" t="s">
        <v>82</v>
      </c>
      <c r="AY440" s="17" t="s">
        <v>181</v>
      </c>
      <c r="BE440" s="159">
        <f>IF(N440="základní",J440,0)</f>
        <v>0</v>
      </c>
      <c r="BF440" s="159">
        <f>IF(N440="snížená",J440,0)</f>
        <v>0</v>
      </c>
      <c r="BG440" s="159">
        <f>IF(N440="zákl. přenesená",J440,0)</f>
        <v>0</v>
      </c>
      <c r="BH440" s="159">
        <f>IF(N440="sníž. přenesená",J440,0)</f>
        <v>0</v>
      </c>
      <c r="BI440" s="159">
        <f>IF(N440="nulová",J440,0)</f>
        <v>0</v>
      </c>
      <c r="BJ440" s="17" t="s">
        <v>80</v>
      </c>
      <c r="BK440" s="159">
        <f>ROUND(I440*H440,2)</f>
        <v>0</v>
      </c>
      <c r="BL440" s="17" t="s">
        <v>188</v>
      </c>
      <c r="BM440" s="158" t="s">
        <v>1236</v>
      </c>
    </row>
    <row r="441" spans="1:65" s="2" customFormat="1" ht="11.25">
      <c r="A441" s="32"/>
      <c r="B441" s="33"/>
      <c r="C441" s="32"/>
      <c r="D441" s="160" t="s">
        <v>190</v>
      </c>
      <c r="E441" s="32"/>
      <c r="F441" s="161" t="s">
        <v>558</v>
      </c>
      <c r="G441" s="32"/>
      <c r="H441" s="32"/>
      <c r="I441" s="162"/>
      <c r="J441" s="32"/>
      <c r="K441" s="32"/>
      <c r="L441" s="33"/>
      <c r="M441" s="163"/>
      <c r="N441" s="164"/>
      <c r="O441" s="58"/>
      <c r="P441" s="58"/>
      <c r="Q441" s="58"/>
      <c r="R441" s="58"/>
      <c r="S441" s="58"/>
      <c r="T441" s="59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T441" s="17" t="s">
        <v>190</v>
      </c>
      <c r="AU441" s="17" t="s">
        <v>82</v>
      </c>
    </row>
    <row r="442" spans="1:65" s="2" customFormat="1" ht="16.5" customHeight="1">
      <c r="A442" s="32"/>
      <c r="B442" s="144"/>
      <c r="C442" s="188" t="s">
        <v>564</v>
      </c>
      <c r="D442" s="188" t="s">
        <v>266</v>
      </c>
      <c r="E442" s="189" t="s">
        <v>545</v>
      </c>
      <c r="F442" s="190" t="s">
        <v>546</v>
      </c>
      <c r="G442" s="191" t="s">
        <v>183</v>
      </c>
      <c r="H442" s="192">
        <v>4949</v>
      </c>
      <c r="I442" s="193"/>
      <c r="J442" s="194">
        <f>ROUND(I442*H442,2)</f>
        <v>0</v>
      </c>
      <c r="K442" s="195"/>
      <c r="L442" s="33"/>
      <c r="M442" s="196" t="s">
        <v>1</v>
      </c>
      <c r="N442" s="197" t="s">
        <v>37</v>
      </c>
      <c r="O442" s="58"/>
      <c r="P442" s="156">
        <f>O442*H442</f>
        <v>0</v>
      </c>
      <c r="Q442" s="156">
        <v>0</v>
      </c>
      <c r="R442" s="156">
        <f>Q442*H442</f>
        <v>0</v>
      </c>
      <c r="S442" s="156">
        <v>0</v>
      </c>
      <c r="T442" s="157">
        <f>S442*H442</f>
        <v>0</v>
      </c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R442" s="158" t="s">
        <v>188</v>
      </c>
      <c r="AT442" s="158" t="s">
        <v>266</v>
      </c>
      <c r="AU442" s="158" t="s">
        <v>82</v>
      </c>
      <c r="AY442" s="17" t="s">
        <v>181</v>
      </c>
      <c r="BE442" s="159">
        <f>IF(N442="základní",J442,0)</f>
        <v>0</v>
      </c>
      <c r="BF442" s="159">
        <f>IF(N442="snížená",J442,0)</f>
        <v>0</v>
      </c>
      <c r="BG442" s="159">
        <f>IF(N442="zákl. přenesená",J442,0)</f>
        <v>0</v>
      </c>
      <c r="BH442" s="159">
        <f>IF(N442="sníž. přenesená",J442,0)</f>
        <v>0</v>
      </c>
      <c r="BI442" s="159">
        <f>IF(N442="nulová",J442,0)</f>
        <v>0</v>
      </c>
      <c r="BJ442" s="17" t="s">
        <v>80</v>
      </c>
      <c r="BK442" s="159">
        <f>ROUND(I442*H442,2)</f>
        <v>0</v>
      </c>
      <c r="BL442" s="17" t="s">
        <v>188</v>
      </c>
      <c r="BM442" s="158" t="s">
        <v>1237</v>
      </c>
    </row>
    <row r="443" spans="1:65" s="2" customFormat="1" ht="11.25">
      <c r="A443" s="32"/>
      <c r="B443" s="33"/>
      <c r="C443" s="32"/>
      <c r="D443" s="160" t="s">
        <v>190</v>
      </c>
      <c r="E443" s="32"/>
      <c r="F443" s="161" t="s">
        <v>546</v>
      </c>
      <c r="G443" s="32"/>
      <c r="H443" s="32"/>
      <c r="I443" s="162"/>
      <c r="J443" s="32"/>
      <c r="K443" s="32"/>
      <c r="L443" s="33"/>
      <c r="M443" s="163"/>
      <c r="N443" s="164"/>
      <c r="O443" s="58"/>
      <c r="P443" s="58"/>
      <c r="Q443" s="58"/>
      <c r="R443" s="58"/>
      <c r="S443" s="58"/>
      <c r="T443" s="59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T443" s="17" t="s">
        <v>190</v>
      </c>
      <c r="AU443" s="17" t="s">
        <v>82</v>
      </c>
    </row>
    <row r="444" spans="1:65" s="2" customFormat="1" ht="16.5" customHeight="1">
      <c r="A444" s="32"/>
      <c r="B444" s="144"/>
      <c r="C444" s="188" t="s">
        <v>568</v>
      </c>
      <c r="D444" s="188" t="s">
        <v>266</v>
      </c>
      <c r="E444" s="189" t="s">
        <v>565</v>
      </c>
      <c r="F444" s="190" t="s">
        <v>566</v>
      </c>
      <c r="G444" s="191" t="s">
        <v>183</v>
      </c>
      <c r="H444" s="192">
        <v>9248</v>
      </c>
      <c r="I444" s="193"/>
      <c r="J444" s="194">
        <f>ROUND(I444*H444,2)</f>
        <v>0</v>
      </c>
      <c r="K444" s="195"/>
      <c r="L444" s="33"/>
      <c r="M444" s="196" t="s">
        <v>1</v>
      </c>
      <c r="N444" s="197" t="s">
        <v>37</v>
      </c>
      <c r="O444" s="58"/>
      <c r="P444" s="156">
        <f>O444*H444</f>
        <v>0</v>
      </c>
      <c r="Q444" s="156">
        <v>0</v>
      </c>
      <c r="R444" s="156">
        <f>Q444*H444</f>
        <v>0</v>
      </c>
      <c r="S444" s="156">
        <v>0</v>
      </c>
      <c r="T444" s="157">
        <f>S444*H444</f>
        <v>0</v>
      </c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R444" s="158" t="s">
        <v>188</v>
      </c>
      <c r="AT444" s="158" t="s">
        <v>266</v>
      </c>
      <c r="AU444" s="158" t="s">
        <v>82</v>
      </c>
      <c r="AY444" s="17" t="s">
        <v>181</v>
      </c>
      <c r="BE444" s="159">
        <f>IF(N444="základní",J444,0)</f>
        <v>0</v>
      </c>
      <c r="BF444" s="159">
        <f>IF(N444="snížená",J444,0)</f>
        <v>0</v>
      </c>
      <c r="BG444" s="159">
        <f>IF(N444="zákl. přenesená",J444,0)</f>
        <v>0</v>
      </c>
      <c r="BH444" s="159">
        <f>IF(N444="sníž. přenesená",J444,0)</f>
        <v>0</v>
      </c>
      <c r="BI444" s="159">
        <f>IF(N444="nulová",J444,0)</f>
        <v>0</v>
      </c>
      <c r="BJ444" s="17" t="s">
        <v>80</v>
      </c>
      <c r="BK444" s="159">
        <f>ROUND(I444*H444,2)</f>
        <v>0</v>
      </c>
      <c r="BL444" s="17" t="s">
        <v>188</v>
      </c>
      <c r="BM444" s="158" t="s">
        <v>1238</v>
      </c>
    </row>
    <row r="445" spans="1:65" s="2" customFormat="1" ht="11.25">
      <c r="A445" s="32"/>
      <c r="B445" s="33"/>
      <c r="C445" s="32"/>
      <c r="D445" s="160" t="s">
        <v>190</v>
      </c>
      <c r="E445" s="32"/>
      <c r="F445" s="161" t="s">
        <v>566</v>
      </c>
      <c r="G445" s="32"/>
      <c r="H445" s="32"/>
      <c r="I445" s="162"/>
      <c r="J445" s="32"/>
      <c r="K445" s="32"/>
      <c r="L445" s="33"/>
      <c r="M445" s="163"/>
      <c r="N445" s="164"/>
      <c r="O445" s="58"/>
      <c r="P445" s="58"/>
      <c r="Q445" s="58"/>
      <c r="R445" s="58"/>
      <c r="S445" s="58"/>
      <c r="T445" s="59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T445" s="17" t="s">
        <v>190</v>
      </c>
      <c r="AU445" s="17" t="s">
        <v>82</v>
      </c>
    </row>
    <row r="446" spans="1:65" s="2" customFormat="1" ht="16.5" customHeight="1">
      <c r="A446" s="32"/>
      <c r="B446" s="144"/>
      <c r="C446" s="188" t="s">
        <v>990</v>
      </c>
      <c r="D446" s="188" t="s">
        <v>266</v>
      </c>
      <c r="E446" s="189" t="s">
        <v>1239</v>
      </c>
      <c r="F446" s="190" t="s">
        <v>1240</v>
      </c>
      <c r="G446" s="191" t="s">
        <v>215</v>
      </c>
      <c r="H446" s="192">
        <v>1</v>
      </c>
      <c r="I446" s="193"/>
      <c r="J446" s="194">
        <f>ROUND(I446*H446,2)</f>
        <v>0</v>
      </c>
      <c r="K446" s="195"/>
      <c r="L446" s="33"/>
      <c r="M446" s="196" t="s">
        <v>1</v>
      </c>
      <c r="N446" s="197" t="s">
        <v>37</v>
      </c>
      <c r="O446" s="58"/>
      <c r="P446" s="156">
        <f>O446*H446</f>
        <v>0</v>
      </c>
      <c r="Q446" s="156">
        <v>0</v>
      </c>
      <c r="R446" s="156">
        <f>Q446*H446</f>
        <v>0</v>
      </c>
      <c r="S446" s="156">
        <v>0</v>
      </c>
      <c r="T446" s="157">
        <f>S446*H446</f>
        <v>0</v>
      </c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R446" s="158" t="s">
        <v>188</v>
      </c>
      <c r="AT446" s="158" t="s">
        <v>266</v>
      </c>
      <c r="AU446" s="158" t="s">
        <v>82</v>
      </c>
      <c r="AY446" s="17" t="s">
        <v>181</v>
      </c>
      <c r="BE446" s="159">
        <f>IF(N446="základní",J446,0)</f>
        <v>0</v>
      </c>
      <c r="BF446" s="159">
        <f>IF(N446="snížená",J446,0)</f>
        <v>0</v>
      </c>
      <c r="BG446" s="159">
        <f>IF(N446="zákl. přenesená",J446,0)</f>
        <v>0</v>
      </c>
      <c r="BH446" s="159">
        <f>IF(N446="sníž. přenesená",J446,0)</f>
        <v>0</v>
      </c>
      <c r="BI446" s="159">
        <f>IF(N446="nulová",J446,0)</f>
        <v>0</v>
      </c>
      <c r="BJ446" s="17" t="s">
        <v>80</v>
      </c>
      <c r="BK446" s="159">
        <f>ROUND(I446*H446,2)</f>
        <v>0</v>
      </c>
      <c r="BL446" s="17" t="s">
        <v>188</v>
      </c>
      <c r="BM446" s="158" t="s">
        <v>1241</v>
      </c>
    </row>
    <row r="447" spans="1:65" s="2" customFormat="1" ht="11.25">
      <c r="A447" s="32"/>
      <c r="B447" s="33"/>
      <c r="C447" s="32"/>
      <c r="D447" s="160" t="s">
        <v>190</v>
      </c>
      <c r="E447" s="32"/>
      <c r="F447" s="161" t="s">
        <v>1240</v>
      </c>
      <c r="G447" s="32"/>
      <c r="H447" s="32"/>
      <c r="I447" s="162"/>
      <c r="J447" s="32"/>
      <c r="K447" s="32"/>
      <c r="L447" s="33"/>
      <c r="M447" s="163"/>
      <c r="N447" s="164"/>
      <c r="O447" s="58"/>
      <c r="P447" s="58"/>
      <c r="Q447" s="58"/>
      <c r="R447" s="58"/>
      <c r="S447" s="58"/>
      <c r="T447" s="59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T447" s="17" t="s">
        <v>190</v>
      </c>
      <c r="AU447" s="17" t="s">
        <v>82</v>
      </c>
    </row>
    <row r="448" spans="1:65" s="2" customFormat="1" ht="24.2" customHeight="1">
      <c r="A448" s="32"/>
      <c r="B448" s="144"/>
      <c r="C448" s="188" t="s">
        <v>994</v>
      </c>
      <c r="D448" s="188" t="s">
        <v>266</v>
      </c>
      <c r="E448" s="189" t="s">
        <v>409</v>
      </c>
      <c r="F448" s="190" t="s">
        <v>410</v>
      </c>
      <c r="G448" s="191" t="s">
        <v>215</v>
      </c>
      <c r="H448" s="192">
        <v>5</v>
      </c>
      <c r="I448" s="193"/>
      <c r="J448" s="194">
        <f>ROUND(I448*H448,2)</f>
        <v>0</v>
      </c>
      <c r="K448" s="195"/>
      <c r="L448" s="33"/>
      <c r="M448" s="196" t="s">
        <v>1</v>
      </c>
      <c r="N448" s="197" t="s">
        <v>37</v>
      </c>
      <c r="O448" s="58"/>
      <c r="P448" s="156">
        <f>O448*H448</f>
        <v>0</v>
      </c>
      <c r="Q448" s="156">
        <v>0</v>
      </c>
      <c r="R448" s="156">
        <f>Q448*H448</f>
        <v>0</v>
      </c>
      <c r="S448" s="156">
        <v>0</v>
      </c>
      <c r="T448" s="157">
        <f>S448*H448</f>
        <v>0</v>
      </c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R448" s="158" t="s">
        <v>188</v>
      </c>
      <c r="AT448" s="158" t="s">
        <v>266</v>
      </c>
      <c r="AU448" s="158" t="s">
        <v>82</v>
      </c>
      <c r="AY448" s="17" t="s">
        <v>181</v>
      </c>
      <c r="BE448" s="159">
        <f>IF(N448="základní",J448,0)</f>
        <v>0</v>
      </c>
      <c r="BF448" s="159">
        <f>IF(N448="snížená",J448,0)</f>
        <v>0</v>
      </c>
      <c r="BG448" s="159">
        <f>IF(N448="zákl. přenesená",J448,0)</f>
        <v>0</v>
      </c>
      <c r="BH448" s="159">
        <f>IF(N448="sníž. přenesená",J448,0)</f>
        <v>0</v>
      </c>
      <c r="BI448" s="159">
        <f>IF(N448="nulová",J448,0)</f>
        <v>0</v>
      </c>
      <c r="BJ448" s="17" t="s">
        <v>80</v>
      </c>
      <c r="BK448" s="159">
        <f>ROUND(I448*H448,2)</f>
        <v>0</v>
      </c>
      <c r="BL448" s="17" t="s">
        <v>188</v>
      </c>
      <c r="BM448" s="158" t="s">
        <v>1242</v>
      </c>
    </row>
    <row r="449" spans="1:47" s="2" customFormat="1" ht="11.25">
      <c r="A449" s="32"/>
      <c r="B449" s="33"/>
      <c r="C449" s="32"/>
      <c r="D449" s="160" t="s">
        <v>190</v>
      </c>
      <c r="E449" s="32"/>
      <c r="F449" s="161" t="s">
        <v>410</v>
      </c>
      <c r="G449" s="32"/>
      <c r="H449" s="32"/>
      <c r="I449" s="162"/>
      <c r="J449" s="32"/>
      <c r="K449" s="32"/>
      <c r="L449" s="33"/>
      <c r="M449" s="198"/>
      <c r="N449" s="199"/>
      <c r="O449" s="200"/>
      <c r="P449" s="200"/>
      <c r="Q449" s="200"/>
      <c r="R449" s="200"/>
      <c r="S449" s="200"/>
      <c r="T449" s="201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T449" s="17" t="s">
        <v>190</v>
      </c>
      <c r="AU449" s="17" t="s">
        <v>82</v>
      </c>
    </row>
    <row r="450" spans="1:47" s="2" customFormat="1" ht="6.95" customHeight="1">
      <c r="A450" s="32"/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33"/>
      <c r="M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</row>
  </sheetData>
  <autoFilter ref="C118:K449" xr:uid="{00000000-0009-0000-0000-000007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0"/>
  <sheetViews>
    <sheetView showGridLines="0" workbookViewId="0"/>
  </sheetViews>
  <sheetFormatPr defaultRowHeight="12.7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9" t="s">
        <v>5</v>
      </c>
      <c r="M2" s="213"/>
      <c r="N2" s="213"/>
      <c r="O2" s="213"/>
      <c r="P2" s="213"/>
      <c r="Q2" s="213"/>
      <c r="R2" s="213"/>
      <c r="S2" s="213"/>
      <c r="T2" s="213"/>
      <c r="U2" s="213"/>
      <c r="V2" s="213"/>
      <c r="AT2" s="17" t="s">
        <v>103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82</v>
      </c>
    </row>
    <row r="4" spans="1:46" s="1" customFormat="1" ht="24.95" customHeight="1">
      <c r="B4" s="20"/>
      <c r="D4" s="21" t="s">
        <v>155</v>
      </c>
      <c r="L4" s="20"/>
      <c r="M4" s="93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48" t="str">
        <f>'Rekapitulace stavby'!K6</f>
        <v>Oprava trati v úseku Luka nad Jihlavou-Jihlava-III. a IV. etapa BM</v>
      </c>
      <c r="F7" s="249"/>
      <c r="G7" s="249"/>
      <c r="H7" s="249"/>
      <c r="L7" s="20"/>
    </row>
    <row r="8" spans="1:46" s="2" customFormat="1" ht="12" customHeight="1">
      <c r="A8" s="32"/>
      <c r="B8" s="33"/>
      <c r="C8" s="32"/>
      <c r="D8" s="27" t="s">
        <v>156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45" t="s">
        <v>1243</v>
      </c>
      <c r="F9" s="250"/>
      <c r="G9" s="250"/>
      <c r="H9" s="25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23</v>
      </c>
      <c r="E14" s="32"/>
      <c r="F14" s="32"/>
      <c r="G14" s="32"/>
      <c r="H14" s="32"/>
      <c r="I14" s="27" t="s">
        <v>24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25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24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1" t="str">
        <f>'Rekapitulace stavby'!E14</f>
        <v>Vyplň údaj</v>
      </c>
      <c r="F18" s="212"/>
      <c r="G18" s="212"/>
      <c r="H18" s="212"/>
      <c r="I18" s="27" t="s">
        <v>25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24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25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24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25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4"/>
      <c r="B27" s="95"/>
      <c r="C27" s="94"/>
      <c r="D27" s="94"/>
      <c r="E27" s="217" t="s">
        <v>1</v>
      </c>
      <c r="F27" s="217"/>
      <c r="G27" s="217"/>
      <c r="H27" s="21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98" t="s">
        <v>36</v>
      </c>
      <c r="E33" s="27" t="s">
        <v>37</v>
      </c>
      <c r="F33" s="99">
        <f>ROUND((SUM(BE120:BE169)),  2)</f>
        <v>0</v>
      </c>
      <c r="G33" s="32"/>
      <c r="H33" s="32"/>
      <c r="I33" s="100">
        <v>0.21</v>
      </c>
      <c r="J33" s="99">
        <f>ROUND(((SUM(BE120:BE169))*I33),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38</v>
      </c>
      <c r="F34" s="99">
        <f>ROUND((SUM(BF120:BF169)),  2)</f>
        <v>0</v>
      </c>
      <c r="G34" s="32"/>
      <c r="H34" s="32"/>
      <c r="I34" s="100">
        <v>0.12</v>
      </c>
      <c r="J34" s="99">
        <f>ROUND(((SUM(BF120:BF169))*I34),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39</v>
      </c>
      <c r="F35" s="99">
        <f>ROUND((SUM(BG120:BG169)),  2)</f>
        <v>0</v>
      </c>
      <c r="G35" s="32"/>
      <c r="H35" s="32"/>
      <c r="I35" s="100">
        <v>0.21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40</v>
      </c>
      <c r="F36" s="99">
        <f>ROUND((SUM(BH120:BH169)),  2)</f>
        <v>0</v>
      </c>
      <c r="G36" s="32"/>
      <c r="H36" s="32"/>
      <c r="I36" s="100">
        <v>0.12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99">
        <f>ROUND((SUM(BI120:BI169)),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158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48" t="str">
        <f>E7</f>
        <v>Oprava trati v úseku Luka nad Jihlavou-Jihlava-III. a IV. etapa BM</v>
      </c>
      <c r="F85" s="249"/>
      <c r="G85" s="249"/>
      <c r="H85" s="249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156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45" t="str">
        <f>E9</f>
        <v>SO 00-14-01.03 - Výstroj trati</v>
      </c>
      <c r="F87" s="250"/>
      <c r="G87" s="250"/>
      <c r="H87" s="25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23</v>
      </c>
      <c r="D91" s="32"/>
      <c r="E91" s="32"/>
      <c r="F91" s="25" t="str">
        <f>E15</f>
        <v xml:space="preserve"> </v>
      </c>
      <c r="G91" s="32"/>
      <c r="H91" s="32"/>
      <c r="I91" s="27" t="s">
        <v>28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09" t="s">
        <v>159</v>
      </c>
      <c r="D94" s="101"/>
      <c r="E94" s="101"/>
      <c r="F94" s="101"/>
      <c r="G94" s="101"/>
      <c r="H94" s="101"/>
      <c r="I94" s="101"/>
      <c r="J94" s="110" t="s">
        <v>160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1" t="s">
        <v>161</v>
      </c>
      <c r="D96" s="32"/>
      <c r="E96" s="32"/>
      <c r="F96" s="32"/>
      <c r="G96" s="32"/>
      <c r="H96" s="32"/>
      <c r="I96" s="32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162</v>
      </c>
    </row>
    <row r="97" spans="1:31" s="9" customFormat="1" ht="24.95" customHeight="1">
      <c r="B97" s="112"/>
      <c r="D97" s="113" t="s">
        <v>163</v>
      </c>
      <c r="E97" s="114"/>
      <c r="F97" s="114"/>
      <c r="G97" s="114"/>
      <c r="H97" s="114"/>
      <c r="I97" s="114"/>
      <c r="J97" s="115">
        <f>J121</f>
        <v>0</v>
      </c>
      <c r="L97" s="112"/>
    </row>
    <row r="98" spans="1:31" s="10" customFormat="1" ht="19.899999999999999" customHeight="1">
      <c r="B98" s="116"/>
      <c r="D98" s="117" t="s">
        <v>571</v>
      </c>
      <c r="E98" s="118"/>
      <c r="F98" s="118"/>
      <c r="G98" s="118"/>
      <c r="H98" s="118"/>
      <c r="I98" s="118"/>
      <c r="J98" s="119">
        <f>J122</f>
        <v>0</v>
      </c>
      <c r="L98" s="116"/>
    </row>
    <row r="99" spans="1:31" s="9" customFormat="1" ht="24.95" customHeight="1">
      <c r="B99" s="112"/>
      <c r="D99" s="113" t="s">
        <v>572</v>
      </c>
      <c r="E99" s="114"/>
      <c r="F99" s="114"/>
      <c r="G99" s="114"/>
      <c r="H99" s="114"/>
      <c r="I99" s="114"/>
      <c r="J99" s="115">
        <f>J155</f>
        <v>0</v>
      </c>
      <c r="L99" s="112"/>
    </row>
    <row r="100" spans="1:31" s="9" customFormat="1" ht="24.95" customHeight="1">
      <c r="B100" s="112"/>
      <c r="D100" s="113" t="s">
        <v>573</v>
      </c>
      <c r="E100" s="114"/>
      <c r="F100" s="114"/>
      <c r="G100" s="114"/>
      <c r="H100" s="114"/>
      <c r="I100" s="114"/>
      <c r="J100" s="115">
        <f>J167</f>
        <v>0</v>
      </c>
      <c r="L100" s="112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166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48" t="str">
        <f>E7</f>
        <v>Oprava trati v úseku Luka nad Jihlavou-Jihlava-III. a IV. etapa BM</v>
      </c>
      <c r="F110" s="249"/>
      <c r="G110" s="249"/>
      <c r="H110" s="249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156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45" t="str">
        <f>E9</f>
        <v>SO 00-14-01.03 - Výstroj trati</v>
      </c>
      <c r="F112" s="250"/>
      <c r="G112" s="250"/>
      <c r="H112" s="250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2"/>
      <c r="E114" s="32"/>
      <c r="F114" s="25" t="str">
        <f>F12</f>
        <v xml:space="preserve"> </v>
      </c>
      <c r="G114" s="32"/>
      <c r="H114" s="32"/>
      <c r="I114" s="27" t="s">
        <v>22</v>
      </c>
      <c r="J114" s="55" t="str">
        <f>IF(J12="","",J12)</f>
        <v>Vyplň údaj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23</v>
      </c>
      <c r="D116" s="32"/>
      <c r="E116" s="32"/>
      <c r="F116" s="25" t="str">
        <f>E15</f>
        <v xml:space="preserve"> </v>
      </c>
      <c r="G116" s="32"/>
      <c r="H116" s="32"/>
      <c r="I116" s="27" t="s">
        <v>28</v>
      </c>
      <c r="J116" s="30" t="str">
        <f>E21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26</v>
      </c>
      <c r="D117" s="32"/>
      <c r="E117" s="32"/>
      <c r="F117" s="25" t="str">
        <f>IF(E18="","",E18)</f>
        <v>Vyplň údaj</v>
      </c>
      <c r="G117" s="32"/>
      <c r="H117" s="32"/>
      <c r="I117" s="27" t="s">
        <v>30</v>
      </c>
      <c r="J117" s="30" t="str">
        <f>E24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20"/>
      <c r="B119" s="121"/>
      <c r="C119" s="122" t="s">
        <v>167</v>
      </c>
      <c r="D119" s="123" t="s">
        <v>57</v>
      </c>
      <c r="E119" s="123" t="s">
        <v>53</v>
      </c>
      <c r="F119" s="123" t="s">
        <v>54</v>
      </c>
      <c r="G119" s="123" t="s">
        <v>168</v>
      </c>
      <c r="H119" s="123" t="s">
        <v>169</v>
      </c>
      <c r="I119" s="123" t="s">
        <v>170</v>
      </c>
      <c r="J119" s="124" t="s">
        <v>160</v>
      </c>
      <c r="K119" s="125" t="s">
        <v>171</v>
      </c>
      <c r="L119" s="126"/>
      <c r="M119" s="62" t="s">
        <v>1</v>
      </c>
      <c r="N119" s="63" t="s">
        <v>36</v>
      </c>
      <c r="O119" s="63" t="s">
        <v>172</v>
      </c>
      <c r="P119" s="63" t="s">
        <v>173</v>
      </c>
      <c r="Q119" s="63" t="s">
        <v>174</v>
      </c>
      <c r="R119" s="63" t="s">
        <v>175</v>
      </c>
      <c r="S119" s="63" t="s">
        <v>176</v>
      </c>
      <c r="T119" s="64" t="s">
        <v>177</v>
      </c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</row>
    <row r="120" spans="1:65" s="2" customFormat="1" ht="22.9" customHeight="1">
      <c r="A120" s="32"/>
      <c r="B120" s="33"/>
      <c r="C120" s="69" t="s">
        <v>178</v>
      </c>
      <c r="D120" s="32"/>
      <c r="E120" s="32"/>
      <c r="F120" s="32"/>
      <c r="G120" s="32"/>
      <c r="H120" s="32"/>
      <c r="I120" s="32"/>
      <c r="J120" s="127">
        <f>BK120</f>
        <v>0</v>
      </c>
      <c r="K120" s="32"/>
      <c r="L120" s="33"/>
      <c r="M120" s="65"/>
      <c r="N120" s="56"/>
      <c r="O120" s="66"/>
      <c r="P120" s="128">
        <f>P121+P155+P167</f>
        <v>0</v>
      </c>
      <c r="Q120" s="66"/>
      <c r="R120" s="128">
        <f>R121+R155+R167</f>
        <v>1.6797</v>
      </c>
      <c r="S120" s="66"/>
      <c r="T120" s="129">
        <f>T121+T155+T167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71</v>
      </c>
      <c r="AU120" s="17" t="s">
        <v>162</v>
      </c>
      <c r="BK120" s="130">
        <f>BK121+BK155+BK167</f>
        <v>0</v>
      </c>
    </row>
    <row r="121" spans="1:65" s="12" customFormat="1" ht="25.9" customHeight="1">
      <c r="B121" s="131"/>
      <c r="D121" s="132" t="s">
        <v>71</v>
      </c>
      <c r="E121" s="133" t="s">
        <v>179</v>
      </c>
      <c r="F121" s="133" t="s">
        <v>180</v>
      </c>
      <c r="I121" s="134"/>
      <c r="J121" s="135">
        <f>BK121</f>
        <v>0</v>
      </c>
      <c r="L121" s="131"/>
      <c r="M121" s="136"/>
      <c r="N121" s="137"/>
      <c r="O121" s="137"/>
      <c r="P121" s="138">
        <f>P122</f>
        <v>0</v>
      </c>
      <c r="Q121" s="137"/>
      <c r="R121" s="138">
        <f>R122</f>
        <v>1.6797</v>
      </c>
      <c r="S121" s="137"/>
      <c r="T121" s="139">
        <f>T122</f>
        <v>0</v>
      </c>
      <c r="AR121" s="132" t="s">
        <v>80</v>
      </c>
      <c r="AT121" s="140" t="s">
        <v>71</v>
      </c>
      <c r="AU121" s="140" t="s">
        <v>72</v>
      </c>
      <c r="AY121" s="132" t="s">
        <v>181</v>
      </c>
      <c r="BK121" s="141">
        <f>BK122</f>
        <v>0</v>
      </c>
    </row>
    <row r="122" spans="1:65" s="12" customFormat="1" ht="22.9" customHeight="1">
      <c r="B122" s="131"/>
      <c r="D122" s="132" t="s">
        <v>71</v>
      </c>
      <c r="E122" s="142" t="s">
        <v>231</v>
      </c>
      <c r="F122" s="142" t="s">
        <v>574</v>
      </c>
      <c r="I122" s="134"/>
      <c r="J122" s="143">
        <f>BK122</f>
        <v>0</v>
      </c>
      <c r="L122" s="131"/>
      <c r="M122" s="136"/>
      <c r="N122" s="137"/>
      <c r="O122" s="137"/>
      <c r="P122" s="138">
        <f>SUM(P123:P154)</f>
        <v>0</v>
      </c>
      <c r="Q122" s="137"/>
      <c r="R122" s="138">
        <f>SUM(R123:R154)</f>
        <v>1.6797</v>
      </c>
      <c r="S122" s="137"/>
      <c r="T122" s="139">
        <f>SUM(T123:T154)</f>
        <v>0</v>
      </c>
      <c r="AR122" s="132" t="s">
        <v>80</v>
      </c>
      <c r="AT122" s="140" t="s">
        <v>71</v>
      </c>
      <c r="AU122" s="140" t="s">
        <v>80</v>
      </c>
      <c r="AY122" s="132" t="s">
        <v>181</v>
      </c>
      <c r="BK122" s="141">
        <f>SUM(BK123:BK154)</f>
        <v>0</v>
      </c>
    </row>
    <row r="123" spans="1:65" s="2" customFormat="1" ht="21.75" customHeight="1">
      <c r="A123" s="32"/>
      <c r="B123" s="144"/>
      <c r="C123" s="188" t="s">
        <v>80</v>
      </c>
      <c r="D123" s="188" t="s">
        <v>266</v>
      </c>
      <c r="E123" s="189" t="s">
        <v>575</v>
      </c>
      <c r="F123" s="190" t="s">
        <v>576</v>
      </c>
      <c r="G123" s="191" t="s">
        <v>577</v>
      </c>
      <c r="H123" s="192">
        <v>10</v>
      </c>
      <c r="I123" s="193"/>
      <c r="J123" s="194">
        <f>ROUND(I123*H123,2)</f>
        <v>0</v>
      </c>
      <c r="K123" s="195"/>
      <c r="L123" s="33"/>
      <c r="M123" s="196" t="s">
        <v>1</v>
      </c>
      <c r="N123" s="197" t="s">
        <v>37</v>
      </c>
      <c r="O123" s="58"/>
      <c r="P123" s="156">
        <f>O123*H123</f>
        <v>0</v>
      </c>
      <c r="Q123" s="156">
        <v>0</v>
      </c>
      <c r="R123" s="156">
        <f>Q123*H123</f>
        <v>0</v>
      </c>
      <c r="S123" s="156">
        <v>0</v>
      </c>
      <c r="T123" s="157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58" t="s">
        <v>188</v>
      </c>
      <c r="AT123" s="158" t="s">
        <v>266</v>
      </c>
      <c r="AU123" s="158" t="s">
        <v>82</v>
      </c>
      <c r="AY123" s="17" t="s">
        <v>181</v>
      </c>
      <c r="BE123" s="159">
        <f>IF(N123="základní",J123,0)</f>
        <v>0</v>
      </c>
      <c r="BF123" s="159">
        <f>IF(N123="snížená",J123,0)</f>
        <v>0</v>
      </c>
      <c r="BG123" s="159">
        <f>IF(N123="zákl. přenesená",J123,0)</f>
        <v>0</v>
      </c>
      <c r="BH123" s="159">
        <f>IF(N123="sníž. přenesená",J123,0)</f>
        <v>0</v>
      </c>
      <c r="BI123" s="159">
        <f>IF(N123="nulová",J123,0)</f>
        <v>0</v>
      </c>
      <c r="BJ123" s="17" t="s">
        <v>80</v>
      </c>
      <c r="BK123" s="159">
        <f>ROUND(I123*H123,2)</f>
        <v>0</v>
      </c>
      <c r="BL123" s="17" t="s">
        <v>188</v>
      </c>
      <c r="BM123" s="158" t="s">
        <v>1244</v>
      </c>
    </row>
    <row r="124" spans="1:65" s="2" customFormat="1" ht="39">
      <c r="A124" s="32"/>
      <c r="B124" s="33"/>
      <c r="C124" s="32"/>
      <c r="D124" s="160" t="s">
        <v>190</v>
      </c>
      <c r="E124" s="32"/>
      <c r="F124" s="161" t="s">
        <v>579</v>
      </c>
      <c r="G124" s="32"/>
      <c r="H124" s="32"/>
      <c r="I124" s="162"/>
      <c r="J124" s="32"/>
      <c r="K124" s="32"/>
      <c r="L124" s="33"/>
      <c r="M124" s="163"/>
      <c r="N124" s="164"/>
      <c r="O124" s="58"/>
      <c r="P124" s="58"/>
      <c r="Q124" s="58"/>
      <c r="R124" s="58"/>
      <c r="S124" s="58"/>
      <c r="T124" s="59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190</v>
      </c>
      <c r="AU124" s="17" t="s">
        <v>82</v>
      </c>
    </row>
    <row r="125" spans="1:65" s="2" customFormat="1" ht="16.5" customHeight="1">
      <c r="A125" s="32"/>
      <c r="B125" s="144"/>
      <c r="C125" s="188" t="s">
        <v>82</v>
      </c>
      <c r="D125" s="188" t="s">
        <v>266</v>
      </c>
      <c r="E125" s="189" t="s">
        <v>584</v>
      </c>
      <c r="F125" s="190" t="s">
        <v>585</v>
      </c>
      <c r="G125" s="191" t="s">
        <v>577</v>
      </c>
      <c r="H125" s="192">
        <v>10</v>
      </c>
      <c r="I125" s="193"/>
      <c r="J125" s="194">
        <f>ROUND(I125*H125,2)</f>
        <v>0</v>
      </c>
      <c r="K125" s="195"/>
      <c r="L125" s="33"/>
      <c r="M125" s="196" t="s">
        <v>1</v>
      </c>
      <c r="N125" s="197" t="s">
        <v>37</v>
      </c>
      <c r="O125" s="58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8" t="s">
        <v>188</v>
      </c>
      <c r="AT125" s="158" t="s">
        <v>266</v>
      </c>
      <c r="AU125" s="158" t="s">
        <v>82</v>
      </c>
      <c r="AY125" s="17" t="s">
        <v>181</v>
      </c>
      <c r="BE125" s="159">
        <f>IF(N125="základní",J125,0)</f>
        <v>0</v>
      </c>
      <c r="BF125" s="159">
        <f>IF(N125="snížená",J125,0)</f>
        <v>0</v>
      </c>
      <c r="BG125" s="159">
        <f>IF(N125="zákl. přenesená",J125,0)</f>
        <v>0</v>
      </c>
      <c r="BH125" s="159">
        <f>IF(N125="sníž. přenesená",J125,0)</f>
        <v>0</v>
      </c>
      <c r="BI125" s="159">
        <f>IF(N125="nulová",J125,0)</f>
        <v>0</v>
      </c>
      <c r="BJ125" s="17" t="s">
        <v>80</v>
      </c>
      <c r="BK125" s="159">
        <f>ROUND(I125*H125,2)</f>
        <v>0</v>
      </c>
      <c r="BL125" s="17" t="s">
        <v>188</v>
      </c>
      <c r="BM125" s="158" t="s">
        <v>1245</v>
      </c>
    </row>
    <row r="126" spans="1:65" s="2" customFormat="1" ht="29.25">
      <c r="A126" s="32"/>
      <c r="B126" s="33"/>
      <c r="C126" s="32"/>
      <c r="D126" s="160" t="s">
        <v>190</v>
      </c>
      <c r="E126" s="32"/>
      <c r="F126" s="161" t="s">
        <v>587</v>
      </c>
      <c r="G126" s="32"/>
      <c r="H126" s="32"/>
      <c r="I126" s="162"/>
      <c r="J126" s="32"/>
      <c r="K126" s="32"/>
      <c r="L126" s="33"/>
      <c r="M126" s="163"/>
      <c r="N126" s="164"/>
      <c r="O126" s="58"/>
      <c r="P126" s="58"/>
      <c r="Q126" s="58"/>
      <c r="R126" s="58"/>
      <c r="S126" s="58"/>
      <c r="T126" s="59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190</v>
      </c>
      <c r="AU126" s="17" t="s">
        <v>82</v>
      </c>
    </row>
    <row r="127" spans="1:65" s="2" customFormat="1" ht="21.75" customHeight="1">
      <c r="A127" s="32"/>
      <c r="B127" s="144"/>
      <c r="C127" s="188" t="s">
        <v>212</v>
      </c>
      <c r="D127" s="188" t="s">
        <v>266</v>
      </c>
      <c r="E127" s="189" t="s">
        <v>588</v>
      </c>
      <c r="F127" s="190" t="s">
        <v>589</v>
      </c>
      <c r="G127" s="191" t="s">
        <v>577</v>
      </c>
      <c r="H127" s="192">
        <v>4</v>
      </c>
      <c r="I127" s="193"/>
      <c r="J127" s="194">
        <f>ROUND(I127*H127,2)</f>
        <v>0</v>
      </c>
      <c r="K127" s="195"/>
      <c r="L127" s="33"/>
      <c r="M127" s="196" t="s">
        <v>1</v>
      </c>
      <c r="N127" s="197" t="s">
        <v>37</v>
      </c>
      <c r="O127" s="58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8" t="s">
        <v>188</v>
      </c>
      <c r="AT127" s="158" t="s">
        <v>266</v>
      </c>
      <c r="AU127" s="158" t="s">
        <v>82</v>
      </c>
      <c r="AY127" s="17" t="s">
        <v>181</v>
      </c>
      <c r="BE127" s="159">
        <f>IF(N127="základní",J127,0)</f>
        <v>0</v>
      </c>
      <c r="BF127" s="159">
        <f>IF(N127="snížená",J127,0)</f>
        <v>0</v>
      </c>
      <c r="BG127" s="159">
        <f>IF(N127="zákl. přenesená",J127,0)</f>
        <v>0</v>
      </c>
      <c r="BH127" s="159">
        <f>IF(N127="sníž. přenesená",J127,0)</f>
        <v>0</v>
      </c>
      <c r="BI127" s="159">
        <f>IF(N127="nulová",J127,0)</f>
        <v>0</v>
      </c>
      <c r="BJ127" s="17" t="s">
        <v>80</v>
      </c>
      <c r="BK127" s="159">
        <f>ROUND(I127*H127,2)</f>
        <v>0</v>
      </c>
      <c r="BL127" s="17" t="s">
        <v>188</v>
      </c>
      <c r="BM127" s="158" t="s">
        <v>1246</v>
      </c>
    </row>
    <row r="128" spans="1:65" s="2" customFormat="1" ht="39">
      <c r="A128" s="32"/>
      <c r="B128" s="33"/>
      <c r="C128" s="32"/>
      <c r="D128" s="160" t="s">
        <v>190</v>
      </c>
      <c r="E128" s="32"/>
      <c r="F128" s="161" t="s">
        <v>591</v>
      </c>
      <c r="G128" s="32"/>
      <c r="H128" s="32"/>
      <c r="I128" s="162"/>
      <c r="J128" s="32"/>
      <c r="K128" s="32"/>
      <c r="L128" s="33"/>
      <c r="M128" s="163"/>
      <c r="N128" s="164"/>
      <c r="O128" s="58"/>
      <c r="P128" s="58"/>
      <c r="Q128" s="58"/>
      <c r="R128" s="58"/>
      <c r="S128" s="58"/>
      <c r="T128" s="59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T128" s="17" t="s">
        <v>190</v>
      </c>
      <c r="AU128" s="17" t="s">
        <v>82</v>
      </c>
    </row>
    <row r="129" spans="1:65" s="2" customFormat="1" ht="21.75" customHeight="1">
      <c r="A129" s="32"/>
      <c r="B129" s="144"/>
      <c r="C129" s="188" t="s">
        <v>188</v>
      </c>
      <c r="D129" s="188" t="s">
        <v>266</v>
      </c>
      <c r="E129" s="189" t="s">
        <v>592</v>
      </c>
      <c r="F129" s="190" t="s">
        <v>593</v>
      </c>
      <c r="G129" s="191" t="s">
        <v>577</v>
      </c>
      <c r="H129" s="192">
        <v>10</v>
      </c>
      <c r="I129" s="193"/>
      <c r="J129" s="194">
        <f>ROUND(I129*H129,2)</f>
        <v>0</v>
      </c>
      <c r="K129" s="195"/>
      <c r="L129" s="33"/>
      <c r="M129" s="196" t="s">
        <v>1</v>
      </c>
      <c r="N129" s="197" t="s">
        <v>37</v>
      </c>
      <c r="O129" s="58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8" t="s">
        <v>188</v>
      </c>
      <c r="AT129" s="158" t="s">
        <v>266</v>
      </c>
      <c r="AU129" s="158" t="s">
        <v>82</v>
      </c>
      <c r="AY129" s="17" t="s">
        <v>181</v>
      </c>
      <c r="BE129" s="159">
        <f>IF(N129="základní",J129,0)</f>
        <v>0</v>
      </c>
      <c r="BF129" s="159">
        <f>IF(N129="snížená",J129,0)</f>
        <v>0</v>
      </c>
      <c r="BG129" s="159">
        <f>IF(N129="zákl. přenesená",J129,0)</f>
        <v>0</v>
      </c>
      <c r="BH129" s="159">
        <f>IF(N129="sníž. přenesená",J129,0)</f>
        <v>0</v>
      </c>
      <c r="BI129" s="159">
        <f>IF(N129="nulová",J129,0)</f>
        <v>0</v>
      </c>
      <c r="BJ129" s="17" t="s">
        <v>80</v>
      </c>
      <c r="BK129" s="159">
        <f>ROUND(I129*H129,2)</f>
        <v>0</v>
      </c>
      <c r="BL129" s="17" t="s">
        <v>188</v>
      </c>
      <c r="BM129" s="158" t="s">
        <v>1247</v>
      </c>
    </row>
    <row r="130" spans="1:65" s="2" customFormat="1" ht="39">
      <c r="A130" s="32"/>
      <c r="B130" s="33"/>
      <c r="C130" s="32"/>
      <c r="D130" s="160" t="s">
        <v>190</v>
      </c>
      <c r="E130" s="32"/>
      <c r="F130" s="161" t="s">
        <v>595</v>
      </c>
      <c r="G130" s="32"/>
      <c r="H130" s="32"/>
      <c r="I130" s="162"/>
      <c r="J130" s="32"/>
      <c r="K130" s="32"/>
      <c r="L130" s="33"/>
      <c r="M130" s="163"/>
      <c r="N130" s="164"/>
      <c r="O130" s="58"/>
      <c r="P130" s="58"/>
      <c r="Q130" s="58"/>
      <c r="R130" s="58"/>
      <c r="S130" s="58"/>
      <c r="T130" s="59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T130" s="17" t="s">
        <v>190</v>
      </c>
      <c r="AU130" s="17" t="s">
        <v>82</v>
      </c>
    </row>
    <row r="131" spans="1:65" s="2" customFormat="1" ht="16.5" customHeight="1">
      <c r="A131" s="32"/>
      <c r="B131" s="144"/>
      <c r="C131" s="188" t="s">
        <v>231</v>
      </c>
      <c r="D131" s="188" t="s">
        <v>266</v>
      </c>
      <c r="E131" s="189" t="s">
        <v>580</v>
      </c>
      <c r="F131" s="190" t="s">
        <v>581</v>
      </c>
      <c r="G131" s="191" t="s">
        <v>577</v>
      </c>
      <c r="H131" s="192">
        <v>24</v>
      </c>
      <c r="I131" s="193"/>
      <c r="J131" s="194">
        <f>ROUND(I131*H131,2)</f>
        <v>0</v>
      </c>
      <c r="K131" s="195"/>
      <c r="L131" s="33"/>
      <c r="M131" s="196" t="s">
        <v>1</v>
      </c>
      <c r="N131" s="197" t="s">
        <v>37</v>
      </c>
      <c r="O131" s="58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8" t="s">
        <v>188</v>
      </c>
      <c r="AT131" s="158" t="s">
        <v>266</v>
      </c>
      <c r="AU131" s="158" t="s">
        <v>82</v>
      </c>
      <c r="AY131" s="17" t="s">
        <v>181</v>
      </c>
      <c r="BE131" s="159">
        <f>IF(N131="základní",J131,0)</f>
        <v>0</v>
      </c>
      <c r="BF131" s="159">
        <f>IF(N131="snížená",J131,0)</f>
        <v>0</v>
      </c>
      <c r="BG131" s="159">
        <f>IF(N131="zákl. přenesená",J131,0)</f>
        <v>0</v>
      </c>
      <c r="BH131" s="159">
        <f>IF(N131="sníž. přenesená",J131,0)</f>
        <v>0</v>
      </c>
      <c r="BI131" s="159">
        <f>IF(N131="nulová",J131,0)</f>
        <v>0</v>
      </c>
      <c r="BJ131" s="17" t="s">
        <v>80</v>
      </c>
      <c r="BK131" s="159">
        <f>ROUND(I131*H131,2)</f>
        <v>0</v>
      </c>
      <c r="BL131" s="17" t="s">
        <v>188</v>
      </c>
      <c r="BM131" s="158" t="s">
        <v>1248</v>
      </c>
    </row>
    <row r="132" spans="1:65" s="2" customFormat="1" ht="39">
      <c r="A132" s="32"/>
      <c r="B132" s="33"/>
      <c r="C132" s="32"/>
      <c r="D132" s="160" t="s">
        <v>190</v>
      </c>
      <c r="E132" s="32"/>
      <c r="F132" s="161" t="s">
        <v>583</v>
      </c>
      <c r="G132" s="32"/>
      <c r="H132" s="32"/>
      <c r="I132" s="162"/>
      <c r="J132" s="32"/>
      <c r="K132" s="32"/>
      <c r="L132" s="33"/>
      <c r="M132" s="163"/>
      <c r="N132" s="164"/>
      <c r="O132" s="58"/>
      <c r="P132" s="58"/>
      <c r="Q132" s="58"/>
      <c r="R132" s="58"/>
      <c r="S132" s="58"/>
      <c r="T132" s="59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T132" s="17" t="s">
        <v>190</v>
      </c>
      <c r="AU132" s="17" t="s">
        <v>82</v>
      </c>
    </row>
    <row r="133" spans="1:65" s="2" customFormat="1" ht="16.5" customHeight="1">
      <c r="A133" s="32"/>
      <c r="B133" s="144"/>
      <c r="C133" s="188" t="s">
        <v>237</v>
      </c>
      <c r="D133" s="188" t="s">
        <v>266</v>
      </c>
      <c r="E133" s="189" t="s">
        <v>600</v>
      </c>
      <c r="F133" s="190" t="s">
        <v>601</v>
      </c>
      <c r="G133" s="191" t="s">
        <v>577</v>
      </c>
      <c r="H133" s="192">
        <v>10</v>
      </c>
      <c r="I133" s="193"/>
      <c r="J133" s="194">
        <f>ROUND(I133*H133,2)</f>
        <v>0</v>
      </c>
      <c r="K133" s="195"/>
      <c r="L133" s="33"/>
      <c r="M133" s="196" t="s">
        <v>1</v>
      </c>
      <c r="N133" s="197" t="s">
        <v>37</v>
      </c>
      <c r="O133" s="58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8" t="s">
        <v>188</v>
      </c>
      <c r="AT133" s="158" t="s">
        <v>266</v>
      </c>
      <c r="AU133" s="158" t="s">
        <v>82</v>
      </c>
      <c r="AY133" s="17" t="s">
        <v>181</v>
      </c>
      <c r="BE133" s="159">
        <f>IF(N133="základní",J133,0)</f>
        <v>0</v>
      </c>
      <c r="BF133" s="159">
        <f>IF(N133="snížená",J133,0)</f>
        <v>0</v>
      </c>
      <c r="BG133" s="159">
        <f>IF(N133="zákl. přenesená",J133,0)</f>
        <v>0</v>
      </c>
      <c r="BH133" s="159">
        <f>IF(N133="sníž. přenesená",J133,0)</f>
        <v>0</v>
      </c>
      <c r="BI133" s="159">
        <f>IF(N133="nulová",J133,0)</f>
        <v>0</v>
      </c>
      <c r="BJ133" s="17" t="s">
        <v>80</v>
      </c>
      <c r="BK133" s="159">
        <f>ROUND(I133*H133,2)</f>
        <v>0</v>
      </c>
      <c r="BL133" s="17" t="s">
        <v>188</v>
      </c>
      <c r="BM133" s="158" t="s">
        <v>1249</v>
      </c>
    </row>
    <row r="134" spans="1:65" s="2" customFormat="1" ht="39">
      <c r="A134" s="32"/>
      <c r="B134" s="33"/>
      <c r="C134" s="32"/>
      <c r="D134" s="160" t="s">
        <v>190</v>
      </c>
      <c r="E134" s="32"/>
      <c r="F134" s="161" t="s">
        <v>603</v>
      </c>
      <c r="G134" s="32"/>
      <c r="H134" s="32"/>
      <c r="I134" s="162"/>
      <c r="J134" s="32"/>
      <c r="K134" s="32"/>
      <c r="L134" s="33"/>
      <c r="M134" s="163"/>
      <c r="N134" s="164"/>
      <c r="O134" s="58"/>
      <c r="P134" s="58"/>
      <c r="Q134" s="58"/>
      <c r="R134" s="58"/>
      <c r="S134" s="58"/>
      <c r="T134" s="59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T134" s="17" t="s">
        <v>190</v>
      </c>
      <c r="AU134" s="17" t="s">
        <v>82</v>
      </c>
    </row>
    <row r="135" spans="1:65" s="2" customFormat="1" ht="16.5" customHeight="1">
      <c r="A135" s="32"/>
      <c r="B135" s="144"/>
      <c r="C135" s="188" t="s">
        <v>250</v>
      </c>
      <c r="D135" s="188" t="s">
        <v>266</v>
      </c>
      <c r="E135" s="189" t="s">
        <v>604</v>
      </c>
      <c r="F135" s="190" t="s">
        <v>605</v>
      </c>
      <c r="G135" s="191" t="s">
        <v>1250</v>
      </c>
      <c r="H135" s="192">
        <v>2</v>
      </c>
      <c r="I135" s="193"/>
      <c r="J135" s="194">
        <f>ROUND(I135*H135,2)</f>
        <v>0</v>
      </c>
      <c r="K135" s="195"/>
      <c r="L135" s="33"/>
      <c r="M135" s="196" t="s">
        <v>1</v>
      </c>
      <c r="N135" s="197" t="s">
        <v>37</v>
      </c>
      <c r="O135" s="58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8" t="s">
        <v>188</v>
      </c>
      <c r="AT135" s="158" t="s">
        <v>266</v>
      </c>
      <c r="AU135" s="158" t="s">
        <v>82</v>
      </c>
      <c r="AY135" s="17" t="s">
        <v>181</v>
      </c>
      <c r="BE135" s="159">
        <f>IF(N135="základní",J135,0)</f>
        <v>0</v>
      </c>
      <c r="BF135" s="159">
        <f>IF(N135="snížená",J135,0)</f>
        <v>0</v>
      </c>
      <c r="BG135" s="159">
        <f>IF(N135="zákl. přenesená",J135,0)</f>
        <v>0</v>
      </c>
      <c r="BH135" s="159">
        <f>IF(N135="sníž. přenesená",J135,0)</f>
        <v>0</v>
      </c>
      <c r="BI135" s="159">
        <f>IF(N135="nulová",J135,0)</f>
        <v>0</v>
      </c>
      <c r="BJ135" s="17" t="s">
        <v>80</v>
      </c>
      <c r="BK135" s="159">
        <f>ROUND(I135*H135,2)</f>
        <v>0</v>
      </c>
      <c r="BL135" s="17" t="s">
        <v>188</v>
      </c>
      <c r="BM135" s="158" t="s">
        <v>1251</v>
      </c>
    </row>
    <row r="136" spans="1:65" s="2" customFormat="1" ht="11.25">
      <c r="A136" s="32"/>
      <c r="B136" s="33"/>
      <c r="C136" s="32"/>
      <c r="D136" s="160" t="s">
        <v>190</v>
      </c>
      <c r="E136" s="32"/>
      <c r="F136" s="161" t="s">
        <v>605</v>
      </c>
      <c r="G136" s="32"/>
      <c r="H136" s="32"/>
      <c r="I136" s="162"/>
      <c r="J136" s="32"/>
      <c r="K136" s="32"/>
      <c r="L136" s="33"/>
      <c r="M136" s="163"/>
      <c r="N136" s="164"/>
      <c r="O136" s="58"/>
      <c r="P136" s="58"/>
      <c r="Q136" s="58"/>
      <c r="R136" s="58"/>
      <c r="S136" s="58"/>
      <c r="T136" s="59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T136" s="17" t="s">
        <v>190</v>
      </c>
      <c r="AU136" s="17" t="s">
        <v>82</v>
      </c>
    </row>
    <row r="137" spans="1:65" s="2" customFormat="1" ht="16.5" customHeight="1">
      <c r="A137" s="32"/>
      <c r="B137" s="144"/>
      <c r="C137" s="188" t="s">
        <v>187</v>
      </c>
      <c r="D137" s="188" t="s">
        <v>266</v>
      </c>
      <c r="E137" s="189" t="s">
        <v>607</v>
      </c>
      <c r="F137" s="190" t="s">
        <v>608</v>
      </c>
      <c r="G137" s="191" t="s">
        <v>577</v>
      </c>
      <c r="H137" s="192">
        <v>4</v>
      </c>
      <c r="I137" s="193"/>
      <c r="J137" s="194">
        <f>ROUND(I137*H137,2)</f>
        <v>0</v>
      </c>
      <c r="K137" s="195"/>
      <c r="L137" s="33"/>
      <c r="M137" s="196" t="s">
        <v>1</v>
      </c>
      <c r="N137" s="197" t="s">
        <v>37</v>
      </c>
      <c r="O137" s="58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8" t="s">
        <v>188</v>
      </c>
      <c r="AT137" s="158" t="s">
        <v>266</v>
      </c>
      <c r="AU137" s="158" t="s">
        <v>82</v>
      </c>
      <c r="AY137" s="17" t="s">
        <v>181</v>
      </c>
      <c r="BE137" s="159">
        <f>IF(N137="základní",J137,0)</f>
        <v>0</v>
      </c>
      <c r="BF137" s="159">
        <f>IF(N137="snížená",J137,0)</f>
        <v>0</v>
      </c>
      <c r="BG137" s="159">
        <f>IF(N137="zákl. přenesená",J137,0)</f>
        <v>0</v>
      </c>
      <c r="BH137" s="159">
        <f>IF(N137="sníž. přenesená",J137,0)</f>
        <v>0</v>
      </c>
      <c r="BI137" s="159">
        <f>IF(N137="nulová",J137,0)</f>
        <v>0</v>
      </c>
      <c r="BJ137" s="17" t="s">
        <v>80</v>
      </c>
      <c r="BK137" s="159">
        <f>ROUND(I137*H137,2)</f>
        <v>0</v>
      </c>
      <c r="BL137" s="17" t="s">
        <v>188</v>
      </c>
      <c r="BM137" s="158" t="s">
        <v>1252</v>
      </c>
    </row>
    <row r="138" spans="1:65" s="2" customFormat="1" ht="39">
      <c r="A138" s="32"/>
      <c r="B138" s="33"/>
      <c r="C138" s="32"/>
      <c r="D138" s="160" t="s">
        <v>190</v>
      </c>
      <c r="E138" s="32"/>
      <c r="F138" s="161" t="s">
        <v>610</v>
      </c>
      <c r="G138" s="32"/>
      <c r="H138" s="32"/>
      <c r="I138" s="162"/>
      <c r="J138" s="32"/>
      <c r="K138" s="32"/>
      <c r="L138" s="33"/>
      <c r="M138" s="163"/>
      <c r="N138" s="164"/>
      <c r="O138" s="58"/>
      <c r="P138" s="58"/>
      <c r="Q138" s="58"/>
      <c r="R138" s="58"/>
      <c r="S138" s="58"/>
      <c r="T138" s="59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T138" s="17" t="s">
        <v>190</v>
      </c>
      <c r="AU138" s="17" t="s">
        <v>82</v>
      </c>
    </row>
    <row r="139" spans="1:65" s="2" customFormat="1" ht="16.5" customHeight="1">
      <c r="A139" s="32"/>
      <c r="B139" s="144"/>
      <c r="C139" s="145" t="s">
        <v>265</v>
      </c>
      <c r="D139" s="145" t="s">
        <v>183</v>
      </c>
      <c r="E139" s="146" t="s">
        <v>614</v>
      </c>
      <c r="F139" s="147" t="s">
        <v>615</v>
      </c>
      <c r="G139" s="148" t="s">
        <v>577</v>
      </c>
      <c r="H139" s="149">
        <v>4</v>
      </c>
      <c r="I139" s="150"/>
      <c r="J139" s="151">
        <f>ROUND(I139*H139,2)</f>
        <v>0</v>
      </c>
      <c r="K139" s="152"/>
      <c r="L139" s="153"/>
      <c r="M139" s="154" t="s">
        <v>1</v>
      </c>
      <c r="N139" s="155" t="s">
        <v>37</v>
      </c>
      <c r="O139" s="58"/>
      <c r="P139" s="156">
        <f>O139*H139</f>
        <v>0</v>
      </c>
      <c r="Q139" s="156">
        <v>2.2499999999999998E-3</v>
      </c>
      <c r="R139" s="156">
        <f>Q139*H139</f>
        <v>8.9999999999999993E-3</v>
      </c>
      <c r="S139" s="156">
        <v>0</v>
      </c>
      <c r="T139" s="157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8" t="s">
        <v>187</v>
      </c>
      <c r="AT139" s="158" t="s">
        <v>183</v>
      </c>
      <c r="AU139" s="158" t="s">
        <v>82</v>
      </c>
      <c r="AY139" s="17" t="s">
        <v>181</v>
      </c>
      <c r="BE139" s="159">
        <f>IF(N139="základní",J139,0)</f>
        <v>0</v>
      </c>
      <c r="BF139" s="159">
        <f>IF(N139="snížená",J139,0)</f>
        <v>0</v>
      </c>
      <c r="BG139" s="159">
        <f>IF(N139="zákl. přenesená",J139,0)</f>
        <v>0</v>
      </c>
      <c r="BH139" s="159">
        <f>IF(N139="sníž. přenesená",J139,0)</f>
        <v>0</v>
      </c>
      <c r="BI139" s="159">
        <f>IF(N139="nulová",J139,0)</f>
        <v>0</v>
      </c>
      <c r="BJ139" s="17" t="s">
        <v>80</v>
      </c>
      <c r="BK139" s="159">
        <f>ROUND(I139*H139,2)</f>
        <v>0</v>
      </c>
      <c r="BL139" s="17" t="s">
        <v>188</v>
      </c>
      <c r="BM139" s="158" t="s">
        <v>1253</v>
      </c>
    </row>
    <row r="140" spans="1:65" s="2" customFormat="1" ht="11.25">
      <c r="A140" s="32"/>
      <c r="B140" s="33"/>
      <c r="C140" s="32"/>
      <c r="D140" s="160" t="s">
        <v>190</v>
      </c>
      <c r="E140" s="32"/>
      <c r="F140" s="161" t="s">
        <v>615</v>
      </c>
      <c r="G140" s="32"/>
      <c r="H140" s="32"/>
      <c r="I140" s="162"/>
      <c r="J140" s="32"/>
      <c r="K140" s="32"/>
      <c r="L140" s="33"/>
      <c r="M140" s="163"/>
      <c r="N140" s="164"/>
      <c r="O140" s="58"/>
      <c r="P140" s="58"/>
      <c r="Q140" s="58"/>
      <c r="R140" s="58"/>
      <c r="S140" s="58"/>
      <c r="T140" s="59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T140" s="17" t="s">
        <v>190</v>
      </c>
      <c r="AU140" s="17" t="s">
        <v>82</v>
      </c>
    </row>
    <row r="141" spans="1:65" s="2" customFormat="1" ht="16.5" customHeight="1">
      <c r="A141" s="32"/>
      <c r="B141" s="144"/>
      <c r="C141" s="145" t="s">
        <v>277</v>
      </c>
      <c r="D141" s="145" t="s">
        <v>183</v>
      </c>
      <c r="E141" s="146" t="s">
        <v>617</v>
      </c>
      <c r="F141" s="147" t="s">
        <v>618</v>
      </c>
      <c r="G141" s="148" t="s">
        <v>577</v>
      </c>
      <c r="H141" s="149">
        <v>20</v>
      </c>
      <c r="I141" s="150"/>
      <c r="J141" s="151">
        <f>ROUND(I141*H141,2)</f>
        <v>0</v>
      </c>
      <c r="K141" s="152"/>
      <c r="L141" s="153"/>
      <c r="M141" s="154" t="s">
        <v>1</v>
      </c>
      <c r="N141" s="155" t="s">
        <v>37</v>
      </c>
      <c r="O141" s="58"/>
      <c r="P141" s="156">
        <f>O141*H141</f>
        <v>0</v>
      </c>
      <c r="Q141" s="156">
        <v>3.0000000000000001E-3</v>
      </c>
      <c r="R141" s="156">
        <f>Q141*H141</f>
        <v>0.06</v>
      </c>
      <c r="S141" s="156">
        <v>0</v>
      </c>
      <c r="T141" s="157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8" t="s">
        <v>187</v>
      </c>
      <c r="AT141" s="158" t="s">
        <v>183</v>
      </c>
      <c r="AU141" s="158" t="s">
        <v>82</v>
      </c>
      <c r="AY141" s="17" t="s">
        <v>181</v>
      </c>
      <c r="BE141" s="159">
        <f>IF(N141="základní",J141,0)</f>
        <v>0</v>
      </c>
      <c r="BF141" s="159">
        <f>IF(N141="snížená",J141,0)</f>
        <v>0</v>
      </c>
      <c r="BG141" s="159">
        <f>IF(N141="zákl. přenesená",J141,0)</f>
        <v>0</v>
      </c>
      <c r="BH141" s="159">
        <f>IF(N141="sníž. přenesená",J141,0)</f>
        <v>0</v>
      </c>
      <c r="BI141" s="159">
        <f>IF(N141="nulová",J141,0)</f>
        <v>0</v>
      </c>
      <c r="BJ141" s="17" t="s">
        <v>80</v>
      </c>
      <c r="BK141" s="159">
        <f>ROUND(I141*H141,2)</f>
        <v>0</v>
      </c>
      <c r="BL141" s="17" t="s">
        <v>188</v>
      </c>
      <c r="BM141" s="158" t="s">
        <v>1254</v>
      </c>
    </row>
    <row r="142" spans="1:65" s="2" customFormat="1" ht="11.25">
      <c r="A142" s="32"/>
      <c r="B142" s="33"/>
      <c r="C142" s="32"/>
      <c r="D142" s="160" t="s">
        <v>190</v>
      </c>
      <c r="E142" s="32"/>
      <c r="F142" s="161" t="s">
        <v>618</v>
      </c>
      <c r="G142" s="32"/>
      <c r="H142" s="32"/>
      <c r="I142" s="162"/>
      <c r="J142" s="32"/>
      <c r="K142" s="32"/>
      <c r="L142" s="33"/>
      <c r="M142" s="163"/>
      <c r="N142" s="164"/>
      <c r="O142" s="58"/>
      <c r="P142" s="58"/>
      <c r="Q142" s="58"/>
      <c r="R142" s="58"/>
      <c r="S142" s="58"/>
      <c r="T142" s="59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T142" s="17" t="s">
        <v>190</v>
      </c>
      <c r="AU142" s="17" t="s">
        <v>82</v>
      </c>
    </row>
    <row r="143" spans="1:65" s="2" customFormat="1" ht="16.5" customHeight="1">
      <c r="A143" s="32"/>
      <c r="B143" s="144"/>
      <c r="C143" s="145" t="s">
        <v>289</v>
      </c>
      <c r="D143" s="145" t="s">
        <v>183</v>
      </c>
      <c r="E143" s="146" t="s">
        <v>620</v>
      </c>
      <c r="F143" s="147" t="s">
        <v>621</v>
      </c>
      <c r="G143" s="148" t="s">
        <v>622</v>
      </c>
      <c r="H143" s="149">
        <v>14</v>
      </c>
      <c r="I143" s="150"/>
      <c r="J143" s="151">
        <f>ROUND(I143*H143,2)</f>
        <v>0</v>
      </c>
      <c r="K143" s="152"/>
      <c r="L143" s="153"/>
      <c r="M143" s="154" t="s">
        <v>1</v>
      </c>
      <c r="N143" s="155" t="s">
        <v>37</v>
      </c>
      <c r="O143" s="58"/>
      <c r="P143" s="156">
        <f>O143*H143</f>
        <v>0</v>
      </c>
      <c r="Q143" s="156">
        <v>2.65E-3</v>
      </c>
      <c r="R143" s="156">
        <f>Q143*H143</f>
        <v>3.7100000000000001E-2</v>
      </c>
      <c r="S143" s="156">
        <v>0</v>
      </c>
      <c r="T143" s="157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8" t="s">
        <v>187</v>
      </c>
      <c r="AT143" s="158" t="s">
        <v>183</v>
      </c>
      <c r="AU143" s="158" t="s">
        <v>82</v>
      </c>
      <c r="AY143" s="17" t="s">
        <v>181</v>
      </c>
      <c r="BE143" s="159">
        <f>IF(N143="základní",J143,0)</f>
        <v>0</v>
      </c>
      <c r="BF143" s="159">
        <f>IF(N143="snížená",J143,0)</f>
        <v>0</v>
      </c>
      <c r="BG143" s="159">
        <f>IF(N143="zákl. přenesená",J143,0)</f>
        <v>0</v>
      </c>
      <c r="BH143" s="159">
        <f>IF(N143="sníž. přenesená",J143,0)</f>
        <v>0</v>
      </c>
      <c r="BI143" s="159">
        <f>IF(N143="nulová",J143,0)</f>
        <v>0</v>
      </c>
      <c r="BJ143" s="17" t="s">
        <v>80</v>
      </c>
      <c r="BK143" s="159">
        <f>ROUND(I143*H143,2)</f>
        <v>0</v>
      </c>
      <c r="BL143" s="17" t="s">
        <v>188</v>
      </c>
      <c r="BM143" s="158" t="s">
        <v>1255</v>
      </c>
    </row>
    <row r="144" spans="1:65" s="2" customFormat="1" ht="11.25">
      <c r="A144" s="32"/>
      <c r="B144" s="33"/>
      <c r="C144" s="32"/>
      <c r="D144" s="160" t="s">
        <v>190</v>
      </c>
      <c r="E144" s="32"/>
      <c r="F144" s="161" t="s">
        <v>621</v>
      </c>
      <c r="G144" s="32"/>
      <c r="H144" s="32"/>
      <c r="I144" s="162"/>
      <c r="J144" s="32"/>
      <c r="K144" s="32"/>
      <c r="L144" s="33"/>
      <c r="M144" s="163"/>
      <c r="N144" s="164"/>
      <c r="O144" s="58"/>
      <c r="P144" s="58"/>
      <c r="Q144" s="58"/>
      <c r="R144" s="58"/>
      <c r="S144" s="58"/>
      <c r="T144" s="59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T144" s="17" t="s">
        <v>190</v>
      </c>
      <c r="AU144" s="17" t="s">
        <v>82</v>
      </c>
    </row>
    <row r="145" spans="1:65" s="2" customFormat="1" ht="16.5" customHeight="1">
      <c r="A145" s="32"/>
      <c r="B145" s="144"/>
      <c r="C145" s="145" t="s">
        <v>8</v>
      </c>
      <c r="D145" s="145" t="s">
        <v>183</v>
      </c>
      <c r="E145" s="146" t="s">
        <v>624</v>
      </c>
      <c r="F145" s="147" t="s">
        <v>625</v>
      </c>
      <c r="G145" s="148" t="s">
        <v>577</v>
      </c>
      <c r="H145" s="149">
        <v>14</v>
      </c>
      <c r="I145" s="150"/>
      <c r="J145" s="151">
        <f>ROUND(I145*H145,2)</f>
        <v>0</v>
      </c>
      <c r="K145" s="152"/>
      <c r="L145" s="153"/>
      <c r="M145" s="154" t="s">
        <v>1</v>
      </c>
      <c r="N145" s="155" t="s">
        <v>37</v>
      </c>
      <c r="O145" s="58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8" t="s">
        <v>187</v>
      </c>
      <c r="AT145" s="158" t="s">
        <v>183</v>
      </c>
      <c r="AU145" s="158" t="s">
        <v>82</v>
      </c>
      <c r="AY145" s="17" t="s">
        <v>181</v>
      </c>
      <c r="BE145" s="159">
        <f>IF(N145="základní",J145,0)</f>
        <v>0</v>
      </c>
      <c r="BF145" s="159">
        <f>IF(N145="snížená",J145,0)</f>
        <v>0</v>
      </c>
      <c r="BG145" s="159">
        <f>IF(N145="zákl. přenesená",J145,0)</f>
        <v>0</v>
      </c>
      <c r="BH145" s="159">
        <f>IF(N145="sníž. přenesená",J145,0)</f>
        <v>0</v>
      </c>
      <c r="BI145" s="159">
        <f>IF(N145="nulová",J145,0)</f>
        <v>0</v>
      </c>
      <c r="BJ145" s="17" t="s">
        <v>80</v>
      </c>
      <c r="BK145" s="159">
        <f>ROUND(I145*H145,2)</f>
        <v>0</v>
      </c>
      <c r="BL145" s="17" t="s">
        <v>188</v>
      </c>
      <c r="BM145" s="158" t="s">
        <v>1256</v>
      </c>
    </row>
    <row r="146" spans="1:65" s="2" customFormat="1" ht="11.25">
      <c r="A146" s="32"/>
      <c r="B146" s="33"/>
      <c r="C146" s="32"/>
      <c r="D146" s="160" t="s">
        <v>190</v>
      </c>
      <c r="E146" s="32"/>
      <c r="F146" s="161" t="s">
        <v>625</v>
      </c>
      <c r="G146" s="32"/>
      <c r="H146" s="32"/>
      <c r="I146" s="162"/>
      <c r="J146" s="32"/>
      <c r="K146" s="32"/>
      <c r="L146" s="33"/>
      <c r="M146" s="163"/>
      <c r="N146" s="164"/>
      <c r="O146" s="58"/>
      <c r="P146" s="58"/>
      <c r="Q146" s="58"/>
      <c r="R146" s="58"/>
      <c r="S146" s="58"/>
      <c r="T146" s="59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190</v>
      </c>
      <c r="AU146" s="17" t="s">
        <v>82</v>
      </c>
    </row>
    <row r="147" spans="1:65" s="2" customFormat="1" ht="21.75" customHeight="1">
      <c r="A147" s="32"/>
      <c r="B147" s="144"/>
      <c r="C147" s="145" t="s">
        <v>304</v>
      </c>
      <c r="D147" s="145" t="s">
        <v>183</v>
      </c>
      <c r="E147" s="146" t="s">
        <v>627</v>
      </c>
      <c r="F147" s="147" t="s">
        <v>628</v>
      </c>
      <c r="G147" s="148" t="s">
        <v>577</v>
      </c>
      <c r="H147" s="149">
        <v>24</v>
      </c>
      <c r="I147" s="150"/>
      <c r="J147" s="151">
        <f>ROUND(I147*H147,2)</f>
        <v>0</v>
      </c>
      <c r="K147" s="152"/>
      <c r="L147" s="153"/>
      <c r="M147" s="154" t="s">
        <v>1</v>
      </c>
      <c r="N147" s="155" t="s">
        <v>37</v>
      </c>
      <c r="O147" s="58"/>
      <c r="P147" s="156">
        <f>O147*H147</f>
        <v>0</v>
      </c>
      <c r="Q147" s="156">
        <v>1.4999999999999999E-4</v>
      </c>
      <c r="R147" s="156">
        <f>Q147*H147</f>
        <v>3.5999999999999999E-3</v>
      </c>
      <c r="S147" s="156">
        <v>0</v>
      </c>
      <c r="T147" s="157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8" t="s">
        <v>187</v>
      </c>
      <c r="AT147" s="158" t="s">
        <v>183</v>
      </c>
      <c r="AU147" s="158" t="s">
        <v>82</v>
      </c>
      <c r="AY147" s="17" t="s">
        <v>181</v>
      </c>
      <c r="BE147" s="159">
        <f>IF(N147="základní",J147,0)</f>
        <v>0</v>
      </c>
      <c r="BF147" s="159">
        <f>IF(N147="snížená",J147,0)</f>
        <v>0</v>
      </c>
      <c r="BG147" s="159">
        <f>IF(N147="zákl. přenesená",J147,0)</f>
        <v>0</v>
      </c>
      <c r="BH147" s="159">
        <f>IF(N147="sníž. přenesená",J147,0)</f>
        <v>0</v>
      </c>
      <c r="BI147" s="159">
        <f>IF(N147="nulová",J147,0)</f>
        <v>0</v>
      </c>
      <c r="BJ147" s="17" t="s">
        <v>80</v>
      </c>
      <c r="BK147" s="159">
        <f>ROUND(I147*H147,2)</f>
        <v>0</v>
      </c>
      <c r="BL147" s="17" t="s">
        <v>188</v>
      </c>
      <c r="BM147" s="158" t="s">
        <v>1257</v>
      </c>
    </row>
    <row r="148" spans="1:65" s="2" customFormat="1" ht="11.25">
      <c r="A148" s="32"/>
      <c r="B148" s="33"/>
      <c r="C148" s="32"/>
      <c r="D148" s="160" t="s">
        <v>190</v>
      </c>
      <c r="E148" s="32"/>
      <c r="F148" s="161" t="s">
        <v>628</v>
      </c>
      <c r="G148" s="32"/>
      <c r="H148" s="32"/>
      <c r="I148" s="162"/>
      <c r="J148" s="32"/>
      <c r="K148" s="32"/>
      <c r="L148" s="33"/>
      <c r="M148" s="163"/>
      <c r="N148" s="164"/>
      <c r="O148" s="58"/>
      <c r="P148" s="58"/>
      <c r="Q148" s="58"/>
      <c r="R148" s="58"/>
      <c r="S148" s="58"/>
      <c r="T148" s="59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T148" s="17" t="s">
        <v>190</v>
      </c>
      <c r="AU148" s="17" t="s">
        <v>82</v>
      </c>
    </row>
    <row r="149" spans="1:65" s="2" customFormat="1" ht="16.5" customHeight="1">
      <c r="A149" s="32"/>
      <c r="B149" s="144"/>
      <c r="C149" s="145" t="s">
        <v>312</v>
      </c>
      <c r="D149" s="145" t="s">
        <v>183</v>
      </c>
      <c r="E149" s="146" t="s">
        <v>630</v>
      </c>
      <c r="F149" s="147" t="s">
        <v>631</v>
      </c>
      <c r="G149" s="148" t="s">
        <v>1250</v>
      </c>
      <c r="H149" s="149">
        <v>14</v>
      </c>
      <c r="I149" s="150"/>
      <c r="J149" s="151">
        <f>ROUND(I149*H149,2)</f>
        <v>0</v>
      </c>
      <c r="K149" s="152"/>
      <c r="L149" s="153"/>
      <c r="M149" s="154" t="s">
        <v>1</v>
      </c>
      <c r="N149" s="155" t="s">
        <v>37</v>
      </c>
      <c r="O149" s="58"/>
      <c r="P149" s="156">
        <f>O149*H149</f>
        <v>0</v>
      </c>
      <c r="Q149" s="156">
        <v>0</v>
      </c>
      <c r="R149" s="156">
        <f>Q149*H149</f>
        <v>0</v>
      </c>
      <c r="S149" s="156">
        <v>0</v>
      </c>
      <c r="T149" s="157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8" t="s">
        <v>187</v>
      </c>
      <c r="AT149" s="158" t="s">
        <v>183</v>
      </c>
      <c r="AU149" s="158" t="s">
        <v>82</v>
      </c>
      <c r="AY149" s="17" t="s">
        <v>181</v>
      </c>
      <c r="BE149" s="159">
        <f>IF(N149="základní",J149,0)</f>
        <v>0</v>
      </c>
      <c r="BF149" s="159">
        <f>IF(N149="snížená",J149,0)</f>
        <v>0</v>
      </c>
      <c r="BG149" s="159">
        <f>IF(N149="zákl. přenesená",J149,0)</f>
        <v>0</v>
      </c>
      <c r="BH149" s="159">
        <f>IF(N149="sníž. přenesená",J149,0)</f>
        <v>0</v>
      </c>
      <c r="BI149" s="159">
        <f>IF(N149="nulová",J149,0)</f>
        <v>0</v>
      </c>
      <c r="BJ149" s="17" t="s">
        <v>80</v>
      </c>
      <c r="BK149" s="159">
        <f>ROUND(I149*H149,2)</f>
        <v>0</v>
      </c>
      <c r="BL149" s="17" t="s">
        <v>188</v>
      </c>
      <c r="BM149" s="158" t="s">
        <v>1258</v>
      </c>
    </row>
    <row r="150" spans="1:65" s="2" customFormat="1" ht="11.25">
      <c r="A150" s="32"/>
      <c r="B150" s="33"/>
      <c r="C150" s="32"/>
      <c r="D150" s="160" t="s">
        <v>190</v>
      </c>
      <c r="E150" s="32"/>
      <c r="F150" s="161" t="s">
        <v>631</v>
      </c>
      <c r="G150" s="32"/>
      <c r="H150" s="32"/>
      <c r="I150" s="162"/>
      <c r="J150" s="32"/>
      <c r="K150" s="32"/>
      <c r="L150" s="33"/>
      <c r="M150" s="163"/>
      <c r="N150" s="164"/>
      <c r="O150" s="58"/>
      <c r="P150" s="58"/>
      <c r="Q150" s="58"/>
      <c r="R150" s="58"/>
      <c r="S150" s="58"/>
      <c r="T150" s="59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T150" s="17" t="s">
        <v>190</v>
      </c>
      <c r="AU150" s="17" t="s">
        <v>82</v>
      </c>
    </row>
    <row r="151" spans="1:65" s="2" customFormat="1" ht="21.75" customHeight="1">
      <c r="A151" s="32"/>
      <c r="B151" s="144"/>
      <c r="C151" s="145" t="s">
        <v>319</v>
      </c>
      <c r="D151" s="145" t="s">
        <v>183</v>
      </c>
      <c r="E151" s="146" t="s">
        <v>633</v>
      </c>
      <c r="F151" s="147" t="s">
        <v>634</v>
      </c>
      <c r="G151" s="148" t="s">
        <v>577</v>
      </c>
      <c r="H151" s="149">
        <v>10</v>
      </c>
      <c r="I151" s="150"/>
      <c r="J151" s="151">
        <f>ROUND(I151*H151,2)</f>
        <v>0</v>
      </c>
      <c r="K151" s="152"/>
      <c r="L151" s="153"/>
      <c r="M151" s="154" t="s">
        <v>1</v>
      </c>
      <c r="N151" s="155" t="s">
        <v>37</v>
      </c>
      <c r="O151" s="58"/>
      <c r="P151" s="156">
        <f>O151*H151</f>
        <v>0</v>
      </c>
      <c r="Q151" s="156">
        <v>0.157</v>
      </c>
      <c r="R151" s="156">
        <f>Q151*H151</f>
        <v>1.57</v>
      </c>
      <c r="S151" s="156">
        <v>0</v>
      </c>
      <c r="T151" s="157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8" t="s">
        <v>187</v>
      </c>
      <c r="AT151" s="158" t="s">
        <v>183</v>
      </c>
      <c r="AU151" s="158" t="s">
        <v>82</v>
      </c>
      <c r="AY151" s="17" t="s">
        <v>181</v>
      </c>
      <c r="BE151" s="159">
        <f>IF(N151="základní",J151,0)</f>
        <v>0</v>
      </c>
      <c r="BF151" s="159">
        <f>IF(N151="snížená",J151,0)</f>
        <v>0</v>
      </c>
      <c r="BG151" s="159">
        <f>IF(N151="zákl. přenesená",J151,0)</f>
        <v>0</v>
      </c>
      <c r="BH151" s="159">
        <f>IF(N151="sníž. přenesená",J151,0)</f>
        <v>0</v>
      </c>
      <c r="BI151" s="159">
        <f>IF(N151="nulová",J151,0)</f>
        <v>0</v>
      </c>
      <c r="BJ151" s="17" t="s">
        <v>80</v>
      </c>
      <c r="BK151" s="159">
        <f>ROUND(I151*H151,2)</f>
        <v>0</v>
      </c>
      <c r="BL151" s="17" t="s">
        <v>188</v>
      </c>
      <c r="BM151" s="158" t="s">
        <v>1259</v>
      </c>
    </row>
    <row r="152" spans="1:65" s="2" customFormat="1" ht="11.25">
      <c r="A152" s="32"/>
      <c r="B152" s="33"/>
      <c r="C152" s="32"/>
      <c r="D152" s="160" t="s">
        <v>190</v>
      </c>
      <c r="E152" s="32"/>
      <c r="F152" s="161" t="s">
        <v>634</v>
      </c>
      <c r="G152" s="32"/>
      <c r="H152" s="32"/>
      <c r="I152" s="162"/>
      <c r="J152" s="32"/>
      <c r="K152" s="32"/>
      <c r="L152" s="33"/>
      <c r="M152" s="163"/>
      <c r="N152" s="164"/>
      <c r="O152" s="58"/>
      <c r="P152" s="58"/>
      <c r="Q152" s="58"/>
      <c r="R152" s="58"/>
      <c r="S152" s="58"/>
      <c r="T152" s="59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T152" s="17" t="s">
        <v>190</v>
      </c>
      <c r="AU152" s="17" t="s">
        <v>82</v>
      </c>
    </row>
    <row r="153" spans="1:65" s="2" customFormat="1" ht="16.5" customHeight="1">
      <c r="A153" s="32"/>
      <c r="B153" s="144"/>
      <c r="C153" s="145" t="s">
        <v>325</v>
      </c>
      <c r="D153" s="145" t="s">
        <v>183</v>
      </c>
      <c r="E153" s="146" t="s">
        <v>636</v>
      </c>
      <c r="F153" s="147" t="s">
        <v>637</v>
      </c>
      <c r="G153" s="148" t="s">
        <v>577</v>
      </c>
      <c r="H153" s="149">
        <v>4</v>
      </c>
      <c r="I153" s="150"/>
      <c r="J153" s="151">
        <f>ROUND(I153*H153,2)</f>
        <v>0</v>
      </c>
      <c r="K153" s="152"/>
      <c r="L153" s="153"/>
      <c r="M153" s="154" t="s">
        <v>1</v>
      </c>
      <c r="N153" s="155" t="s">
        <v>37</v>
      </c>
      <c r="O153" s="58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8" t="s">
        <v>187</v>
      </c>
      <c r="AT153" s="158" t="s">
        <v>183</v>
      </c>
      <c r="AU153" s="158" t="s">
        <v>82</v>
      </c>
      <c r="AY153" s="17" t="s">
        <v>181</v>
      </c>
      <c r="BE153" s="159">
        <f>IF(N153="základní",J153,0)</f>
        <v>0</v>
      </c>
      <c r="BF153" s="159">
        <f>IF(N153="snížená",J153,0)</f>
        <v>0</v>
      </c>
      <c r="BG153" s="159">
        <f>IF(N153="zákl. přenesená",J153,0)</f>
        <v>0</v>
      </c>
      <c r="BH153" s="159">
        <f>IF(N153="sníž. přenesená",J153,0)</f>
        <v>0</v>
      </c>
      <c r="BI153" s="159">
        <f>IF(N153="nulová",J153,0)</f>
        <v>0</v>
      </c>
      <c r="BJ153" s="17" t="s">
        <v>80</v>
      </c>
      <c r="BK153" s="159">
        <f>ROUND(I153*H153,2)</f>
        <v>0</v>
      </c>
      <c r="BL153" s="17" t="s">
        <v>188</v>
      </c>
      <c r="BM153" s="158" t="s">
        <v>1260</v>
      </c>
    </row>
    <row r="154" spans="1:65" s="2" customFormat="1" ht="11.25">
      <c r="A154" s="32"/>
      <c r="B154" s="33"/>
      <c r="C154" s="32"/>
      <c r="D154" s="160" t="s">
        <v>190</v>
      </c>
      <c r="E154" s="32"/>
      <c r="F154" s="161" t="s">
        <v>637</v>
      </c>
      <c r="G154" s="32"/>
      <c r="H154" s="32"/>
      <c r="I154" s="162"/>
      <c r="J154" s="32"/>
      <c r="K154" s="32"/>
      <c r="L154" s="33"/>
      <c r="M154" s="163"/>
      <c r="N154" s="164"/>
      <c r="O154" s="58"/>
      <c r="P154" s="58"/>
      <c r="Q154" s="58"/>
      <c r="R154" s="58"/>
      <c r="S154" s="58"/>
      <c r="T154" s="59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T154" s="17" t="s">
        <v>190</v>
      </c>
      <c r="AU154" s="17" t="s">
        <v>82</v>
      </c>
    </row>
    <row r="155" spans="1:65" s="12" customFormat="1" ht="25.9" customHeight="1">
      <c r="B155" s="131"/>
      <c r="D155" s="132" t="s">
        <v>71</v>
      </c>
      <c r="E155" s="133" t="s">
        <v>639</v>
      </c>
      <c r="F155" s="133" t="s">
        <v>640</v>
      </c>
      <c r="I155" s="134"/>
      <c r="J155" s="135">
        <f>BK155</f>
        <v>0</v>
      </c>
      <c r="L155" s="131"/>
      <c r="M155" s="136"/>
      <c r="N155" s="137"/>
      <c r="O155" s="137"/>
      <c r="P155" s="138">
        <f>SUM(P156:P166)</f>
        <v>0</v>
      </c>
      <c r="Q155" s="137"/>
      <c r="R155" s="138">
        <f>SUM(R156:R166)</f>
        <v>0</v>
      </c>
      <c r="S155" s="137"/>
      <c r="T155" s="139">
        <f>SUM(T156:T166)</f>
        <v>0</v>
      </c>
      <c r="AR155" s="132" t="s">
        <v>188</v>
      </c>
      <c r="AT155" s="140" t="s">
        <v>71</v>
      </c>
      <c r="AU155" s="140" t="s">
        <v>72</v>
      </c>
      <c r="AY155" s="132" t="s">
        <v>181</v>
      </c>
      <c r="BK155" s="141">
        <f>SUM(BK156:BK166)</f>
        <v>0</v>
      </c>
    </row>
    <row r="156" spans="1:65" s="2" customFormat="1" ht="37.9" customHeight="1">
      <c r="A156" s="32"/>
      <c r="B156" s="144"/>
      <c r="C156" s="188" t="s">
        <v>329</v>
      </c>
      <c r="D156" s="188" t="s">
        <v>266</v>
      </c>
      <c r="E156" s="189" t="s">
        <v>641</v>
      </c>
      <c r="F156" s="190" t="s">
        <v>642</v>
      </c>
      <c r="G156" s="191" t="s">
        <v>643</v>
      </c>
      <c r="H156" s="192">
        <v>3.7749999999999999</v>
      </c>
      <c r="I156" s="193"/>
      <c r="J156" s="194">
        <f>ROUND(I156*H156,2)</f>
        <v>0</v>
      </c>
      <c r="K156" s="195"/>
      <c r="L156" s="33"/>
      <c r="M156" s="196" t="s">
        <v>1</v>
      </c>
      <c r="N156" s="197" t="s">
        <v>37</v>
      </c>
      <c r="O156" s="58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8" t="s">
        <v>644</v>
      </c>
      <c r="AT156" s="158" t="s">
        <v>266</v>
      </c>
      <c r="AU156" s="158" t="s">
        <v>80</v>
      </c>
      <c r="AY156" s="17" t="s">
        <v>181</v>
      </c>
      <c r="BE156" s="159">
        <f>IF(N156="základní",J156,0)</f>
        <v>0</v>
      </c>
      <c r="BF156" s="159">
        <f>IF(N156="snížená",J156,0)</f>
        <v>0</v>
      </c>
      <c r="BG156" s="159">
        <f>IF(N156="zákl. přenesená",J156,0)</f>
        <v>0</v>
      </c>
      <c r="BH156" s="159">
        <f>IF(N156="sníž. přenesená",J156,0)</f>
        <v>0</v>
      </c>
      <c r="BI156" s="159">
        <f>IF(N156="nulová",J156,0)</f>
        <v>0</v>
      </c>
      <c r="BJ156" s="17" t="s">
        <v>80</v>
      </c>
      <c r="BK156" s="159">
        <f>ROUND(I156*H156,2)</f>
        <v>0</v>
      </c>
      <c r="BL156" s="17" t="s">
        <v>644</v>
      </c>
      <c r="BM156" s="158" t="s">
        <v>1261</v>
      </c>
    </row>
    <row r="157" spans="1:65" s="2" customFormat="1" ht="68.25">
      <c r="A157" s="32"/>
      <c r="B157" s="33"/>
      <c r="C157" s="32"/>
      <c r="D157" s="160" t="s">
        <v>190</v>
      </c>
      <c r="E157" s="32"/>
      <c r="F157" s="161" t="s">
        <v>646</v>
      </c>
      <c r="G157" s="32"/>
      <c r="H157" s="32"/>
      <c r="I157" s="162"/>
      <c r="J157" s="32"/>
      <c r="K157" s="32"/>
      <c r="L157" s="33"/>
      <c r="M157" s="163"/>
      <c r="N157" s="164"/>
      <c r="O157" s="58"/>
      <c r="P157" s="58"/>
      <c r="Q157" s="58"/>
      <c r="R157" s="58"/>
      <c r="S157" s="58"/>
      <c r="T157" s="59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T157" s="17" t="s">
        <v>190</v>
      </c>
      <c r="AU157" s="17" t="s">
        <v>80</v>
      </c>
    </row>
    <row r="158" spans="1:65" s="2" customFormat="1" ht="44.25" customHeight="1">
      <c r="A158" s="32"/>
      <c r="B158" s="144"/>
      <c r="C158" s="188" t="s">
        <v>333</v>
      </c>
      <c r="D158" s="188" t="s">
        <v>266</v>
      </c>
      <c r="E158" s="189" t="s">
        <v>647</v>
      </c>
      <c r="F158" s="190" t="s">
        <v>648</v>
      </c>
      <c r="G158" s="191" t="s">
        <v>643</v>
      </c>
      <c r="H158" s="192">
        <v>3.7749999999999999</v>
      </c>
      <c r="I158" s="193"/>
      <c r="J158" s="194">
        <f>ROUND(I158*H158,2)</f>
        <v>0</v>
      </c>
      <c r="K158" s="195"/>
      <c r="L158" s="33"/>
      <c r="M158" s="196" t="s">
        <v>1</v>
      </c>
      <c r="N158" s="197" t="s">
        <v>37</v>
      </c>
      <c r="O158" s="58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8" t="s">
        <v>644</v>
      </c>
      <c r="AT158" s="158" t="s">
        <v>266</v>
      </c>
      <c r="AU158" s="158" t="s">
        <v>80</v>
      </c>
      <c r="AY158" s="17" t="s">
        <v>181</v>
      </c>
      <c r="BE158" s="159">
        <f>IF(N158="základní",J158,0)</f>
        <v>0</v>
      </c>
      <c r="BF158" s="159">
        <f>IF(N158="snížená",J158,0)</f>
        <v>0</v>
      </c>
      <c r="BG158" s="159">
        <f>IF(N158="zákl. přenesená",J158,0)</f>
        <v>0</v>
      </c>
      <c r="BH158" s="159">
        <f>IF(N158="sníž. přenesená",J158,0)</f>
        <v>0</v>
      </c>
      <c r="BI158" s="159">
        <f>IF(N158="nulová",J158,0)</f>
        <v>0</v>
      </c>
      <c r="BJ158" s="17" t="s">
        <v>80</v>
      </c>
      <c r="BK158" s="159">
        <f>ROUND(I158*H158,2)</f>
        <v>0</v>
      </c>
      <c r="BL158" s="17" t="s">
        <v>644</v>
      </c>
      <c r="BM158" s="158" t="s">
        <v>1262</v>
      </c>
    </row>
    <row r="159" spans="1:65" s="2" customFormat="1" ht="68.25">
      <c r="A159" s="32"/>
      <c r="B159" s="33"/>
      <c r="C159" s="32"/>
      <c r="D159" s="160" t="s">
        <v>190</v>
      </c>
      <c r="E159" s="32"/>
      <c r="F159" s="161" t="s">
        <v>650</v>
      </c>
      <c r="G159" s="32"/>
      <c r="H159" s="32"/>
      <c r="I159" s="162"/>
      <c r="J159" s="32"/>
      <c r="K159" s="32"/>
      <c r="L159" s="33"/>
      <c r="M159" s="163"/>
      <c r="N159" s="164"/>
      <c r="O159" s="58"/>
      <c r="P159" s="58"/>
      <c r="Q159" s="58"/>
      <c r="R159" s="58"/>
      <c r="S159" s="58"/>
      <c r="T159" s="59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T159" s="17" t="s">
        <v>190</v>
      </c>
      <c r="AU159" s="17" t="s">
        <v>80</v>
      </c>
    </row>
    <row r="160" spans="1:65" s="2" customFormat="1" ht="49.15" customHeight="1">
      <c r="A160" s="32"/>
      <c r="B160" s="144"/>
      <c r="C160" s="188" t="s">
        <v>338</v>
      </c>
      <c r="D160" s="188" t="s">
        <v>266</v>
      </c>
      <c r="E160" s="189" t="s">
        <v>652</v>
      </c>
      <c r="F160" s="190" t="s">
        <v>653</v>
      </c>
      <c r="G160" s="191" t="s">
        <v>643</v>
      </c>
      <c r="H160" s="192">
        <v>1.57</v>
      </c>
      <c r="I160" s="193"/>
      <c r="J160" s="194">
        <f>ROUND(I160*H160,2)</f>
        <v>0</v>
      </c>
      <c r="K160" s="195"/>
      <c r="L160" s="33"/>
      <c r="M160" s="196" t="s">
        <v>1</v>
      </c>
      <c r="N160" s="197" t="s">
        <v>37</v>
      </c>
      <c r="O160" s="58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8" t="s">
        <v>644</v>
      </c>
      <c r="AT160" s="158" t="s">
        <v>266</v>
      </c>
      <c r="AU160" s="158" t="s">
        <v>80</v>
      </c>
      <c r="AY160" s="17" t="s">
        <v>181</v>
      </c>
      <c r="BE160" s="159">
        <f>IF(N160="základní",J160,0)</f>
        <v>0</v>
      </c>
      <c r="BF160" s="159">
        <f>IF(N160="snížená",J160,0)</f>
        <v>0</v>
      </c>
      <c r="BG160" s="159">
        <f>IF(N160="zákl. přenesená",J160,0)</f>
        <v>0</v>
      </c>
      <c r="BH160" s="159">
        <f>IF(N160="sníž. přenesená",J160,0)</f>
        <v>0</v>
      </c>
      <c r="BI160" s="159">
        <f>IF(N160="nulová",J160,0)</f>
        <v>0</v>
      </c>
      <c r="BJ160" s="17" t="s">
        <v>80</v>
      </c>
      <c r="BK160" s="159">
        <f>ROUND(I160*H160,2)</f>
        <v>0</v>
      </c>
      <c r="BL160" s="17" t="s">
        <v>644</v>
      </c>
      <c r="BM160" s="158" t="s">
        <v>1263</v>
      </c>
    </row>
    <row r="161" spans="1:65" s="2" customFormat="1" ht="68.25">
      <c r="A161" s="32"/>
      <c r="B161" s="33"/>
      <c r="C161" s="32"/>
      <c r="D161" s="160" t="s">
        <v>190</v>
      </c>
      <c r="E161" s="32"/>
      <c r="F161" s="161" t="s">
        <v>655</v>
      </c>
      <c r="G161" s="32"/>
      <c r="H161" s="32"/>
      <c r="I161" s="162"/>
      <c r="J161" s="32"/>
      <c r="K161" s="32"/>
      <c r="L161" s="33"/>
      <c r="M161" s="163"/>
      <c r="N161" s="164"/>
      <c r="O161" s="58"/>
      <c r="P161" s="58"/>
      <c r="Q161" s="58"/>
      <c r="R161" s="58"/>
      <c r="S161" s="58"/>
      <c r="T161" s="59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T161" s="17" t="s">
        <v>190</v>
      </c>
      <c r="AU161" s="17" t="s">
        <v>80</v>
      </c>
    </row>
    <row r="162" spans="1:65" s="2" customFormat="1" ht="55.5" customHeight="1">
      <c r="A162" s="32"/>
      <c r="B162" s="144"/>
      <c r="C162" s="188" t="s">
        <v>363</v>
      </c>
      <c r="D162" s="188" t="s">
        <v>266</v>
      </c>
      <c r="E162" s="189" t="s">
        <v>656</v>
      </c>
      <c r="F162" s="190" t="s">
        <v>657</v>
      </c>
      <c r="G162" s="191" t="s">
        <v>643</v>
      </c>
      <c r="H162" s="192">
        <v>21.98</v>
      </c>
      <c r="I162" s="193"/>
      <c r="J162" s="194">
        <f>ROUND(I162*H162,2)</f>
        <v>0</v>
      </c>
      <c r="K162" s="195"/>
      <c r="L162" s="33"/>
      <c r="M162" s="196" t="s">
        <v>1</v>
      </c>
      <c r="N162" s="197" t="s">
        <v>37</v>
      </c>
      <c r="O162" s="58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8" t="s">
        <v>644</v>
      </c>
      <c r="AT162" s="158" t="s">
        <v>266</v>
      </c>
      <c r="AU162" s="158" t="s">
        <v>80</v>
      </c>
      <c r="AY162" s="17" t="s">
        <v>181</v>
      </c>
      <c r="BE162" s="159">
        <f>IF(N162="základní",J162,0)</f>
        <v>0</v>
      </c>
      <c r="BF162" s="159">
        <f>IF(N162="snížená",J162,0)</f>
        <v>0</v>
      </c>
      <c r="BG162" s="159">
        <f>IF(N162="zákl. přenesená",J162,0)</f>
        <v>0</v>
      </c>
      <c r="BH162" s="159">
        <f>IF(N162="sníž. přenesená",J162,0)</f>
        <v>0</v>
      </c>
      <c r="BI162" s="159">
        <f>IF(N162="nulová",J162,0)</f>
        <v>0</v>
      </c>
      <c r="BJ162" s="17" t="s">
        <v>80</v>
      </c>
      <c r="BK162" s="159">
        <f>ROUND(I162*H162,2)</f>
        <v>0</v>
      </c>
      <c r="BL162" s="17" t="s">
        <v>644</v>
      </c>
      <c r="BM162" s="158" t="s">
        <v>1264</v>
      </c>
    </row>
    <row r="163" spans="1:65" s="2" customFormat="1" ht="78">
      <c r="A163" s="32"/>
      <c r="B163" s="33"/>
      <c r="C163" s="32"/>
      <c r="D163" s="160" t="s">
        <v>190</v>
      </c>
      <c r="E163" s="32"/>
      <c r="F163" s="161" t="s">
        <v>659</v>
      </c>
      <c r="G163" s="32"/>
      <c r="H163" s="32"/>
      <c r="I163" s="162"/>
      <c r="J163" s="32"/>
      <c r="K163" s="32"/>
      <c r="L163" s="33"/>
      <c r="M163" s="163"/>
      <c r="N163" s="164"/>
      <c r="O163" s="58"/>
      <c r="P163" s="58"/>
      <c r="Q163" s="58"/>
      <c r="R163" s="58"/>
      <c r="S163" s="58"/>
      <c r="T163" s="59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T163" s="17" t="s">
        <v>190</v>
      </c>
      <c r="AU163" s="17" t="s">
        <v>80</v>
      </c>
    </row>
    <row r="164" spans="1:65" s="13" customFormat="1" ht="11.25">
      <c r="B164" s="165"/>
      <c r="D164" s="160" t="s">
        <v>191</v>
      </c>
      <c r="E164" s="166" t="s">
        <v>1</v>
      </c>
      <c r="F164" s="167" t="s">
        <v>1265</v>
      </c>
      <c r="H164" s="168">
        <v>21.98</v>
      </c>
      <c r="I164" s="169"/>
      <c r="L164" s="165"/>
      <c r="M164" s="170"/>
      <c r="N164" s="171"/>
      <c r="O164" s="171"/>
      <c r="P164" s="171"/>
      <c r="Q164" s="171"/>
      <c r="R164" s="171"/>
      <c r="S164" s="171"/>
      <c r="T164" s="172"/>
      <c r="AT164" s="166" t="s">
        <v>191</v>
      </c>
      <c r="AU164" s="166" t="s">
        <v>80</v>
      </c>
      <c r="AV164" s="13" t="s">
        <v>82</v>
      </c>
      <c r="AW164" s="13" t="s">
        <v>29</v>
      </c>
      <c r="AX164" s="13" t="s">
        <v>80</v>
      </c>
      <c r="AY164" s="166" t="s">
        <v>181</v>
      </c>
    </row>
    <row r="165" spans="1:65" s="2" customFormat="1" ht="24.2" customHeight="1">
      <c r="A165" s="32"/>
      <c r="B165" s="144"/>
      <c r="C165" s="188" t="s">
        <v>7</v>
      </c>
      <c r="D165" s="188" t="s">
        <v>266</v>
      </c>
      <c r="E165" s="189" t="s">
        <v>660</v>
      </c>
      <c r="F165" s="190" t="s">
        <v>661</v>
      </c>
      <c r="G165" s="191" t="s">
        <v>643</v>
      </c>
      <c r="H165" s="192">
        <v>3.7749999999999999</v>
      </c>
      <c r="I165" s="193"/>
      <c r="J165" s="194">
        <f>ROUND(I165*H165,2)</f>
        <v>0</v>
      </c>
      <c r="K165" s="195"/>
      <c r="L165" s="33"/>
      <c r="M165" s="196" t="s">
        <v>1</v>
      </c>
      <c r="N165" s="197" t="s">
        <v>37</v>
      </c>
      <c r="O165" s="58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8" t="s">
        <v>644</v>
      </c>
      <c r="AT165" s="158" t="s">
        <v>266</v>
      </c>
      <c r="AU165" s="158" t="s">
        <v>80</v>
      </c>
      <c r="AY165" s="17" t="s">
        <v>181</v>
      </c>
      <c r="BE165" s="159">
        <f>IF(N165="základní",J165,0)</f>
        <v>0</v>
      </c>
      <c r="BF165" s="159">
        <f>IF(N165="snížená",J165,0)</f>
        <v>0</v>
      </c>
      <c r="BG165" s="159">
        <f>IF(N165="zákl. přenesená",J165,0)</f>
        <v>0</v>
      </c>
      <c r="BH165" s="159">
        <f>IF(N165="sníž. přenesená",J165,0)</f>
        <v>0</v>
      </c>
      <c r="BI165" s="159">
        <f>IF(N165="nulová",J165,0)</f>
        <v>0</v>
      </c>
      <c r="BJ165" s="17" t="s">
        <v>80</v>
      </c>
      <c r="BK165" s="159">
        <f>ROUND(I165*H165,2)</f>
        <v>0</v>
      </c>
      <c r="BL165" s="17" t="s">
        <v>644</v>
      </c>
      <c r="BM165" s="158" t="s">
        <v>1266</v>
      </c>
    </row>
    <row r="166" spans="1:65" s="2" customFormat="1" ht="58.5">
      <c r="A166" s="32"/>
      <c r="B166" s="33"/>
      <c r="C166" s="32"/>
      <c r="D166" s="160" t="s">
        <v>190</v>
      </c>
      <c r="E166" s="32"/>
      <c r="F166" s="161" t="s">
        <v>663</v>
      </c>
      <c r="G166" s="32"/>
      <c r="H166" s="32"/>
      <c r="I166" s="162"/>
      <c r="J166" s="32"/>
      <c r="K166" s="32"/>
      <c r="L166" s="33"/>
      <c r="M166" s="163"/>
      <c r="N166" s="164"/>
      <c r="O166" s="58"/>
      <c r="P166" s="58"/>
      <c r="Q166" s="58"/>
      <c r="R166" s="58"/>
      <c r="S166" s="58"/>
      <c r="T166" s="59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T166" s="17" t="s">
        <v>190</v>
      </c>
      <c r="AU166" s="17" t="s">
        <v>80</v>
      </c>
    </row>
    <row r="167" spans="1:65" s="12" customFormat="1" ht="25.9" customHeight="1">
      <c r="B167" s="131"/>
      <c r="D167" s="132" t="s">
        <v>71</v>
      </c>
      <c r="E167" s="133" t="s">
        <v>664</v>
      </c>
      <c r="F167" s="133" t="s">
        <v>665</v>
      </c>
      <c r="I167" s="134"/>
      <c r="J167" s="135">
        <f>BK167</f>
        <v>0</v>
      </c>
      <c r="L167" s="131"/>
      <c r="M167" s="136"/>
      <c r="N167" s="137"/>
      <c r="O167" s="137"/>
      <c r="P167" s="138">
        <f>SUM(P168:P169)</f>
        <v>0</v>
      </c>
      <c r="Q167" s="137"/>
      <c r="R167" s="138">
        <f>SUM(R168:R169)</f>
        <v>0</v>
      </c>
      <c r="S167" s="137"/>
      <c r="T167" s="139">
        <f>SUM(T168:T169)</f>
        <v>0</v>
      </c>
      <c r="AR167" s="132" t="s">
        <v>231</v>
      </c>
      <c r="AT167" s="140" t="s">
        <v>71</v>
      </c>
      <c r="AU167" s="140" t="s">
        <v>72</v>
      </c>
      <c r="AY167" s="132" t="s">
        <v>181</v>
      </c>
      <c r="BK167" s="141">
        <f>SUM(BK168:BK169)</f>
        <v>0</v>
      </c>
    </row>
    <row r="168" spans="1:65" s="2" customFormat="1" ht="37.9" customHeight="1">
      <c r="A168" s="32"/>
      <c r="B168" s="144"/>
      <c r="C168" s="188" t="s">
        <v>388</v>
      </c>
      <c r="D168" s="188" t="s">
        <v>266</v>
      </c>
      <c r="E168" s="189" t="s">
        <v>666</v>
      </c>
      <c r="F168" s="190" t="s">
        <v>667</v>
      </c>
      <c r="G168" s="191" t="s">
        <v>1267</v>
      </c>
      <c r="H168" s="192">
        <v>8</v>
      </c>
      <c r="I168" s="193"/>
      <c r="J168" s="194">
        <f>ROUND(I168*H168,2)</f>
        <v>0</v>
      </c>
      <c r="K168" s="195"/>
      <c r="L168" s="33"/>
      <c r="M168" s="196" t="s">
        <v>1</v>
      </c>
      <c r="N168" s="197" t="s">
        <v>37</v>
      </c>
      <c r="O168" s="58"/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8" t="s">
        <v>188</v>
      </c>
      <c r="AT168" s="158" t="s">
        <v>266</v>
      </c>
      <c r="AU168" s="158" t="s">
        <v>80</v>
      </c>
      <c r="AY168" s="17" t="s">
        <v>181</v>
      </c>
      <c r="BE168" s="159">
        <f>IF(N168="základní",J168,0)</f>
        <v>0</v>
      </c>
      <c r="BF168" s="159">
        <f>IF(N168="snížená",J168,0)</f>
        <v>0</v>
      </c>
      <c r="BG168" s="159">
        <f>IF(N168="zákl. přenesená",J168,0)</f>
        <v>0</v>
      </c>
      <c r="BH168" s="159">
        <f>IF(N168="sníž. přenesená",J168,0)</f>
        <v>0</v>
      </c>
      <c r="BI168" s="159">
        <f>IF(N168="nulová",J168,0)</f>
        <v>0</v>
      </c>
      <c r="BJ168" s="17" t="s">
        <v>80</v>
      </c>
      <c r="BK168" s="159">
        <f>ROUND(I168*H168,2)</f>
        <v>0</v>
      </c>
      <c r="BL168" s="17" t="s">
        <v>188</v>
      </c>
      <c r="BM168" s="158" t="s">
        <v>1268</v>
      </c>
    </row>
    <row r="169" spans="1:65" s="2" customFormat="1" ht="58.5">
      <c r="A169" s="32"/>
      <c r="B169" s="33"/>
      <c r="C169" s="32"/>
      <c r="D169" s="160" t="s">
        <v>190</v>
      </c>
      <c r="E169" s="32"/>
      <c r="F169" s="161" t="s">
        <v>669</v>
      </c>
      <c r="G169" s="32"/>
      <c r="H169" s="32"/>
      <c r="I169" s="162"/>
      <c r="J169" s="32"/>
      <c r="K169" s="32"/>
      <c r="L169" s="33"/>
      <c r="M169" s="198"/>
      <c r="N169" s="199"/>
      <c r="O169" s="200"/>
      <c r="P169" s="200"/>
      <c r="Q169" s="200"/>
      <c r="R169" s="200"/>
      <c r="S169" s="200"/>
      <c r="T169" s="201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T169" s="17" t="s">
        <v>190</v>
      </c>
      <c r="AU169" s="17" t="s">
        <v>80</v>
      </c>
    </row>
    <row r="170" spans="1:65" s="2" customFormat="1" ht="6.95" customHeight="1">
      <c r="A170" s="32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3"/>
      <c r="M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</sheetData>
  <autoFilter ref="C119:K169" xr:uid="{00000000-0009-0000-0000-00000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52</vt:i4>
      </vt:variant>
    </vt:vector>
  </HeadingPairs>
  <TitlesOfParts>
    <vt:vector size="78" baseType="lpstr">
      <vt:lpstr>Rekapitulace stavby</vt:lpstr>
      <vt:lpstr>PS 31-01-24 - Ochrana zab...</vt:lpstr>
      <vt:lpstr>PS 31-02-54 - Přeložka in...</vt:lpstr>
      <vt:lpstr>SO 00-14-01.04 - Výstroj ...</vt:lpstr>
      <vt:lpstr>SO 01-10-01.04 - Železnič...</vt:lpstr>
      <vt:lpstr>SO 01-11-01.04 - Železnič...</vt:lpstr>
      <vt:lpstr>PS 41-01-23 - Ochrana zab...</vt:lpstr>
      <vt:lpstr>PS 41-02-53 - Přeložky in...</vt:lpstr>
      <vt:lpstr>SO 00-14-01.03 - Výstroj ...</vt:lpstr>
      <vt:lpstr>SO 01-10-01.03 - Železnič...</vt:lpstr>
      <vt:lpstr>SO 01-11-01.03 - Železnič...</vt:lpstr>
      <vt:lpstr>SO 98-98 - Všeobecný objekt</vt:lpstr>
      <vt:lpstr>SO 01-20-02.2 - Železničn...</vt:lpstr>
      <vt:lpstr>SO 01-20-03.1 - Železničn...</vt:lpstr>
      <vt:lpstr>SO 01-20-03.2 - Železničn...</vt:lpstr>
      <vt:lpstr>SO 01-20-04.1 - Železničn...</vt:lpstr>
      <vt:lpstr>SO 01-20-04.2 - Železničn...</vt:lpstr>
      <vt:lpstr>SO 01-21-05.2 - Železničn...</vt:lpstr>
      <vt:lpstr>SO 01-21-06 - Železniční ...</vt:lpstr>
      <vt:lpstr>SO 01-21-07 - Železniční ...</vt:lpstr>
      <vt:lpstr>SO 01-21-09 - Železn - Že...</vt:lpstr>
      <vt:lpstr>SO 01-21-10 - Železniční ...</vt:lpstr>
      <vt:lpstr>SO 01-21-11 - Železniční ...</vt:lpstr>
      <vt:lpstr>SO 01-21-12 - Železniční ...</vt:lpstr>
      <vt:lpstr>SO 01-21-13.2 - Železničn...</vt:lpstr>
      <vt:lpstr>SO 01-21-14.2 - Železničn...</vt:lpstr>
      <vt:lpstr>'PS 31-01-24 - Ochrana zab...'!Názvy_tisku</vt:lpstr>
      <vt:lpstr>'PS 31-02-54 - Přeložka in...'!Názvy_tisku</vt:lpstr>
      <vt:lpstr>'PS 41-01-23 - Ochrana zab...'!Názvy_tisku</vt:lpstr>
      <vt:lpstr>'PS 41-02-53 - Přeložky in...'!Názvy_tisku</vt:lpstr>
      <vt:lpstr>'Rekapitulace stavby'!Názvy_tisku</vt:lpstr>
      <vt:lpstr>'SO 00-14-01.03 - Výstroj ...'!Názvy_tisku</vt:lpstr>
      <vt:lpstr>'SO 00-14-01.04 - Výstroj ...'!Názvy_tisku</vt:lpstr>
      <vt:lpstr>'SO 01-10-01.03 - Železnič...'!Názvy_tisku</vt:lpstr>
      <vt:lpstr>'SO 01-10-01.04 - Železnič...'!Názvy_tisku</vt:lpstr>
      <vt:lpstr>'SO 01-11-01.03 - Železnič...'!Názvy_tisku</vt:lpstr>
      <vt:lpstr>'SO 01-11-01.04 - Železnič...'!Názvy_tisku</vt:lpstr>
      <vt:lpstr>'SO 01-20-02.2 - Železničn...'!Názvy_tisku</vt:lpstr>
      <vt:lpstr>'SO 01-20-03.1 - Železničn...'!Názvy_tisku</vt:lpstr>
      <vt:lpstr>'SO 01-20-03.2 - Železničn...'!Názvy_tisku</vt:lpstr>
      <vt:lpstr>'SO 01-20-04.1 - Železničn...'!Názvy_tisku</vt:lpstr>
      <vt:lpstr>'SO 01-20-04.2 - Železničn...'!Názvy_tisku</vt:lpstr>
      <vt:lpstr>'SO 01-21-05.2 - Železničn...'!Názvy_tisku</vt:lpstr>
      <vt:lpstr>'SO 01-21-06 - Železniční ...'!Názvy_tisku</vt:lpstr>
      <vt:lpstr>'SO 01-21-07 - Železniční ...'!Názvy_tisku</vt:lpstr>
      <vt:lpstr>'SO 01-21-09 - Železn - Že...'!Názvy_tisku</vt:lpstr>
      <vt:lpstr>'SO 01-21-10 - Železniční ...'!Názvy_tisku</vt:lpstr>
      <vt:lpstr>'SO 01-21-11 - Železniční ...'!Názvy_tisku</vt:lpstr>
      <vt:lpstr>'SO 01-21-12 - Železniční ...'!Názvy_tisku</vt:lpstr>
      <vt:lpstr>'SO 01-21-13.2 - Železničn...'!Názvy_tisku</vt:lpstr>
      <vt:lpstr>'SO 01-21-14.2 - Železničn...'!Názvy_tisku</vt:lpstr>
      <vt:lpstr>'SO 98-98 - Všeobecný objekt'!Názvy_tisku</vt:lpstr>
      <vt:lpstr>'PS 31-01-24 - Ochrana zab...'!Oblast_tisku</vt:lpstr>
      <vt:lpstr>'PS 31-02-54 - Přeložka in...'!Oblast_tisku</vt:lpstr>
      <vt:lpstr>'PS 41-01-23 - Ochrana zab...'!Oblast_tisku</vt:lpstr>
      <vt:lpstr>'PS 41-02-53 - Přeložky in...'!Oblast_tisku</vt:lpstr>
      <vt:lpstr>'Rekapitulace stavby'!Oblast_tisku</vt:lpstr>
      <vt:lpstr>'SO 00-14-01.03 - Výstroj ...'!Oblast_tisku</vt:lpstr>
      <vt:lpstr>'SO 00-14-01.04 - Výstroj ...'!Oblast_tisku</vt:lpstr>
      <vt:lpstr>'SO 01-10-01.03 - Železnič...'!Oblast_tisku</vt:lpstr>
      <vt:lpstr>'SO 01-10-01.04 - Železnič...'!Oblast_tisku</vt:lpstr>
      <vt:lpstr>'SO 01-11-01.03 - Železnič...'!Oblast_tisku</vt:lpstr>
      <vt:lpstr>'SO 01-11-01.04 - Železnič...'!Oblast_tisku</vt:lpstr>
      <vt:lpstr>'SO 01-20-02.2 - Železničn...'!Oblast_tisku</vt:lpstr>
      <vt:lpstr>'SO 01-20-03.1 - Železničn...'!Oblast_tisku</vt:lpstr>
      <vt:lpstr>'SO 01-20-03.2 - Železničn...'!Oblast_tisku</vt:lpstr>
      <vt:lpstr>'SO 01-20-04.1 - Železničn...'!Oblast_tisku</vt:lpstr>
      <vt:lpstr>'SO 01-20-04.2 - Železničn...'!Oblast_tisku</vt:lpstr>
      <vt:lpstr>'SO 01-21-05.2 - Železničn...'!Oblast_tisku</vt:lpstr>
      <vt:lpstr>'SO 01-21-06 - Železniční ...'!Oblast_tisku</vt:lpstr>
      <vt:lpstr>'SO 01-21-07 - Železniční ...'!Oblast_tisku</vt:lpstr>
      <vt:lpstr>'SO 01-21-09 - Železn - Že...'!Oblast_tisku</vt:lpstr>
      <vt:lpstr>'SO 01-21-10 - Železniční ...'!Oblast_tisku</vt:lpstr>
      <vt:lpstr>'SO 01-21-11 - Železniční ...'!Oblast_tisku</vt:lpstr>
      <vt:lpstr>'SO 01-21-12 - Železniční ...'!Oblast_tisku</vt:lpstr>
      <vt:lpstr>'SO 01-21-13.2 - Železničn...'!Oblast_tisku</vt:lpstr>
      <vt:lpstr>'SO 01-21-14.2 - Železničn...'!Oblast_tisku</vt:lpstr>
      <vt:lpstr>'SO 98-98 - Všeobecný objekt'!Oblast_tisku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Teplá Lucie</dc:creator>
  <cp:lastModifiedBy>Kazdera Heřman, Ing.</cp:lastModifiedBy>
  <dcterms:created xsi:type="dcterms:W3CDTF">2025-07-25T07:58:24Z</dcterms:created>
  <dcterms:modified xsi:type="dcterms:W3CDTF">2025-07-25T08:35:51Z</dcterms:modified>
</cp:coreProperties>
</file>