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culkaj" reservationPassword="0"/>
  <workbookPr/>
  <bookViews>
    <workbookView xWindow="240" yWindow="120" windowWidth="14940" windowHeight="9225" activeTab="0"/>
  </bookViews>
  <sheets>
    <sheet name="Rekapitulace" sheetId="1" r:id="rId1"/>
    <sheet name="SO 01" sheetId="2" r:id="rId2"/>
    <sheet name="SO 02" sheetId="3" r:id="rId3"/>
    <sheet name="SO 03" sheetId="4" r:id="rId4"/>
    <sheet name="SO 90-90" sheetId="5" r:id="rId5"/>
    <sheet name="SO 98-98" sheetId="6" r:id="rId6"/>
  </sheets>
  <definedNames/>
  <calcPr/>
  <webPublishing/>
</workbook>
</file>

<file path=xl/sharedStrings.xml><?xml version="1.0" encoding="utf-8"?>
<sst xmlns="http://schemas.openxmlformats.org/spreadsheetml/2006/main" count="1933" uniqueCount="461">
  <si>
    <t>Firma: DMC Havlíčkův Brod s.r.o.</t>
  </si>
  <si>
    <t>Rekapitulace ceny</t>
  </si>
  <si>
    <t>Stavba: 23038.2 Bohous - Náhrada přejezdu P4049 v km 76,708 trati Chlumec nad Cidlinou – Lichkov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</si>
  <si>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</si>
  <si>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</si>
  <si>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</si>
  <si>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</si>
  <si>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</si>
  <si>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</si>
  <si>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</si>
  <si>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</si>
  <si>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</si>
  <si>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</si>
  <si>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</si>
  <si>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</si>
  <si>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23038.2 Bohous</t>
  </si>
  <si>
    <t>Náhrada přejezdu P4049 v km 76,708 trati Chlumec nad Cidlinou – Lichkov</t>
  </si>
  <si>
    <t>O</t>
  </si>
  <si>
    <t>Rozpočet:</t>
  </si>
  <si>
    <t>0,00</t>
  </si>
  <si>
    <t>15,00</t>
  </si>
  <si>
    <t>21,00</t>
  </si>
  <si>
    <t>3</t>
  </si>
  <si>
    <t>2</t>
  </si>
  <si>
    <t>SO 01</t>
  </si>
  <si>
    <t>Komunikace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</si>
  <si>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</si>
  <si>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</si>
  <si>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</si>
  <si>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</si>
  <si>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</si>
  <si>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</si>
  <si>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</si>
  <si>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</si>
  <si>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</si>
  <si>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</si>
  <si>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</si>
  <si>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</si>
  <si>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</si>
  <si>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</si>
  <si>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</si>
  <si>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</si>
  <si>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</si>
  <si>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Cenová soustava</t>
  </si>
  <si>
    <t>11</t>
  </si>
  <si>
    <t>SD</t>
  </si>
  <si>
    <t>Všeobecné konstrukce a práce</t>
  </si>
  <si>
    <t>P</t>
  </si>
  <si>
    <t>02911</t>
  </si>
  <si>
    <t/>
  </si>
  <si>
    <t>OSTATNÍ POŽADAVKY - GEODETICKÉ ZAMĚŘENÍ</t>
  </si>
  <si>
    <t>KPL</t>
  </si>
  <si>
    <t>2023_OTSKP</t>
  </si>
  <si>
    <t>PP</t>
  </si>
  <si>
    <t>VV</t>
  </si>
  <si>
    <t>TS</t>
  </si>
  <si>
    <t>zahrnuje veškeré náklady spojené s objednatelem požadovanými pracemi</t>
  </si>
  <si>
    <t>029511</t>
  </si>
  <si>
    <t>OSTATNÍ POŽADAVKY - POSUDKY A KONTROLY</t>
  </si>
  <si>
    <t>KUS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</si>
  <si>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</si>
  <si>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</si>
  <si>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</si>
  <si>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03720</t>
  </si>
  <si>
    <t>POMOC PRÁCE ZAJIŠŤ NEBO ZŘÍZ REGULACI A OCHRANU DOPRAVY</t>
  </si>
  <si>
    <t>zahrnuje objednatelem povolené náklady na požadovaná zařízení zhotovitele</t>
  </si>
  <si>
    <t>03730</t>
  </si>
  <si>
    <t>POMOC PRÁCE ZAJIŠŤ NEBO ZŘÍZ OCHRANU INŽENÝRSKÝCH SÍTÍ</t>
  </si>
  <si>
    <t>Zemní práce</t>
  </si>
  <si>
    <t>7</t>
  </si>
  <si>
    <t>113328</t>
  </si>
  <si>
    <t>ODSTRAN PODKL ZPEVNĚNÝCH PLOCH Z KAMENIVA NESTMEL, ODVOZ DO 20KM</t>
  </si>
  <si>
    <t>M3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</si>
  <si>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</si>
  <si>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8</t>
  </si>
  <si>
    <t>113524</t>
  </si>
  <si>
    <t>ODSTRANĚNÍ CHODNÍKOVÝCH A SILNIČNÍCH OBRUBNÍKŮ BETONOVÝCH, ODVOZ DO 5KM</t>
  </si>
  <si>
    <t>M</t>
  </si>
  <si>
    <t>15+15=30,000 [A]</t>
  </si>
  <si>
    <t>11352B</t>
  </si>
  <si>
    <t>ODSTRANĚNÍ CHODNÍKOVÝCH A SILNIČNÍCH OBRUBNÍKŮ BETONOVÝCH - DOPRAVA</t>
  </si>
  <si>
    <t>tkm</t>
  </si>
  <si>
    <t>Položka zahrnuje samostatnou dopravu suti a vybouraných hmot. Množství se určí jako součin hmotnosti [t] a požadované vzdálenosti [km].</t>
  </si>
  <si>
    <t>12</t>
  </si>
  <si>
    <t>113728</t>
  </si>
  <si>
    <t>FRÉZOVÁNÍ ZPEVNĚNÝCH PLOCH ASFALTOVÝCH, ODVOZ DO 20KM</t>
  </si>
  <si>
    <t>Frézování: 24,25*0,1=2,425 [A]</t>
  </si>
  <si>
    <t>13</t>
  </si>
  <si>
    <t>121101</t>
  </si>
  <si>
    <t>SEJMUTÍ ORNICE NEBO LESNÍ PŮDY S ODVOZEM DO 1KM</t>
  </si>
  <si>
    <t>Sejmutí ornice: (300-141,750)*0,4=63,300 [A]</t>
  </si>
  <si>
    <t>položka zahrnuje sejmutí ornice bez ohledu na tloušťku vrstvy a její vodorovnou dopravu 
nezahrnuje uložení na trvalou skládku</t>
  </si>
  <si>
    <t>14</t>
  </si>
  <si>
    <t>12110B</t>
  </si>
  <si>
    <t>SEJMUTÍ ORNICE NEBO LESNÍ PŮDY - DOPRAVA</t>
  </si>
  <si>
    <t>M3KM</t>
  </si>
  <si>
    <t>Odvoz přebytečné ornice: 141,750*0,4=56,700 [A] 
Doprava: 20=20,000 [B] 
A*B=1 134,000 [C]</t>
  </si>
  <si>
    <t>Položka zahrnuje samostatnou dopravu zeminy. Množství se určí jako součin kubatutry [m3] a požadované vzdálenosti [km].</t>
  </si>
  <si>
    <t>15</t>
  </si>
  <si>
    <t>123731</t>
  </si>
  <si>
    <t>ODKOP PRO SPOD STAVBU SILNIC A ŽELEZNIC TŘ. I, ODVOZ DO 1KM</t>
  </si>
  <si>
    <t>(68,66*0,21+93,39*0,2)*0,2=6,619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</si>
  <si>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</si>
  <si>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16</t>
  </si>
  <si>
    <t>123738</t>
  </si>
  <si>
    <t>ODKOP PRO SPOD STAVBU SILNIC A ŽELEZNIC TŘ. I, ODVOZ DO 20KM</t>
  </si>
  <si>
    <t>17</t>
  </si>
  <si>
    <t>18</t>
  </si>
  <si>
    <t>132738</t>
  </si>
  <si>
    <t>HLOUBENÍ RÝH ŠÍŘ DO 2M PAŽ I NEPAŽ TŘ. I, ODVOZ DO 20KM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</si>
  <si>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</si>
  <si>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19</t>
  </si>
  <si>
    <t>17481</t>
  </si>
  <si>
    <t>ZÁSYP JAM A RÝH Z NAKUPOVANÝCH MATERIÁLŮ</t>
  </si>
  <si>
    <t>0,9*0,4*6,5=2,340 [A]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</si>
  <si>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</si>
  <si>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20</t>
  </si>
  <si>
    <t>17511</t>
  </si>
  <si>
    <t>OBSYP POTRUBÍ A OBJEKTŮ SE ZHUTNĚNÍM</t>
  </si>
  <si>
    <t>0,9*0,5*6,5-3,14*0,1*0,1*6,5=2,721 [A]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</si>
  <si>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 
- zemina vytlačená potrubím o DN do 180mm se od kubatury obsypů neodečítá</t>
  </si>
  <si>
    <t>21</t>
  </si>
  <si>
    <t>18110</t>
  </si>
  <si>
    <t>ÚPRAVA PLÁNĚ SE ZHUTNĚNÍM V HORNINĚ TŘ. I</t>
  </si>
  <si>
    <t>M2</t>
  </si>
  <si>
    <t>144,37+11,2=155,570 [A]</t>
  </si>
  <si>
    <t>položka zahrnuje úpravu pláně včetně vyrovnání výškových rozdílů. Míru zhutnění určuje projekt.</t>
  </si>
  <si>
    <t>22</t>
  </si>
  <si>
    <t>18214</t>
  </si>
  <si>
    <t>ÚPRAVA POVRCHŮ SROVNÁNÍM ÚZEMÍ V TL DO 0,25M</t>
  </si>
  <si>
    <t>položka zahrnuje srovnání výškových rozdílů terénu</t>
  </si>
  <si>
    <t>23</t>
  </si>
  <si>
    <t>18216</t>
  </si>
  <si>
    <t>ÚPRAVA POVRCHŮ SROVNÁNÍM ÚZEMÍ V TL DO 0,75M</t>
  </si>
  <si>
    <t>24</t>
  </si>
  <si>
    <t>18225</t>
  </si>
  <si>
    <t>ROZPROSTŘENÍ ORNICE VE SVAHU V TL DO 0,50M</t>
  </si>
  <si>
    <t>Ohumusování: 300-141,750=158,250 [A]</t>
  </si>
  <si>
    <t>položka zahrnuje: 
nutné přemístění ornice z dočasných skládek vzdálených do 50m 
rozprostření ornice v předepsané tloušťce ve svahu přes 1:5</t>
  </si>
  <si>
    <t>25</t>
  </si>
  <si>
    <t>18241</t>
  </si>
  <si>
    <t>ZALOŽENÍ TRÁVNÍKU RUČNÍM VÝSEVEM</t>
  </si>
  <si>
    <t>Ohumusování: 158,25=158,250 [A] 
Rekultivace: 300=300,000 [B] 
A+B=458,250 [C]</t>
  </si>
  <si>
    <t>Zahrnuje dodání předepsané travní směsi, její výsev na ornici, zalévání, první pokosení, to vše bez ohledu na sklon terénu</t>
  </si>
  <si>
    <t>26</t>
  </si>
  <si>
    <t>18481</t>
  </si>
  <si>
    <t>OCHRANA STROMŮ BEDNĚNÍM</t>
  </si>
  <si>
    <t>položka zahrnuje veškerý materiál, výrobky a polotovary, včetně mimostaveništní a vnitrostaveništní dopravy (rovněž přesuny), včetně naložení a složení, případně s uložením</t>
  </si>
  <si>
    <t>27</t>
  </si>
  <si>
    <t>UP</t>
  </si>
  <si>
    <t>28</t>
  </si>
  <si>
    <t>56334</t>
  </si>
  <si>
    <t>B</t>
  </si>
  <si>
    <t>VOZOVKOVÉ VRSTVY ZE ŠTĚRKODRTI TL. DO 200MM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</si>
  <si>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</si>
  <si>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29</t>
  </si>
  <si>
    <t>144,37*2+17,28*2+7,28=330,580 [A]</t>
  </si>
  <si>
    <t>30</t>
  </si>
  <si>
    <t>56335</t>
  </si>
  <si>
    <t>A</t>
  </si>
  <si>
    <t>VOZOVKOVÉ VRSTVY ZE ŠTĚRKODRTI TL. DO 250MM</t>
  </si>
  <si>
    <t>31</t>
  </si>
  <si>
    <t>564632</t>
  </si>
  <si>
    <t>VOZOVKOVÉ VRSTVY Z PENETRAČNÍHO MAKADAMU HRUBÉHO TL. 100MM</t>
  </si>
  <si>
    <t>3,5*26+5,2*2*2+0,9*6,7=117,830 [A]</t>
  </si>
  <si>
    <t>- dodání kameniva předepsané kvality a zrnitosti 
- dodání asfaltového pojiva (asfalt silniční ropný, emulze asfaltová kationaktivní) 
- rozprostření kamenné kostry v předepsané tloušťce, prolití kostry asfaltem distributorem, rozprostření a zavibrování výplňového kameniva 
- zřízení vrstvy bez rozlišení šířky, pokládání vrstvy po etapách 
- úpravu napojení, ukončení 
- nezahrnuje postřiky, nátěry</t>
  </si>
  <si>
    <t>32</t>
  </si>
  <si>
    <t>56933</t>
  </si>
  <si>
    <t>ZPEVNĚNÍ KRAJNIC ZE ŠTĚRKODRTI TL. DO 150MM</t>
  </si>
  <si>
    <t>0,5*26,54*2=26,540 [A]</t>
  </si>
  <si>
    <t>- dodání kameniva předepsané kvality a zrnitosti 
- rozprostření a zhutnění vrstvy v předepsané tloušťce 
- zřízení vrstvy bez rozlišení šířky, pokládání vrstvy po etapách</t>
  </si>
  <si>
    <t>33</t>
  </si>
  <si>
    <t>572111</t>
  </si>
  <si>
    <t>INFILTRAČNÍ POSTŘIK ASFALTOVÝ DO 0,5KG/M2</t>
  </si>
  <si>
    <t>- dodání všech předepsaných materiálů pro postřiky v předepsaném množství 
- provedení dle předepsaného technologického předpisu 
- zřízení vrstvy bez rozlišení šířky, pokládání vrstvy po etapách 
- úpravu napojení, ukončení</t>
  </si>
  <si>
    <t>34</t>
  </si>
  <si>
    <t>35</t>
  </si>
  <si>
    <t>572213</t>
  </si>
  <si>
    <t>SPOJOVACÍ POSTŘIK Z EMULZE DO 0,5KG/M2</t>
  </si>
  <si>
    <t>36</t>
  </si>
  <si>
    <t>37</t>
  </si>
  <si>
    <t>572742</t>
  </si>
  <si>
    <t>DVOUVRSTVÝ NÁTĚR Z MODIFIK ASFALTU DO 2,0KG/M2</t>
  </si>
  <si>
    <t>- dodání všech předepsaných materiálů pro nátěry v předepsaném množství 
- provedení dle předepsaného technologického předpisu 
- zřízení vrstvy bez rozlišení šířky, pokládání vrstvy po etapách 
- úpravu napojení, ukončení</t>
  </si>
  <si>
    <t>38</t>
  </si>
  <si>
    <t>574A41</t>
  </si>
  <si>
    <t>ASFALTOVÝ BETON PRO OBRUSNÉ VRSTVY ACO 8 TL. 50MM</t>
  </si>
  <si>
    <t>4*1,4*2-2,5=8,700 [A]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</si>
  <si>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</si>
  <si>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39</t>
  </si>
  <si>
    <t>40</t>
  </si>
  <si>
    <t>574E46</t>
  </si>
  <si>
    <t>ASFALTOVÝ BETON PRO PODKLADNÍ VRSTVY ACP 16+, 16S TL. 50MM</t>
  </si>
  <si>
    <t>41</t>
  </si>
  <si>
    <t>42</t>
  </si>
  <si>
    <t>58261B</t>
  </si>
  <si>
    <t>KRYTY Z BETON DLAŽDIC SE ZÁMKEM BAREV RELIÉF TL 80MM DO LOŽE Z KAM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</si>
  <si>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</si>
  <si>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43</t>
  </si>
  <si>
    <t>58910</t>
  </si>
  <si>
    <t>VÝPLŇ SPAR ASFALTEM</t>
  </si>
  <si>
    <t>položka zahrnuje: 
- dodávku předepsaného materiálu 
- vyčištění a výplň spar tímto materiálem</t>
  </si>
  <si>
    <t>44</t>
  </si>
  <si>
    <t>R57623</t>
  </si>
  <si>
    <t>POSYP KAMENIVEM DRCENÝM 20KG/M2</t>
  </si>
  <si>
    <t>- dodání kameniva předepsané kvality a zrnitosti 
- posyp předepsaným množstvím</t>
  </si>
  <si>
    <t>Potrubí</t>
  </si>
  <si>
    <t>45</t>
  </si>
  <si>
    <t>87434</t>
  </si>
  <si>
    <t>POTRUBÍ Z TRUB PLASTOVÝCH ODPADNÍCH DN DO 200MM</t>
  </si>
  <si>
    <t>položky pro zhotovení potrubí platí bez ohledu na sklon 
zahrnuje: 
- výrobní dokumentaci (včetně technologického předpisu) 
- dodání veškerého trubního a pomocného materiálu  (trouby,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- položky platí pro práce prováděné v prostoru zapaženém i nezapaženém a i v kolektorech, chráničkách 
- položky zahrnují i práce spojené s nutnými obtoky, převáděním a čerpáním vody 
nezahrnuje zkoušky vodotěsnosti a televizní prohlídku</t>
  </si>
  <si>
    <t>46</t>
  </si>
  <si>
    <t>87457</t>
  </si>
  <si>
    <t>POTRUBÍ Z TRUB PLASTOVÝCH ODPADNÍCH DN DO 500MM</t>
  </si>
  <si>
    <t>2*6=12,000 [A]</t>
  </si>
  <si>
    <t>47</t>
  </si>
  <si>
    <t>87627</t>
  </si>
  <si>
    <t>CHRÁNIČKY Z TRUB PLASTOVÝCH DN DO 100MM</t>
  </si>
  <si>
    <t>položky pro zhotovení potrubí platí bez ohledu na sklon 
zahrnuje: 
- výrobní dokumentaci (včetně technologického předpisu) 
- dodání veškerého trubního a pomocného materiálu  (trouby,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 včetně případně předepsaného utěsnění konců chrániček 
- položky platí pro práce prováděné v prostoru zapaženém i nezapaženém a i v kolektorech, chráničkách</t>
  </si>
  <si>
    <t>48</t>
  </si>
  <si>
    <t>87727</t>
  </si>
  <si>
    <t>CHRÁNIČKY PŮLENÉ Z TRUB PLAST DN DO 100MM</t>
  </si>
  <si>
    <t>položky pro zhotovení potrubí platí bez ohledu na sklon 
zahrnuje: 
- výrobní dokumentaci (včetně technologického předpisu) 
- dodání veškerého trubního a pomocného materiálu  (trouby včetně podélného rozpůlení,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 včetně případně předepsaného utěsnění konců chrániček 
- položky platí pro práce prováděné v prostoru zapaženém i nezapaženém a i v kolektorech, chráničkách</t>
  </si>
  <si>
    <t>49</t>
  </si>
  <si>
    <t>89712</t>
  </si>
  <si>
    <t>VPUSŤ KANALIZAČNÍ ULIČNÍ KOMPLETNÍ Z BETONOVÝCH DÍLCŮ</t>
  </si>
  <si>
    <t>položka zahrnuje: 
- dodávku a osazení předepsaných dílů včetně mříže 
- výplň, těsnění  a tmelení spar a spojů, 
- opatření  povrchů  betonu  izolací  proti zemní vlhkosti v částech, kde přijdou do styku se zeminou nebo kamenivem, 
- předepsané podkladní konstrukce</t>
  </si>
  <si>
    <t>50</t>
  </si>
  <si>
    <t>89922</t>
  </si>
  <si>
    <t>VÝŠKOVÁ ÚPRAVA MŘÍŽÍ</t>
  </si>
  <si>
    <t>- položka výškové úpravy zahrnuje všechny nutné práce a materiály pro zvýšení nebo snížení zařízení (včetně nutné úpravy stávajícího povrchu vozovky nebo chodníku).</t>
  </si>
  <si>
    <t>Ostatní konstrukce a práce</t>
  </si>
  <si>
    <t>52</t>
  </si>
  <si>
    <t>917212</t>
  </si>
  <si>
    <t>ZÁHONOVÉ OBRUBY Z BETONOVÝCH OBRUBNÍKŮ ŠÍŘ 80MM</t>
  </si>
  <si>
    <t>2,5+2,5=5,000 [A]</t>
  </si>
  <si>
    <t>Položka zahrnuje: 
dodání a pokládku betonových obrubníků o rozměrech předepsaných zadávací dokumentací 
betonové lože i boční betonovou opěrku.</t>
  </si>
  <si>
    <t>53</t>
  </si>
  <si>
    <t>54</t>
  </si>
  <si>
    <t>917224</t>
  </si>
  <si>
    <t>SILNIČNÍ A CHODNÍKOVÉ OBRUBY Z BETONOVÝCH OBRUBNÍKŮ ŠÍŘ 150MM</t>
  </si>
  <si>
    <t>3,5+2+2+0,5+0,5+1+1=10,500 [A]</t>
  </si>
  <si>
    <t>55</t>
  </si>
  <si>
    <t>56</t>
  </si>
  <si>
    <t>919112</t>
  </si>
  <si>
    <t>ŘEZÁNÍ ASFALTOVÉHO KRYTU VOZOVEK TL DO 100MM</t>
  </si>
  <si>
    <t>8,6+6,722+0,9=16,222 [A]</t>
  </si>
  <si>
    <t>položka zahrnuje řezání vozovkové vrstvy v předepsané tloušťce, včetně spotřeby vody</t>
  </si>
  <si>
    <t>57</t>
  </si>
  <si>
    <t>921920</t>
  </si>
  <si>
    <t>SILNIČNÍ PANELY ŠÍŘKY 1 M V PŘECHODU TĚLES</t>
  </si>
  <si>
    <t>1. Položka obsahuje: 
 – dodání a pokládka panelů včetně lože 
 – příplatky za ztížené podmínky vyskytující se při zřízení kolejových vah, např. za překážky na straně koleje apod. 
2. Položka neobsahuje: 
 – zemní práce 
 – hutnění podloží 
 – zřízení, pronájem a odstranění dopravního značení objízdné trasy 
3. Způsob měření: 
Měří se metr délkový.</t>
  </si>
  <si>
    <t>58</t>
  </si>
  <si>
    <t>59</t>
  </si>
  <si>
    <t>96687</t>
  </si>
  <si>
    <t>VYBOURÁNÍ ULIČNÍCH VPUSTÍ KOMPLETNÍCH</t>
  </si>
  <si>
    <t>položka zahrnuje: 
- kompletní bourací práce včetně nezbytného rozsahu zemních prací, 
- veškerou manipulaci s vybouranou sutí a hmotami včetně uložení na skládku, 
- veškeré další práce plynoucí z technologického předpisu a z platných předpisů, 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</si>
  <si>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Odpady</t>
  </si>
  <si>
    <t>60</t>
  </si>
  <si>
    <t>R015111</t>
  </si>
  <si>
    <t>POPLATKY ZA LIKVIDACŮ ODPADŮ NEKONTAMINOVANÝCH - 17 05 04  VYTĚŽENÉ ZEMINY A HORNINY -  I. TŘÍDA TĚŽITELNOSTI VČETNĚ DOPRAVY</t>
  </si>
  <si>
    <t>T</t>
  </si>
  <si>
    <t>2023_ODPADY</t>
  </si>
  <si>
    <t>Položku NENACEŇOVAT v rámci výběrového řízení na zhotovení stavby, viz SO 90-90.</t>
  </si>
  <si>
    <t>(26,477+20,37+6,655+7,275)*1,8=109,399 [A]</t>
  </si>
  <si>
    <t>1. Položka obsahuje: 
- veškeré poplatky provozovateli skládky, recyklační linky nebo jiného zařízení na zpracování nebo likvidaci odpadů související s převzetím, uložením, zpracováním nebo likvidací odpadu 
- náklady spojené s dopravou odpadu z místa stavby na místo převzetí provozovatelem skládky, recyklační linky nebo jiného zařízení na zpracování nebo likvidaci odpadů 
- náklady spojené s vyložením a manipulací s materiálem v místě skládky 
2. Položka neobsahuje: 
- náklady spojené s naložením a manipulací s materiálem 
3. Způsob měření: 
Tunou se rozumí hmotnost odpadu vytříděného v souladu se zákonem č. 185/2001 Sb., o nakládání s odpady, v platném znění.</t>
  </si>
  <si>
    <t>61</t>
  </si>
  <si>
    <t>64,82*1,8=116,676 [A]</t>
  </si>
  <si>
    <t>62</t>
  </si>
  <si>
    <t>R015130</t>
  </si>
  <si>
    <t>POPLATKY ZA LIKVIDACŮ ODPADŮ NEKONTAMINOVANÝCH - 17 03 02  VYBOURANÝ ASFALTOVÝ BETON BEZ DEHTU VČETNĚ DOPRAVY</t>
  </si>
  <si>
    <t>24,25*0,1*2,3=5,578 [A]</t>
  </si>
  <si>
    <t>63</t>
  </si>
  <si>
    <t>R015140</t>
  </si>
  <si>
    <t>POPLATKY ZA LIKVIDACŮ ODPADŮ NEKONTAMINOVANÝCH - 17 01 01  BETON Z DEMOLIC OBJEKTŮ, ZÁKLADŮ TV VČETNĚ DOPRAVY</t>
  </si>
  <si>
    <t>64</t>
  </si>
  <si>
    <t>SO 02</t>
  </si>
  <si>
    <t>Odstranění přejezdu P4049</t>
  </si>
  <si>
    <t>R02510</t>
  </si>
  <si>
    <t>ZKOUŠENÍ MATERIÁLŮ ZKUŠEBNOU ZHOTOVITELE - VZORKOVÁNÍ</t>
  </si>
  <si>
    <t>Vzorkování vytěžené zeminy a kameniva dle vyhlášky č. 273/2021 Sb, s předpokladem 1 ks / 1000 t.</t>
  </si>
  <si>
    <t>zahrnuje veškeré náklady spojené s objednatelem požadovanými zkouškami</t>
  </si>
  <si>
    <t>12373A</t>
  </si>
  <si>
    <t>ODKOP PRO SPOD STAVBU SILNIC A ŽELEZNIC TŘ. I - BEZ DOPRAVY</t>
  </si>
  <si>
    <t>Příkop L: 5,8*2,5*1,8=26,100 [A] 
Příkop P: 7,5*3,2*1,8=43,200 [B] 
A+B=69,300 [C]</t>
  </si>
  <si>
    <t>položka zahrnuje: 
-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</si>
  <si>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12373B</t>
  </si>
  <si>
    <t>ODKOP PRO SPOD STAVBU SILNIC A ŽELEZNIC TŘ. I - DOPRAVA</t>
  </si>
  <si>
    <t>Příkop L: 5,8*2,5*1,8=26,100 [A] 
Příkop P: 7,5*3,2*1,8=43,200 [B] 
Doprava: 20=20,000 [C] 
(A+B)*C=1 386,000 [D]</t>
  </si>
  <si>
    <t>17120</t>
  </si>
  <si>
    <t>ULOŽENÍ SYPANINY DO NÁSYPŮ A NA SKLÁDKY BEZ ZHUTNĚNÍ</t>
  </si>
  <si>
    <t>položka zahrnuje: 
- kompletní provedení zemní konstrukce do předepsaného tvaru 
- ošetření úložiště po celou dobu práce v něm vč. klimatických opatření 
- ztížení v okolí vedení, konstrukcí a objektů a jejich dočasné zajištění 
- ztížení provádění ve ztížených podmínkách a stísněných prostorech 
- ztížené ukládání sypaniny pod vodu 
- ukládání po vrstvách a po jiných nutných částech (figurách) vč. dosypávek 
- spouštění a nošení materiálu 
- úprava, očištění a ochrana podloží a svahů 
- svahování,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</si>
  <si>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Zatravnění plochy v okolí: (17,7+22,5)=40,200 [A]</t>
  </si>
  <si>
    <t>513550</t>
  </si>
  <si>
    <t>KOLEJOVÉ LOŽE - DOPLNĚNÍ Z KAMENIVA HRUBÉHO DRCENÉHO (ŠTĚRK)</t>
  </si>
  <si>
    <t>Doplnění KL: 4*0,6=2,400 [B]</t>
  </si>
  <si>
    <t>1. Položka obsahuje: 
 – dodávku, dopravu a uložení kameniva předepsané specifikace a frakce v požadované míře zhutnění 
2. Položka neobsahuje: 
 X 
3. Způsob měření: 
Měří se objem kolejového lože v projektovaném profilu.</t>
  </si>
  <si>
    <t>Přidružená stavební výroba</t>
  </si>
  <si>
    <t>75D218</t>
  </si>
  <si>
    <t>VÝSTRAŽNÍK SE ZÁVOROU, 1 SKŘÍŇ - DEMONTÁŽ</t>
  </si>
  <si>
    <t>Demontáž závory ks: 2=2,000 [A]</t>
  </si>
  <si>
    <t>1. Položka obsahuje: 
 – demontáž betonového základu, zasypání jámy po základu, demontáž výstražníku se závorou 1 skříň včetně odpojení kabelových přívodů 
 – demontáž výstražníku se závorou 1 skříň se všemi pomocnými a doplňujícími pracemi a součástmi, případné použití mechanizmů, včetně dopravy z místa demontáže do skladu 
 – naložení vybouraného materiálu na dopravní prostředek 
 – odvoz vybouraného materiálu do skladu nebo na likvidaci 
2. Položka neobsahuje: 
 – poplatek za likvidaci odpadů (nacení se dle SSD 0) 
3. Způsob měření: 
Udává se počet kusů kompletní konstrukce nebo práce.</t>
  </si>
  <si>
    <t>914153</t>
  </si>
  <si>
    <t>DOPRAVNÍ ZNAČKY ZÁKLADNÍ VELIKOSTI HLINÍKOVÉ NEREFLEXNÍ - DEMONTÁŽ</t>
  </si>
  <si>
    <t>Demontáž značky (A32): 2=2,000 [A]</t>
  </si>
  <si>
    <t>Položka zahrnuje odstranění, demontáž a odklizení materiálu s odvozem na předepsané místo</t>
  </si>
  <si>
    <t>914933</t>
  </si>
  <si>
    <t>SLOUPKY A STOJKY DZ Z HLINÍK TRUBEK ZABETON DEMONTÁŽ</t>
  </si>
  <si>
    <t>Demontáž sloupku značky (A32): 2=2,000 [A]</t>
  </si>
  <si>
    <t>965311</t>
  </si>
  <si>
    <t>ROZEBRÁNÍ PŘEJEZDU, PŘECHODU Z DÍLCŮ</t>
  </si>
  <si>
    <t>Rozebrání stávajícího přejezdu: 1,3*3,6=4,680 [A]</t>
  </si>
  <si>
    <t>1. Položka obsahuje: 
 – rozebrání železničního přejezdu nebo přechodu do součástí včetně hrubého očištění 
 – naložení vybouraného materiálu na dopravní prostředek 
 – příplatky za ztížené podmínky při práci v kolejišti, např. za překážky na straně koleje apod. 
2. Položka neobsahuje: 
 – náklady na zřízení a odstranění dopravního značení objízdné trasy 
 – odvoz vybouraného materiálu do skladu nebo na likvidaci 
 – poplatky za likvidaci odpadů, nacení se položkami ze ssd 0 
3. Způsob měření: 
Měří se půdorysná plocha (pojízdná nebo pochozí) vlastní přejezdové konstrukce tvořené daným systémem. kolejnice a žlábky se z plochy neodečítají. Do plochy se nezapočítávají ochranné klíny, prahové vpusti apod.</t>
  </si>
  <si>
    <t>965312</t>
  </si>
  <si>
    <t>ROZEBRÁNÍ PŘEJEZDU, PŘECHODU Z DÍLCŮ - ODVOZ (NA LIKVIDACI ODPADŮ NEBO JINÉ URČENÉ MÍSTO)</t>
  </si>
  <si>
    <t>Demontáž přejezdových panelů: 1,3*3,6*0,150=0,702 [A] 
Objemová hmotnost: 2,5=2,500 [B] 
Doprava: 20=20,000 [C] 
A*B*C=35,100 [D]</t>
  </si>
  <si>
    <t>1. Položka obsahuje: 
 – odvoz jakýmkoliv dopravním prostředkem a složení 
 – případné překládky na trase 
2. Položka neobsahuje: 
 – naložení vybouraného materiálu na dopravní prostředek (je zahrnuto ve zdrojové položce) 
 – poplatky za likvidaci odpadů, nacení se položkami ze ssd 0 
3. Způsob měření: 
Výměra je sumou součinů tun vybouraného materiálu v původním stavu a k nim příslušných jednotlivých odvozových vzdáleností v kilometrech.</t>
  </si>
  <si>
    <t>Příkop L: 5,8*2,5*1,8=26,100 [A] 
Příkop P: 7,5*3,2*1,8=43,200 [B] 
Objemová hmotnost: 2,1=2,100 [C] 
(A+B)*C=145,530 [D]</t>
  </si>
  <si>
    <t>Demontáž přejezdových panelů: 1,3*3,6*0,150=0,702 [A] 
Demontáž závory: (1*1*1,5)*2=3,000 [B] 
Objemová hmotnost: 2,5=2,500 [C] 
(A+B)*C=9,255 [D]</t>
  </si>
  <si>
    <t>SO 03</t>
  </si>
  <si>
    <t>Most</t>
  </si>
  <si>
    <t>11130</t>
  </si>
  <si>
    <t>SEJMUTÍ DRNU</t>
  </si>
  <si>
    <t>10,5*13,5=141,750 [A]</t>
  </si>
  <si>
    <t>včetně vodorovné dopravy  a uložení na skládku</t>
  </si>
  <si>
    <t>11512</t>
  </si>
  <si>
    <t>ČERPÁNÍ VODY DO 1000 L/MIN</t>
  </si>
  <si>
    <t>HOD</t>
  </si>
  <si>
    <t>30dní*24hod=720,000 [A]</t>
  </si>
  <si>
    <t>Položka čerpání vody na povrchu zahrnuje i potrubí, pohotovost záložní čerpací soupravy a zřízení čerpací jímky. Součástí položky je také následná demontáž a likvidace těchto zařízení</t>
  </si>
  <si>
    <t>13173A</t>
  </si>
  <si>
    <t>HLOUBENÍ JAM ZAPAŽ I NEPAŽ TŘ. I - BEZ DOPRAVY</t>
  </si>
  <si>
    <t>16,2*10,5=170,100 [A]</t>
  </si>
  <si>
    <t>položka zahrnuje: 
-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</si>
  <si>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13173B</t>
  </si>
  <si>
    <t>HLOUBENÍ JAM ZAPAŽ I NEPAŽ TŘ. I - DOPRAVA</t>
  </si>
  <si>
    <t>16,2*10,5*20km=3 402,000 [A]</t>
  </si>
  <si>
    <t>17180</t>
  </si>
  <si>
    <t>ULOŽENÍ SYPANINY DO NÁSYPŮ Z NAKUPOVANÝCH MATERIÁLŮ</t>
  </si>
  <si>
    <t>kužely:  
(0,5*3,4*5,4*5)+((0,5*2,2*4,5)*(4,3+0,5))+((1,2*12,84*1)-(0,5*0,9*3,4))=83,538 [A]  
(0,5*3,4*5,4*8,1)+(0,5*2,2*4,5*5,1)+((1,2*12,84*1)-(0,5*0,93*3,4))=113,430 [B]  
(0,5*1,1*1,1*12,84)=7,768 [C]  
A+B+C=204,736 [D]</t>
  </si>
  <si>
    <t>položka zahrnuje: 
- kompletní provedení zemní konstrukce (násypového tělesa včetně aktivní zóny)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</si>
  <si>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Základy</t>
  </si>
  <si>
    <t>272325</t>
  </si>
  <si>
    <t>ZÁKLADY ZE ŽELEZOBETONU DO C30/37</t>
  </si>
  <si>
    <t>0,35*4,3*6,22=9,361 [A]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</si>
  <si>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proudů,</t>
  </si>
  <si>
    <t>272368</t>
  </si>
  <si>
    <t>VÝZTUŽ ZÁKLADŮ ZE SVAŘ SÍTÍ</t>
  </si>
  <si>
    <t>2*6,4*4,5=57,600 [A]  
(A*7,9*1,25)/1000=0,569 [B]</t>
  </si>
  <si>
    <t>Položka zahrnuje veškerý materiál, výrobky a polotovary, včetně mimostaveništní a vnitrostaveništní dopravy (rovněž přesuny), včetně naložení a složení, případně s uložením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74), 
- povrchovou antikorozní úpravu výztuže, 
- separaci výztuže, 
- osazení měřících zařízení a úpravy pro ně, 
- osazení měřících skříní nebo míst pro měření bludných proudů.</t>
  </si>
  <si>
    <t>Svislé konstrukce</t>
  </si>
  <si>
    <t>317326</t>
  </si>
  <si>
    <t>ŘÍMSY ZE ŽELEZOBETONU DO C40/50</t>
  </si>
  <si>
    <t>(0,5*11,5)+(0,58*11,5)=12,420 [A]</t>
  </si>
  <si>
    <t>položka zahrnuje: 
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</t>
  </si>
  <si>
    <t>317365</t>
  </si>
  <si>
    <t>VÝZTUŽ ŘÍMS Z OCELI 10505, B500B</t>
  </si>
  <si>
    <t>0,950=0,950 [A]  
výztuž říms + kotvení</t>
  </si>
  <si>
    <t>položka zahrnuje: 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74) 
- povrchovou antikorozní úpravu výztuže, 
- separaci výztuže, 
- osazení měřících zařízení a úpravy pro ně, 
- osazení měřících skříní nebo míst pro měření bludných proudů.</t>
  </si>
  <si>
    <t>389386</t>
  </si>
  <si>
    <t>MOSTNÍ RÁM KONSTR ZE ŽELBET DO C40/50  VČET VÝZTUŽE</t>
  </si>
  <si>
    <t>rám: (3,2*3,7*5,22)-(3,0*2,5*5,22)+(4*0,5*0,2*0,2)=22,735 [A]  
křídla: (2,25*0,7*2,2+2,25*0,7*2+0,6*23,7)*2=41,670 [B]  
A+B=64,405 [C]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</si>
  <si>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</t>
  </si>
  <si>
    <t>Vodorovné konstrukce</t>
  </si>
  <si>
    <t>45131A</t>
  </si>
  <si>
    <t>PODKLADNÍ A VÝPLŇOVÉ VRSTVY Z PROSTÉHO BETONU C20/25</t>
  </si>
  <si>
    <t>koryto a ukončovací betonový práh: (3,5*6,6*0,1)+(0,5*0,75*3,3)+(0,5*0,75*3,7)=4,935 [A]  
svahy za římsami: 2*(((5,5+4,2)*0,5)+(2*1,25)*0,1)=10,200 [B]  
svahové kužely: (8,9+5,5+11,5+5,8)*0,1=3,170 [C]  
podklad ve spádu drenáže: 0,27*1,4*5,4*2=4,082 [D]  
celkem: A+B+C+D=22,387 [E]</t>
  </si>
  <si>
    <t>45160</t>
  </si>
  <si>
    <t>PODKL A VÝPLŇ VRSTVY Z MEZEROVITÉHO BETONU</t>
  </si>
  <si>
    <t>okolo drenáže:  
2*0,09*5,4=0,972 [A]</t>
  </si>
  <si>
    <t>Položka zahrnuje dodávku mezerovitého betonu a jeho uložení se zhutněním, včetně mimostaveništní a vnitrostaveništní dopravy (rovněž přesuny)</t>
  </si>
  <si>
    <t>45857</t>
  </si>
  <si>
    <t>VÝPLŇ ZA OPĚRAMI A ZDMI Z KAMENIVA TĚŽENÉHO</t>
  </si>
  <si>
    <t>za rubem mezi opěrami: 13,7*5,3=72,610 [A]</t>
  </si>
  <si>
    <t>položka zahrnuje dodávku předepsaného kameniva, mimostaveništní a vnitrostaveništní dopravu a jeho uložení 
není-li v zadávací dokumentaci uvedeno jinak, jedná se o nakupovaný materiál</t>
  </si>
  <si>
    <t>45868</t>
  </si>
  <si>
    <t>VÝPLŇ ZA OPĚRAMI A ZDMI Z JÍLU</t>
  </si>
  <si>
    <t>mezi opěrami: 2,6*4,2*2=21,840 [A]  
koryto: (1,3*6,53)+(0,5*1,3*1,1*0,7)+(0,65*0,7)+(2,3*2*1,5)+(0,5*1,4*1,35*0,7)+(0,83*0,7)+(2,55*2*1,5)=25,237 [B]  
A+B=47,077 [C]</t>
  </si>
  <si>
    <t>položka zahrnuje: 
- dodávku jílu a zásyp se zhutněním včetně mimostaveništní a vnitrostaveništní dopravy</t>
  </si>
  <si>
    <t>465512</t>
  </si>
  <si>
    <t>DLAŽBY Z LOMOVÉHO KAMENE NA MC</t>
  </si>
  <si>
    <t>koryto: 3,5*7,6*0,2=5,320 [A]  
svahy za římsami: 2*(((5,5+4,2)*0,5)+(2*1,25)*0,2)=10,700 [B]  
svahové kužely: (8,9+5,5+11,5+5,8)*0,2=6,340 [C]  
celkem: A+B+C=22,360 [D]</t>
  </si>
  <si>
    <t>položka zahrnuje: 
- nutné zemní práce (svahování, úpravu pláně a pod.) 
- zřízení spojovací vrstvy 
- zřízení lože dlažby z cementové malty předepsané kvality a předepsané tloušťky 
- dodávku a položení dlažby z lomového kamene do předepsaného tvaru 
- spárování, těsnění, tmelení a vyplnění spar MC případně s vyklínováním 
- úprava povrchu pro odvedení srážkové vody 
- nezahrnuje podklad pod dlažbu, vykazuje se samostatně položkami SD 45</t>
  </si>
  <si>
    <t>4,3*12,9=55,470 [A]</t>
  </si>
  <si>
    <t>572741</t>
  </si>
  <si>
    <t>DVOUVRSTVÝ ASFALTOVÝ NÁTĚR DO 2,0KG/M2</t>
  </si>
  <si>
    <t>57623</t>
  </si>
  <si>
    <t>POSYP KAMENIVEM DRCENÝM 15KG/M2</t>
  </si>
  <si>
    <t>711111</t>
  </si>
  <si>
    <t>IZOLACE BĚŽNÝCH KONSTRUKCÍ PROTI ZEMNÍ VLHKOSTI ASFALTOVÝMI NÁTĚRY</t>
  </si>
  <si>
    <t>líc křídel: 2*(4,2*(0,7+0,5)+(0,5*2,1*2,1+1,6*2,2+0,5*1,4*1,4+2*1,8+1,4*0,7))=32,650 [A]  
ostatní části (boční plochy křídel a rámu)  
(4,8*0,6+3,2*0,6+0,7*2,25)*4=25,500 [B]  
(0,35*4,3+0,35*3,7+2*0,35*1,7+2*0,2*0,2*0,5)*2=8,060 [C]  
A+B+C=66,210 [D]</t>
  </si>
  <si>
    <t>položka zahrnuje: 
- dodání  předepsaného izolačního materiálu 
- očištění a ošetření podkladu, zadávací dokumentace může zahrnout i případné vyspravení 
- zřízení izolace jako kompletního povlaku, případně komplet. soustavy nebo systému podle příslušného  technolog. předpisu 
- zřízení izolace i jednotlivých vrstev po etapách, včetně pracovních spár a spojů 
- úprava u okrajů, rohů, hran, dilatačních i pracovních spojů, kotev, obrubníků, dilatačních zařízení, odvodnění, otvorů, neizolovaných míst a pod. 
- zajištění odvodnění povrchu izolace, včetně odvodnění nejnižších míst, pokud dokumentace pro zadání stavby nestanoví jinak 
- ochrana izolace do doby zřízení definitivní ochranné vrstvy nebo konstrukce 
- úprava, očištění a ošetření prostoru kolem izolace 
- provedení požadovaných zkoušek 
- nezahrnuje ochranné vrstvy, např. geotextilii</t>
  </si>
  <si>
    <t>711132</t>
  </si>
  <si>
    <t>IZOLACE BĚŽNÝCH KONSTRUKCÍ PROTI VOLNĚ STÉKAJÍCÍ VODĚ ASFALTOVÝMI PÁSY</t>
  </si>
  <si>
    <t>rámové steny:  (3,2+0,3+0,35)*5,3*2=40,810 [A]  
pod římsou: 2*0,6*12,5=15,000 [B]  
rub křídel: 2*(((0,7+1,15)*4,2)+(2,2*3,6+0,5*2,1*2,1+2,1*1,7)+(2*2,9+0,5*1,4*1,4+1,4*1,3))=60,130 [C]  
A+B+C=115,940 [D]</t>
  </si>
  <si>
    <t>711452</t>
  </si>
  <si>
    <t>IZOLACE MOSTOVEK POD VOZOVKOU ASFALTOVÝMI PÁSY S PEČETÍCÍ VRSTVOU</t>
  </si>
  <si>
    <t>3,7*5,25=19,425 [A]</t>
  </si>
  <si>
    <t>položka zahrnuje: 
- dodání  předepsaného izolačního materiálu 
- očištění a ošetření podkladu, zadávací dokumentace může zahrnout i případné vyspravení 
- zřízení izolace jako kompletního povlaku, případně komplet. soustavy nebo systému podle příslušného  technolog. předpisu 
- zřízení izolace i jednotlivých vrstev po etapách, včetně pracovních spár a spojů 
- úprava u okrajů, rohů, hran, dilatačních i pracovních spojů, kotev, obrubníků, dilatačních zařízení, odvodnění, otvorů, neizolovaných míst a pod. 
- zajištění odvodnění povrchu izolace, včetně odvodnění nejnižších míst, pokud dokumentace pro zadání stavby nestanoví jinak 
- ochrana izolace do doby zřízení definitivní ochranné vrstvy nebo konstrukce 
- úprava, očištění a ošetření prostoru kolem izolace 
- provedení požadovaných zkoušek 
- nezahrnuje ochranné vrstvy, např. litý asfalt, asfaltový beton 
v této položce se vykáže i izolace rámových konstrukcí (mosty, propusty, kolektory)</t>
  </si>
  <si>
    <t>711507</t>
  </si>
  <si>
    <t>OCHRANA IZOLACE NA POVRCHU Z PE FÓLIE</t>
  </si>
  <si>
    <t>odvodnění rubu : 2,8*2*5,3=29,680 [A]</t>
  </si>
  <si>
    <t>položka zahrnuje: 
- dodání  předepsaného ochranného materiálu 
- zřízení ochrany izolace</t>
  </si>
  <si>
    <t>711509</t>
  </si>
  <si>
    <t>OCHRANA IZOLACE NA POVRCHU TEXTILIÍ</t>
  </si>
  <si>
    <t>odvodnéní rubu 2 vrstvy: 2*2*2,8*5,3=59,360 [A]  
římsy: 2*0,6*11,5=13,800 [B]  
křídla: 2*(((0,7+1,15)*4,2)+(2,2*3,6+0,5*2,1*2,1+2,1*1,7)+(2*2,9+0,5*1,4*1,4+1,4*1,3))+(2*0,6*12,5)=75,130 [C]  
rám: (3,2+0,3+0,35)*5,3*2+3,7*5,25=60,235 [D]  
cellkem: A+B+C+D=208,525 [E]</t>
  </si>
  <si>
    <t>87533</t>
  </si>
  <si>
    <t>POTRUBÍ DREN Z TRUB PLAST DN DO 150MM</t>
  </si>
  <si>
    <t>prostupy  
4*0,7=2,800 [A]</t>
  </si>
  <si>
    <t>položky pro zhotovení potrubí platí bez ohledu na sklon 
zahrnuje: 
- výrobní dokumentaci (včetně technologického předpisu) 
- dodání veškerého trubního a pomocného materiálu  (trouby,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- položky platí pro práce prováděné v prostoru zapaženém i nezapaženém a i v kolektorech, chráničkách 
- položky zahrnují i práce spojené s nutnými obtoky, převáděním a čerpáním vody</t>
  </si>
  <si>
    <t>875332</t>
  </si>
  <si>
    <t>POTRUBÍ DREN Z TRUB PLAST DN DO 150MM DĚROVANÝCH</t>
  </si>
  <si>
    <t>2*4,5=9,000 [A]</t>
  </si>
  <si>
    <t>9117C1</t>
  </si>
  <si>
    <t>SVOD OCEL ZÁBRADEL ÚROVEŇ ZADRŽ H2 - DODÁVKA A MONTÁŽ</t>
  </si>
  <si>
    <t>13+13=26,000 [A]</t>
  </si>
  <si>
    <t>položka zahrnuje: 
- kompletní dodávku všech dílů ocelového svodidla s předepsanou povrchovou úpravou včetně spojovacích a diltačních prvků 
- montáž a osazení svodidla, kotvení, t.j. kotevní desky, šrouby z nerez oceli, vrty a zálivku, pokud zadávací dokumentace nestanoví jinak, případné nivelační hmoty pod kotevní desky 
- přechod na jiný typ svodidla nebo přes mostní závěr 
- ochranu proti bludným proudům a vývody pro jejich měření 
nezahrnuje odrazky nebo retroreflexní fólie</t>
  </si>
  <si>
    <t>91355</t>
  </si>
  <si>
    <t>EVIDENČNÍ ČÍSLO MOSTU</t>
  </si>
  <si>
    <t>2=2,000 [A]</t>
  </si>
  <si>
    <t>položka zahrnuje štítek s evidenčním číslem mostu, sloupek dopravní značky včetně osazení a nutných zemních prací a zabetonování</t>
  </si>
  <si>
    <t>16,2*10,5 *1,9=323,190 [A]</t>
  </si>
  <si>
    <t>SO 90-90</t>
  </si>
  <si>
    <t>Likvidace odpadů</t>
  </si>
  <si>
    <t>SO 01: 109,399=109,399 [A] 
SO 02: 145,530=145,530 [B] 
SO 03: 323,190=323,190 [C] 
A+B+C=578,119 [D]</t>
  </si>
  <si>
    <t>SO 01: 116,676=116,676 [A]</t>
  </si>
  <si>
    <t>SO 01: 5,578=5,578 [A]</t>
  </si>
  <si>
    <t>SO 01: 1,040=1,040 [A] 
SO 02: 9,255=9,255 [B] 
A+B=10,295 [C]</t>
  </si>
  <si>
    <t>SO 01: 2,400=2,400 [A]</t>
  </si>
  <si>
    <t>SO 98-98</t>
  </si>
  <si>
    <t>Všeobecný objekt</t>
  </si>
  <si>
    <t>Dokumentace stavby</t>
  </si>
  <si>
    <t>VSEOB001</t>
  </si>
  <si>
    <t>Dokumentace skutečného provedení stavby, geodetická část</t>
  </si>
  <si>
    <t>R-položka</t>
  </si>
  <si>
    <t>Vypracování vybrané části dokumentace skutečného provedení (DSPS)</t>
  </si>
  <si>
    <t>v předepsaném rozsahu a počtu dle VTP a ZTP</t>
  </si>
  <si>
    <t>Položka zahrnuje veškeré činnosti nezbytné k vypracování dokumentace skutečného provedení dle SOD na zhotovení stavby a v rozsahu vyhlášky č. 499/2006 Sb., v platném znění,  a dle požadavků VTP a ZTP. Jedná se o souhrn činností zahrnujících vyhotovení geodetické části dokumentace skutečného provedení stavby, která mimo jiné zahrnuje geodetické měření, zapracování všech změn během výstavby, geometrické plány pro zápis vlastnických a jiných věcných práv do katastru nemovitostí, výsledné měřící protokoly, aktuální údaje apod. Zhotovitel bude postupovat dle požadavků na obsahovou náležitost této části DSPS, která je uvedená v interním předpisu Objednatele - SŽ SM011 Dokumentace staveb Správy železnic, státní organizace. Položka zahrnuje odevzdání dokumentace v předepsaném počtu v listinné i elektronické formě uvedeném v ZTP a VTP.</t>
  </si>
  <si>
    <t>VSEOB002</t>
  </si>
  <si>
    <t>Dokumentace skutečného provedení stavby, technická část</t>
  </si>
  <si>
    <t>Položka zahrnuje veškeré činnosti nezbytné k vypracování dokumentace skutečného provedení dle SOD na zhotovení stavby a v rozsahu vyhlášky č. 499/2006 Sb. v platném znění a dle požadavků VTP a ZTP.  Jedná se o souhrn činností zahrnujících vyhotovení dokumentace skutečného provedení stavby v předepsaném počtu v listinné i elektronické formě. Zhotovitel bude postupovat dle požadavků na obsahovou náležitost této části DSPS, která je uvedená v interním předpisu Objednatele - SŽ SM011 Dokumentace staveb Správy železnic, státní organizace.</t>
  </si>
  <si>
    <t>VSEOB003</t>
  </si>
  <si>
    <t>Dokumentace skutečného provedení stavby, dokladová část</t>
  </si>
  <si>
    <t>Položka zahrnuje veškeré činnosti nezbytné k vypracování dokumentace skutečného provedení dle SOD na zhotovení stavby a v rozsahu vyhlášky č. 499/2006 Sb. v platném znění a dle požadavků VTP a ZTP.  Jedná se o souhrn činností zahrnujících doložení dokladů a podkladů pro předání stavby a její kolaudace v předepsané formě a počtu v listinné i elektronické formě. Zhotovitel bude postupovat dle požadavků na obsahovou náležitost této části DSPS, která je uvedená v interním předpisu Objednatele - SŽ SM011 Dokumentace staveb Správy železnic, státní organizace.</t>
  </si>
  <si>
    <t>VSEOB004</t>
  </si>
  <si>
    <t>Realizační dokumentace stavby (RDS)</t>
  </si>
  <si>
    <t>Vypracování RDS u vybraných SO a PS viz. technická specifikace položky.</t>
  </si>
  <si>
    <t>Položka zahrnuje veškeré činnosti nezbytné k vypracovánírealizační dokumentace (dále také RDS), která doplňuje a upřesňuje projektovou dokumentaci pro stavební povolení. Jedná se o dopracování RDS u u následujících SO a PS: SO 03</t>
  </si>
  <si>
    <t>VSEOB013</t>
  </si>
  <si>
    <t>Nájmy hrazené zhotovitelem stavby</t>
  </si>
  <si>
    <t>Nájem za dočasný zábor pozemků pro umístění zařízení staveniště a pro zajištění přístupu na stavbu. 
Bude se jednat zejména o pozemky č. 2380/4, 55, 86, 90, 92/1, 801/1 a 801/24.</t>
  </si>
  <si>
    <t>VSEOB014</t>
  </si>
  <si>
    <t>Zajištění a vyhotovení geometrického plánu</t>
  </si>
  <si>
    <t>KS</t>
  </si>
  <si>
    <t>Zajištění a vyhotovení geometrických plánů pro zřízení služebnosti na pozemcích, které jsou vypsány v části dokumentace "I.2.5 - Dotčení pozemků stavbou". 
Bude se jednat zejména o pozemky č. 86, 801/1 a 801/24.</t>
  </si>
  <si>
    <t>Počet pozemků s věcnými břemeny: 3=3,000 [A]</t>
  </si>
  <si>
    <t>Ostatní</t>
  </si>
  <si>
    <t>VSEOB005</t>
  </si>
  <si>
    <t>Osvědčení o bezpečnosti před uvedením do provozu</t>
  </si>
  <si>
    <t>Zajištění vydání osvědčení o bezpečnosti před uvedením do provozu.</t>
  </si>
  <si>
    <t>Položka zahrnuje veškeré činnosti nezbytné k zajištění vydání zprávy o posouzení bezpečnosti dle prováděcího nařízení Komise (EU) č. 402/2013 ze dne 30. dubna 2013 o společné bezpečnostní metodě pro hodnocení a posuzování rizik a požadavky Drážního úřadu.  
Položka zahrnuje  všechny nezbytné práce, náklady a zařízení  včetně  všech doprav a pomocného materiálu nutných  pro uskutečnění dané činnosti.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</si>
</sst>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sharedStrings" Target="sharedStrings.xml" /><Relationship Id="rId9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SUM(C10:C14)</f>
      </c>
      <c s="1"/>
      <c s="1"/>
    </row>
    <row r="7" spans="1:5" ht="12.75" customHeight="1">
      <c r="A7" s="1"/>
      <c s="4" t="s">
        <v>5</v>
      </c>
      <c s="7">
        <f>SUM(E10:E14)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24</v>
      </c>
      <c s="20" t="s">
        <v>25</v>
      </c>
      <c s="21">
        <f>'SO 01'!I3</f>
      </c>
      <c s="21">
        <f>'SO 01'!O2</f>
      </c>
      <c s="21">
        <f>C10+D10</f>
      </c>
    </row>
    <row r="11" spans="1:5" ht="12.75" customHeight="1">
      <c r="A11" s="20" t="s">
        <v>276</v>
      </c>
      <c s="20" t="s">
        <v>277</v>
      </c>
      <c s="21">
        <f>'SO 02'!I3</f>
      </c>
      <c s="21">
        <f>'SO 02'!O2</f>
      </c>
      <c s="21">
        <f>C11+D11</f>
      </c>
    </row>
    <row r="12" spans="1:5" ht="12.75" customHeight="1">
      <c r="A12" s="20" t="s">
        <v>319</v>
      </c>
      <c s="20" t="s">
        <v>320</v>
      </c>
      <c s="21">
        <f>'SO 03'!I3</f>
      </c>
      <c s="21">
        <f>'SO 03'!O2</f>
      </c>
      <c s="21">
        <f>C12+D12</f>
      </c>
    </row>
    <row r="13" spans="1:5" ht="12.75" customHeight="1">
      <c r="A13" s="20" t="s">
        <v>422</v>
      </c>
      <c s="20" t="s">
        <v>423</v>
      </c>
      <c s="21">
        <f>'SO 90-90'!I3</f>
      </c>
      <c s="21">
        <f>'SO 90-90'!O2</f>
      </c>
      <c s="21">
        <f>C13+D13</f>
      </c>
    </row>
    <row r="14" spans="1:5" ht="12.75" customHeight="1">
      <c r="A14" s="20" t="s">
        <v>429</v>
      </c>
      <c s="20" t="s">
        <v>430</v>
      </c>
      <c s="21">
        <f>'SO 98-98'!I3</f>
      </c>
      <c s="21">
        <f>'SO 98-98'!O2</f>
      </c>
      <c s="21">
        <f>C14+D14</f>
      </c>
    </row>
  </sheetData>
  <sheetProtection password="C0DF" sheet="1" objects="1" scenarios="1"/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61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0" max="10" width="20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s="1"/>
      <c r="O2">
        <f>0+O8+O29+O114+O183+O208+O241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</v>
      </c>
      <c s="42">
        <f>0+I8+I29+I114+I183+I208+I241</f>
      </c>
      <c s="10"/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</v>
      </c>
      <c s="6"/>
      <c s="18" t="s">
        <v>25</v>
      </c>
      <c s="6"/>
      <c s="6"/>
      <c s="19"/>
      <c s="19"/>
      <c s="6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s="15" t="s">
        <v>43</v>
      </c>
      <c r="O5" t="s">
        <v>21</v>
      </c>
      <c t="s">
        <v>23</v>
      </c>
    </row>
    <row r="6" spans="1:10" ht="12.75" customHeight="1">
      <c r="A6" s="15"/>
      <c s="15"/>
      <c s="15"/>
      <c s="15"/>
      <c s="15"/>
      <c s="15"/>
      <c s="15"/>
      <c s="15" t="s">
        <v>39</v>
      </c>
      <c s="15" t="s">
        <v>41</v>
      </c>
      <c s="15"/>
    </row>
    <row r="7" spans="1:10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  <c s="15" t="s">
        <v>44</v>
      </c>
    </row>
    <row r="8" spans="1:18" ht="12.75" customHeight="1">
      <c r="A8" s="19" t="s">
        <v>45</v>
      </c>
      <c s="19"/>
      <c s="26" t="s">
        <v>27</v>
      </c>
      <c s="19"/>
      <c s="27" t="s">
        <v>46</v>
      </c>
      <c s="19"/>
      <c s="19"/>
      <c s="19"/>
      <c s="28">
        <f>0+Q8</f>
      </c>
      <c s="19"/>
      <c r="O8">
        <f>0+R8</f>
      </c>
      <c r="Q8">
        <f>0+I9+I13+I17+I21+I25</f>
      </c>
      <c>
        <f>0+O9+O13+O17+O21+O25</f>
      </c>
    </row>
    <row r="9" spans="1:16" ht="12.75">
      <c r="A9" s="25" t="s">
        <v>47</v>
      </c>
      <c s="29" t="s">
        <v>29</v>
      </c>
      <c s="29" t="s">
        <v>48</v>
      </c>
      <c s="25" t="s">
        <v>49</v>
      </c>
      <c s="30" t="s">
        <v>50</v>
      </c>
      <c s="31" t="s">
        <v>51</v>
      </c>
      <c s="32">
        <v>1</v>
      </c>
      <c s="33">
        <v>0</v>
      </c>
      <c s="34">
        <f>ROUND(ROUND(H9,2)*ROUND(G9,3),2)</f>
      </c>
      <c s="31" t="s">
        <v>52</v>
      </c>
      <c r="O9">
        <f>(I9*21)/100</f>
      </c>
      <c t="s">
        <v>23</v>
      </c>
    </row>
    <row r="10" spans="1:5" ht="12.75">
      <c r="A10" s="35" t="s">
        <v>53</v>
      </c>
      <c r="E10" s="36" t="s">
        <v>49</v>
      </c>
    </row>
    <row r="11" spans="1:5" ht="12.75">
      <c r="A11" s="37" t="s">
        <v>54</v>
      </c>
      <c r="E11" s="38" t="s">
        <v>49</v>
      </c>
    </row>
    <row r="12" spans="1:5" ht="12.75">
      <c r="A12" t="s">
        <v>55</v>
      </c>
      <c r="E12" s="36" t="s">
        <v>56</v>
      </c>
    </row>
    <row r="13" spans="1:16" ht="12.75">
      <c r="A13" s="25" t="s">
        <v>47</v>
      </c>
      <c s="29" t="s">
        <v>22</v>
      </c>
      <c s="29" t="s">
        <v>57</v>
      </c>
      <c s="25" t="s">
        <v>49</v>
      </c>
      <c s="30" t="s">
        <v>58</v>
      </c>
      <c s="31" t="s">
        <v>59</v>
      </c>
      <c s="32">
        <v>2</v>
      </c>
      <c s="33">
        <v>0</v>
      </c>
      <c s="34">
        <f>ROUND(ROUND(H13,2)*ROUND(G13,3),2)</f>
      </c>
      <c s="31" t="s">
        <v>52</v>
      </c>
      <c r="O13">
        <f>(I13*21)/100</f>
      </c>
      <c t="s">
        <v>23</v>
      </c>
    </row>
    <row r="14" spans="1:5" ht="12.75">
      <c r="A14" s="35" t="s">
        <v>53</v>
      </c>
      <c r="E14" s="36" t="s">
        <v>49</v>
      </c>
    </row>
    <row r="15" spans="1:5" ht="12.75">
      <c r="A15" s="37" t="s">
        <v>54</v>
      </c>
      <c r="E15" s="38" t="s">
        <v>49</v>
      </c>
    </row>
    <row r="16" spans="1:5" ht="12.75">
      <c r="A16" t="s">
        <v>55</v>
      </c>
      <c r="E16" s="36" t="s">
        <v>56</v>
      </c>
    </row>
    <row r="17" spans="1:16" ht="12.75">
      <c r="A17" s="25" t="s">
        <v>47</v>
      </c>
      <c s="29" t="s">
        <v>33</v>
      </c>
      <c s="29" t="s">
        <v>60</v>
      </c>
      <c s="25" t="s">
        <v>49</v>
      </c>
      <c s="30" t="s">
        <v>61</v>
      </c>
      <c s="31" t="s">
        <v>51</v>
      </c>
      <c s="32">
        <v>1</v>
      </c>
      <c s="33">
        <v>0</v>
      </c>
      <c s="34">
        <f>ROUND(ROUND(H17,2)*ROUND(G17,3),2)</f>
      </c>
      <c s="31" t="s">
        <v>52</v>
      </c>
      <c r="O17">
        <f>(I17*21)/100</f>
      </c>
      <c t="s">
        <v>23</v>
      </c>
    </row>
    <row r="18" spans="1:5" ht="12.75">
      <c r="A18" s="35" t="s">
        <v>53</v>
      </c>
      <c r="E18" s="36" t="s">
        <v>49</v>
      </c>
    </row>
    <row r="19" spans="1:5" ht="12.75">
      <c r="A19" s="37" t="s">
        <v>54</v>
      </c>
      <c r="E19" s="38" t="s">
        <v>49</v>
      </c>
    </row>
    <row r="20" spans="1:5" ht="25.5">
      <c r="A20" t="s">
        <v>55</v>
      </c>
      <c r="E20" s="36" t="s">
        <v>62</v>
      </c>
    </row>
    <row r="21" spans="1:16" ht="12.75">
      <c r="A21" s="25" t="s">
        <v>47</v>
      </c>
      <c s="29" t="s">
        <v>35</v>
      </c>
      <c s="29" t="s">
        <v>63</v>
      </c>
      <c s="25" t="s">
        <v>49</v>
      </c>
      <c s="30" t="s">
        <v>64</v>
      </c>
      <c s="31" t="s">
        <v>51</v>
      </c>
      <c s="32">
        <v>1</v>
      </c>
      <c s="33">
        <v>0</v>
      </c>
      <c s="34">
        <f>ROUND(ROUND(H21,2)*ROUND(G21,3),2)</f>
      </c>
      <c s="31" t="s">
        <v>52</v>
      </c>
      <c r="O21">
        <f>(I21*21)/100</f>
      </c>
      <c t="s">
        <v>23</v>
      </c>
    </row>
    <row r="22" spans="1:5" ht="12.75">
      <c r="A22" s="35" t="s">
        <v>53</v>
      </c>
      <c r="E22" s="36" t="s">
        <v>49</v>
      </c>
    </row>
    <row r="23" spans="1:5" ht="12.75">
      <c r="A23" s="37" t="s">
        <v>54</v>
      </c>
      <c r="E23" s="38" t="s">
        <v>49</v>
      </c>
    </row>
    <row r="24" spans="1:5" ht="12.75">
      <c r="A24" t="s">
        <v>55</v>
      </c>
      <c r="E24" s="36" t="s">
        <v>65</v>
      </c>
    </row>
    <row r="25" spans="1:16" ht="12.75">
      <c r="A25" s="25" t="s">
        <v>47</v>
      </c>
      <c s="29" t="s">
        <v>37</v>
      </c>
      <c s="29" t="s">
        <v>66</v>
      </c>
      <c s="25" t="s">
        <v>49</v>
      </c>
      <c s="30" t="s">
        <v>67</v>
      </c>
      <c s="31" t="s">
        <v>51</v>
      </c>
      <c s="32">
        <v>1</v>
      </c>
      <c s="33">
        <v>0</v>
      </c>
      <c s="34">
        <f>ROUND(ROUND(H25,2)*ROUND(G25,3),2)</f>
      </c>
      <c s="31" t="s">
        <v>52</v>
      </c>
      <c r="O25">
        <f>(I25*21)/100</f>
      </c>
      <c t="s">
        <v>23</v>
      </c>
    </row>
    <row r="26" spans="1:5" ht="12.75">
      <c r="A26" s="35" t="s">
        <v>53</v>
      </c>
      <c r="E26" s="36" t="s">
        <v>49</v>
      </c>
    </row>
    <row r="27" spans="1:5" ht="12.75">
      <c r="A27" s="37" t="s">
        <v>54</v>
      </c>
      <c r="E27" s="38" t="s">
        <v>49</v>
      </c>
    </row>
    <row r="28" spans="1:5" ht="12.75">
      <c r="A28" t="s">
        <v>55</v>
      </c>
      <c r="E28" s="36" t="s">
        <v>65</v>
      </c>
    </row>
    <row r="29" spans="1:18" ht="12.75" customHeight="1">
      <c r="A29" s="6" t="s">
        <v>45</v>
      </c>
      <c s="6"/>
      <c s="40" t="s">
        <v>29</v>
      </c>
      <c s="6"/>
      <c s="27" t="s">
        <v>68</v>
      </c>
      <c s="6"/>
      <c s="6"/>
      <c s="6"/>
      <c s="41">
        <f>0+Q29</f>
      </c>
      <c s="6"/>
      <c r="O29">
        <f>0+R29</f>
      </c>
      <c r="Q29">
        <f>0+I30+I34+I38+I42+I46+I50+I54+I58+I62+I66+I70+I74+I78+I82+I86+I90+I94+I98+I102+I106+I110</f>
      </c>
      <c>
        <f>0+O30+O34+O38+O42+O46+O50+O54+O58+O62+O66+O70+O74+O78+O82+O86+O90+O94+O98+O102+O106+O110</f>
      </c>
    </row>
    <row r="30" spans="1:16" ht="25.5">
      <c r="A30" s="25" t="s">
        <v>47</v>
      </c>
      <c s="29" t="s">
        <v>69</v>
      </c>
      <c s="29" t="s">
        <v>70</v>
      </c>
      <c s="25" t="s">
        <v>49</v>
      </c>
      <c s="30" t="s">
        <v>71</v>
      </c>
      <c s="31" t="s">
        <v>72</v>
      </c>
      <c s="32">
        <v>7.275</v>
      </c>
      <c s="33">
        <v>0</v>
      </c>
      <c s="34">
        <f>ROUND(ROUND(H30,2)*ROUND(G30,3),2)</f>
      </c>
      <c s="31" t="s">
        <v>52</v>
      </c>
      <c r="O30">
        <f>(I30*21)/100</f>
      </c>
      <c t="s">
        <v>23</v>
      </c>
    </row>
    <row r="31" spans="1:5" ht="12.75">
      <c r="A31" s="35" t="s">
        <v>53</v>
      </c>
      <c r="E31" s="36" t="s">
        <v>49</v>
      </c>
    </row>
    <row r="32" spans="1:5" ht="12.75">
      <c r="A32" s="37" t="s">
        <v>54</v>
      </c>
      <c r="E32" s="38" t="s">
        <v>49</v>
      </c>
    </row>
    <row r="33" spans="1:5" ht="63.75">
      <c r="A33" t="s">
        <v>55</v>
      </c>
      <c r="E33" s="36" t="s">
        <v>73</v>
      </c>
    </row>
    <row r="34" spans="1:16" ht="25.5">
      <c r="A34" s="25" t="s">
        <v>47</v>
      </c>
      <c s="29" t="s">
        <v>74</v>
      </c>
      <c s="29" t="s">
        <v>75</v>
      </c>
      <c s="25" t="s">
        <v>49</v>
      </c>
      <c s="30" t="s">
        <v>76</v>
      </c>
      <c s="31" t="s">
        <v>77</v>
      </c>
      <c s="32">
        <v>13</v>
      </c>
      <c s="33">
        <v>0</v>
      </c>
      <c s="34">
        <f>ROUND(ROUND(H34,2)*ROUND(G34,3),2)</f>
      </c>
      <c s="31" t="s">
        <v>52</v>
      </c>
      <c r="O34">
        <f>(I34*21)/100</f>
      </c>
      <c t="s">
        <v>23</v>
      </c>
    </row>
    <row r="35" spans="1:5" ht="12.75">
      <c r="A35" s="35" t="s">
        <v>53</v>
      </c>
      <c r="E35" s="36" t="s">
        <v>49</v>
      </c>
    </row>
    <row r="36" spans="1:5" ht="12.75">
      <c r="A36" s="37" t="s">
        <v>54</v>
      </c>
      <c r="E36" s="38" t="s">
        <v>49</v>
      </c>
    </row>
    <row r="37" spans="1:5" ht="63.75">
      <c r="A37" t="s">
        <v>55</v>
      </c>
      <c r="E37" s="36" t="s">
        <v>73</v>
      </c>
    </row>
    <row r="38" spans="1:16" ht="25.5">
      <c r="A38" s="25" t="s">
        <v>47</v>
      </c>
      <c s="29" t="s">
        <v>40</v>
      </c>
      <c s="29" t="s">
        <v>75</v>
      </c>
      <c s="25" t="s">
        <v>12</v>
      </c>
      <c s="30" t="s">
        <v>76</v>
      </c>
      <c s="31" t="s">
        <v>77</v>
      </c>
      <c s="32">
        <v>30</v>
      </c>
      <c s="33">
        <v>0</v>
      </c>
      <c s="34">
        <f>ROUND(ROUND(H38,2)*ROUND(G38,3),2)</f>
      </c>
      <c s="31" t="s">
        <v>52</v>
      </c>
      <c r="O38">
        <f>(I38*21)/100</f>
      </c>
      <c t="s">
        <v>23</v>
      </c>
    </row>
    <row r="39" spans="1:5" ht="12.75">
      <c r="A39" s="35" t="s">
        <v>53</v>
      </c>
      <c r="E39" s="36" t="s">
        <v>49</v>
      </c>
    </row>
    <row r="40" spans="1:5" ht="12.75">
      <c r="A40" s="37" t="s">
        <v>54</v>
      </c>
      <c r="E40" s="38" t="s">
        <v>78</v>
      </c>
    </row>
    <row r="41" spans="1:5" ht="63.75">
      <c r="A41" t="s">
        <v>55</v>
      </c>
      <c r="E41" s="36" t="s">
        <v>73</v>
      </c>
    </row>
    <row r="42" spans="1:16" ht="25.5">
      <c r="A42" s="25" t="s">
        <v>47</v>
      </c>
      <c s="29" t="s">
        <v>42</v>
      </c>
      <c s="29" t="s">
        <v>79</v>
      </c>
      <c s="25" t="s">
        <v>49</v>
      </c>
      <c s="30" t="s">
        <v>80</v>
      </c>
      <c s="31" t="s">
        <v>81</v>
      </c>
      <c s="32">
        <v>15.6</v>
      </c>
      <c s="33">
        <v>0</v>
      </c>
      <c s="34">
        <f>ROUND(ROUND(H42,2)*ROUND(G42,3),2)</f>
      </c>
      <c s="31" t="s">
        <v>52</v>
      </c>
      <c r="O42">
        <f>(I42*21)/100</f>
      </c>
      <c t="s">
        <v>23</v>
      </c>
    </row>
    <row r="43" spans="1:5" ht="12.75">
      <c r="A43" s="35" t="s">
        <v>53</v>
      </c>
      <c r="E43" s="36" t="s">
        <v>49</v>
      </c>
    </row>
    <row r="44" spans="1:5" ht="12.75">
      <c r="A44" s="37" t="s">
        <v>54</v>
      </c>
      <c r="E44" s="38" t="s">
        <v>49</v>
      </c>
    </row>
    <row r="45" spans="1:5" ht="25.5">
      <c r="A45" t="s">
        <v>55</v>
      </c>
      <c r="E45" s="36" t="s">
        <v>82</v>
      </c>
    </row>
    <row r="46" spans="1:16" ht="25.5">
      <c r="A46" s="25" t="s">
        <v>47</v>
      </c>
      <c s="29" t="s">
        <v>44</v>
      </c>
      <c s="29" t="s">
        <v>79</v>
      </c>
      <c s="25" t="s">
        <v>12</v>
      </c>
      <c s="30" t="s">
        <v>80</v>
      </c>
      <c s="31" t="s">
        <v>81</v>
      </c>
      <c s="32">
        <v>36</v>
      </c>
      <c s="33">
        <v>0</v>
      </c>
      <c s="34">
        <f>ROUND(ROUND(H46,2)*ROUND(G46,3),2)</f>
      </c>
      <c s="31" t="s">
        <v>52</v>
      </c>
      <c r="O46">
        <f>(I46*21)/100</f>
      </c>
      <c t="s">
        <v>23</v>
      </c>
    </row>
    <row r="47" spans="1:5" ht="12.75">
      <c r="A47" s="35" t="s">
        <v>53</v>
      </c>
      <c r="E47" s="36" t="s">
        <v>49</v>
      </c>
    </row>
    <row r="48" spans="1:5" ht="12.75">
      <c r="A48" s="37" t="s">
        <v>54</v>
      </c>
      <c r="E48" s="38" t="s">
        <v>49</v>
      </c>
    </row>
    <row r="49" spans="1:5" ht="25.5">
      <c r="A49" t="s">
        <v>55</v>
      </c>
      <c r="E49" s="36" t="s">
        <v>82</v>
      </c>
    </row>
    <row r="50" spans="1:16" ht="12.75">
      <c r="A50" s="25" t="s">
        <v>47</v>
      </c>
      <c s="29" t="s">
        <v>83</v>
      </c>
      <c s="29" t="s">
        <v>84</v>
      </c>
      <c s="25" t="s">
        <v>49</v>
      </c>
      <c s="30" t="s">
        <v>85</v>
      </c>
      <c s="31" t="s">
        <v>72</v>
      </c>
      <c s="32">
        <v>2.425</v>
      </c>
      <c s="33">
        <v>0</v>
      </c>
      <c s="34">
        <f>ROUND(ROUND(H50,2)*ROUND(G50,3),2)</f>
      </c>
      <c s="31" t="s">
        <v>52</v>
      </c>
      <c r="O50">
        <f>(I50*21)/100</f>
      </c>
      <c t="s">
        <v>23</v>
      </c>
    </row>
    <row r="51" spans="1:5" ht="12.75">
      <c r="A51" s="35" t="s">
        <v>53</v>
      </c>
      <c r="E51" s="36" t="s">
        <v>49</v>
      </c>
    </row>
    <row r="52" spans="1:5" ht="12.75">
      <c r="A52" s="37" t="s">
        <v>54</v>
      </c>
      <c r="E52" s="38" t="s">
        <v>86</v>
      </c>
    </row>
    <row r="53" spans="1:5" ht="63.75">
      <c r="A53" t="s">
        <v>55</v>
      </c>
      <c r="E53" s="36" t="s">
        <v>73</v>
      </c>
    </row>
    <row r="54" spans="1:16" ht="12.75">
      <c r="A54" s="25" t="s">
        <v>47</v>
      </c>
      <c s="29" t="s">
        <v>87</v>
      </c>
      <c s="29" t="s">
        <v>88</v>
      </c>
      <c s="25" t="s">
        <v>49</v>
      </c>
      <c s="30" t="s">
        <v>89</v>
      </c>
      <c s="31" t="s">
        <v>72</v>
      </c>
      <c s="32">
        <v>63.3</v>
      </c>
      <c s="33">
        <v>0</v>
      </c>
      <c s="34">
        <f>ROUND(ROUND(H54,2)*ROUND(G54,3),2)</f>
      </c>
      <c s="31" t="s">
        <v>52</v>
      </c>
      <c r="O54">
        <f>(I54*21)/100</f>
      </c>
      <c t="s">
        <v>23</v>
      </c>
    </row>
    <row r="55" spans="1:5" ht="12.75">
      <c r="A55" s="35" t="s">
        <v>53</v>
      </c>
      <c r="E55" s="36" t="s">
        <v>49</v>
      </c>
    </row>
    <row r="56" spans="1:5" ht="12.75">
      <c r="A56" s="37" t="s">
        <v>54</v>
      </c>
      <c r="E56" s="38" t="s">
        <v>90</v>
      </c>
    </row>
    <row r="57" spans="1:5" ht="38.25">
      <c r="A57" t="s">
        <v>55</v>
      </c>
      <c r="E57" s="36" t="s">
        <v>91</v>
      </c>
    </row>
    <row r="58" spans="1:16" ht="12.75">
      <c r="A58" s="25" t="s">
        <v>47</v>
      </c>
      <c s="29" t="s">
        <v>92</v>
      </c>
      <c s="29" t="s">
        <v>93</v>
      </c>
      <c s="25" t="s">
        <v>49</v>
      </c>
      <c s="30" t="s">
        <v>94</v>
      </c>
      <c s="31" t="s">
        <v>95</v>
      </c>
      <c s="32">
        <v>1134</v>
      </c>
      <c s="33">
        <v>0</v>
      </c>
      <c s="34">
        <f>ROUND(ROUND(H58,2)*ROUND(G58,3),2)</f>
      </c>
      <c s="31" t="s">
        <v>52</v>
      </c>
      <c r="O58">
        <f>(I58*21)/100</f>
      </c>
      <c t="s">
        <v>23</v>
      </c>
    </row>
    <row r="59" spans="1:5" ht="12.75">
      <c r="A59" s="35" t="s">
        <v>53</v>
      </c>
      <c r="E59" s="36" t="s">
        <v>49</v>
      </c>
    </row>
    <row r="60" spans="1:5" ht="38.25">
      <c r="A60" s="37" t="s">
        <v>54</v>
      </c>
      <c r="E60" s="38" t="s">
        <v>96</v>
      </c>
    </row>
    <row r="61" spans="1:5" ht="25.5">
      <c r="A61" t="s">
        <v>55</v>
      </c>
      <c r="E61" s="36" t="s">
        <v>97</v>
      </c>
    </row>
    <row r="62" spans="1:16" ht="12.75">
      <c r="A62" s="25" t="s">
        <v>47</v>
      </c>
      <c s="29" t="s">
        <v>98</v>
      </c>
      <c s="29" t="s">
        <v>99</v>
      </c>
      <c s="25" t="s">
        <v>49</v>
      </c>
      <c s="30" t="s">
        <v>100</v>
      </c>
      <c s="31" t="s">
        <v>72</v>
      </c>
      <c s="32">
        <v>6.619</v>
      </c>
      <c s="33">
        <v>0</v>
      </c>
      <c s="34">
        <f>ROUND(ROUND(H62,2)*ROUND(G62,3),2)</f>
      </c>
      <c s="31" t="s">
        <v>52</v>
      </c>
      <c r="O62">
        <f>(I62*21)/100</f>
      </c>
      <c t="s">
        <v>23</v>
      </c>
    </row>
    <row r="63" spans="1:5" ht="12.75">
      <c r="A63" s="35" t="s">
        <v>53</v>
      </c>
      <c r="E63" s="36" t="s">
        <v>49</v>
      </c>
    </row>
    <row r="64" spans="1:5" ht="12.75">
      <c r="A64" s="37" t="s">
        <v>54</v>
      </c>
      <c r="E64" s="38" t="s">
        <v>101</v>
      </c>
    </row>
    <row r="65" spans="1:5" ht="369.75">
      <c r="A65" t="s">
        <v>55</v>
      </c>
      <c r="E65" s="36" t="s">
        <v>102</v>
      </c>
    </row>
    <row r="66" spans="1:16" ht="12.75">
      <c r="A66" s="25" t="s">
        <v>47</v>
      </c>
      <c s="29" t="s">
        <v>103</v>
      </c>
      <c s="29" t="s">
        <v>104</v>
      </c>
      <c s="25" t="s">
        <v>49</v>
      </c>
      <c s="30" t="s">
        <v>105</v>
      </c>
      <c s="31" t="s">
        <v>72</v>
      </c>
      <c s="32">
        <v>26.477</v>
      </c>
      <c s="33">
        <v>0</v>
      </c>
      <c s="34">
        <f>ROUND(ROUND(H66,2)*ROUND(G66,3),2)</f>
      </c>
      <c s="31" t="s">
        <v>52</v>
      </c>
      <c r="O66">
        <f>(I66*21)/100</f>
      </c>
      <c t="s">
        <v>23</v>
      </c>
    </row>
    <row r="67" spans="1:5" ht="12.75">
      <c r="A67" s="35" t="s">
        <v>53</v>
      </c>
      <c r="E67" s="36" t="s">
        <v>49</v>
      </c>
    </row>
    <row r="68" spans="1:5" ht="12.75">
      <c r="A68" s="37" t="s">
        <v>54</v>
      </c>
      <c r="E68" s="38" t="s">
        <v>49</v>
      </c>
    </row>
    <row r="69" spans="1:5" ht="369.75">
      <c r="A69" t="s">
        <v>55</v>
      </c>
      <c r="E69" s="36" t="s">
        <v>102</v>
      </c>
    </row>
    <row r="70" spans="1:16" ht="12.75">
      <c r="A70" s="25" t="s">
        <v>47</v>
      </c>
      <c s="29" t="s">
        <v>106</v>
      </c>
      <c s="29" t="s">
        <v>104</v>
      </c>
      <c s="25" t="s">
        <v>12</v>
      </c>
      <c s="30" t="s">
        <v>105</v>
      </c>
      <c s="31" t="s">
        <v>72</v>
      </c>
      <c s="32">
        <v>64.82</v>
      </c>
      <c s="33">
        <v>0</v>
      </c>
      <c s="34">
        <f>ROUND(ROUND(H70,2)*ROUND(G70,3),2)</f>
      </c>
      <c s="31" t="s">
        <v>52</v>
      </c>
      <c r="O70">
        <f>(I70*21)/100</f>
      </c>
      <c t="s">
        <v>23</v>
      </c>
    </row>
    <row r="71" spans="1:5" ht="12.75">
      <c r="A71" s="35" t="s">
        <v>53</v>
      </c>
      <c r="E71" s="36" t="s">
        <v>49</v>
      </c>
    </row>
    <row r="72" spans="1:5" ht="12.75">
      <c r="A72" s="37" t="s">
        <v>54</v>
      </c>
      <c r="E72" s="38" t="s">
        <v>49</v>
      </c>
    </row>
    <row r="73" spans="1:5" ht="369.75">
      <c r="A73" t="s">
        <v>55</v>
      </c>
      <c r="E73" s="36" t="s">
        <v>102</v>
      </c>
    </row>
    <row r="74" spans="1:16" ht="12.75">
      <c r="A74" s="25" t="s">
        <v>47</v>
      </c>
      <c s="29" t="s">
        <v>107</v>
      </c>
      <c s="29" t="s">
        <v>108</v>
      </c>
      <c s="25" t="s">
        <v>49</v>
      </c>
      <c s="30" t="s">
        <v>109</v>
      </c>
      <c s="31" t="s">
        <v>72</v>
      </c>
      <c s="32">
        <v>6.655</v>
      </c>
      <c s="33">
        <v>0</v>
      </c>
      <c s="34">
        <f>ROUND(ROUND(H74,2)*ROUND(G74,3),2)</f>
      </c>
      <c s="31" t="s">
        <v>52</v>
      </c>
      <c r="O74">
        <f>(I74*21)/100</f>
      </c>
      <c t="s">
        <v>23</v>
      </c>
    </row>
    <row r="75" spans="1:5" ht="12.75">
      <c r="A75" s="35" t="s">
        <v>53</v>
      </c>
      <c r="E75" s="36" t="s">
        <v>49</v>
      </c>
    </row>
    <row r="76" spans="1:5" ht="12.75">
      <c r="A76" s="37" t="s">
        <v>54</v>
      </c>
      <c r="E76" s="38" t="s">
        <v>49</v>
      </c>
    </row>
    <row r="77" spans="1:5" ht="318.75">
      <c r="A77" t="s">
        <v>55</v>
      </c>
      <c r="E77" s="36" t="s">
        <v>110</v>
      </c>
    </row>
    <row r="78" spans="1:16" ht="12.75">
      <c r="A78" s="25" t="s">
        <v>47</v>
      </c>
      <c s="29" t="s">
        <v>111</v>
      </c>
      <c s="29" t="s">
        <v>112</v>
      </c>
      <c s="25" t="s">
        <v>49</v>
      </c>
      <c s="30" t="s">
        <v>113</v>
      </c>
      <c s="31" t="s">
        <v>72</v>
      </c>
      <c s="32">
        <v>2.34</v>
      </c>
      <c s="33">
        <v>0</v>
      </c>
      <c s="34">
        <f>ROUND(ROUND(H78,2)*ROUND(G78,3),2)</f>
      </c>
      <c s="31" t="s">
        <v>52</v>
      </c>
      <c r="O78">
        <f>(I78*21)/100</f>
      </c>
      <c t="s">
        <v>23</v>
      </c>
    </row>
    <row r="79" spans="1:5" ht="12.75">
      <c r="A79" s="35" t="s">
        <v>53</v>
      </c>
      <c r="E79" s="36" t="s">
        <v>49</v>
      </c>
    </row>
    <row r="80" spans="1:5" ht="12.75">
      <c r="A80" s="37" t="s">
        <v>54</v>
      </c>
      <c r="E80" s="38" t="s">
        <v>114</v>
      </c>
    </row>
    <row r="81" spans="1:5" ht="229.5">
      <c r="A81" t="s">
        <v>55</v>
      </c>
      <c r="E81" s="36" t="s">
        <v>115</v>
      </c>
    </row>
    <row r="82" spans="1:16" ht="12.75">
      <c r="A82" s="25" t="s">
        <v>47</v>
      </c>
      <c s="29" t="s">
        <v>116</v>
      </c>
      <c s="29" t="s">
        <v>117</v>
      </c>
      <c s="25" t="s">
        <v>49</v>
      </c>
      <c s="30" t="s">
        <v>118</v>
      </c>
      <c s="31" t="s">
        <v>72</v>
      </c>
      <c s="32">
        <v>2.721</v>
      </c>
      <c s="33">
        <v>0</v>
      </c>
      <c s="34">
        <f>ROUND(ROUND(H82,2)*ROUND(G82,3),2)</f>
      </c>
      <c s="31" t="s">
        <v>52</v>
      </c>
      <c r="O82">
        <f>(I82*21)/100</f>
      </c>
      <c t="s">
        <v>23</v>
      </c>
    </row>
    <row r="83" spans="1:5" ht="12.75">
      <c r="A83" s="35" t="s">
        <v>53</v>
      </c>
      <c r="E83" s="36" t="s">
        <v>49</v>
      </c>
    </row>
    <row r="84" spans="1:5" ht="12.75">
      <c r="A84" s="37" t="s">
        <v>54</v>
      </c>
      <c r="E84" s="38" t="s">
        <v>119</v>
      </c>
    </row>
    <row r="85" spans="1:5" ht="280.5">
      <c r="A85" t="s">
        <v>55</v>
      </c>
      <c r="E85" s="36" t="s">
        <v>120</v>
      </c>
    </row>
    <row r="86" spans="1:16" ht="12.75">
      <c r="A86" s="25" t="s">
        <v>47</v>
      </c>
      <c s="29" t="s">
        <v>121</v>
      </c>
      <c s="29" t="s">
        <v>122</v>
      </c>
      <c s="25" t="s">
        <v>49</v>
      </c>
      <c s="30" t="s">
        <v>123</v>
      </c>
      <c s="31" t="s">
        <v>124</v>
      </c>
      <c s="32">
        <v>155.57</v>
      </c>
      <c s="33">
        <v>0</v>
      </c>
      <c s="34">
        <f>ROUND(ROUND(H86,2)*ROUND(G86,3),2)</f>
      </c>
      <c s="31" t="s">
        <v>52</v>
      </c>
      <c r="O86">
        <f>(I86*21)/100</f>
      </c>
      <c t="s">
        <v>23</v>
      </c>
    </row>
    <row r="87" spans="1:5" ht="12.75">
      <c r="A87" s="35" t="s">
        <v>53</v>
      </c>
      <c r="E87" s="36" t="s">
        <v>49</v>
      </c>
    </row>
    <row r="88" spans="1:5" ht="12.75">
      <c r="A88" s="37" t="s">
        <v>54</v>
      </c>
      <c r="E88" s="38" t="s">
        <v>125</v>
      </c>
    </row>
    <row r="89" spans="1:5" ht="25.5">
      <c r="A89" t="s">
        <v>55</v>
      </c>
      <c r="E89" s="36" t="s">
        <v>126</v>
      </c>
    </row>
    <row r="90" spans="1:16" ht="12.75">
      <c r="A90" s="25" t="s">
        <v>47</v>
      </c>
      <c s="29" t="s">
        <v>127</v>
      </c>
      <c s="29" t="s">
        <v>128</v>
      </c>
      <c s="25" t="s">
        <v>49</v>
      </c>
      <c s="30" t="s">
        <v>129</v>
      </c>
      <c s="31" t="s">
        <v>124</v>
      </c>
      <c s="32">
        <v>26.48</v>
      </c>
      <c s="33">
        <v>0</v>
      </c>
      <c s="34">
        <f>ROUND(ROUND(H90,2)*ROUND(G90,3),2)</f>
      </c>
      <c s="31" t="s">
        <v>52</v>
      </c>
      <c r="O90">
        <f>(I90*21)/100</f>
      </c>
      <c t="s">
        <v>23</v>
      </c>
    </row>
    <row r="91" spans="1:5" ht="12.75">
      <c r="A91" s="35" t="s">
        <v>53</v>
      </c>
      <c r="E91" s="36" t="s">
        <v>49</v>
      </c>
    </row>
    <row r="92" spans="1:5" ht="12.75">
      <c r="A92" s="37" t="s">
        <v>54</v>
      </c>
      <c r="E92" s="38" t="s">
        <v>49</v>
      </c>
    </row>
    <row r="93" spans="1:5" ht="12.75">
      <c r="A93" t="s">
        <v>55</v>
      </c>
      <c r="E93" s="36" t="s">
        <v>130</v>
      </c>
    </row>
    <row r="94" spans="1:16" ht="12.75">
      <c r="A94" s="25" t="s">
        <v>47</v>
      </c>
      <c s="29" t="s">
        <v>131</v>
      </c>
      <c s="29" t="s">
        <v>132</v>
      </c>
      <c s="25" t="s">
        <v>49</v>
      </c>
      <c s="30" t="s">
        <v>133</v>
      </c>
      <c s="31" t="s">
        <v>124</v>
      </c>
      <c s="32">
        <v>44</v>
      </c>
      <c s="33">
        <v>0</v>
      </c>
      <c s="34">
        <f>ROUND(ROUND(H94,2)*ROUND(G94,3),2)</f>
      </c>
      <c s="31" t="s">
        <v>52</v>
      </c>
      <c r="O94">
        <f>(I94*21)/100</f>
      </c>
      <c t="s">
        <v>23</v>
      </c>
    </row>
    <row r="95" spans="1:5" ht="12.75">
      <c r="A95" s="35" t="s">
        <v>53</v>
      </c>
      <c r="E95" s="36" t="s">
        <v>49</v>
      </c>
    </row>
    <row r="96" spans="1:5" ht="12.75">
      <c r="A96" s="37" t="s">
        <v>54</v>
      </c>
      <c r="E96" s="38" t="s">
        <v>49</v>
      </c>
    </row>
    <row r="97" spans="1:5" ht="12.75">
      <c r="A97" t="s">
        <v>55</v>
      </c>
      <c r="E97" s="36" t="s">
        <v>130</v>
      </c>
    </row>
    <row r="98" spans="1:16" ht="12.75">
      <c r="A98" s="25" t="s">
        <v>47</v>
      </c>
      <c s="29" t="s">
        <v>134</v>
      </c>
      <c s="29" t="s">
        <v>135</v>
      </c>
      <c s="25" t="s">
        <v>49</v>
      </c>
      <c s="30" t="s">
        <v>136</v>
      </c>
      <c s="31" t="s">
        <v>124</v>
      </c>
      <c s="32">
        <v>158.25</v>
      </c>
      <c s="33">
        <v>0</v>
      </c>
      <c s="34">
        <f>ROUND(ROUND(H98,2)*ROUND(G98,3),2)</f>
      </c>
      <c s="31" t="s">
        <v>52</v>
      </c>
      <c r="O98">
        <f>(I98*21)/100</f>
      </c>
      <c t="s">
        <v>23</v>
      </c>
    </row>
    <row r="99" spans="1:5" ht="12.75">
      <c r="A99" s="35" t="s">
        <v>53</v>
      </c>
      <c r="E99" s="36" t="s">
        <v>49</v>
      </c>
    </row>
    <row r="100" spans="1:5" ht="12.75">
      <c r="A100" s="37" t="s">
        <v>54</v>
      </c>
      <c r="E100" s="38" t="s">
        <v>137</v>
      </c>
    </row>
    <row r="101" spans="1:5" ht="38.25">
      <c r="A101" t="s">
        <v>55</v>
      </c>
      <c r="E101" s="36" t="s">
        <v>138</v>
      </c>
    </row>
    <row r="102" spans="1:16" ht="12.75">
      <c r="A102" s="25" t="s">
        <v>47</v>
      </c>
      <c s="29" t="s">
        <v>139</v>
      </c>
      <c s="29" t="s">
        <v>140</v>
      </c>
      <c s="25" t="s">
        <v>49</v>
      </c>
      <c s="30" t="s">
        <v>141</v>
      </c>
      <c s="31" t="s">
        <v>124</v>
      </c>
      <c s="32">
        <v>458.25</v>
      </c>
      <c s="33">
        <v>0</v>
      </c>
      <c s="34">
        <f>ROUND(ROUND(H102,2)*ROUND(G102,3),2)</f>
      </c>
      <c s="31" t="s">
        <v>52</v>
      </c>
      <c r="O102">
        <f>(I102*21)/100</f>
      </c>
      <c t="s">
        <v>23</v>
      </c>
    </row>
    <row r="103" spans="1:5" ht="12.75">
      <c r="A103" s="35" t="s">
        <v>53</v>
      </c>
      <c r="E103" s="36" t="s">
        <v>49</v>
      </c>
    </row>
    <row r="104" spans="1:5" ht="38.25">
      <c r="A104" s="37" t="s">
        <v>54</v>
      </c>
      <c r="E104" s="38" t="s">
        <v>142</v>
      </c>
    </row>
    <row r="105" spans="1:5" ht="25.5">
      <c r="A105" t="s">
        <v>55</v>
      </c>
      <c r="E105" s="36" t="s">
        <v>143</v>
      </c>
    </row>
    <row r="106" spans="1:16" ht="12.75">
      <c r="A106" s="25" t="s">
        <v>47</v>
      </c>
      <c s="29" t="s">
        <v>144</v>
      </c>
      <c s="29" t="s">
        <v>145</v>
      </c>
      <c s="25" t="s">
        <v>49</v>
      </c>
      <c s="30" t="s">
        <v>146</v>
      </c>
      <c s="31" t="s">
        <v>124</v>
      </c>
      <c s="32">
        <v>4.8</v>
      </c>
      <c s="33">
        <v>0</v>
      </c>
      <c s="34">
        <f>ROUND(ROUND(H106,2)*ROUND(G106,3),2)</f>
      </c>
      <c s="31" t="s">
        <v>52</v>
      </c>
      <c r="O106">
        <f>(I106*21)/100</f>
      </c>
      <c t="s">
        <v>23</v>
      </c>
    </row>
    <row r="107" spans="1:5" ht="12.75">
      <c r="A107" s="35" t="s">
        <v>53</v>
      </c>
      <c r="E107" s="36" t="s">
        <v>49</v>
      </c>
    </row>
    <row r="108" spans="1:5" ht="12.75">
      <c r="A108" s="37" t="s">
        <v>54</v>
      </c>
      <c r="E108" s="38" t="s">
        <v>49</v>
      </c>
    </row>
    <row r="109" spans="1:5" ht="38.25">
      <c r="A109" t="s">
        <v>55</v>
      </c>
      <c r="E109" s="36" t="s">
        <v>147</v>
      </c>
    </row>
    <row r="110" spans="1:16" ht="12.75">
      <c r="A110" s="25" t="s">
        <v>47</v>
      </c>
      <c s="29" t="s">
        <v>148</v>
      </c>
      <c s="29" t="s">
        <v>145</v>
      </c>
      <c s="25" t="s">
        <v>149</v>
      </c>
      <c s="30" t="s">
        <v>146</v>
      </c>
      <c s="31" t="s">
        <v>124</v>
      </c>
      <c s="32">
        <v>14</v>
      </c>
      <c s="33">
        <v>0</v>
      </c>
      <c s="34">
        <f>ROUND(ROUND(H110,2)*ROUND(G110,3),2)</f>
      </c>
      <c s="31" t="s">
        <v>52</v>
      </c>
      <c r="O110">
        <f>(I110*21)/100</f>
      </c>
      <c t="s">
        <v>23</v>
      </c>
    </row>
    <row r="111" spans="1:5" ht="12.75">
      <c r="A111" s="35" t="s">
        <v>53</v>
      </c>
      <c r="E111" s="36" t="s">
        <v>49</v>
      </c>
    </row>
    <row r="112" spans="1:5" ht="12.75">
      <c r="A112" s="37" t="s">
        <v>54</v>
      </c>
      <c r="E112" s="38" t="s">
        <v>49</v>
      </c>
    </row>
    <row r="113" spans="1:5" ht="38.25">
      <c r="A113" t="s">
        <v>55</v>
      </c>
      <c r="E113" s="36" t="s">
        <v>147</v>
      </c>
    </row>
    <row r="114" spans="1:18" ht="12.75" customHeight="1">
      <c r="A114" s="6" t="s">
        <v>45</v>
      </c>
      <c s="6"/>
      <c s="40" t="s">
        <v>35</v>
      </c>
      <c s="6"/>
      <c s="27" t="s">
        <v>25</v>
      </c>
      <c s="6"/>
      <c s="6"/>
      <c s="6"/>
      <c s="41">
        <f>0+Q114</f>
      </c>
      <c s="6"/>
      <c r="O114">
        <f>0+R114</f>
      </c>
      <c r="Q114">
        <f>0+I115+I119+I123+I127+I131+I135+I139+I143+I147+I151+I155+I159+I163+I167+I171+I175+I179</f>
      </c>
      <c>
        <f>0+O115+O119+O123+O127+O131+O135+O139+O143+O147+O151+O155+O159+O163+O167+O171+O175+O179</f>
      </c>
    </row>
    <row r="115" spans="1:16" ht="12.75">
      <c r="A115" s="25" t="s">
        <v>47</v>
      </c>
      <c s="29" t="s">
        <v>150</v>
      </c>
      <c s="29" t="s">
        <v>151</v>
      </c>
      <c s="25" t="s">
        <v>152</v>
      </c>
      <c s="30" t="s">
        <v>153</v>
      </c>
      <c s="31" t="s">
        <v>124</v>
      </c>
      <c s="32">
        <v>7.28</v>
      </c>
      <c s="33">
        <v>0</v>
      </c>
      <c s="34">
        <f>ROUND(ROUND(H115,2)*ROUND(G115,3),2)</f>
      </c>
      <c s="31" t="s">
        <v>52</v>
      </c>
      <c r="O115">
        <f>(I115*21)/100</f>
      </c>
      <c t="s">
        <v>23</v>
      </c>
    </row>
    <row r="116" spans="1:5" ht="12.75">
      <c r="A116" s="35" t="s">
        <v>53</v>
      </c>
      <c r="E116" s="36" t="s">
        <v>49</v>
      </c>
    </row>
    <row r="117" spans="1:5" ht="12.75">
      <c r="A117" s="37" t="s">
        <v>54</v>
      </c>
      <c r="E117" s="38" t="s">
        <v>49</v>
      </c>
    </row>
    <row r="118" spans="1:5" ht="51">
      <c r="A118" t="s">
        <v>55</v>
      </c>
      <c r="E118" s="36" t="s">
        <v>154</v>
      </c>
    </row>
    <row r="119" spans="1:16" ht="12.75">
      <c r="A119" s="25" t="s">
        <v>47</v>
      </c>
      <c s="29" t="s">
        <v>155</v>
      </c>
      <c s="29" t="s">
        <v>151</v>
      </c>
      <c s="25" t="s">
        <v>12</v>
      </c>
      <c s="30" t="s">
        <v>153</v>
      </c>
      <c s="31" t="s">
        <v>124</v>
      </c>
      <c s="32">
        <v>330.58</v>
      </c>
      <c s="33">
        <v>0</v>
      </c>
      <c s="34">
        <f>ROUND(ROUND(H119,2)*ROUND(G119,3),2)</f>
      </c>
      <c s="31" t="s">
        <v>52</v>
      </c>
      <c r="O119">
        <f>(I119*21)/100</f>
      </c>
      <c t="s">
        <v>23</v>
      </c>
    </row>
    <row r="120" spans="1:5" ht="12.75">
      <c r="A120" s="35" t="s">
        <v>53</v>
      </c>
      <c r="E120" s="36" t="s">
        <v>49</v>
      </c>
    </row>
    <row r="121" spans="1:5" ht="12.75">
      <c r="A121" s="37" t="s">
        <v>54</v>
      </c>
      <c r="E121" s="38" t="s">
        <v>156</v>
      </c>
    </row>
    <row r="122" spans="1:5" ht="51">
      <c r="A122" t="s">
        <v>55</v>
      </c>
      <c r="E122" s="36" t="s">
        <v>154</v>
      </c>
    </row>
    <row r="123" spans="1:16" ht="12.75">
      <c r="A123" s="25" t="s">
        <v>47</v>
      </c>
      <c s="29" t="s">
        <v>157</v>
      </c>
      <c s="29" t="s">
        <v>158</v>
      </c>
      <c s="25" t="s">
        <v>159</v>
      </c>
      <c s="30" t="s">
        <v>160</v>
      </c>
      <c s="31" t="s">
        <v>124</v>
      </c>
      <c s="32">
        <v>144.37</v>
      </c>
      <c s="33">
        <v>0</v>
      </c>
      <c s="34">
        <f>ROUND(ROUND(H123,2)*ROUND(G123,3),2)</f>
      </c>
      <c s="31" t="s">
        <v>52</v>
      </c>
      <c r="O123">
        <f>(I123*21)/100</f>
      </c>
      <c t="s">
        <v>23</v>
      </c>
    </row>
    <row r="124" spans="1:5" ht="12.75">
      <c r="A124" s="35" t="s">
        <v>53</v>
      </c>
      <c r="E124" s="36" t="s">
        <v>49</v>
      </c>
    </row>
    <row r="125" spans="1:5" ht="12.75">
      <c r="A125" s="37" t="s">
        <v>54</v>
      </c>
      <c r="E125" s="38" t="s">
        <v>49</v>
      </c>
    </row>
    <row r="126" spans="1:5" ht="51">
      <c r="A126" t="s">
        <v>55</v>
      </c>
      <c r="E126" s="36" t="s">
        <v>154</v>
      </c>
    </row>
    <row r="127" spans="1:16" ht="12.75">
      <c r="A127" s="25" t="s">
        <v>47</v>
      </c>
      <c s="29" t="s">
        <v>161</v>
      </c>
      <c s="29" t="s">
        <v>162</v>
      </c>
      <c s="25" t="s">
        <v>159</v>
      </c>
      <c s="30" t="s">
        <v>163</v>
      </c>
      <c s="31" t="s">
        <v>124</v>
      </c>
      <c s="32">
        <v>117.83</v>
      </c>
      <c s="33">
        <v>0</v>
      </c>
      <c s="34">
        <f>ROUND(ROUND(H127,2)*ROUND(G127,3),2)</f>
      </c>
      <c s="31" t="s">
        <v>52</v>
      </c>
      <c r="O127">
        <f>(I127*21)/100</f>
      </c>
      <c t="s">
        <v>23</v>
      </c>
    </row>
    <row r="128" spans="1:5" ht="12.75">
      <c r="A128" s="35" t="s">
        <v>53</v>
      </c>
      <c r="E128" s="36" t="s">
        <v>49</v>
      </c>
    </row>
    <row r="129" spans="1:5" ht="12.75">
      <c r="A129" s="37" t="s">
        <v>54</v>
      </c>
      <c r="E129" s="38" t="s">
        <v>164</v>
      </c>
    </row>
    <row r="130" spans="1:5" ht="89.25">
      <c r="A130" t="s">
        <v>55</v>
      </c>
      <c r="E130" s="36" t="s">
        <v>165</v>
      </c>
    </row>
    <row r="131" spans="1:16" ht="12.75">
      <c r="A131" s="25" t="s">
        <v>47</v>
      </c>
      <c s="29" t="s">
        <v>166</v>
      </c>
      <c s="29" t="s">
        <v>167</v>
      </c>
      <c s="25" t="s">
        <v>49</v>
      </c>
      <c s="30" t="s">
        <v>168</v>
      </c>
      <c s="31" t="s">
        <v>124</v>
      </c>
      <c s="32">
        <v>26.54</v>
      </c>
      <c s="33">
        <v>0</v>
      </c>
      <c s="34">
        <f>ROUND(ROUND(H131,2)*ROUND(G131,3),2)</f>
      </c>
      <c s="31" t="s">
        <v>52</v>
      </c>
      <c r="O131">
        <f>(I131*21)/100</f>
      </c>
      <c t="s">
        <v>23</v>
      </c>
    </row>
    <row r="132" spans="1:5" ht="12.75">
      <c r="A132" s="35" t="s">
        <v>53</v>
      </c>
      <c r="E132" s="36" t="s">
        <v>49</v>
      </c>
    </row>
    <row r="133" spans="1:5" ht="12.75">
      <c r="A133" s="37" t="s">
        <v>54</v>
      </c>
      <c r="E133" s="38" t="s">
        <v>169</v>
      </c>
    </row>
    <row r="134" spans="1:5" ht="38.25">
      <c r="A134" t="s">
        <v>55</v>
      </c>
      <c r="E134" s="36" t="s">
        <v>170</v>
      </c>
    </row>
    <row r="135" spans="1:16" ht="12.75">
      <c r="A135" s="25" t="s">
        <v>47</v>
      </c>
      <c s="29" t="s">
        <v>171</v>
      </c>
      <c s="29" t="s">
        <v>172</v>
      </c>
      <c s="25" t="s">
        <v>152</v>
      </c>
      <c s="30" t="s">
        <v>173</v>
      </c>
      <c s="31" t="s">
        <v>124</v>
      </c>
      <c s="32">
        <v>8.7</v>
      </c>
      <c s="33">
        <v>0</v>
      </c>
      <c s="34">
        <f>ROUND(ROUND(H135,2)*ROUND(G135,3),2)</f>
      </c>
      <c s="31" t="s">
        <v>52</v>
      </c>
      <c r="O135">
        <f>(I135*21)/100</f>
      </c>
      <c t="s">
        <v>23</v>
      </c>
    </row>
    <row r="136" spans="1:5" ht="12.75">
      <c r="A136" s="35" t="s">
        <v>53</v>
      </c>
      <c r="E136" s="36" t="s">
        <v>49</v>
      </c>
    </row>
    <row r="137" spans="1:5" ht="12.75">
      <c r="A137" s="37" t="s">
        <v>54</v>
      </c>
      <c r="E137" s="38" t="s">
        <v>49</v>
      </c>
    </row>
    <row r="138" spans="1:5" ht="51">
      <c r="A138" t="s">
        <v>55</v>
      </c>
      <c r="E138" s="36" t="s">
        <v>174</v>
      </c>
    </row>
    <row r="139" spans="1:16" ht="12.75">
      <c r="A139" s="25" t="s">
        <v>47</v>
      </c>
      <c s="29" t="s">
        <v>175</v>
      </c>
      <c s="29" t="s">
        <v>172</v>
      </c>
      <c s="25" t="s">
        <v>12</v>
      </c>
      <c s="30" t="s">
        <v>173</v>
      </c>
      <c s="31" t="s">
        <v>124</v>
      </c>
      <c s="32">
        <v>16</v>
      </c>
      <c s="33">
        <v>0</v>
      </c>
      <c s="34">
        <f>ROUND(ROUND(H139,2)*ROUND(G139,3),2)</f>
      </c>
      <c s="31" t="s">
        <v>52</v>
      </c>
      <c r="O139">
        <f>(I139*21)/100</f>
      </c>
      <c t="s">
        <v>23</v>
      </c>
    </row>
    <row r="140" spans="1:5" ht="12.75">
      <c r="A140" s="35" t="s">
        <v>53</v>
      </c>
      <c r="E140" s="36" t="s">
        <v>49</v>
      </c>
    </row>
    <row r="141" spans="1:5" ht="12.75">
      <c r="A141" s="37" t="s">
        <v>54</v>
      </c>
      <c r="E141" s="38" t="s">
        <v>49</v>
      </c>
    </row>
    <row r="142" spans="1:5" ht="51">
      <c r="A142" t="s">
        <v>55</v>
      </c>
      <c r="E142" s="36" t="s">
        <v>174</v>
      </c>
    </row>
    <row r="143" spans="1:16" ht="12.75">
      <c r="A143" s="25" t="s">
        <v>47</v>
      </c>
      <c s="29" t="s">
        <v>176</v>
      </c>
      <c s="29" t="s">
        <v>177</v>
      </c>
      <c s="25" t="s">
        <v>152</v>
      </c>
      <c s="30" t="s">
        <v>178</v>
      </c>
      <c s="31" t="s">
        <v>124</v>
      </c>
      <c s="32">
        <v>8.7</v>
      </c>
      <c s="33">
        <v>0</v>
      </c>
      <c s="34">
        <f>ROUND(ROUND(H143,2)*ROUND(G143,3),2)</f>
      </c>
      <c s="31" t="s">
        <v>52</v>
      </c>
      <c r="O143">
        <f>(I143*21)/100</f>
      </c>
      <c t="s">
        <v>23</v>
      </c>
    </row>
    <row r="144" spans="1:5" ht="12.75">
      <c r="A144" s="35" t="s">
        <v>53</v>
      </c>
      <c r="E144" s="36" t="s">
        <v>49</v>
      </c>
    </row>
    <row r="145" spans="1:5" ht="12.75">
      <c r="A145" s="37" t="s">
        <v>54</v>
      </c>
      <c r="E145" s="38" t="s">
        <v>49</v>
      </c>
    </row>
    <row r="146" spans="1:5" ht="51">
      <c r="A146" t="s">
        <v>55</v>
      </c>
      <c r="E146" s="36" t="s">
        <v>174</v>
      </c>
    </row>
    <row r="147" spans="1:16" ht="12.75">
      <c r="A147" s="25" t="s">
        <v>47</v>
      </c>
      <c s="29" t="s">
        <v>179</v>
      </c>
      <c s="29" t="s">
        <v>177</v>
      </c>
      <c s="25" t="s">
        <v>12</v>
      </c>
      <c s="30" t="s">
        <v>178</v>
      </c>
      <c s="31" t="s">
        <v>124</v>
      </c>
      <c s="32">
        <v>16</v>
      </c>
      <c s="33">
        <v>0</v>
      </c>
      <c s="34">
        <f>ROUND(ROUND(H147,2)*ROUND(G147,3),2)</f>
      </c>
      <c s="31" t="s">
        <v>52</v>
      </c>
      <c r="O147">
        <f>(I147*21)/100</f>
      </c>
      <c t="s">
        <v>23</v>
      </c>
    </row>
    <row r="148" spans="1:5" ht="12.75">
      <c r="A148" s="35" t="s">
        <v>53</v>
      </c>
      <c r="E148" s="36" t="s">
        <v>49</v>
      </c>
    </row>
    <row r="149" spans="1:5" ht="12.75">
      <c r="A149" s="37" t="s">
        <v>54</v>
      </c>
      <c r="E149" s="38" t="s">
        <v>49</v>
      </c>
    </row>
    <row r="150" spans="1:5" ht="51">
      <c r="A150" t="s">
        <v>55</v>
      </c>
      <c r="E150" s="36" t="s">
        <v>174</v>
      </c>
    </row>
    <row r="151" spans="1:16" ht="12.75">
      <c r="A151" s="25" t="s">
        <v>47</v>
      </c>
      <c s="29" t="s">
        <v>180</v>
      </c>
      <c s="29" t="s">
        <v>181</v>
      </c>
      <c s="25" t="s">
        <v>159</v>
      </c>
      <c s="30" t="s">
        <v>182</v>
      </c>
      <c s="31" t="s">
        <v>124</v>
      </c>
      <c s="32">
        <v>117.83</v>
      </c>
      <c s="33">
        <v>0</v>
      </c>
      <c s="34">
        <f>ROUND(ROUND(H151,2)*ROUND(G151,3),2)</f>
      </c>
      <c s="31" t="s">
        <v>52</v>
      </c>
      <c r="O151">
        <f>(I151*21)/100</f>
      </c>
      <c t="s">
        <v>23</v>
      </c>
    </row>
    <row r="152" spans="1:5" ht="12.75">
      <c r="A152" s="35" t="s">
        <v>53</v>
      </c>
      <c r="E152" s="36" t="s">
        <v>49</v>
      </c>
    </row>
    <row r="153" spans="1:5" ht="12.75">
      <c r="A153" s="37" t="s">
        <v>54</v>
      </c>
      <c r="E153" s="38" t="s">
        <v>164</v>
      </c>
    </row>
    <row r="154" spans="1:5" ht="51">
      <c r="A154" t="s">
        <v>55</v>
      </c>
      <c r="E154" s="36" t="s">
        <v>183</v>
      </c>
    </row>
    <row r="155" spans="1:16" ht="12.75">
      <c r="A155" s="25" t="s">
        <v>47</v>
      </c>
      <c s="29" t="s">
        <v>184</v>
      </c>
      <c s="29" t="s">
        <v>185</v>
      </c>
      <c s="25" t="s">
        <v>152</v>
      </c>
      <c s="30" t="s">
        <v>186</v>
      </c>
      <c s="31" t="s">
        <v>124</v>
      </c>
      <c s="32">
        <v>8.7</v>
      </c>
      <c s="33">
        <v>0</v>
      </c>
      <c s="34">
        <f>ROUND(ROUND(H155,2)*ROUND(G155,3),2)</f>
      </c>
      <c s="31" t="s">
        <v>52</v>
      </c>
      <c r="O155">
        <f>(I155*21)/100</f>
      </c>
      <c t="s">
        <v>23</v>
      </c>
    </row>
    <row r="156" spans="1:5" ht="12.75">
      <c r="A156" s="35" t="s">
        <v>53</v>
      </c>
      <c r="E156" s="36" t="s">
        <v>49</v>
      </c>
    </row>
    <row r="157" spans="1:5" ht="12.75">
      <c r="A157" s="37" t="s">
        <v>54</v>
      </c>
      <c r="E157" s="38" t="s">
        <v>187</v>
      </c>
    </row>
    <row r="158" spans="1:5" ht="140.25">
      <c r="A158" t="s">
        <v>55</v>
      </c>
      <c r="E158" s="36" t="s">
        <v>188</v>
      </c>
    </row>
    <row r="159" spans="1:16" ht="12.75">
      <c r="A159" s="25" t="s">
        <v>47</v>
      </c>
      <c s="29" t="s">
        <v>189</v>
      </c>
      <c s="29" t="s">
        <v>185</v>
      </c>
      <c s="25" t="s">
        <v>12</v>
      </c>
      <c s="30" t="s">
        <v>186</v>
      </c>
      <c s="31" t="s">
        <v>124</v>
      </c>
      <c s="32">
        <v>16</v>
      </c>
      <c s="33">
        <v>0</v>
      </c>
      <c s="34">
        <f>ROUND(ROUND(H159,2)*ROUND(G159,3),2)</f>
      </c>
      <c s="31" t="s">
        <v>52</v>
      </c>
      <c r="O159">
        <f>(I159*21)/100</f>
      </c>
      <c t="s">
        <v>23</v>
      </c>
    </row>
    <row r="160" spans="1:5" ht="12.75">
      <c r="A160" s="35" t="s">
        <v>53</v>
      </c>
      <c r="E160" s="36" t="s">
        <v>49</v>
      </c>
    </row>
    <row r="161" spans="1:5" ht="12.75">
      <c r="A161" s="37" t="s">
        <v>54</v>
      </c>
      <c r="E161" s="38" t="s">
        <v>49</v>
      </c>
    </row>
    <row r="162" spans="1:5" ht="140.25">
      <c r="A162" t="s">
        <v>55</v>
      </c>
      <c r="E162" s="36" t="s">
        <v>188</v>
      </c>
    </row>
    <row r="163" spans="1:16" ht="12.75">
      <c r="A163" s="25" t="s">
        <v>47</v>
      </c>
      <c s="29" t="s">
        <v>190</v>
      </c>
      <c s="29" t="s">
        <v>191</v>
      </c>
      <c s="25" t="s">
        <v>152</v>
      </c>
      <c s="30" t="s">
        <v>192</v>
      </c>
      <c s="31" t="s">
        <v>124</v>
      </c>
      <c s="32">
        <v>8.7</v>
      </c>
      <c s="33">
        <v>0</v>
      </c>
      <c s="34">
        <f>ROUND(ROUND(H163,2)*ROUND(G163,3),2)</f>
      </c>
      <c s="31" t="s">
        <v>52</v>
      </c>
      <c r="O163">
        <f>(I163*21)/100</f>
      </c>
      <c t="s">
        <v>23</v>
      </c>
    </row>
    <row r="164" spans="1:5" ht="12.75">
      <c r="A164" s="35" t="s">
        <v>53</v>
      </c>
      <c r="E164" s="36" t="s">
        <v>49</v>
      </c>
    </row>
    <row r="165" spans="1:5" ht="12.75">
      <c r="A165" s="37" t="s">
        <v>54</v>
      </c>
      <c r="E165" s="38" t="s">
        <v>49</v>
      </c>
    </row>
    <row r="166" spans="1:5" ht="140.25">
      <c r="A166" t="s">
        <v>55</v>
      </c>
      <c r="E166" s="36" t="s">
        <v>188</v>
      </c>
    </row>
    <row r="167" spans="1:16" ht="12.75">
      <c r="A167" s="25" t="s">
        <v>47</v>
      </c>
      <c s="29" t="s">
        <v>193</v>
      </c>
      <c s="29" t="s">
        <v>191</v>
      </c>
      <c s="25" t="s">
        <v>12</v>
      </c>
      <c s="30" t="s">
        <v>192</v>
      </c>
      <c s="31" t="s">
        <v>124</v>
      </c>
      <c s="32">
        <v>16</v>
      </c>
      <c s="33">
        <v>0</v>
      </c>
      <c s="34">
        <f>ROUND(ROUND(H167,2)*ROUND(G167,3),2)</f>
      </c>
      <c s="31" t="s">
        <v>52</v>
      </c>
      <c r="O167">
        <f>(I167*21)/100</f>
      </c>
      <c t="s">
        <v>23</v>
      </c>
    </row>
    <row r="168" spans="1:5" ht="12.75">
      <c r="A168" s="35" t="s">
        <v>53</v>
      </c>
      <c r="E168" s="36" t="s">
        <v>49</v>
      </c>
    </row>
    <row r="169" spans="1:5" ht="12.75">
      <c r="A169" s="37" t="s">
        <v>54</v>
      </c>
      <c r="E169" s="38" t="s">
        <v>49</v>
      </c>
    </row>
    <row r="170" spans="1:5" ht="140.25">
      <c r="A170" t="s">
        <v>55</v>
      </c>
      <c r="E170" s="36" t="s">
        <v>188</v>
      </c>
    </row>
    <row r="171" spans="1:16" ht="25.5">
      <c r="A171" s="25" t="s">
        <v>47</v>
      </c>
      <c s="29" t="s">
        <v>194</v>
      </c>
      <c s="29" t="s">
        <v>195</v>
      </c>
      <c s="25" t="s">
        <v>152</v>
      </c>
      <c s="30" t="s">
        <v>196</v>
      </c>
      <c s="31" t="s">
        <v>124</v>
      </c>
      <c s="32">
        <v>2.5</v>
      </c>
      <c s="33">
        <v>0</v>
      </c>
      <c s="34">
        <f>ROUND(ROUND(H171,2)*ROUND(G171,3),2)</f>
      </c>
      <c s="31" t="s">
        <v>52</v>
      </c>
      <c r="O171">
        <f>(I171*21)/100</f>
      </c>
      <c t="s">
        <v>23</v>
      </c>
    </row>
    <row r="172" spans="1:5" ht="12.75">
      <c r="A172" s="35" t="s">
        <v>53</v>
      </c>
      <c r="E172" s="36" t="s">
        <v>49</v>
      </c>
    </row>
    <row r="173" spans="1:5" ht="12.75">
      <c r="A173" s="37" t="s">
        <v>54</v>
      </c>
      <c r="E173" s="38" t="s">
        <v>49</v>
      </c>
    </row>
    <row r="174" spans="1:5" ht="153">
      <c r="A174" t="s">
        <v>55</v>
      </c>
      <c r="E174" s="36" t="s">
        <v>197</v>
      </c>
    </row>
    <row r="175" spans="1:16" ht="12.75">
      <c r="A175" s="25" t="s">
        <v>47</v>
      </c>
      <c s="29" t="s">
        <v>198</v>
      </c>
      <c s="29" t="s">
        <v>199</v>
      </c>
      <c s="25" t="s">
        <v>49</v>
      </c>
      <c s="30" t="s">
        <v>200</v>
      </c>
      <c s="31" t="s">
        <v>77</v>
      </c>
      <c s="32">
        <v>16.222</v>
      </c>
      <c s="33">
        <v>0</v>
      </c>
      <c s="34">
        <f>ROUND(ROUND(H175,2)*ROUND(G175,3),2)</f>
      </c>
      <c s="31" t="s">
        <v>52</v>
      </c>
      <c r="O175">
        <f>(I175*21)/100</f>
      </c>
      <c t="s">
        <v>23</v>
      </c>
    </row>
    <row r="176" spans="1:5" ht="12.75">
      <c r="A176" s="35" t="s">
        <v>53</v>
      </c>
      <c r="E176" s="36" t="s">
        <v>49</v>
      </c>
    </row>
    <row r="177" spans="1:5" ht="12.75">
      <c r="A177" s="37" t="s">
        <v>54</v>
      </c>
      <c r="E177" s="38" t="s">
        <v>49</v>
      </c>
    </row>
    <row r="178" spans="1:5" ht="38.25">
      <c r="A178" t="s">
        <v>55</v>
      </c>
      <c r="E178" s="36" t="s">
        <v>201</v>
      </c>
    </row>
    <row r="179" spans="1:16" ht="12.75">
      <c r="A179" s="25" t="s">
        <v>47</v>
      </c>
      <c s="29" t="s">
        <v>202</v>
      </c>
      <c s="29" t="s">
        <v>203</v>
      </c>
      <c s="25" t="s">
        <v>49</v>
      </c>
      <c s="30" t="s">
        <v>204</v>
      </c>
      <c s="31" t="s">
        <v>124</v>
      </c>
      <c s="32">
        <v>117.83</v>
      </c>
      <c s="33">
        <v>0</v>
      </c>
      <c s="34">
        <f>ROUND(ROUND(H179,2)*ROUND(G179,3),2)</f>
      </c>
      <c s="31" t="s">
        <v>52</v>
      </c>
      <c r="O179">
        <f>(I179*21)/100</f>
      </c>
      <c t="s">
        <v>23</v>
      </c>
    </row>
    <row r="180" spans="1:5" ht="12.75">
      <c r="A180" s="35" t="s">
        <v>53</v>
      </c>
      <c r="E180" s="36" t="s">
        <v>49</v>
      </c>
    </row>
    <row r="181" spans="1:5" ht="12.75">
      <c r="A181" s="37" t="s">
        <v>54</v>
      </c>
      <c r="E181" s="38" t="s">
        <v>164</v>
      </c>
    </row>
    <row r="182" spans="1:5" ht="25.5">
      <c r="A182" t="s">
        <v>55</v>
      </c>
      <c r="E182" s="36" t="s">
        <v>205</v>
      </c>
    </row>
    <row r="183" spans="1:18" ht="12.75" customHeight="1">
      <c r="A183" s="6" t="s">
        <v>45</v>
      </c>
      <c s="6"/>
      <c s="40" t="s">
        <v>74</v>
      </c>
      <c s="6"/>
      <c s="27" t="s">
        <v>206</v>
      </c>
      <c s="6"/>
      <c s="6"/>
      <c s="6"/>
      <c s="41">
        <f>0+Q183</f>
      </c>
      <c s="6"/>
      <c r="O183">
        <f>0+R183</f>
      </c>
      <c r="Q183">
        <f>0+I184+I188+I192+I196+I200+I204</f>
      </c>
      <c>
        <f>0+O184+O188+O192+O196+O200+O204</f>
      </c>
    </row>
    <row r="184" spans="1:16" ht="12.75">
      <c r="A184" s="25" t="s">
        <v>47</v>
      </c>
      <c s="29" t="s">
        <v>207</v>
      </c>
      <c s="29" t="s">
        <v>208</v>
      </c>
      <c s="25" t="s">
        <v>49</v>
      </c>
      <c s="30" t="s">
        <v>209</v>
      </c>
      <c s="31" t="s">
        <v>77</v>
      </c>
      <c s="32">
        <v>6.5</v>
      </c>
      <c s="33">
        <v>0</v>
      </c>
      <c s="34">
        <f>ROUND(ROUND(H184,2)*ROUND(G184,3),2)</f>
      </c>
      <c s="31" t="s">
        <v>52</v>
      </c>
      <c r="O184">
        <f>(I184*21)/100</f>
      </c>
      <c t="s">
        <v>23</v>
      </c>
    </row>
    <row r="185" spans="1:5" ht="12.75">
      <c r="A185" s="35" t="s">
        <v>53</v>
      </c>
      <c r="E185" s="36" t="s">
        <v>49</v>
      </c>
    </row>
    <row r="186" spans="1:5" ht="12.75">
      <c r="A186" s="37" t="s">
        <v>54</v>
      </c>
      <c r="E186" s="38" t="s">
        <v>49</v>
      </c>
    </row>
    <row r="187" spans="1:5" ht="255">
      <c r="A187" t="s">
        <v>55</v>
      </c>
      <c r="E187" s="36" t="s">
        <v>210</v>
      </c>
    </row>
    <row r="188" spans="1:16" ht="12.75">
      <c r="A188" s="25" t="s">
        <v>47</v>
      </c>
      <c s="29" t="s">
        <v>211</v>
      </c>
      <c s="29" t="s">
        <v>212</v>
      </c>
      <c s="25" t="s">
        <v>49</v>
      </c>
      <c s="30" t="s">
        <v>213</v>
      </c>
      <c s="31" t="s">
        <v>77</v>
      </c>
      <c s="32">
        <v>12</v>
      </c>
      <c s="33">
        <v>0</v>
      </c>
      <c s="34">
        <f>ROUND(ROUND(H188,2)*ROUND(G188,3),2)</f>
      </c>
      <c s="31" t="s">
        <v>52</v>
      </c>
      <c r="O188">
        <f>(I188*21)/100</f>
      </c>
      <c t="s">
        <v>23</v>
      </c>
    </row>
    <row r="189" spans="1:5" ht="12.75">
      <c r="A189" s="35" t="s">
        <v>53</v>
      </c>
      <c r="E189" s="36" t="s">
        <v>49</v>
      </c>
    </row>
    <row r="190" spans="1:5" ht="12.75">
      <c r="A190" s="37" t="s">
        <v>54</v>
      </c>
      <c r="E190" s="38" t="s">
        <v>214</v>
      </c>
    </row>
    <row r="191" spans="1:5" ht="255">
      <c r="A191" t="s">
        <v>55</v>
      </c>
      <c r="E191" s="36" t="s">
        <v>210</v>
      </c>
    </row>
    <row r="192" spans="1:16" ht="12.75">
      <c r="A192" s="25" t="s">
        <v>47</v>
      </c>
      <c s="29" t="s">
        <v>215</v>
      </c>
      <c s="29" t="s">
        <v>216</v>
      </c>
      <c s="25" t="s">
        <v>49</v>
      </c>
      <c s="30" t="s">
        <v>217</v>
      </c>
      <c s="31" t="s">
        <v>77</v>
      </c>
      <c s="32">
        <v>12</v>
      </c>
      <c s="33">
        <v>0</v>
      </c>
      <c s="34">
        <f>ROUND(ROUND(H192,2)*ROUND(G192,3),2)</f>
      </c>
      <c s="31" t="s">
        <v>52</v>
      </c>
      <c r="O192">
        <f>(I192*21)/100</f>
      </c>
      <c t="s">
        <v>23</v>
      </c>
    </row>
    <row r="193" spans="1:5" ht="12.75">
      <c r="A193" s="35" t="s">
        <v>53</v>
      </c>
      <c r="E193" s="36" t="s">
        <v>49</v>
      </c>
    </row>
    <row r="194" spans="1:5" ht="12.75">
      <c r="A194" s="37" t="s">
        <v>54</v>
      </c>
      <c r="E194" s="38" t="s">
        <v>49</v>
      </c>
    </row>
    <row r="195" spans="1:5" ht="242.25">
      <c r="A195" t="s">
        <v>55</v>
      </c>
      <c r="E195" s="36" t="s">
        <v>218</v>
      </c>
    </row>
    <row r="196" spans="1:16" ht="12.75">
      <c r="A196" s="25" t="s">
        <v>47</v>
      </c>
      <c s="29" t="s">
        <v>219</v>
      </c>
      <c s="29" t="s">
        <v>220</v>
      </c>
      <c s="25" t="s">
        <v>49</v>
      </c>
      <c s="30" t="s">
        <v>221</v>
      </c>
      <c s="31" t="s">
        <v>77</v>
      </c>
      <c s="32">
        <v>12</v>
      </c>
      <c s="33">
        <v>0</v>
      </c>
      <c s="34">
        <f>ROUND(ROUND(H196,2)*ROUND(G196,3),2)</f>
      </c>
      <c s="31" t="s">
        <v>52</v>
      </c>
      <c r="O196">
        <f>(I196*21)/100</f>
      </c>
      <c t="s">
        <v>23</v>
      </c>
    </row>
    <row r="197" spans="1:5" ht="12.75">
      <c r="A197" s="35" t="s">
        <v>53</v>
      </c>
      <c r="E197" s="36" t="s">
        <v>49</v>
      </c>
    </row>
    <row r="198" spans="1:5" ht="12.75">
      <c r="A198" s="37" t="s">
        <v>54</v>
      </c>
      <c r="E198" s="38" t="s">
        <v>49</v>
      </c>
    </row>
    <row r="199" spans="1:5" ht="242.25">
      <c r="A199" t="s">
        <v>55</v>
      </c>
      <c r="E199" s="36" t="s">
        <v>222</v>
      </c>
    </row>
    <row r="200" spans="1:16" ht="12.75">
      <c r="A200" s="25" t="s">
        <v>47</v>
      </c>
      <c s="29" t="s">
        <v>223</v>
      </c>
      <c s="29" t="s">
        <v>224</v>
      </c>
      <c s="25" t="s">
        <v>49</v>
      </c>
      <c s="30" t="s">
        <v>225</v>
      </c>
      <c s="31" t="s">
        <v>59</v>
      </c>
      <c s="32">
        <v>1</v>
      </c>
      <c s="33">
        <v>0</v>
      </c>
      <c s="34">
        <f>ROUND(ROUND(H200,2)*ROUND(G200,3),2)</f>
      </c>
      <c s="31" t="s">
        <v>52</v>
      </c>
      <c r="O200">
        <f>(I200*21)/100</f>
      </c>
      <c t="s">
        <v>23</v>
      </c>
    </row>
    <row r="201" spans="1:5" ht="12.75">
      <c r="A201" s="35" t="s">
        <v>53</v>
      </c>
      <c r="E201" s="36" t="s">
        <v>49</v>
      </c>
    </row>
    <row r="202" spans="1:5" ht="12.75">
      <c r="A202" s="37" t="s">
        <v>54</v>
      </c>
      <c r="E202" s="38" t="s">
        <v>49</v>
      </c>
    </row>
    <row r="203" spans="1:5" ht="76.5">
      <c r="A203" t="s">
        <v>55</v>
      </c>
      <c r="E203" s="36" t="s">
        <v>226</v>
      </c>
    </row>
    <row r="204" spans="1:16" ht="12.75">
      <c r="A204" s="25" t="s">
        <v>47</v>
      </c>
      <c s="29" t="s">
        <v>227</v>
      </c>
      <c s="29" t="s">
        <v>228</v>
      </c>
      <c s="25" t="s">
        <v>49</v>
      </c>
      <c s="30" t="s">
        <v>229</v>
      </c>
      <c s="31" t="s">
        <v>59</v>
      </c>
      <c s="32">
        <v>1</v>
      </c>
      <c s="33">
        <v>0</v>
      </c>
      <c s="34">
        <f>ROUND(ROUND(H204,2)*ROUND(G204,3),2)</f>
      </c>
      <c s="31" t="s">
        <v>52</v>
      </c>
      <c r="O204">
        <f>(I204*21)/100</f>
      </c>
      <c t="s">
        <v>23</v>
      </c>
    </row>
    <row r="205" spans="1:5" ht="12.75">
      <c r="A205" s="35" t="s">
        <v>53</v>
      </c>
      <c r="E205" s="36" t="s">
        <v>49</v>
      </c>
    </row>
    <row r="206" spans="1:5" ht="12.75">
      <c r="A206" s="37" t="s">
        <v>54</v>
      </c>
      <c r="E206" s="38" t="s">
        <v>49</v>
      </c>
    </row>
    <row r="207" spans="1:5" ht="25.5">
      <c r="A207" t="s">
        <v>55</v>
      </c>
      <c r="E207" s="36" t="s">
        <v>230</v>
      </c>
    </row>
    <row r="208" spans="1:18" ht="12.75" customHeight="1">
      <c r="A208" s="6" t="s">
        <v>45</v>
      </c>
      <c s="6"/>
      <c s="40" t="s">
        <v>40</v>
      </c>
      <c s="6"/>
      <c s="27" t="s">
        <v>231</v>
      </c>
      <c s="6"/>
      <c s="6"/>
      <c s="6"/>
      <c s="41">
        <f>0+Q208</f>
      </c>
      <c s="6"/>
      <c r="O208">
        <f>0+R208</f>
      </c>
      <c r="Q208">
        <f>0+I209+I213+I217+I221+I225+I229+I233+I237</f>
      </c>
      <c>
        <f>0+O209+O213+O217+O221+O225+O229+O233+O237</f>
      </c>
    </row>
    <row r="209" spans="1:16" ht="12.75">
      <c r="A209" s="25" t="s">
        <v>47</v>
      </c>
      <c s="29" t="s">
        <v>232</v>
      </c>
      <c s="29" t="s">
        <v>233</v>
      </c>
      <c s="25" t="s">
        <v>49</v>
      </c>
      <c s="30" t="s">
        <v>234</v>
      </c>
      <c s="31" t="s">
        <v>77</v>
      </c>
      <c s="32">
        <v>5</v>
      </c>
      <c s="33">
        <v>0</v>
      </c>
      <c s="34">
        <f>ROUND(ROUND(H209,2)*ROUND(G209,3),2)</f>
      </c>
      <c s="31" t="s">
        <v>52</v>
      </c>
      <c r="O209">
        <f>(I209*21)/100</f>
      </c>
      <c t="s">
        <v>23</v>
      </c>
    </row>
    <row r="210" spans="1:5" ht="12.75">
      <c r="A210" s="35" t="s">
        <v>53</v>
      </c>
      <c r="E210" s="36" t="s">
        <v>49</v>
      </c>
    </row>
    <row r="211" spans="1:5" ht="12.75">
      <c r="A211" s="37" t="s">
        <v>54</v>
      </c>
      <c r="E211" s="38" t="s">
        <v>235</v>
      </c>
    </row>
    <row r="212" spans="1:5" ht="51">
      <c r="A212" t="s">
        <v>55</v>
      </c>
      <c r="E212" s="36" t="s">
        <v>236</v>
      </c>
    </row>
    <row r="213" spans="1:16" ht="12.75">
      <c r="A213" s="25" t="s">
        <v>47</v>
      </c>
      <c s="29" t="s">
        <v>237</v>
      </c>
      <c s="29" t="s">
        <v>233</v>
      </c>
      <c s="25" t="s">
        <v>12</v>
      </c>
      <c s="30" t="s">
        <v>234</v>
      </c>
      <c s="31" t="s">
        <v>77</v>
      </c>
      <c s="32">
        <v>15</v>
      </c>
      <c s="33">
        <v>0</v>
      </c>
      <c s="34">
        <f>ROUND(ROUND(H213,2)*ROUND(G213,3),2)</f>
      </c>
      <c s="31" t="s">
        <v>52</v>
      </c>
      <c r="O213">
        <f>(I213*21)/100</f>
      </c>
      <c t="s">
        <v>23</v>
      </c>
    </row>
    <row r="214" spans="1:5" ht="12.75">
      <c r="A214" s="35" t="s">
        <v>53</v>
      </c>
      <c r="E214" s="36" t="s">
        <v>49</v>
      </c>
    </row>
    <row r="215" spans="1:5" ht="12.75">
      <c r="A215" s="37" t="s">
        <v>54</v>
      </c>
      <c r="E215" s="38" t="s">
        <v>49</v>
      </c>
    </row>
    <row r="216" spans="1:5" ht="51">
      <c r="A216" t="s">
        <v>55</v>
      </c>
      <c r="E216" s="36" t="s">
        <v>236</v>
      </c>
    </row>
    <row r="217" spans="1:16" ht="12.75">
      <c r="A217" s="25" t="s">
        <v>47</v>
      </c>
      <c s="29" t="s">
        <v>238</v>
      </c>
      <c s="29" t="s">
        <v>239</v>
      </c>
      <c s="25" t="s">
        <v>49</v>
      </c>
      <c s="30" t="s">
        <v>240</v>
      </c>
      <c s="31" t="s">
        <v>77</v>
      </c>
      <c s="32">
        <v>10.5</v>
      </c>
      <c s="33">
        <v>0</v>
      </c>
      <c s="34">
        <f>ROUND(ROUND(H217,2)*ROUND(G217,3),2)</f>
      </c>
      <c s="31" t="s">
        <v>52</v>
      </c>
      <c r="O217">
        <f>(I217*21)/100</f>
      </c>
      <c t="s">
        <v>23</v>
      </c>
    </row>
    <row r="218" spans="1:5" ht="12.75">
      <c r="A218" s="35" t="s">
        <v>53</v>
      </c>
      <c r="E218" s="36" t="s">
        <v>49</v>
      </c>
    </row>
    <row r="219" spans="1:5" ht="12.75">
      <c r="A219" s="37" t="s">
        <v>54</v>
      </c>
      <c r="E219" s="38" t="s">
        <v>241</v>
      </c>
    </row>
    <row r="220" spans="1:5" ht="51">
      <c r="A220" t="s">
        <v>55</v>
      </c>
      <c r="E220" s="36" t="s">
        <v>236</v>
      </c>
    </row>
    <row r="221" spans="1:16" ht="12.75">
      <c r="A221" s="25" t="s">
        <v>47</v>
      </c>
      <c s="29" t="s">
        <v>242</v>
      </c>
      <c s="29" t="s">
        <v>239</v>
      </c>
      <c s="25" t="s">
        <v>12</v>
      </c>
      <c s="30" t="s">
        <v>240</v>
      </c>
      <c s="31" t="s">
        <v>77</v>
      </c>
      <c s="32">
        <v>15</v>
      </c>
      <c s="33">
        <v>0</v>
      </c>
      <c s="34">
        <f>ROUND(ROUND(H221,2)*ROUND(G221,3),2)</f>
      </c>
      <c s="31" t="s">
        <v>52</v>
      </c>
      <c r="O221">
        <f>(I221*21)/100</f>
      </c>
      <c t="s">
        <v>23</v>
      </c>
    </row>
    <row r="222" spans="1:5" ht="12.75">
      <c r="A222" s="35" t="s">
        <v>53</v>
      </c>
      <c r="E222" s="36" t="s">
        <v>49</v>
      </c>
    </row>
    <row r="223" spans="1:5" ht="12.75">
      <c r="A223" s="37" t="s">
        <v>54</v>
      </c>
      <c r="E223" s="38" t="s">
        <v>49</v>
      </c>
    </row>
    <row r="224" spans="1:5" ht="51">
      <c r="A224" t="s">
        <v>55</v>
      </c>
      <c r="E224" s="36" t="s">
        <v>236</v>
      </c>
    </row>
    <row r="225" spans="1:16" ht="12.75">
      <c r="A225" s="25" t="s">
        <v>47</v>
      </c>
      <c s="29" t="s">
        <v>243</v>
      </c>
      <c s="29" t="s">
        <v>244</v>
      </c>
      <c s="25" t="s">
        <v>49</v>
      </c>
      <c s="30" t="s">
        <v>245</v>
      </c>
      <c s="31" t="s">
        <v>77</v>
      </c>
      <c s="32">
        <v>16.222</v>
      </c>
      <c s="33">
        <v>0</v>
      </c>
      <c s="34">
        <f>ROUND(ROUND(H225,2)*ROUND(G225,3),2)</f>
      </c>
      <c s="31" t="s">
        <v>52</v>
      </c>
      <c r="O225">
        <f>(I225*21)/100</f>
      </c>
      <c t="s">
        <v>23</v>
      </c>
    </row>
    <row r="226" spans="1:5" ht="12.75">
      <c r="A226" s="35" t="s">
        <v>53</v>
      </c>
      <c r="E226" s="36" t="s">
        <v>49</v>
      </c>
    </row>
    <row r="227" spans="1:5" ht="12.75">
      <c r="A227" s="37" t="s">
        <v>54</v>
      </c>
      <c r="E227" s="38" t="s">
        <v>246</v>
      </c>
    </row>
    <row r="228" spans="1:5" ht="25.5">
      <c r="A228" t="s">
        <v>55</v>
      </c>
      <c r="E228" s="36" t="s">
        <v>247</v>
      </c>
    </row>
    <row r="229" spans="1:16" ht="12.75">
      <c r="A229" s="25" t="s">
        <v>47</v>
      </c>
      <c s="29" t="s">
        <v>248</v>
      </c>
      <c s="29" t="s">
        <v>249</v>
      </c>
      <c s="25" t="s">
        <v>49</v>
      </c>
      <c s="30" t="s">
        <v>250</v>
      </c>
      <c s="31" t="s">
        <v>77</v>
      </c>
      <c s="32">
        <v>135</v>
      </c>
      <c s="33">
        <v>0</v>
      </c>
      <c s="34">
        <f>ROUND(ROUND(H229,2)*ROUND(G229,3),2)</f>
      </c>
      <c s="31" t="s">
        <v>52</v>
      </c>
      <c r="O229">
        <f>(I229*21)/100</f>
      </c>
      <c t="s">
        <v>23</v>
      </c>
    </row>
    <row r="230" spans="1:5" ht="12.75">
      <c r="A230" s="35" t="s">
        <v>53</v>
      </c>
      <c r="E230" s="36" t="s">
        <v>49</v>
      </c>
    </row>
    <row r="231" spans="1:5" ht="12.75">
      <c r="A231" s="37" t="s">
        <v>54</v>
      </c>
      <c r="E231" s="38" t="s">
        <v>49</v>
      </c>
    </row>
    <row r="232" spans="1:5" ht="127.5">
      <c r="A232" t="s">
        <v>55</v>
      </c>
      <c r="E232" s="36" t="s">
        <v>251</v>
      </c>
    </row>
    <row r="233" spans="1:16" ht="12.75">
      <c r="A233" s="25" t="s">
        <v>47</v>
      </c>
      <c s="29" t="s">
        <v>252</v>
      </c>
      <c s="29" t="s">
        <v>249</v>
      </c>
      <c s="25" t="s">
        <v>149</v>
      </c>
      <c s="30" t="s">
        <v>250</v>
      </c>
      <c s="31" t="s">
        <v>77</v>
      </c>
      <c s="32">
        <v>135</v>
      </c>
      <c s="33">
        <v>0</v>
      </c>
      <c s="34">
        <f>ROUND(ROUND(H233,2)*ROUND(G233,3),2)</f>
      </c>
      <c s="31" t="s">
        <v>52</v>
      </c>
      <c r="O233">
        <f>(I233*21)/100</f>
      </c>
      <c t="s">
        <v>23</v>
      </c>
    </row>
    <row r="234" spans="1:5" ht="12.75">
      <c r="A234" s="35" t="s">
        <v>53</v>
      </c>
      <c r="E234" s="36" t="s">
        <v>49</v>
      </c>
    </row>
    <row r="235" spans="1:5" ht="12.75">
      <c r="A235" s="37" t="s">
        <v>54</v>
      </c>
      <c r="E235" s="38" t="s">
        <v>49</v>
      </c>
    </row>
    <row r="236" spans="1:5" ht="127.5">
      <c r="A236" t="s">
        <v>55</v>
      </c>
      <c r="E236" s="36" t="s">
        <v>251</v>
      </c>
    </row>
    <row r="237" spans="1:16" ht="12.75">
      <c r="A237" s="25" t="s">
        <v>47</v>
      </c>
      <c s="29" t="s">
        <v>253</v>
      </c>
      <c s="29" t="s">
        <v>254</v>
      </c>
      <c s="25" t="s">
        <v>49</v>
      </c>
      <c s="30" t="s">
        <v>255</v>
      </c>
      <c s="31" t="s">
        <v>59</v>
      </c>
      <c s="32">
        <v>1</v>
      </c>
      <c s="33">
        <v>0</v>
      </c>
      <c s="34">
        <f>ROUND(ROUND(H237,2)*ROUND(G237,3),2)</f>
      </c>
      <c s="31" t="s">
        <v>52</v>
      </c>
      <c r="O237">
        <f>(I237*21)/100</f>
      </c>
      <c t="s">
        <v>23</v>
      </c>
    </row>
    <row r="238" spans="1:5" ht="12.75">
      <c r="A238" s="35" t="s">
        <v>53</v>
      </c>
      <c r="E238" s="36" t="s">
        <v>49</v>
      </c>
    </row>
    <row r="239" spans="1:5" ht="12.75">
      <c r="A239" s="37" t="s">
        <v>54</v>
      </c>
      <c r="E239" s="38" t="s">
        <v>49</v>
      </c>
    </row>
    <row r="240" spans="1:5" ht="89.25">
      <c r="A240" t="s">
        <v>55</v>
      </c>
      <c r="E240" s="36" t="s">
        <v>256</v>
      </c>
    </row>
    <row r="241" spans="1:18" ht="12.75" customHeight="1">
      <c r="A241" s="6" t="s">
        <v>45</v>
      </c>
      <c s="6"/>
      <c s="40" t="s">
        <v>17</v>
      </c>
      <c s="6"/>
      <c s="27" t="s">
        <v>257</v>
      </c>
      <c s="6"/>
      <c s="6"/>
      <c s="6"/>
      <c s="41">
        <f>0+Q241</f>
      </c>
      <c s="6"/>
      <c r="O241">
        <f>0+R241</f>
      </c>
      <c r="Q241">
        <f>0+I242+I246+I250+I254+I258</f>
      </c>
      <c>
        <f>0+O242+O246+O250+O254+O258</f>
      </c>
    </row>
    <row r="242" spans="1:16" ht="25.5">
      <c r="A242" s="25" t="s">
        <v>47</v>
      </c>
      <c s="29" t="s">
        <v>258</v>
      </c>
      <c s="29" t="s">
        <v>259</v>
      </c>
      <c s="25" t="s">
        <v>49</v>
      </c>
      <c s="30" t="s">
        <v>260</v>
      </c>
      <c s="31" t="s">
        <v>261</v>
      </c>
      <c s="32">
        <v>109.399</v>
      </c>
      <c s="33">
        <v>0</v>
      </c>
      <c s="34">
        <f>ROUND(ROUND(H242,2)*ROUND(G242,3),2)</f>
      </c>
      <c s="31" t="s">
        <v>262</v>
      </c>
      <c r="O242">
        <f>(I242*21)/100</f>
      </c>
      <c t="s">
        <v>23</v>
      </c>
    </row>
    <row r="243" spans="1:5" ht="25.5">
      <c r="A243" s="35" t="s">
        <v>53</v>
      </c>
      <c r="E243" s="36" t="s">
        <v>263</v>
      </c>
    </row>
    <row r="244" spans="1:5" ht="12.75">
      <c r="A244" s="37" t="s">
        <v>54</v>
      </c>
      <c r="E244" s="38" t="s">
        <v>264</v>
      </c>
    </row>
    <row r="245" spans="1:5" ht="165.75">
      <c r="A245" t="s">
        <v>55</v>
      </c>
      <c r="E245" s="36" t="s">
        <v>265</v>
      </c>
    </row>
    <row r="246" spans="1:16" ht="25.5">
      <c r="A246" s="25" t="s">
        <v>47</v>
      </c>
      <c s="29" t="s">
        <v>266</v>
      </c>
      <c s="29" t="s">
        <v>259</v>
      </c>
      <c s="25" t="s">
        <v>12</v>
      </c>
      <c s="30" t="s">
        <v>260</v>
      </c>
      <c s="31" t="s">
        <v>261</v>
      </c>
      <c s="32">
        <v>116.676</v>
      </c>
      <c s="33">
        <v>0</v>
      </c>
      <c s="34">
        <f>ROUND(ROUND(H246,2)*ROUND(G246,3),2)</f>
      </c>
      <c s="31" t="s">
        <v>262</v>
      </c>
      <c r="O246">
        <f>(I246*21)/100</f>
      </c>
      <c t="s">
        <v>23</v>
      </c>
    </row>
    <row r="247" spans="1:5" ht="25.5">
      <c r="A247" s="35" t="s">
        <v>53</v>
      </c>
      <c r="E247" s="36" t="s">
        <v>263</v>
      </c>
    </row>
    <row r="248" spans="1:5" ht="12.75">
      <c r="A248" s="37" t="s">
        <v>54</v>
      </c>
      <c r="E248" s="38" t="s">
        <v>267</v>
      </c>
    </row>
    <row r="249" spans="1:5" ht="165.75">
      <c r="A249" t="s">
        <v>55</v>
      </c>
      <c r="E249" s="36" t="s">
        <v>265</v>
      </c>
    </row>
    <row r="250" spans="1:16" ht="25.5">
      <c r="A250" s="25" t="s">
        <v>47</v>
      </c>
      <c s="29" t="s">
        <v>268</v>
      </c>
      <c s="29" t="s">
        <v>269</v>
      </c>
      <c s="25" t="s">
        <v>49</v>
      </c>
      <c s="30" t="s">
        <v>270</v>
      </c>
      <c s="31" t="s">
        <v>261</v>
      </c>
      <c s="32">
        <v>5.578</v>
      </c>
      <c s="33">
        <v>0</v>
      </c>
      <c s="34">
        <f>ROUND(ROUND(H250,2)*ROUND(G250,3),2)</f>
      </c>
      <c s="31" t="s">
        <v>262</v>
      </c>
      <c r="O250">
        <f>(I250*21)/100</f>
      </c>
      <c t="s">
        <v>23</v>
      </c>
    </row>
    <row r="251" spans="1:5" ht="25.5">
      <c r="A251" s="35" t="s">
        <v>53</v>
      </c>
      <c r="E251" s="36" t="s">
        <v>263</v>
      </c>
    </row>
    <row r="252" spans="1:5" ht="12.75">
      <c r="A252" s="37" t="s">
        <v>54</v>
      </c>
      <c r="E252" s="38" t="s">
        <v>271</v>
      </c>
    </row>
    <row r="253" spans="1:5" ht="165.75">
      <c r="A253" t="s">
        <v>55</v>
      </c>
      <c r="E253" s="36" t="s">
        <v>265</v>
      </c>
    </row>
    <row r="254" spans="1:16" ht="25.5">
      <c r="A254" s="25" t="s">
        <v>47</v>
      </c>
      <c s="29" t="s">
        <v>272</v>
      </c>
      <c s="29" t="s">
        <v>273</v>
      </c>
      <c s="25" t="s">
        <v>49</v>
      </c>
      <c s="30" t="s">
        <v>274</v>
      </c>
      <c s="31" t="s">
        <v>261</v>
      </c>
      <c s="32">
        <v>1.04</v>
      </c>
      <c s="33">
        <v>0</v>
      </c>
      <c s="34">
        <f>ROUND(ROUND(H254,2)*ROUND(G254,3),2)</f>
      </c>
      <c s="31" t="s">
        <v>262</v>
      </c>
      <c r="O254">
        <f>(I254*21)/100</f>
      </c>
      <c t="s">
        <v>23</v>
      </c>
    </row>
    <row r="255" spans="1:5" ht="25.5">
      <c r="A255" s="35" t="s">
        <v>53</v>
      </c>
      <c r="E255" s="36" t="s">
        <v>263</v>
      </c>
    </row>
    <row r="256" spans="1:5" ht="12.75">
      <c r="A256" s="37" t="s">
        <v>54</v>
      </c>
      <c r="E256" s="38" t="s">
        <v>49</v>
      </c>
    </row>
    <row r="257" spans="1:5" ht="165.75">
      <c r="A257" t="s">
        <v>55</v>
      </c>
      <c r="E257" s="36" t="s">
        <v>265</v>
      </c>
    </row>
    <row r="258" spans="1:16" ht="25.5">
      <c r="A258" s="25" t="s">
        <v>47</v>
      </c>
      <c s="29" t="s">
        <v>275</v>
      </c>
      <c s="29" t="s">
        <v>273</v>
      </c>
      <c s="25" t="s">
        <v>12</v>
      </c>
      <c s="30" t="s">
        <v>274</v>
      </c>
      <c s="31" t="s">
        <v>261</v>
      </c>
      <c s="32">
        <v>2.4</v>
      </c>
      <c s="33">
        <v>0</v>
      </c>
      <c s="34">
        <f>ROUND(ROUND(H258,2)*ROUND(G258,3),2)</f>
      </c>
      <c s="31" t="s">
        <v>262</v>
      </c>
      <c r="O258">
        <f>(I258*21)/100</f>
      </c>
      <c t="s">
        <v>23</v>
      </c>
    </row>
    <row r="259" spans="1:5" ht="25.5">
      <c r="A259" s="35" t="s">
        <v>53</v>
      </c>
      <c r="E259" s="36" t="s">
        <v>263</v>
      </c>
    </row>
    <row r="260" spans="1:5" ht="12.75">
      <c r="A260" s="37" t="s">
        <v>54</v>
      </c>
      <c r="E260" s="38" t="s">
        <v>49</v>
      </c>
    </row>
    <row r="261" spans="1:5" ht="165.75">
      <c r="A261" t="s">
        <v>55</v>
      </c>
      <c r="E261" s="36" t="s">
        <v>265</v>
      </c>
    </row>
  </sheetData>
  <sheetProtection password="C0DF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5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0" max="10" width="20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s="1"/>
      <c r="O2">
        <f>0+O8+O13+O30+O35+O40+O57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276</v>
      </c>
      <c s="42">
        <f>0+I8+I13+I30+I35+I40+I57</f>
      </c>
      <c s="10"/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276</v>
      </c>
      <c s="6"/>
      <c s="18" t="s">
        <v>277</v>
      </c>
      <c s="6"/>
      <c s="6"/>
      <c s="19"/>
      <c s="19"/>
      <c s="6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s="15" t="s">
        <v>43</v>
      </c>
      <c r="O5" t="s">
        <v>21</v>
      </c>
      <c t="s">
        <v>23</v>
      </c>
    </row>
    <row r="6" spans="1:10" ht="12.75" customHeight="1">
      <c r="A6" s="15"/>
      <c s="15"/>
      <c s="15"/>
      <c s="15"/>
      <c s="15"/>
      <c s="15"/>
      <c s="15"/>
      <c s="15" t="s">
        <v>39</v>
      </c>
      <c s="15" t="s">
        <v>41</v>
      </c>
      <c s="15"/>
    </row>
    <row r="7" spans="1:10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  <c s="15" t="s">
        <v>44</v>
      </c>
    </row>
    <row r="8" spans="1:18" ht="12.75" customHeight="1">
      <c r="A8" s="19" t="s">
        <v>45</v>
      </c>
      <c s="19"/>
      <c s="26" t="s">
        <v>27</v>
      </c>
      <c s="19"/>
      <c s="27" t="s">
        <v>46</v>
      </c>
      <c s="19"/>
      <c s="19"/>
      <c s="19"/>
      <c s="28">
        <f>0+Q8</f>
      </c>
      <c s="19"/>
      <c r="O8">
        <f>0+R8</f>
      </c>
      <c r="Q8">
        <f>0+I9</f>
      </c>
      <c>
        <f>0+O9</f>
      </c>
    </row>
    <row r="9" spans="1:16" ht="12.75">
      <c r="A9" s="25" t="s">
        <v>47</v>
      </c>
      <c s="29" t="s">
        <v>29</v>
      </c>
      <c s="29" t="s">
        <v>278</v>
      </c>
      <c s="25" t="s">
        <v>49</v>
      </c>
      <c s="30" t="s">
        <v>279</v>
      </c>
      <c s="31" t="s">
        <v>59</v>
      </c>
      <c s="32">
        <v>1</v>
      </c>
      <c s="33">
        <v>0</v>
      </c>
      <c s="34">
        <f>ROUND(ROUND(H9,2)*ROUND(G9,3),2)</f>
      </c>
      <c s="31" t="s">
        <v>52</v>
      </c>
      <c r="O9">
        <f>(I9*21)/100</f>
      </c>
      <c t="s">
        <v>23</v>
      </c>
    </row>
    <row r="10" spans="1:5" ht="25.5">
      <c r="A10" s="35" t="s">
        <v>53</v>
      </c>
      <c r="E10" s="36" t="s">
        <v>280</v>
      </c>
    </row>
    <row r="11" spans="1:5" ht="12.75">
      <c r="A11" s="37" t="s">
        <v>54</v>
      </c>
      <c r="E11" s="38" t="s">
        <v>49</v>
      </c>
    </row>
    <row r="12" spans="1:5" ht="12.75">
      <c r="A12" t="s">
        <v>55</v>
      </c>
      <c r="E12" s="36" t="s">
        <v>281</v>
      </c>
    </row>
    <row r="13" spans="1:18" ht="12.75" customHeight="1">
      <c r="A13" s="6" t="s">
        <v>45</v>
      </c>
      <c s="6"/>
      <c s="40" t="s">
        <v>29</v>
      </c>
      <c s="6"/>
      <c s="27" t="s">
        <v>68</v>
      </c>
      <c s="6"/>
      <c s="6"/>
      <c s="6"/>
      <c s="41">
        <f>0+Q13</f>
      </c>
      <c s="6"/>
      <c r="O13">
        <f>0+R13</f>
      </c>
      <c r="Q13">
        <f>0+I14+I18+I22+I26</f>
      </c>
      <c>
        <f>0+O14+O18+O22+O26</f>
      </c>
    </row>
    <row r="14" spans="1:16" ht="12.75">
      <c r="A14" s="25" t="s">
        <v>47</v>
      </c>
      <c s="29" t="s">
        <v>23</v>
      </c>
      <c s="29" t="s">
        <v>282</v>
      </c>
      <c s="25" t="s">
        <v>49</v>
      </c>
      <c s="30" t="s">
        <v>283</v>
      </c>
      <c s="31" t="s">
        <v>72</v>
      </c>
      <c s="32">
        <v>69.3</v>
      </c>
      <c s="33">
        <v>0</v>
      </c>
      <c s="34">
        <f>ROUND(ROUND(H14,2)*ROUND(G14,3),2)</f>
      </c>
      <c s="31" t="s">
        <v>52</v>
      </c>
      <c r="O14">
        <f>(I14*21)/100</f>
      </c>
      <c t="s">
        <v>23</v>
      </c>
    </row>
    <row r="15" spans="1:5" ht="12.75">
      <c r="A15" s="35" t="s">
        <v>53</v>
      </c>
      <c r="E15" s="36" t="s">
        <v>49</v>
      </c>
    </row>
    <row r="16" spans="1:5" ht="38.25">
      <c r="A16" s="37" t="s">
        <v>54</v>
      </c>
      <c r="E16" s="38" t="s">
        <v>284</v>
      </c>
    </row>
    <row r="17" spans="1:5" ht="369.75">
      <c r="A17" t="s">
        <v>55</v>
      </c>
      <c r="E17" s="36" t="s">
        <v>285</v>
      </c>
    </row>
    <row r="18" spans="1:16" ht="12.75">
      <c r="A18" s="25" t="s">
        <v>47</v>
      </c>
      <c s="29" t="s">
        <v>22</v>
      </c>
      <c s="29" t="s">
        <v>286</v>
      </c>
      <c s="25" t="s">
        <v>49</v>
      </c>
      <c s="30" t="s">
        <v>287</v>
      </c>
      <c s="31" t="s">
        <v>95</v>
      </c>
      <c s="32">
        <v>1386</v>
      </c>
      <c s="33">
        <v>0</v>
      </c>
      <c s="34">
        <f>ROUND(ROUND(H18,2)*ROUND(G18,3),2)</f>
      </c>
      <c s="31" t="s">
        <v>52</v>
      </c>
      <c r="O18">
        <f>(I18*21)/100</f>
      </c>
      <c t="s">
        <v>23</v>
      </c>
    </row>
    <row r="19" spans="1:5" ht="12.75">
      <c r="A19" s="35" t="s">
        <v>53</v>
      </c>
      <c r="E19" s="36" t="s">
        <v>49</v>
      </c>
    </row>
    <row r="20" spans="1:5" ht="51">
      <c r="A20" s="37" t="s">
        <v>54</v>
      </c>
      <c r="E20" s="38" t="s">
        <v>288</v>
      </c>
    </row>
    <row r="21" spans="1:5" ht="25.5">
      <c r="A21" t="s">
        <v>55</v>
      </c>
      <c r="E21" s="36" t="s">
        <v>97</v>
      </c>
    </row>
    <row r="22" spans="1:16" ht="12.75">
      <c r="A22" s="25" t="s">
        <v>47</v>
      </c>
      <c s="29" t="s">
        <v>33</v>
      </c>
      <c s="29" t="s">
        <v>289</v>
      </c>
      <c s="25" t="s">
        <v>49</v>
      </c>
      <c s="30" t="s">
        <v>290</v>
      </c>
      <c s="31" t="s">
        <v>72</v>
      </c>
      <c s="32">
        <v>69.3</v>
      </c>
      <c s="33">
        <v>0</v>
      </c>
      <c s="34">
        <f>ROUND(ROUND(H22,2)*ROUND(G22,3),2)</f>
      </c>
      <c s="31" t="s">
        <v>52</v>
      </c>
      <c r="O22">
        <f>(I22*21)/100</f>
      </c>
      <c t="s">
        <v>23</v>
      </c>
    </row>
    <row r="23" spans="1:5" ht="12.75">
      <c r="A23" s="35" t="s">
        <v>53</v>
      </c>
      <c r="E23" s="36" t="s">
        <v>49</v>
      </c>
    </row>
    <row r="24" spans="1:5" ht="38.25">
      <c r="A24" s="37" t="s">
        <v>54</v>
      </c>
      <c r="E24" s="38" t="s">
        <v>284</v>
      </c>
    </row>
    <row r="25" spans="1:5" ht="191.25">
      <c r="A25" t="s">
        <v>55</v>
      </c>
      <c r="E25" s="36" t="s">
        <v>291</v>
      </c>
    </row>
    <row r="26" spans="1:16" ht="12.75">
      <c r="A26" s="25" t="s">
        <v>47</v>
      </c>
      <c s="29" t="s">
        <v>35</v>
      </c>
      <c s="29" t="s">
        <v>140</v>
      </c>
      <c s="25" t="s">
        <v>49</v>
      </c>
      <c s="30" t="s">
        <v>141</v>
      </c>
      <c s="31" t="s">
        <v>124</v>
      </c>
      <c s="32">
        <v>40.2</v>
      </c>
      <c s="33">
        <v>0</v>
      </c>
      <c s="34">
        <f>ROUND(ROUND(H26,2)*ROUND(G26,3),2)</f>
      </c>
      <c s="31" t="s">
        <v>52</v>
      </c>
      <c r="O26">
        <f>(I26*21)/100</f>
      </c>
      <c t="s">
        <v>23</v>
      </c>
    </row>
    <row r="27" spans="1:5" ht="12.75">
      <c r="A27" s="35" t="s">
        <v>53</v>
      </c>
      <c r="E27" s="36" t="s">
        <v>49</v>
      </c>
    </row>
    <row r="28" spans="1:5" ht="12.75">
      <c r="A28" s="37" t="s">
        <v>54</v>
      </c>
      <c r="E28" s="38" t="s">
        <v>292</v>
      </c>
    </row>
    <row r="29" spans="1:5" ht="25.5">
      <c r="A29" t="s">
        <v>55</v>
      </c>
      <c r="E29" s="36" t="s">
        <v>143</v>
      </c>
    </row>
    <row r="30" spans="1:18" ht="12.75" customHeight="1">
      <c r="A30" s="6" t="s">
        <v>45</v>
      </c>
      <c s="6"/>
      <c s="40" t="s">
        <v>35</v>
      </c>
      <c s="6"/>
      <c s="27" t="s">
        <v>25</v>
      </c>
      <c s="6"/>
      <c s="6"/>
      <c s="6"/>
      <c s="41">
        <f>0+Q30</f>
      </c>
      <c s="6"/>
      <c r="O30">
        <f>0+R30</f>
      </c>
      <c r="Q30">
        <f>0+I31</f>
      </c>
      <c>
        <f>0+O31</f>
      </c>
    </row>
    <row r="31" spans="1:16" ht="12.75">
      <c r="A31" s="25" t="s">
        <v>47</v>
      </c>
      <c s="29" t="s">
        <v>37</v>
      </c>
      <c s="29" t="s">
        <v>293</v>
      </c>
      <c s="25" t="s">
        <v>49</v>
      </c>
      <c s="30" t="s">
        <v>294</v>
      </c>
      <c s="31" t="s">
        <v>72</v>
      </c>
      <c s="32">
        <v>2.4</v>
      </c>
      <c s="33">
        <v>0</v>
      </c>
      <c s="34">
        <f>ROUND(ROUND(H31,2)*ROUND(G31,3),2)</f>
      </c>
      <c s="31" t="s">
        <v>52</v>
      </c>
      <c r="O31">
        <f>(I31*21)/100</f>
      </c>
      <c t="s">
        <v>23</v>
      </c>
    </row>
    <row r="32" spans="1:5" ht="12.75">
      <c r="A32" s="35" t="s">
        <v>53</v>
      </c>
      <c r="E32" s="36" t="s">
        <v>49</v>
      </c>
    </row>
    <row r="33" spans="1:5" ht="12.75">
      <c r="A33" s="37" t="s">
        <v>54</v>
      </c>
      <c r="E33" s="38" t="s">
        <v>295</v>
      </c>
    </row>
    <row r="34" spans="1:5" ht="89.25">
      <c r="A34" t="s">
        <v>55</v>
      </c>
      <c r="E34" s="36" t="s">
        <v>296</v>
      </c>
    </row>
    <row r="35" spans="1:18" ht="12.75" customHeight="1">
      <c r="A35" s="6" t="s">
        <v>45</v>
      </c>
      <c s="6"/>
      <c s="40" t="s">
        <v>69</v>
      </c>
      <c s="6"/>
      <c s="27" t="s">
        <v>297</v>
      </c>
      <c s="6"/>
      <c s="6"/>
      <c s="6"/>
      <c s="41">
        <f>0+Q35</f>
      </c>
      <c s="6"/>
      <c r="O35">
        <f>0+R35</f>
      </c>
      <c r="Q35">
        <f>0+I36</f>
      </c>
      <c>
        <f>0+O36</f>
      </c>
    </row>
    <row r="36" spans="1:16" ht="12.75">
      <c r="A36" s="25" t="s">
        <v>47</v>
      </c>
      <c s="29" t="s">
        <v>69</v>
      </c>
      <c s="29" t="s">
        <v>298</v>
      </c>
      <c s="25" t="s">
        <v>49</v>
      </c>
      <c s="30" t="s">
        <v>299</v>
      </c>
      <c s="31" t="s">
        <v>59</v>
      </c>
      <c s="32">
        <v>2</v>
      </c>
      <c s="33">
        <v>0</v>
      </c>
      <c s="34">
        <f>ROUND(ROUND(H36,2)*ROUND(G36,3),2)</f>
      </c>
      <c s="31" t="s">
        <v>52</v>
      </c>
      <c r="O36">
        <f>(I36*21)/100</f>
      </c>
      <c t="s">
        <v>23</v>
      </c>
    </row>
    <row r="37" spans="1:5" ht="12.75">
      <c r="A37" s="35" t="s">
        <v>53</v>
      </c>
      <c r="E37" s="36" t="s">
        <v>49</v>
      </c>
    </row>
    <row r="38" spans="1:5" ht="12.75">
      <c r="A38" s="37" t="s">
        <v>54</v>
      </c>
      <c r="E38" s="38" t="s">
        <v>300</v>
      </c>
    </row>
    <row r="39" spans="1:5" ht="153">
      <c r="A39" t="s">
        <v>55</v>
      </c>
      <c r="E39" s="36" t="s">
        <v>301</v>
      </c>
    </row>
    <row r="40" spans="1:18" ht="12.75" customHeight="1">
      <c r="A40" s="6" t="s">
        <v>45</v>
      </c>
      <c s="6"/>
      <c s="40" t="s">
        <v>40</v>
      </c>
      <c s="6"/>
      <c s="27" t="s">
        <v>231</v>
      </c>
      <c s="6"/>
      <c s="6"/>
      <c s="6"/>
      <c s="41">
        <f>0+Q40</f>
      </c>
      <c s="6"/>
      <c r="O40">
        <f>0+R40</f>
      </c>
      <c r="Q40">
        <f>0+I41+I45+I49+I53</f>
      </c>
      <c>
        <f>0+O41+O45+O49+O53</f>
      </c>
    </row>
    <row r="41" spans="1:16" ht="25.5">
      <c r="A41" s="25" t="s">
        <v>47</v>
      </c>
      <c s="29" t="s">
        <v>74</v>
      </c>
      <c s="29" t="s">
        <v>302</v>
      </c>
      <c s="25" t="s">
        <v>49</v>
      </c>
      <c s="30" t="s">
        <v>303</v>
      </c>
      <c s="31" t="s">
        <v>59</v>
      </c>
      <c s="32">
        <v>2</v>
      </c>
      <c s="33">
        <v>0</v>
      </c>
      <c s="34">
        <f>ROUND(ROUND(H41,2)*ROUND(G41,3),2)</f>
      </c>
      <c s="31" t="s">
        <v>52</v>
      </c>
      <c r="O41">
        <f>(I41*21)/100</f>
      </c>
      <c t="s">
        <v>23</v>
      </c>
    </row>
    <row r="42" spans="1:5" ht="12.75">
      <c r="A42" s="35" t="s">
        <v>53</v>
      </c>
      <c r="E42" s="36" t="s">
        <v>49</v>
      </c>
    </row>
    <row r="43" spans="1:5" ht="12.75">
      <c r="A43" s="37" t="s">
        <v>54</v>
      </c>
      <c r="E43" s="38" t="s">
        <v>304</v>
      </c>
    </row>
    <row r="44" spans="1:5" ht="25.5">
      <c r="A44" t="s">
        <v>55</v>
      </c>
      <c r="E44" s="36" t="s">
        <v>305</v>
      </c>
    </row>
    <row r="45" spans="1:16" ht="12.75">
      <c r="A45" s="25" t="s">
        <v>47</v>
      </c>
      <c s="29" t="s">
        <v>40</v>
      </c>
      <c s="29" t="s">
        <v>306</v>
      </c>
      <c s="25" t="s">
        <v>49</v>
      </c>
      <c s="30" t="s">
        <v>307</v>
      </c>
      <c s="31" t="s">
        <v>59</v>
      </c>
      <c s="32">
        <v>2</v>
      </c>
      <c s="33">
        <v>0</v>
      </c>
      <c s="34">
        <f>ROUND(ROUND(H45,2)*ROUND(G45,3),2)</f>
      </c>
      <c s="31" t="s">
        <v>52</v>
      </c>
      <c r="O45">
        <f>(I45*21)/100</f>
      </c>
      <c t="s">
        <v>23</v>
      </c>
    </row>
    <row r="46" spans="1:5" ht="12.75">
      <c r="A46" s="35" t="s">
        <v>53</v>
      </c>
      <c r="E46" s="36" t="s">
        <v>49</v>
      </c>
    </row>
    <row r="47" spans="1:5" ht="12.75">
      <c r="A47" s="37" t="s">
        <v>54</v>
      </c>
      <c r="E47" s="38" t="s">
        <v>308</v>
      </c>
    </row>
    <row r="48" spans="1:5" ht="25.5">
      <c r="A48" t="s">
        <v>55</v>
      </c>
      <c r="E48" s="36" t="s">
        <v>305</v>
      </c>
    </row>
    <row r="49" spans="1:16" ht="12.75">
      <c r="A49" s="25" t="s">
        <v>47</v>
      </c>
      <c s="29" t="s">
        <v>42</v>
      </c>
      <c s="29" t="s">
        <v>309</v>
      </c>
      <c s="25" t="s">
        <v>49</v>
      </c>
      <c s="30" t="s">
        <v>310</v>
      </c>
      <c s="31" t="s">
        <v>124</v>
      </c>
      <c s="32">
        <v>4.68</v>
      </c>
      <c s="33">
        <v>0</v>
      </c>
      <c s="34">
        <f>ROUND(ROUND(H49,2)*ROUND(G49,3),2)</f>
      </c>
      <c s="31" t="s">
        <v>52</v>
      </c>
      <c r="O49">
        <f>(I49*21)/100</f>
      </c>
      <c t="s">
        <v>23</v>
      </c>
    </row>
    <row r="50" spans="1:5" ht="12.75">
      <c r="A50" s="35" t="s">
        <v>53</v>
      </c>
      <c r="E50" s="36" t="s">
        <v>49</v>
      </c>
    </row>
    <row r="51" spans="1:5" ht="12.75">
      <c r="A51" s="37" t="s">
        <v>54</v>
      </c>
      <c r="E51" s="38" t="s">
        <v>311</v>
      </c>
    </row>
    <row r="52" spans="1:5" ht="178.5">
      <c r="A52" t="s">
        <v>55</v>
      </c>
      <c r="E52" s="36" t="s">
        <v>312</v>
      </c>
    </row>
    <row r="53" spans="1:16" ht="25.5">
      <c r="A53" s="25" t="s">
        <v>47</v>
      </c>
      <c s="29" t="s">
        <v>44</v>
      </c>
      <c s="29" t="s">
        <v>313</v>
      </c>
      <c s="25" t="s">
        <v>49</v>
      </c>
      <c s="30" t="s">
        <v>314</v>
      </c>
      <c s="31" t="s">
        <v>81</v>
      </c>
      <c s="32">
        <v>35.1</v>
      </c>
      <c s="33">
        <v>0</v>
      </c>
      <c s="34">
        <f>ROUND(ROUND(H53,2)*ROUND(G53,3),2)</f>
      </c>
      <c s="31" t="s">
        <v>52</v>
      </c>
      <c r="O53">
        <f>(I53*21)/100</f>
      </c>
      <c t="s">
        <v>23</v>
      </c>
    </row>
    <row r="54" spans="1:5" ht="12.75">
      <c r="A54" s="35" t="s">
        <v>53</v>
      </c>
      <c r="E54" s="36" t="s">
        <v>49</v>
      </c>
    </row>
    <row r="55" spans="1:5" ht="51">
      <c r="A55" s="37" t="s">
        <v>54</v>
      </c>
      <c r="E55" s="38" t="s">
        <v>315</v>
      </c>
    </row>
    <row r="56" spans="1:5" ht="127.5">
      <c r="A56" t="s">
        <v>55</v>
      </c>
      <c r="E56" s="36" t="s">
        <v>316</v>
      </c>
    </row>
    <row r="57" spans="1:18" ht="12.75" customHeight="1">
      <c r="A57" s="6" t="s">
        <v>45</v>
      </c>
      <c s="6"/>
      <c s="40" t="s">
        <v>17</v>
      </c>
      <c s="6"/>
      <c s="27" t="s">
        <v>257</v>
      </c>
      <c s="6"/>
      <c s="6"/>
      <c s="6"/>
      <c s="41">
        <f>0+Q57</f>
      </c>
      <c s="6"/>
      <c r="O57">
        <f>0+R57</f>
      </c>
      <c r="Q57">
        <f>0+I58+I62</f>
      </c>
      <c>
        <f>0+O58+O62</f>
      </c>
    </row>
    <row r="58" spans="1:16" ht="25.5">
      <c r="A58" s="25" t="s">
        <v>47</v>
      </c>
      <c s="29" t="s">
        <v>83</v>
      </c>
      <c s="29" t="s">
        <v>259</v>
      </c>
      <c s="25" t="s">
        <v>49</v>
      </c>
      <c s="30" t="s">
        <v>260</v>
      </c>
      <c s="31" t="s">
        <v>261</v>
      </c>
      <c s="32">
        <v>145.53</v>
      </c>
      <c s="33">
        <v>0</v>
      </c>
      <c s="34">
        <f>ROUND(ROUND(H58,2)*ROUND(G58,3),2)</f>
      </c>
      <c s="31" t="s">
        <v>262</v>
      </c>
      <c r="O58">
        <f>(I58*21)/100</f>
      </c>
      <c t="s">
        <v>23</v>
      </c>
    </row>
    <row r="59" spans="1:5" ht="25.5">
      <c r="A59" s="35" t="s">
        <v>53</v>
      </c>
      <c r="E59" s="36" t="s">
        <v>263</v>
      </c>
    </row>
    <row r="60" spans="1:5" ht="51">
      <c r="A60" s="37" t="s">
        <v>54</v>
      </c>
      <c r="E60" s="38" t="s">
        <v>317</v>
      </c>
    </row>
    <row r="61" spans="1:5" ht="165.75">
      <c r="A61" t="s">
        <v>55</v>
      </c>
      <c r="E61" s="36" t="s">
        <v>265</v>
      </c>
    </row>
    <row r="62" spans="1:16" ht="25.5">
      <c r="A62" s="25" t="s">
        <v>47</v>
      </c>
      <c s="29" t="s">
        <v>87</v>
      </c>
      <c s="29" t="s">
        <v>273</v>
      </c>
      <c s="25" t="s">
        <v>49</v>
      </c>
      <c s="30" t="s">
        <v>274</v>
      </c>
      <c s="31" t="s">
        <v>261</v>
      </c>
      <c s="32">
        <v>9.255</v>
      </c>
      <c s="33">
        <v>0</v>
      </c>
      <c s="34">
        <f>ROUND(ROUND(H62,2)*ROUND(G62,3),2)</f>
      </c>
      <c s="31" t="s">
        <v>262</v>
      </c>
      <c r="O62">
        <f>(I62*21)/100</f>
      </c>
      <c t="s">
        <v>23</v>
      </c>
    </row>
    <row r="63" spans="1:5" ht="25.5">
      <c r="A63" s="35" t="s">
        <v>53</v>
      </c>
      <c r="E63" s="36" t="s">
        <v>263</v>
      </c>
    </row>
    <row r="64" spans="1:5" ht="51">
      <c r="A64" s="37" t="s">
        <v>54</v>
      </c>
      <c r="E64" s="38" t="s">
        <v>318</v>
      </c>
    </row>
    <row r="65" spans="1:5" ht="165.75">
      <c r="A65" t="s">
        <v>55</v>
      </c>
      <c r="E65" s="36" t="s">
        <v>265</v>
      </c>
    </row>
  </sheetData>
  <sheetProtection password="C0DF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6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0" max="10" width="20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s="1"/>
      <c r="O2">
        <f>0+O8+O33+O42+O55+O76+O93+O114+O123+O132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319</v>
      </c>
      <c s="42">
        <f>0+I8+I33+I42+I55+I76+I93+I114+I123+I132</f>
      </c>
      <c s="10"/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319</v>
      </c>
      <c s="6"/>
      <c s="18" t="s">
        <v>320</v>
      </c>
      <c s="6"/>
      <c s="6"/>
      <c s="19"/>
      <c s="19"/>
      <c s="6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s="15" t="s">
        <v>43</v>
      </c>
      <c r="O5" t="s">
        <v>21</v>
      </c>
      <c t="s">
        <v>23</v>
      </c>
    </row>
    <row r="6" spans="1:10" ht="12.75" customHeight="1">
      <c r="A6" s="15"/>
      <c s="15"/>
      <c s="15"/>
      <c s="15"/>
      <c s="15"/>
      <c s="15"/>
      <c s="15"/>
      <c s="15" t="s">
        <v>39</v>
      </c>
      <c s="15" t="s">
        <v>41</v>
      </c>
      <c s="15"/>
    </row>
    <row r="7" spans="1:10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  <c s="15" t="s">
        <v>44</v>
      </c>
    </row>
    <row r="8" spans="1:18" ht="12.75" customHeight="1">
      <c r="A8" s="19" t="s">
        <v>45</v>
      </c>
      <c s="19"/>
      <c s="26" t="s">
        <v>29</v>
      </c>
      <c s="19"/>
      <c s="27" t="s">
        <v>68</v>
      </c>
      <c s="19"/>
      <c s="19"/>
      <c s="19"/>
      <c s="28">
        <f>0+Q8</f>
      </c>
      <c s="19"/>
      <c r="O8">
        <f>0+R8</f>
      </c>
      <c r="Q8">
        <f>0+I9+I13+I17+I21+I25+I29</f>
      </c>
      <c>
        <f>0+O9+O13+O17+O21+O25+O29</f>
      </c>
    </row>
    <row r="9" spans="1:16" ht="12.75">
      <c r="A9" s="25" t="s">
        <v>47</v>
      </c>
      <c s="29" t="s">
        <v>29</v>
      </c>
      <c s="29" t="s">
        <v>321</v>
      </c>
      <c s="25" t="s">
        <v>49</v>
      </c>
      <c s="30" t="s">
        <v>322</v>
      </c>
      <c s="31" t="s">
        <v>124</v>
      </c>
      <c s="32">
        <v>141.75</v>
      </c>
      <c s="33">
        <v>0</v>
      </c>
      <c s="34">
        <f>ROUND(ROUND(H9,2)*ROUND(G9,3),2)</f>
      </c>
      <c s="31" t="s">
        <v>52</v>
      </c>
      <c r="O9">
        <f>(I9*21)/100</f>
      </c>
      <c t="s">
        <v>23</v>
      </c>
    </row>
    <row r="10" spans="1:5" ht="12.75">
      <c r="A10" s="35" t="s">
        <v>53</v>
      </c>
      <c r="E10" s="36" t="s">
        <v>49</v>
      </c>
    </row>
    <row r="11" spans="1:5" ht="12.75">
      <c r="A11" s="37" t="s">
        <v>54</v>
      </c>
      <c r="E11" s="38" t="s">
        <v>323</v>
      </c>
    </row>
    <row r="12" spans="1:5" ht="12.75">
      <c r="A12" t="s">
        <v>55</v>
      </c>
      <c r="E12" s="36" t="s">
        <v>324</v>
      </c>
    </row>
    <row r="13" spans="1:16" ht="12.75">
      <c r="A13" s="25" t="s">
        <v>47</v>
      </c>
      <c s="29" t="s">
        <v>23</v>
      </c>
      <c s="29" t="s">
        <v>325</v>
      </c>
      <c s="25" t="s">
        <v>49</v>
      </c>
      <c s="30" t="s">
        <v>326</v>
      </c>
      <c s="31" t="s">
        <v>327</v>
      </c>
      <c s="32">
        <v>720</v>
      </c>
      <c s="33">
        <v>0</v>
      </c>
      <c s="34">
        <f>ROUND(ROUND(H13,2)*ROUND(G13,3),2)</f>
      </c>
      <c s="31" t="s">
        <v>52</v>
      </c>
      <c r="O13">
        <f>(I13*21)/100</f>
      </c>
      <c t="s">
        <v>23</v>
      </c>
    </row>
    <row r="14" spans="1:5" ht="12.75">
      <c r="A14" s="35" t="s">
        <v>53</v>
      </c>
      <c r="E14" s="36" t="s">
        <v>49</v>
      </c>
    </row>
    <row r="15" spans="1:5" ht="12.75">
      <c r="A15" s="37" t="s">
        <v>54</v>
      </c>
      <c r="E15" s="38" t="s">
        <v>328</v>
      </c>
    </row>
    <row r="16" spans="1:5" ht="38.25">
      <c r="A16" t="s">
        <v>55</v>
      </c>
      <c r="E16" s="36" t="s">
        <v>329</v>
      </c>
    </row>
    <row r="17" spans="1:16" ht="12.75">
      <c r="A17" s="25" t="s">
        <v>47</v>
      </c>
      <c s="29" t="s">
        <v>22</v>
      </c>
      <c s="29" t="s">
        <v>330</v>
      </c>
      <c s="25" t="s">
        <v>49</v>
      </c>
      <c s="30" t="s">
        <v>331</v>
      </c>
      <c s="31" t="s">
        <v>72</v>
      </c>
      <c s="32">
        <v>170.1</v>
      </c>
      <c s="33">
        <v>0</v>
      </c>
      <c s="34">
        <f>ROUND(ROUND(H17,2)*ROUND(G17,3),2)</f>
      </c>
      <c s="31" t="s">
        <v>52</v>
      </c>
      <c r="O17">
        <f>(I17*21)/100</f>
      </c>
      <c t="s">
        <v>23</v>
      </c>
    </row>
    <row r="18" spans="1:5" ht="12.75">
      <c r="A18" s="35" t="s">
        <v>53</v>
      </c>
      <c r="E18" s="36" t="s">
        <v>49</v>
      </c>
    </row>
    <row r="19" spans="1:5" ht="12.75">
      <c r="A19" s="37" t="s">
        <v>54</v>
      </c>
      <c r="E19" s="38" t="s">
        <v>332</v>
      </c>
    </row>
    <row r="20" spans="1:5" ht="318.75">
      <c r="A20" t="s">
        <v>55</v>
      </c>
      <c r="E20" s="36" t="s">
        <v>333</v>
      </c>
    </row>
    <row r="21" spans="1:16" ht="12.75">
      <c r="A21" s="25" t="s">
        <v>47</v>
      </c>
      <c s="29" t="s">
        <v>33</v>
      </c>
      <c s="29" t="s">
        <v>334</v>
      </c>
      <c s="25" t="s">
        <v>49</v>
      </c>
      <c s="30" t="s">
        <v>335</v>
      </c>
      <c s="31" t="s">
        <v>95</v>
      </c>
      <c s="32">
        <v>3402</v>
      </c>
      <c s="33">
        <v>0</v>
      </c>
      <c s="34">
        <f>ROUND(ROUND(H21,2)*ROUND(G21,3),2)</f>
      </c>
      <c s="31" t="s">
        <v>52</v>
      </c>
      <c r="O21">
        <f>(I21*21)/100</f>
      </c>
      <c t="s">
        <v>23</v>
      </c>
    </row>
    <row r="22" spans="1:5" ht="12.75">
      <c r="A22" s="35" t="s">
        <v>53</v>
      </c>
      <c r="E22" s="36" t="s">
        <v>49</v>
      </c>
    </row>
    <row r="23" spans="1:5" ht="12.75">
      <c r="A23" s="37" t="s">
        <v>54</v>
      </c>
      <c r="E23" s="38" t="s">
        <v>336</v>
      </c>
    </row>
    <row r="24" spans="1:5" ht="25.5">
      <c r="A24" t="s">
        <v>55</v>
      </c>
      <c r="E24" s="36" t="s">
        <v>97</v>
      </c>
    </row>
    <row r="25" spans="1:16" ht="12.75">
      <c r="A25" s="25" t="s">
        <v>47</v>
      </c>
      <c s="29" t="s">
        <v>35</v>
      </c>
      <c s="29" t="s">
        <v>289</v>
      </c>
      <c s="25" t="s">
        <v>49</v>
      </c>
      <c s="30" t="s">
        <v>290</v>
      </c>
      <c s="31" t="s">
        <v>72</v>
      </c>
      <c s="32">
        <v>170.1</v>
      </c>
      <c s="33">
        <v>0</v>
      </c>
      <c s="34">
        <f>ROUND(ROUND(H25,2)*ROUND(G25,3),2)</f>
      </c>
      <c s="31" t="s">
        <v>52</v>
      </c>
      <c r="O25">
        <f>(I25*21)/100</f>
      </c>
      <c t="s">
        <v>23</v>
      </c>
    </row>
    <row r="26" spans="1:5" ht="12.75">
      <c r="A26" s="35" t="s">
        <v>53</v>
      </c>
      <c r="E26" s="36" t="s">
        <v>49</v>
      </c>
    </row>
    <row r="27" spans="1:5" ht="12.75">
      <c r="A27" s="37" t="s">
        <v>54</v>
      </c>
      <c r="E27" s="38" t="s">
        <v>332</v>
      </c>
    </row>
    <row r="28" spans="1:5" ht="191.25">
      <c r="A28" t="s">
        <v>55</v>
      </c>
      <c r="E28" s="36" t="s">
        <v>291</v>
      </c>
    </row>
    <row r="29" spans="1:16" ht="12.75">
      <c r="A29" s="25" t="s">
        <v>47</v>
      </c>
      <c s="29" t="s">
        <v>37</v>
      </c>
      <c s="29" t="s">
        <v>337</v>
      </c>
      <c s="25" t="s">
        <v>49</v>
      </c>
      <c s="30" t="s">
        <v>338</v>
      </c>
      <c s="31" t="s">
        <v>72</v>
      </c>
      <c s="32">
        <v>204.736</v>
      </c>
      <c s="33">
        <v>0</v>
      </c>
      <c s="34">
        <f>ROUND(ROUND(H29,2)*ROUND(G29,3),2)</f>
      </c>
      <c s="31" t="s">
        <v>52</v>
      </c>
      <c r="O29">
        <f>(I29*21)/100</f>
      </c>
      <c t="s">
        <v>23</v>
      </c>
    </row>
    <row r="30" spans="1:5" ht="12.75">
      <c r="A30" s="35" t="s">
        <v>53</v>
      </c>
      <c r="E30" s="36" t="s">
        <v>49</v>
      </c>
    </row>
    <row r="31" spans="1:5" ht="63.75">
      <c r="A31" s="37" t="s">
        <v>54</v>
      </c>
      <c r="E31" s="38" t="s">
        <v>339</v>
      </c>
    </row>
    <row r="32" spans="1:5" ht="280.5">
      <c r="A32" t="s">
        <v>55</v>
      </c>
      <c r="E32" s="36" t="s">
        <v>340</v>
      </c>
    </row>
    <row r="33" spans="1:18" ht="12.75" customHeight="1">
      <c r="A33" s="6" t="s">
        <v>45</v>
      </c>
      <c s="6"/>
      <c s="40" t="s">
        <v>23</v>
      </c>
      <c s="6"/>
      <c s="27" t="s">
        <v>341</v>
      </c>
      <c s="6"/>
      <c s="6"/>
      <c s="6"/>
      <c s="41">
        <f>0+Q33</f>
      </c>
      <c s="6"/>
      <c r="O33">
        <f>0+R33</f>
      </c>
      <c r="Q33">
        <f>0+I34+I38</f>
      </c>
      <c>
        <f>0+O34+O38</f>
      </c>
    </row>
    <row r="34" spans="1:16" ht="12.75">
      <c r="A34" s="25" t="s">
        <v>47</v>
      </c>
      <c s="29" t="s">
        <v>69</v>
      </c>
      <c s="29" t="s">
        <v>342</v>
      </c>
      <c s="25" t="s">
        <v>49</v>
      </c>
      <c s="30" t="s">
        <v>343</v>
      </c>
      <c s="31" t="s">
        <v>72</v>
      </c>
      <c s="32">
        <v>9.361</v>
      </c>
      <c s="33">
        <v>0</v>
      </c>
      <c s="34">
        <f>ROUND(ROUND(H34,2)*ROUND(G34,3),2)</f>
      </c>
      <c s="31" t="s">
        <v>52</v>
      </c>
      <c r="O34">
        <f>(I34*21)/100</f>
      </c>
      <c t="s">
        <v>23</v>
      </c>
    </row>
    <row r="35" spans="1:5" ht="12.75">
      <c r="A35" s="35" t="s">
        <v>53</v>
      </c>
      <c r="E35" s="36" t="s">
        <v>49</v>
      </c>
    </row>
    <row r="36" spans="1:5" ht="12.75">
      <c r="A36" s="37" t="s">
        <v>54</v>
      </c>
      <c r="E36" s="38" t="s">
        <v>344</v>
      </c>
    </row>
    <row r="37" spans="1:5" ht="369.75">
      <c r="A37" t="s">
        <v>55</v>
      </c>
      <c r="E37" s="36" t="s">
        <v>345</v>
      </c>
    </row>
    <row r="38" spans="1:16" ht="12.75">
      <c r="A38" s="25" t="s">
        <v>47</v>
      </c>
      <c s="29" t="s">
        <v>74</v>
      </c>
      <c s="29" t="s">
        <v>346</v>
      </c>
      <c s="25" t="s">
        <v>49</v>
      </c>
      <c s="30" t="s">
        <v>347</v>
      </c>
      <c s="31" t="s">
        <v>261</v>
      </c>
      <c s="32">
        <v>0.569</v>
      </c>
      <c s="33">
        <v>0</v>
      </c>
      <c s="34">
        <f>ROUND(ROUND(H38,2)*ROUND(G38,3),2)</f>
      </c>
      <c s="31" t="s">
        <v>52</v>
      </c>
      <c r="O38">
        <f>(I38*21)/100</f>
      </c>
      <c t="s">
        <v>23</v>
      </c>
    </row>
    <row r="39" spans="1:5" ht="12.75">
      <c r="A39" s="35" t="s">
        <v>53</v>
      </c>
      <c r="E39" s="36" t="s">
        <v>49</v>
      </c>
    </row>
    <row r="40" spans="1:5" ht="25.5">
      <c r="A40" s="37" t="s">
        <v>54</v>
      </c>
      <c r="E40" s="38" t="s">
        <v>348</v>
      </c>
    </row>
    <row r="41" spans="1:5" ht="267.75">
      <c r="A41" t="s">
        <v>55</v>
      </c>
      <c r="E41" s="36" t="s">
        <v>349</v>
      </c>
    </row>
    <row r="42" spans="1:18" ht="12.75" customHeight="1">
      <c r="A42" s="6" t="s">
        <v>45</v>
      </c>
      <c s="6"/>
      <c s="40" t="s">
        <v>22</v>
      </c>
      <c s="6"/>
      <c s="27" t="s">
        <v>350</v>
      </c>
      <c s="6"/>
      <c s="6"/>
      <c s="6"/>
      <c s="41">
        <f>0+Q42</f>
      </c>
      <c s="6"/>
      <c r="O42">
        <f>0+R42</f>
      </c>
      <c r="Q42">
        <f>0+I43+I47+I51</f>
      </c>
      <c>
        <f>0+O43+O47+O51</f>
      </c>
    </row>
    <row r="43" spans="1:16" ht="12.75">
      <c r="A43" s="25" t="s">
        <v>47</v>
      </c>
      <c s="29" t="s">
        <v>40</v>
      </c>
      <c s="29" t="s">
        <v>351</v>
      </c>
      <c s="25" t="s">
        <v>49</v>
      </c>
      <c s="30" t="s">
        <v>352</v>
      </c>
      <c s="31" t="s">
        <v>72</v>
      </c>
      <c s="32">
        <v>12.42</v>
      </c>
      <c s="33">
        <v>0</v>
      </c>
      <c s="34">
        <f>ROUND(ROUND(H43,2)*ROUND(G43,3),2)</f>
      </c>
      <c s="31" t="s">
        <v>52</v>
      </c>
      <c r="O43">
        <f>(I43*21)/100</f>
      </c>
      <c t="s">
        <v>23</v>
      </c>
    </row>
    <row r="44" spans="1:5" ht="12.75">
      <c r="A44" s="35" t="s">
        <v>53</v>
      </c>
      <c r="E44" s="36" t="s">
        <v>49</v>
      </c>
    </row>
    <row r="45" spans="1:5" ht="12.75">
      <c r="A45" s="37" t="s">
        <v>54</v>
      </c>
      <c r="E45" s="38" t="s">
        <v>353</v>
      </c>
    </row>
    <row r="46" spans="1:5" ht="382.5">
      <c r="A46" t="s">
        <v>55</v>
      </c>
      <c r="E46" s="36" t="s">
        <v>354</v>
      </c>
    </row>
    <row r="47" spans="1:16" ht="12.75">
      <c r="A47" s="25" t="s">
        <v>47</v>
      </c>
      <c s="29" t="s">
        <v>42</v>
      </c>
      <c s="29" t="s">
        <v>355</v>
      </c>
      <c s="25" t="s">
        <v>49</v>
      </c>
      <c s="30" t="s">
        <v>356</v>
      </c>
      <c s="31" t="s">
        <v>261</v>
      </c>
      <c s="32">
        <v>0.95</v>
      </c>
      <c s="33">
        <v>0</v>
      </c>
      <c s="34">
        <f>ROUND(ROUND(H47,2)*ROUND(G47,3),2)</f>
      </c>
      <c s="31" t="s">
        <v>52</v>
      </c>
      <c r="O47">
        <f>(I47*21)/100</f>
      </c>
      <c t="s">
        <v>23</v>
      </c>
    </row>
    <row r="48" spans="1:5" ht="12.75">
      <c r="A48" s="35" t="s">
        <v>53</v>
      </c>
      <c r="E48" s="36" t="s">
        <v>49</v>
      </c>
    </row>
    <row r="49" spans="1:5" ht="25.5">
      <c r="A49" s="37" t="s">
        <v>54</v>
      </c>
      <c r="E49" s="38" t="s">
        <v>357</v>
      </c>
    </row>
    <row r="50" spans="1:5" ht="242.25">
      <c r="A50" t="s">
        <v>55</v>
      </c>
      <c r="E50" s="36" t="s">
        <v>358</v>
      </c>
    </row>
    <row r="51" spans="1:16" ht="12.75">
      <c r="A51" s="25" t="s">
        <v>47</v>
      </c>
      <c s="29" t="s">
        <v>44</v>
      </c>
      <c s="29" t="s">
        <v>359</v>
      </c>
      <c s="25" t="s">
        <v>49</v>
      </c>
      <c s="30" t="s">
        <v>360</v>
      </c>
      <c s="31" t="s">
        <v>72</v>
      </c>
      <c s="32">
        <v>64.405</v>
      </c>
      <c s="33">
        <v>0</v>
      </c>
      <c s="34">
        <f>ROUND(ROUND(H51,2)*ROUND(G51,3),2)</f>
      </c>
      <c s="31" t="s">
        <v>52</v>
      </c>
      <c r="O51">
        <f>(I51*21)/100</f>
      </c>
      <c t="s">
        <v>23</v>
      </c>
    </row>
    <row r="52" spans="1:5" ht="12.75">
      <c r="A52" s="35" t="s">
        <v>53</v>
      </c>
      <c r="E52" s="36" t="s">
        <v>49</v>
      </c>
    </row>
    <row r="53" spans="1:5" ht="38.25">
      <c r="A53" s="37" t="s">
        <v>54</v>
      </c>
      <c r="E53" s="38" t="s">
        <v>361</v>
      </c>
    </row>
    <row r="54" spans="1:5" ht="369.75">
      <c r="A54" t="s">
        <v>55</v>
      </c>
      <c r="E54" s="36" t="s">
        <v>362</v>
      </c>
    </row>
    <row r="55" spans="1:18" ht="12.75" customHeight="1">
      <c r="A55" s="6" t="s">
        <v>45</v>
      </c>
      <c s="6"/>
      <c s="40" t="s">
        <v>33</v>
      </c>
      <c s="6"/>
      <c s="27" t="s">
        <v>363</v>
      </c>
      <c s="6"/>
      <c s="6"/>
      <c s="6"/>
      <c s="41">
        <f>0+Q55</f>
      </c>
      <c s="6"/>
      <c r="O55">
        <f>0+R55</f>
      </c>
      <c r="Q55">
        <f>0+I56+I60+I64+I68+I72</f>
      </c>
      <c>
        <f>0+O56+O60+O64+O68+O72</f>
      </c>
    </row>
    <row r="56" spans="1:16" ht="12.75">
      <c r="A56" s="25" t="s">
        <v>47</v>
      </c>
      <c s="29" t="s">
        <v>83</v>
      </c>
      <c s="29" t="s">
        <v>364</v>
      </c>
      <c s="25" t="s">
        <v>49</v>
      </c>
      <c s="30" t="s">
        <v>365</v>
      </c>
      <c s="31" t="s">
        <v>72</v>
      </c>
      <c s="32">
        <v>22.387</v>
      </c>
      <c s="33">
        <v>0</v>
      </c>
      <c s="34">
        <f>ROUND(ROUND(H56,2)*ROUND(G56,3),2)</f>
      </c>
      <c s="31" t="s">
        <v>52</v>
      </c>
      <c r="O56">
        <f>(I56*21)/100</f>
      </c>
      <c t="s">
        <v>23</v>
      </c>
    </row>
    <row r="57" spans="1:5" ht="12.75">
      <c r="A57" s="35" t="s">
        <v>53</v>
      </c>
      <c r="E57" s="36" t="s">
        <v>49</v>
      </c>
    </row>
    <row r="58" spans="1:5" ht="76.5">
      <c r="A58" s="37" t="s">
        <v>54</v>
      </c>
      <c r="E58" s="38" t="s">
        <v>366</v>
      </c>
    </row>
    <row r="59" spans="1:5" ht="369.75">
      <c r="A59" t="s">
        <v>55</v>
      </c>
      <c r="E59" s="36" t="s">
        <v>362</v>
      </c>
    </row>
    <row r="60" spans="1:16" ht="12.75">
      <c r="A60" s="25" t="s">
        <v>47</v>
      </c>
      <c s="29" t="s">
        <v>87</v>
      </c>
      <c s="29" t="s">
        <v>367</v>
      </c>
      <c s="25" t="s">
        <v>49</v>
      </c>
      <c s="30" t="s">
        <v>368</v>
      </c>
      <c s="31" t="s">
        <v>72</v>
      </c>
      <c s="32">
        <v>0.972</v>
      </c>
      <c s="33">
        <v>0</v>
      </c>
      <c s="34">
        <f>ROUND(ROUND(H60,2)*ROUND(G60,3),2)</f>
      </c>
      <c s="31" t="s">
        <v>52</v>
      </c>
      <c r="O60">
        <f>(I60*21)/100</f>
      </c>
      <c t="s">
        <v>23</v>
      </c>
    </row>
    <row r="61" spans="1:5" ht="12.75">
      <c r="A61" s="35" t="s">
        <v>53</v>
      </c>
      <c r="E61" s="36" t="s">
        <v>49</v>
      </c>
    </row>
    <row r="62" spans="1:5" ht="25.5">
      <c r="A62" s="37" t="s">
        <v>54</v>
      </c>
      <c r="E62" s="38" t="s">
        <v>369</v>
      </c>
    </row>
    <row r="63" spans="1:5" ht="25.5">
      <c r="A63" t="s">
        <v>55</v>
      </c>
      <c r="E63" s="36" t="s">
        <v>370</v>
      </c>
    </row>
    <row r="64" spans="1:16" ht="12.75">
      <c r="A64" s="25" t="s">
        <v>47</v>
      </c>
      <c s="29" t="s">
        <v>92</v>
      </c>
      <c s="29" t="s">
        <v>371</v>
      </c>
      <c s="25" t="s">
        <v>49</v>
      </c>
      <c s="30" t="s">
        <v>372</v>
      </c>
      <c s="31" t="s">
        <v>72</v>
      </c>
      <c s="32">
        <v>72.61</v>
      </c>
      <c s="33">
        <v>0</v>
      </c>
      <c s="34">
        <f>ROUND(ROUND(H64,2)*ROUND(G64,3),2)</f>
      </c>
      <c s="31" t="s">
        <v>52</v>
      </c>
      <c r="O64">
        <f>(I64*21)/100</f>
      </c>
      <c t="s">
        <v>23</v>
      </c>
    </row>
    <row r="65" spans="1:5" ht="12.75">
      <c r="A65" s="35" t="s">
        <v>53</v>
      </c>
      <c r="E65" s="36" t="s">
        <v>49</v>
      </c>
    </row>
    <row r="66" spans="1:5" ht="12.75">
      <c r="A66" s="37" t="s">
        <v>54</v>
      </c>
      <c r="E66" s="38" t="s">
        <v>373</v>
      </c>
    </row>
    <row r="67" spans="1:5" ht="38.25">
      <c r="A67" t="s">
        <v>55</v>
      </c>
      <c r="E67" s="36" t="s">
        <v>374</v>
      </c>
    </row>
    <row r="68" spans="1:16" ht="12.75">
      <c r="A68" s="25" t="s">
        <v>47</v>
      </c>
      <c s="29" t="s">
        <v>98</v>
      </c>
      <c s="29" t="s">
        <v>375</v>
      </c>
      <c s="25" t="s">
        <v>49</v>
      </c>
      <c s="30" t="s">
        <v>376</v>
      </c>
      <c s="31" t="s">
        <v>72</v>
      </c>
      <c s="32">
        <v>47.077</v>
      </c>
      <c s="33">
        <v>0</v>
      </c>
      <c s="34">
        <f>ROUND(ROUND(H68,2)*ROUND(G68,3),2)</f>
      </c>
      <c s="31" t="s">
        <v>52</v>
      </c>
      <c r="O68">
        <f>(I68*21)/100</f>
      </c>
      <c t="s">
        <v>23</v>
      </c>
    </row>
    <row r="69" spans="1:5" ht="12.75">
      <c r="A69" s="35" t="s">
        <v>53</v>
      </c>
      <c r="E69" s="36" t="s">
        <v>49</v>
      </c>
    </row>
    <row r="70" spans="1:5" ht="63.75">
      <c r="A70" s="37" t="s">
        <v>54</v>
      </c>
      <c r="E70" s="38" t="s">
        <v>377</v>
      </c>
    </row>
    <row r="71" spans="1:5" ht="38.25">
      <c r="A71" t="s">
        <v>55</v>
      </c>
      <c r="E71" s="36" t="s">
        <v>378</v>
      </c>
    </row>
    <row r="72" spans="1:16" ht="12.75">
      <c r="A72" s="25" t="s">
        <v>47</v>
      </c>
      <c s="29" t="s">
        <v>103</v>
      </c>
      <c s="29" t="s">
        <v>379</v>
      </c>
      <c s="25" t="s">
        <v>49</v>
      </c>
      <c s="30" t="s">
        <v>380</v>
      </c>
      <c s="31" t="s">
        <v>72</v>
      </c>
      <c s="32">
        <v>22.36</v>
      </c>
      <c s="33">
        <v>0</v>
      </c>
      <c s="34">
        <f>ROUND(ROUND(H72,2)*ROUND(G72,3),2)</f>
      </c>
      <c s="31" t="s">
        <v>52</v>
      </c>
      <c r="O72">
        <f>(I72*21)/100</f>
      </c>
      <c t="s">
        <v>23</v>
      </c>
    </row>
    <row r="73" spans="1:5" ht="12.75">
      <c r="A73" s="35" t="s">
        <v>53</v>
      </c>
      <c r="E73" s="36" t="s">
        <v>49</v>
      </c>
    </row>
    <row r="74" spans="1:5" ht="51">
      <c r="A74" s="37" t="s">
        <v>54</v>
      </c>
      <c r="E74" s="38" t="s">
        <v>381</v>
      </c>
    </row>
    <row r="75" spans="1:5" ht="102">
      <c r="A75" t="s">
        <v>55</v>
      </c>
      <c r="E75" s="36" t="s">
        <v>382</v>
      </c>
    </row>
    <row r="76" spans="1:18" ht="12.75" customHeight="1">
      <c r="A76" s="6" t="s">
        <v>45</v>
      </c>
      <c s="6"/>
      <c s="40" t="s">
        <v>35</v>
      </c>
      <c s="6"/>
      <c s="27" t="s">
        <v>25</v>
      </c>
      <c s="6"/>
      <c s="6"/>
      <c s="6"/>
      <c s="41">
        <f>0+Q76</f>
      </c>
      <c s="6"/>
      <c r="O76">
        <f>0+R76</f>
      </c>
      <c r="Q76">
        <f>0+I77+I81+I85+I89</f>
      </c>
      <c>
        <f>0+O77+O81+O85+O89</f>
      </c>
    </row>
    <row r="77" spans="1:16" ht="12.75">
      <c r="A77" s="25" t="s">
        <v>47</v>
      </c>
      <c s="29" t="s">
        <v>106</v>
      </c>
      <c s="29" t="s">
        <v>158</v>
      </c>
      <c s="25" t="s">
        <v>49</v>
      </c>
      <c s="30" t="s">
        <v>160</v>
      </c>
      <c s="31" t="s">
        <v>124</v>
      </c>
      <c s="32">
        <v>55.47</v>
      </c>
      <c s="33">
        <v>0</v>
      </c>
      <c s="34">
        <f>ROUND(ROUND(H77,2)*ROUND(G77,3),2)</f>
      </c>
      <c s="31" t="s">
        <v>52</v>
      </c>
      <c r="O77">
        <f>(I77*21)/100</f>
      </c>
      <c t="s">
        <v>23</v>
      </c>
    </row>
    <row r="78" spans="1:5" ht="12.75">
      <c r="A78" s="35" t="s">
        <v>53</v>
      </c>
      <c r="E78" s="36" t="s">
        <v>49</v>
      </c>
    </row>
    <row r="79" spans="1:5" ht="12.75">
      <c r="A79" s="37" t="s">
        <v>54</v>
      </c>
      <c r="E79" s="38" t="s">
        <v>383</v>
      </c>
    </row>
    <row r="80" spans="1:5" ht="51">
      <c r="A80" t="s">
        <v>55</v>
      </c>
      <c r="E80" s="36" t="s">
        <v>154</v>
      </c>
    </row>
    <row r="81" spans="1:16" ht="12.75">
      <c r="A81" s="25" t="s">
        <v>47</v>
      </c>
      <c s="29" t="s">
        <v>107</v>
      </c>
      <c s="29" t="s">
        <v>162</v>
      </c>
      <c s="25" t="s">
        <v>49</v>
      </c>
      <c s="30" t="s">
        <v>163</v>
      </c>
      <c s="31" t="s">
        <v>124</v>
      </c>
      <c s="32">
        <v>55.47</v>
      </c>
      <c s="33">
        <v>0</v>
      </c>
      <c s="34">
        <f>ROUND(ROUND(H81,2)*ROUND(G81,3),2)</f>
      </c>
      <c s="31" t="s">
        <v>52</v>
      </c>
      <c r="O81">
        <f>(I81*21)/100</f>
      </c>
      <c t="s">
        <v>23</v>
      </c>
    </row>
    <row r="82" spans="1:5" ht="12.75">
      <c r="A82" s="35" t="s">
        <v>53</v>
      </c>
      <c r="E82" s="36" t="s">
        <v>49</v>
      </c>
    </row>
    <row r="83" spans="1:5" ht="12.75">
      <c r="A83" s="37" t="s">
        <v>54</v>
      </c>
      <c r="E83" s="38" t="s">
        <v>383</v>
      </c>
    </row>
    <row r="84" spans="1:5" ht="89.25">
      <c r="A84" t="s">
        <v>55</v>
      </c>
      <c r="E84" s="36" t="s">
        <v>165</v>
      </c>
    </row>
    <row r="85" spans="1:16" ht="12.75">
      <c r="A85" s="25" t="s">
        <v>47</v>
      </c>
      <c s="29" t="s">
        <v>111</v>
      </c>
      <c s="29" t="s">
        <v>384</v>
      </c>
      <c s="25" t="s">
        <v>49</v>
      </c>
      <c s="30" t="s">
        <v>385</v>
      </c>
      <c s="31" t="s">
        <v>124</v>
      </c>
      <c s="32">
        <v>55.47</v>
      </c>
      <c s="33">
        <v>0</v>
      </c>
      <c s="34">
        <f>ROUND(ROUND(H85,2)*ROUND(G85,3),2)</f>
      </c>
      <c s="31" t="s">
        <v>52</v>
      </c>
      <c r="O85">
        <f>(I85*21)/100</f>
      </c>
      <c t="s">
        <v>23</v>
      </c>
    </row>
    <row r="86" spans="1:5" ht="12.75">
      <c r="A86" s="35" t="s">
        <v>53</v>
      </c>
      <c r="E86" s="36" t="s">
        <v>49</v>
      </c>
    </row>
    <row r="87" spans="1:5" ht="12.75">
      <c r="A87" s="37" t="s">
        <v>54</v>
      </c>
      <c r="E87" s="38" t="s">
        <v>383</v>
      </c>
    </row>
    <row r="88" spans="1:5" ht="51">
      <c r="A88" t="s">
        <v>55</v>
      </c>
      <c r="E88" s="36" t="s">
        <v>183</v>
      </c>
    </row>
    <row r="89" spans="1:16" ht="12.75">
      <c r="A89" s="25" t="s">
        <v>47</v>
      </c>
      <c s="29" t="s">
        <v>116</v>
      </c>
      <c s="29" t="s">
        <v>386</v>
      </c>
      <c s="25" t="s">
        <v>49</v>
      </c>
      <c s="30" t="s">
        <v>387</v>
      </c>
      <c s="31" t="s">
        <v>124</v>
      </c>
      <c s="32">
        <v>55.47</v>
      </c>
      <c s="33">
        <v>0</v>
      </c>
      <c s="34">
        <f>ROUND(ROUND(H89,2)*ROUND(G89,3),2)</f>
      </c>
      <c s="31" t="s">
        <v>52</v>
      </c>
      <c r="O89">
        <f>(I89*21)/100</f>
      </c>
      <c t="s">
        <v>23</v>
      </c>
    </row>
    <row r="90" spans="1:5" ht="12.75">
      <c r="A90" s="35" t="s">
        <v>53</v>
      </c>
      <c r="E90" s="36" t="s">
        <v>49</v>
      </c>
    </row>
    <row r="91" spans="1:5" ht="12.75">
      <c r="A91" s="37" t="s">
        <v>54</v>
      </c>
      <c r="E91" s="38" t="s">
        <v>383</v>
      </c>
    </row>
    <row r="92" spans="1:5" ht="25.5">
      <c r="A92" t="s">
        <v>55</v>
      </c>
      <c r="E92" s="36" t="s">
        <v>205</v>
      </c>
    </row>
    <row r="93" spans="1:18" ht="12.75" customHeight="1">
      <c r="A93" s="6" t="s">
        <v>45</v>
      </c>
      <c s="6"/>
      <c s="40" t="s">
        <v>69</v>
      </c>
      <c s="6"/>
      <c s="27" t="s">
        <v>297</v>
      </c>
      <c s="6"/>
      <c s="6"/>
      <c s="6"/>
      <c s="41">
        <f>0+Q93</f>
      </c>
      <c s="6"/>
      <c r="O93">
        <f>0+R93</f>
      </c>
      <c r="Q93">
        <f>0+I94+I98+I102+I106+I110</f>
      </c>
      <c>
        <f>0+O94+O98+O102+O106+O110</f>
      </c>
    </row>
    <row r="94" spans="1:16" ht="25.5">
      <c r="A94" s="25" t="s">
        <v>47</v>
      </c>
      <c s="29" t="s">
        <v>121</v>
      </c>
      <c s="29" t="s">
        <v>388</v>
      </c>
      <c s="25" t="s">
        <v>49</v>
      </c>
      <c s="30" t="s">
        <v>389</v>
      </c>
      <c s="31" t="s">
        <v>124</v>
      </c>
      <c s="32">
        <v>66.21</v>
      </c>
      <c s="33">
        <v>0</v>
      </c>
      <c s="34">
        <f>ROUND(ROUND(H94,2)*ROUND(G94,3),2)</f>
      </c>
      <c s="31" t="s">
        <v>52</v>
      </c>
      <c r="O94">
        <f>(I94*21)/100</f>
      </c>
      <c t="s">
        <v>23</v>
      </c>
    </row>
    <row r="95" spans="1:5" ht="12.75">
      <c r="A95" s="35" t="s">
        <v>53</v>
      </c>
      <c r="E95" s="36" t="s">
        <v>49</v>
      </c>
    </row>
    <row r="96" spans="1:5" ht="76.5">
      <c r="A96" s="37" t="s">
        <v>54</v>
      </c>
      <c r="E96" s="38" t="s">
        <v>390</v>
      </c>
    </row>
    <row r="97" spans="1:5" ht="191.25">
      <c r="A97" t="s">
        <v>55</v>
      </c>
      <c r="E97" s="36" t="s">
        <v>391</v>
      </c>
    </row>
    <row r="98" spans="1:16" ht="25.5">
      <c r="A98" s="25" t="s">
        <v>47</v>
      </c>
      <c s="29" t="s">
        <v>127</v>
      </c>
      <c s="29" t="s">
        <v>392</v>
      </c>
      <c s="25" t="s">
        <v>49</v>
      </c>
      <c s="30" t="s">
        <v>393</v>
      </c>
      <c s="31" t="s">
        <v>124</v>
      </c>
      <c s="32">
        <v>115.94</v>
      </c>
      <c s="33">
        <v>0</v>
      </c>
      <c s="34">
        <f>ROUND(ROUND(H98,2)*ROUND(G98,3),2)</f>
      </c>
      <c s="31" t="s">
        <v>52</v>
      </c>
      <c r="O98">
        <f>(I98*21)/100</f>
      </c>
      <c t="s">
        <v>23</v>
      </c>
    </row>
    <row r="99" spans="1:5" ht="12.75">
      <c r="A99" s="35" t="s">
        <v>53</v>
      </c>
      <c r="E99" s="36" t="s">
        <v>49</v>
      </c>
    </row>
    <row r="100" spans="1:5" ht="76.5">
      <c r="A100" s="37" t="s">
        <v>54</v>
      </c>
      <c r="E100" s="38" t="s">
        <v>394</v>
      </c>
    </row>
    <row r="101" spans="1:5" ht="191.25">
      <c r="A101" t="s">
        <v>55</v>
      </c>
      <c r="E101" s="36" t="s">
        <v>391</v>
      </c>
    </row>
    <row r="102" spans="1:16" ht="25.5">
      <c r="A102" s="25" t="s">
        <v>47</v>
      </c>
      <c s="29" t="s">
        <v>131</v>
      </c>
      <c s="29" t="s">
        <v>395</v>
      </c>
      <c s="25" t="s">
        <v>49</v>
      </c>
      <c s="30" t="s">
        <v>396</v>
      </c>
      <c s="31" t="s">
        <v>124</v>
      </c>
      <c s="32">
        <v>19.425</v>
      </c>
      <c s="33">
        <v>0</v>
      </c>
      <c s="34">
        <f>ROUND(ROUND(H102,2)*ROUND(G102,3),2)</f>
      </c>
      <c s="31" t="s">
        <v>52</v>
      </c>
      <c r="O102">
        <f>(I102*21)/100</f>
      </c>
      <c t="s">
        <v>23</v>
      </c>
    </row>
    <row r="103" spans="1:5" ht="12.75">
      <c r="A103" s="35" t="s">
        <v>53</v>
      </c>
      <c r="E103" s="36" t="s">
        <v>49</v>
      </c>
    </row>
    <row r="104" spans="1:5" ht="12.75">
      <c r="A104" s="37" t="s">
        <v>54</v>
      </c>
      <c r="E104" s="38" t="s">
        <v>397</v>
      </c>
    </row>
    <row r="105" spans="1:5" ht="204">
      <c r="A105" t="s">
        <v>55</v>
      </c>
      <c r="E105" s="36" t="s">
        <v>398</v>
      </c>
    </row>
    <row r="106" spans="1:16" ht="12.75">
      <c r="A106" s="25" t="s">
        <v>47</v>
      </c>
      <c s="29" t="s">
        <v>134</v>
      </c>
      <c s="29" t="s">
        <v>399</v>
      </c>
      <c s="25" t="s">
        <v>49</v>
      </c>
      <c s="30" t="s">
        <v>400</v>
      </c>
      <c s="31" t="s">
        <v>124</v>
      </c>
      <c s="32">
        <v>29.68</v>
      </c>
      <c s="33">
        <v>0</v>
      </c>
      <c s="34">
        <f>ROUND(ROUND(H106,2)*ROUND(G106,3),2)</f>
      </c>
      <c s="31" t="s">
        <v>52</v>
      </c>
      <c r="O106">
        <f>(I106*21)/100</f>
      </c>
      <c t="s">
        <v>23</v>
      </c>
    </row>
    <row r="107" spans="1:5" ht="12.75">
      <c r="A107" s="35" t="s">
        <v>53</v>
      </c>
      <c r="E107" s="36" t="s">
        <v>49</v>
      </c>
    </row>
    <row r="108" spans="1:5" ht="12.75">
      <c r="A108" s="37" t="s">
        <v>54</v>
      </c>
      <c r="E108" s="38" t="s">
        <v>401</v>
      </c>
    </row>
    <row r="109" spans="1:5" ht="38.25">
      <c r="A109" t="s">
        <v>55</v>
      </c>
      <c r="E109" s="36" t="s">
        <v>402</v>
      </c>
    </row>
    <row r="110" spans="1:16" ht="12.75">
      <c r="A110" s="25" t="s">
        <v>47</v>
      </c>
      <c s="29" t="s">
        <v>139</v>
      </c>
      <c s="29" t="s">
        <v>403</v>
      </c>
      <c s="25" t="s">
        <v>49</v>
      </c>
      <c s="30" t="s">
        <v>404</v>
      </c>
      <c s="31" t="s">
        <v>124</v>
      </c>
      <c s="32">
        <v>208.525</v>
      </c>
      <c s="33">
        <v>0</v>
      </c>
      <c s="34">
        <f>ROUND(ROUND(H110,2)*ROUND(G110,3),2)</f>
      </c>
      <c s="31" t="s">
        <v>52</v>
      </c>
      <c r="O110">
        <f>(I110*21)/100</f>
      </c>
      <c t="s">
        <v>23</v>
      </c>
    </row>
    <row r="111" spans="1:5" ht="12.75">
      <c r="A111" s="35" t="s">
        <v>53</v>
      </c>
      <c r="E111" s="36" t="s">
        <v>49</v>
      </c>
    </row>
    <row r="112" spans="1:5" ht="89.25">
      <c r="A112" s="37" t="s">
        <v>54</v>
      </c>
      <c r="E112" s="38" t="s">
        <v>405</v>
      </c>
    </row>
    <row r="113" spans="1:5" ht="38.25">
      <c r="A113" t="s">
        <v>55</v>
      </c>
      <c r="E113" s="36" t="s">
        <v>402</v>
      </c>
    </row>
    <row r="114" spans="1:18" ht="12.75" customHeight="1">
      <c r="A114" s="6" t="s">
        <v>45</v>
      </c>
      <c s="6"/>
      <c s="40" t="s">
        <v>74</v>
      </c>
      <c s="6"/>
      <c s="27" t="s">
        <v>206</v>
      </c>
      <c s="6"/>
      <c s="6"/>
      <c s="6"/>
      <c s="41">
        <f>0+Q114</f>
      </c>
      <c s="6"/>
      <c r="O114">
        <f>0+R114</f>
      </c>
      <c r="Q114">
        <f>0+I115+I119</f>
      </c>
      <c>
        <f>0+O115+O119</f>
      </c>
    </row>
    <row r="115" spans="1:16" ht="12.75">
      <c r="A115" s="25" t="s">
        <v>47</v>
      </c>
      <c s="29" t="s">
        <v>144</v>
      </c>
      <c s="29" t="s">
        <v>406</v>
      </c>
      <c s="25" t="s">
        <v>49</v>
      </c>
      <c s="30" t="s">
        <v>407</v>
      </c>
      <c s="31" t="s">
        <v>77</v>
      </c>
      <c s="32">
        <v>2.8</v>
      </c>
      <c s="33">
        <v>0</v>
      </c>
      <c s="34">
        <f>ROUND(ROUND(H115,2)*ROUND(G115,3),2)</f>
      </c>
      <c s="31" t="s">
        <v>52</v>
      </c>
      <c r="O115">
        <f>(I115*21)/100</f>
      </c>
      <c t="s">
        <v>23</v>
      </c>
    </row>
    <row r="116" spans="1:5" ht="12.75">
      <c r="A116" s="35" t="s">
        <v>53</v>
      </c>
      <c r="E116" s="36" t="s">
        <v>49</v>
      </c>
    </row>
    <row r="117" spans="1:5" ht="25.5">
      <c r="A117" s="37" t="s">
        <v>54</v>
      </c>
      <c r="E117" s="38" t="s">
        <v>408</v>
      </c>
    </row>
    <row r="118" spans="1:5" ht="242.25">
      <c r="A118" t="s">
        <v>55</v>
      </c>
      <c r="E118" s="36" t="s">
        <v>409</v>
      </c>
    </row>
    <row r="119" spans="1:16" ht="12.75">
      <c r="A119" s="25" t="s">
        <v>47</v>
      </c>
      <c s="29" t="s">
        <v>148</v>
      </c>
      <c s="29" t="s">
        <v>410</v>
      </c>
      <c s="25" t="s">
        <v>49</v>
      </c>
      <c s="30" t="s">
        <v>411</v>
      </c>
      <c s="31" t="s">
        <v>77</v>
      </c>
      <c s="32">
        <v>9</v>
      </c>
      <c s="33">
        <v>0</v>
      </c>
      <c s="34">
        <f>ROUND(ROUND(H119,2)*ROUND(G119,3),2)</f>
      </c>
      <c s="31" t="s">
        <v>52</v>
      </c>
      <c r="O119">
        <f>(I119*21)/100</f>
      </c>
      <c t="s">
        <v>23</v>
      </c>
    </row>
    <row r="120" spans="1:5" ht="12.75">
      <c r="A120" s="35" t="s">
        <v>53</v>
      </c>
      <c r="E120" s="36" t="s">
        <v>49</v>
      </c>
    </row>
    <row r="121" spans="1:5" ht="12.75">
      <c r="A121" s="37" t="s">
        <v>54</v>
      </c>
      <c r="E121" s="38" t="s">
        <v>412</v>
      </c>
    </row>
    <row r="122" spans="1:5" ht="242.25">
      <c r="A122" t="s">
        <v>55</v>
      </c>
      <c r="E122" s="36" t="s">
        <v>409</v>
      </c>
    </row>
    <row r="123" spans="1:18" ht="12.75" customHeight="1">
      <c r="A123" s="6" t="s">
        <v>45</v>
      </c>
      <c s="6"/>
      <c s="40" t="s">
        <v>40</v>
      </c>
      <c s="6"/>
      <c s="27" t="s">
        <v>231</v>
      </c>
      <c s="6"/>
      <c s="6"/>
      <c s="6"/>
      <c s="41">
        <f>0+Q123</f>
      </c>
      <c s="6"/>
      <c r="O123">
        <f>0+R123</f>
      </c>
      <c r="Q123">
        <f>0+I124+I128</f>
      </c>
      <c>
        <f>0+O124+O128</f>
      </c>
    </row>
    <row r="124" spans="1:16" ht="12.75">
      <c r="A124" s="25" t="s">
        <v>47</v>
      </c>
      <c s="29" t="s">
        <v>150</v>
      </c>
      <c s="29" t="s">
        <v>413</v>
      </c>
      <c s="25" t="s">
        <v>49</v>
      </c>
      <c s="30" t="s">
        <v>414</v>
      </c>
      <c s="31" t="s">
        <v>77</v>
      </c>
      <c s="32">
        <v>26</v>
      </c>
      <c s="33">
        <v>0</v>
      </c>
      <c s="34">
        <f>ROUND(ROUND(H124,2)*ROUND(G124,3),2)</f>
      </c>
      <c s="31" t="s">
        <v>52</v>
      </c>
      <c r="O124">
        <f>(I124*21)/100</f>
      </c>
      <c t="s">
        <v>23</v>
      </c>
    </row>
    <row r="125" spans="1:5" ht="12.75">
      <c r="A125" s="35" t="s">
        <v>53</v>
      </c>
      <c r="E125" s="36" t="s">
        <v>49</v>
      </c>
    </row>
    <row r="126" spans="1:5" ht="12.75">
      <c r="A126" s="37" t="s">
        <v>54</v>
      </c>
      <c r="E126" s="38" t="s">
        <v>415</v>
      </c>
    </row>
    <row r="127" spans="1:5" ht="114.75">
      <c r="A127" t="s">
        <v>55</v>
      </c>
      <c r="E127" s="36" t="s">
        <v>416</v>
      </c>
    </row>
    <row r="128" spans="1:16" ht="12.75">
      <c r="A128" s="25" t="s">
        <v>47</v>
      </c>
      <c s="29" t="s">
        <v>155</v>
      </c>
      <c s="29" t="s">
        <v>417</v>
      </c>
      <c s="25" t="s">
        <v>49</v>
      </c>
      <c s="30" t="s">
        <v>418</v>
      </c>
      <c s="31" t="s">
        <v>59</v>
      </c>
      <c s="32">
        <v>2</v>
      </c>
      <c s="33">
        <v>0</v>
      </c>
      <c s="34">
        <f>ROUND(ROUND(H128,2)*ROUND(G128,3),2)</f>
      </c>
      <c s="31" t="s">
        <v>52</v>
      </c>
      <c r="O128">
        <f>(I128*21)/100</f>
      </c>
      <c t="s">
        <v>23</v>
      </c>
    </row>
    <row r="129" spans="1:5" ht="12.75">
      <c r="A129" s="35" t="s">
        <v>53</v>
      </c>
      <c r="E129" s="36" t="s">
        <v>49</v>
      </c>
    </row>
    <row r="130" spans="1:5" ht="12.75">
      <c r="A130" s="37" t="s">
        <v>54</v>
      </c>
      <c r="E130" s="38" t="s">
        <v>419</v>
      </c>
    </row>
    <row r="131" spans="1:5" ht="25.5">
      <c r="A131" t="s">
        <v>55</v>
      </c>
      <c r="E131" s="36" t="s">
        <v>420</v>
      </c>
    </row>
    <row r="132" spans="1:18" ht="12.75" customHeight="1">
      <c r="A132" s="6" t="s">
        <v>45</v>
      </c>
      <c s="6"/>
      <c s="40" t="s">
        <v>17</v>
      </c>
      <c s="6"/>
      <c s="27" t="s">
        <v>257</v>
      </c>
      <c s="6"/>
      <c s="6"/>
      <c s="6"/>
      <c s="41">
        <f>0+Q132</f>
      </c>
      <c s="6"/>
      <c r="O132">
        <f>0+R132</f>
      </c>
      <c r="Q132">
        <f>0+I133</f>
      </c>
      <c>
        <f>0+O133</f>
      </c>
    </row>
    <row r="133" spans="1:16" ht="25.5">
      <c r="A133" s="25" t="s">
        <v>47</v>
      </c>
      <c s="29" t="s">
        <v>157</v>
      </c>
      <c s="29" t="s">
        <v>259</v>
      </c>
      <c s="25" t="s">
        <v>49</v>
      </c>
      <c s="30" t="s">
        <v>260</v>
      </c>
      <c s="31" t="s">
        <v>261</v>
      </c>
      <c s="32">
        <v>323.19</v>
      </c>
      <c s="33">
        <v>0</v>
      </c>
      <c s="34">
        <f>ROUND(ROUND(H133,2)*ROUND(G133,3),2)</f>
      </c>
      <c s="31" t="s">
        <v>262</v>
      </c>
      <c r="O133">
        <f>(I133*21)/100</f>
      </c>
      <c t="s">
        <v>23</v>
      </c>
    </row>
    <row r="134" spans="1:5" ht="25.5">
      <c r="A134" s="35" t="s">
        <v>53</v>
      </c>
      <c r="E134" s="36" t="s">
        <v>263</v>
      </c>
    </row>
    <row r="135" spans="1:5" ht="12.75">
      <c r="A135" s="37" t="s">
        <v>54</v>
      </c>
      <c r="E135" s="38" t="s">
        <v>421</v>
      </c>
    </row>
    <row r="136" spans="1:5" ht="165.75">
      <c r="A136" t="s">
        <v>55</v>
      </c>
      <c r="E136" s="36" t="s">
        <v>265</v>
      </c>
    </row>
  </sheetData>
  <sheetProtection password="C0DF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0" max="10" width="20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s="1"/>
      <c r="O2">
        <f>0+O8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422</v>
      </c>
      <c s="42">
        <f>0+I8</f>
      </c>
      <c s="10"/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422</v>
      </c>
      <c s="6"/>
      <c s="18" t="s">
        <v>423</v>
      </c>
      <c s="6"/>
      <c s="6"/>
      <c s="19"/>
      <c s="19"/>
      <c s="6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s="15" t="s">
        <v>43</v>
      </c>
      <c r="O5" t="s">
        <v>21</v>
      </c>
      <c t="s">
        <v>23</v>
      </c>
    </row>
    <row r="6" spans="1:10" ht="12.75" customHeight="1">
      <c r="A6" s="15"/>
      <c s="15"/>
      <c s="15"/>
      <c s="15"/>
      <c s="15"/>
      <c s="15"/>
      <c s="15"/>
      <c s="15" t="s">
        <v>39</v>
      </c>
      <c s="15" t="s">
        <v>41</v>
      </c>
      <c s="15"/>
    </row>
    <row r="7" spans="1:10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  <c s="15" t="s">
        <v>44</v>
      </c>
    </row>
    <row r="8" spans="1:18" ht="12.75" customHeight="1">
      <c r="A8" s="19" t="s">
        <v>45</v>
      </c>
      <c s="19"/>
      <c s="26" t="s">
        <v>17</v>
      </c>
      <c s="19"/>
      <c s="27" t="s">
        <v>257</v>
      </c>
      <c s="19"/>
      <c s="19"/>
      <c s="19"/>
      <c s="28">
        <f>0+Q8</f>
      </c>
      <c s="19"/>
      <c r="O8">
        <f>0+R8</f>
      </c>
      <c r="Q8">
        <f>0+I9+I13+I17+I21+I25</f>
      </c>
      <c>
        <f>0+O9+O13+O17+O21+O25</f>
      </c>
    </row>
    <row r="9" spans="1:16" ht="25.5">
      <c r="A9" s="25" t="s">
        <v>47</v>
      </c>
      <c s="29" t="s">
        <v>29</v>
      </c>
      <c s="29" t="s">
        <v>259</v>
      </c>
      <c s="25" t="s">
        <v>49</v>
      </c>
      <c s="30" t="s">
        <v>260</v>
      </c>
      <c s="31" t="s">
        <v>261</v>
      </c>
      <c s="32">
        <v>578.119</v>
      </c>
      <c s="33">
        <v>0</v>
      </c>
      <c s="34">
        <f>ROUND(ROUND(H9,2)*ROUND(G9,3),2)</f>
      </c>
      <c s="31" t="s">
        <v>262</v>
      </c>
      <c r="O9">
        <f>(I9*21)/100</f>
      </c>
      <c t="s">
        <v>23</v>
      </c>
    </row>
    <row r="10" spans="1:5" ht="12.75">
      <c r="A10" s="35" t="s">
        <v>53</v>
      </c>
      <c r="E10" s="36" t="s">
        <v>49</v>
      </c>
    </row>
    <row r="11" spans="1:5" ht="51">
      <c r="A11" s="37" t="s">
        <v>54</v>
      </c>
      <c r="E11" s="38" t="s">
        <v>424</v>
      </c>
    </row>
    <row r="12" spans="1:5" ht="165.75">
      <c r="A12" t="s">
        <v>55</v>
      </c>
      <c r="E12" s="36" t="s">
        <v>265</v>
      </c>
    </row>
    <row r="13" spans="1:16" ht="25.5">
      <c r="A13" s="25" t="s">
        <v>47</v>
      </c>
      <c s="29" t="s">
        <v>23</v>
      </c>
      <c s="29" t="s">
        <v>259</v>
      </c>
      <c s="25" t="s">
        <v>12</v>
      </c>
      <c s="30" t="s">
        <v>260</v>
      </c>
      <c s="31" t="s">
        <v>261</v>
      </c>
      <c s="32">
        <v>116.676</v>
      </c>
      <c s="33">
        <v>0</v>
      </c>
      <c s="34">
        <f>ROUND(ROUND(H13,2)*ROUND(G13,3),2)</f>
      </c>
      <c s="31" t="s">
        <v>262</v>
      </c>
      <c r="O13">
        <f>(I13*21)/100</f>
      </c>
      <c t="s">
        <v>23</v>
      </c>
    </row>
    <row r="14" spans="1:5" ht="12.75">
      <c r="A14" s="35" t="s">
        <v>53</v>
      </c>
      <c r="E14" s="36" t="s">
        <v>49</v>
      </c>
    </row>
    <row r="15" spans="1:5" ht="12.75">
      <c r="A15" s="37" t="s">
        <v>54</v>
      </c>
      <c r="E15" s="38" t="s">
        <v>425</v>
      </c>
    </row>
    <row r="16" spans="1:5" ht="165.75">
      <c r="A16" t="s">
        <v>55</v>
      </c>
      <c r="E16" s="36" t="s">
        <v>265</v>
      </c>
    </row>
    <row r="17" spans="1:16" ht="25.5">
      <c r="A17" s="25" t="s">
        <v>47</v>
      </c>
      <c s="29" t="s">
        <v>22</v>
      </c>
      <c s="29" t="s">
        <v>269</v>
      </c>
      <c s="25" t="s">
        <v>49</v>
      </c>
      <c s="30" t="s">
        <v>270</v>
      </c>
      <c s="31" t="s">
        <v>261</v>
      </c>
      <c s="32">
        <v>5.578</v>
      </c>
      <c s="33">
        <v>0</v>
      </c>
      <c s="34">
        <f>ROUND(ROUND(H17,2)*ROUND(G17,3),2)</f>
      </c>
      <c s="31" t="s">
        <v>262</v>
      </c>
      <c r="O17">
        <f>(I17*21)/100</f>
      </c>
      <c t="s">
        <v>23</v>
      </c>
    </row>
    <row r="18" spans="1:5" ht="12.75">
      <c r="A18" s="35" t="s">
        <v>53</v>
      </c>
      <c r="E18" s="36" t="s">
        <v>49</v>
      </c>
    </row>
    <row r="19" spans="1:5" ht="12.75">
      <c r="A19" s="37" t="s">
        <v>54</v>
      </c>
      <c r="E19" s="38" t="s">
        <v>426</v>
      </c>
    </row>
    <row r="20" spans="1:5" ht="165.75">
      <c r="A20" t="s">
        <v>55</v>
      </c>
      <c r="E20" s="36" t="s">
        <v>265</v>
      </c>
    </row>
    <row r="21" spans="1:16" ht="25.5">
      <c r="A21" s="25" t="s">
        <v>47</v>
      </c>
      <c s="29" t="s">
        <v>33</v>
      </c>
      <c s="29" t="s">
        <v>273</v>
      </c>
      <c s="25" t="s">
        <v>49</v>
      </c>
      <c s="30" t="s">
        <v>274</v>
      </c>
      <c s="31" t="s">
        <v>261</v>
      </c>
      <c s="32">
        <v>10.295</v>
      </c>
      <c s="33">
        <v>0</v>
      </c>
      <c s="34">
        <f>ROUND(ROUND(H21,2)*ROUND(G21,3),2)</f>
      </c>
      <c s="31" t="s">
        <v>262</v>
      </c>
      <c r="O21">
        <f>(I21*21)/100</f>
      </c>
      <c t="s">
        <v>23</v>
      </c>
    </row>
    <row r="22" spans="1:5" ht="12.75">
      <c r="A22" s="35" t="s">
        <v>53</v>
      </c>
      <c r="E22" s="36" t="s">
        <v>49</v>
      </c>
    </row>
    <row r="23" spans="1:5" ht="38.25">
      <c r="A23" s="37" t="s">
        <v>54</v>
      </c>
      <c r="E23" s="38" t="s">
        <v>427</v>
      </c>
    </row>
    <row r="24" spans="1:5" ht="165.75">
      <c r="A24" t="s">
        <v>55</v>
      </c>
      <c r="E24" s="36" t="s">
        <v>265</v>
      </c>
    </row>
    <row r="25" spans="1:16" ht="25.5">
      <c r="A25" s="25" t="s">
        <v>47</v>
      </c>
      <c s="29" t="s">
        <v>35</v>
      </c>
      <c s="29" t="s">
        <v>273</v>
      </c>
      <c s="25" t="s">
        <v>12</v>
      </c>
      <c s="30" t="s">
        <v>274</v>
      </c>
      <c s="31" t="s">
        <v>261</v>
      </c>
      <c s="32">
        <v>2.4</v>
      </c>
      <c s="33">
        <v>0</v>
      </c>
      <c s="34">
        <f>ROUND(ROUND(H25,2)*ROUND(G25,3),2)</f>
      </c>
      <c s="31" t="s">
        <v>262</v>
      </c>
      <c r="O25">
        <f>(I25*21)/100</f>
      </c>
      <c t="s">
        <v>23</v>
      </c>
    </row>
    <row r="26" spans="1:5" ht="12.75">
      <c r="A26" s="35" t="s">
        <v>53</v>
      </c>
      <c r="E26" s="36" t="s">
        <v>49</v>
      </c>
    </row>
    <row r="27" spans="1:5" ht="12.75">
      <c r="A27" s="37" t="s">
        <v>54</v>
      </c>
      <c r="E27" s="38" t="s">
        <v>428</v>
      </c>
    </row>
    <row r="28" spans="1:5" ht="165.75">
      <c r="A28" t="s">
        <v>55</v>
      </c>
      <c r="E28" s="36" t="s">
        <v>265</v>
      </c>
    </row>
  </sheetData>
  <sheetProtection password="C0DF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0" max="10" width="20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s="1"/>
      <c r="O2">
        <f>0+O8+O33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429</v>
      </c>
      <c s="42">
        <f>0+I8+I33</f>
      </c>
      <c s="10"/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429</v>
      </c>
      <c s="6"/>
      <c s="18" t="s">
        <v>430</v>
      </c>
      <c s="6"/>
      <c s="6"/>
      <c s="19"/>
      <c s="19"/>
      <c s="6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s="15" t="s">
        <v>43</v>
      </c>
      <c r="O5" t="s">
        <v>21</v>
      </c>
      <c t="s">
        <v>23</v>
      </c>
    </row>
    <row r="6" spans="1:10" ht="12.75" customHeight="1">
      <c r="A6" s="15"/>
      <c s="15"/>
      <c s="15"/>
      <c s="15"/>
      <c s="15"/>
      <c s="15"/>
      <c s="15"/>
      <c s="15" t="s">
        <v>39</v>
      </c>
      <c s="15" t="s">
        <v>41</v>
      </c>
      <c s="15"/>
    </row>
    <row r="7" spans="1:10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  <c s="15" t="s">
        <v>44</v>
      </c>
    </row>
    <row r="8" spans="1:18" ht="12.75" customHeight="1">
      <c r="A8" s="19" t="s">
        <v>45</v>
      </c>
      <c s="19"/>
      <c s="26" t="s">
        <v>159</v>
      </c>
      <c s="19"/>
      <c s="27" t="s">
        <v>431</v>
      </c>
      <c s="19"/>
      <c s="19"/>
      <c s="19"/>
      <c s="28">
        <f>0+Q8</f>
      </c>
      <c s="19"/>
      <c r="O8">
        <f>0+R8</f>
      </c>
      <c r="Q8">
        <f>0+I9+I13+I17+I21+I25+I29</f>
      </c>
      <c>
        <f>0+O9+O13+O17+O21+O25+O29</f>
      </c>
    </row>
    <row r="9" spans="1:16" ht="12.75">
      <c r="A9" s="25" t="s">
        <v>47</v>
      </c>
      <c s="29" t="s">
        <v>29</v>
      </c>
      <c s="29" t="s">
        <v>432</v>
      </c>
      <c s="25" t="s">
        <v>49</v>
      </c>
      <c s="30" t="s">
        <v>433</v>
      </c>
      <c s="31" t="s">
        <v>51</v>
      </c>
      <c s="32">
        <v>1</v>
      </c>
      <c s="33">
        <v>0</v>
      </c>
      <c s="34">
        <f>ROUND(ROUND(H9,2)*ROUND(G9,3),2)</f>
      </c>
      <c s="31" t="s">
        <v>434</v>
      </c>
      <c r="O9">
        <f>(I9*21)/100</f>
      </c>
      <c t="s">
        <v>23</v>
      </c>
    </row>
    <row r="10" spans="1:5" ht="12.75">
      <c r="A10" s="35" t="s">
        <v>53</v>
      </c>
      <c r="E10" s="36" t="s">
        <v>435</v>
      </c>
    </row>
    <row r="11" spans="1:5" ht="12.75">
      <c r="A11" s="37" t="s">
        <v>54</v>
      </c>
      <c r="E11" s="38" t="s">
        <v>436</v>
      </c>
    </row>
    <row r="12" spans="1:5" ht="140.25">
      <c r="A12" t="s">
        <v>55</v>
      </c>
      <c r="E12" s="36" t="s">
        <v>437</v>
      </c>
    </row>
    <row r="13" spans="1:16" ht="12.75">
      <c r="A13" s="25" t="s">
        <v>47</v>
      </c>
      <c s="29" t="s">
        <v>23</v>
      </c>
      <c s="29" t="s">
        <v>438</v>
      </c>
      <c s="25" t="s">
        <v>49</v>
      </c>
      <c s="30" t="s">
        <v>439</v>
      </c>
      <c s="31" t="s">
        <v>51</v>
      </c>
      <c s="32">
        <v>1</v>
      </c>
      <c s="33">
        <v>0</v>
      </c>
      <c s="34">
        <f>ROUND(ROUND(H13,2)*ROUND(G13,3),2)</f>
      </c>
      <c s="31" t="s">
        <v>434</v>
      </c>
      <c r="O13">
        <f>(I13*21)/100</f>
      </c>
      <c t="s">
        <v>23</v>
      </c>
    </row>
    <row r="14" spans="1:5" ht="12.75">
      <c r="A14" s="35" t="s">
        <v>53</v>
      </c>
      <c r="E14" s="36" t="s">
        <v>435</v>
      </c>
    </row>
    <row r="15" spans="1:5" ht="12.75">
      <c r="A15" s="37" t="s">
        <v>54</v>
      </c>
      <c r="E15" s="38" t="s">
        <v>436</v>
      </c>
    </row>
    <row r="16" spans="1:5" ht="89.25">
      <c r="A16" t="s">
        <v>55</v>
      </c>
      <c r="E16" s="36" t="s">
        <v>440</v>
      </c>
    </row>
    <row r="17" spans="1:16" ht="12.75">
      <c r="A17" s="25" t="s">
        <v>47</v>
      </c>
      <c s="29" t="s">
        <v>22</v>
      </c>
      <c s="29" t="s">
        <v>441</v>
      </c>
      <c s="25" t="s">
        <v>49</v>
      </c>
      <c s="30" t="s">
        <v>442</v>
      </c>
      <c s="31" t="s">
        <v>51</v>
      </c>
      <c s="32">
        <v>1</v>
      </c>
      <c s="33">
        <v>0</v>
      </c>
      <c s="34">
        <f>ROUND(ROUND(H17,2)*ROUND(G17,3),2)</f>
      </c>
      <c s="31" t="s">
        <v>434</v>
      </c>
      <c r="O17">
        <f>(I17*21)/100</f>
      </c>
      <c t="s">
        <v>23</v>
      </c>
    </row>
    <row r="18" spans="1:5" ht="12.75">
      <c r="A18" s="35" t="s">
        <v>53</v>
      </c>
      <c r="E18" s="36" t="s">
        <v>435</v>
      </c>
    </row>
    <row r="19" spans="1:5" ht="12.75">
      <c r="A19" s="37" t="s">
        <v>54</v>
      </c>
      <c r="E19" s="38" t="s">
        <v>436</v>
      </c>
    </row>
    <row r="20" spans="1:5" ht="89.25">
      <c r="A20" t="s">
        <v>55</v>
      </c>
      <c r="E20" s="36" t="s">
        <v>443</v>
      </c>
    </row>
    <row r="21" spans="1:16" ht="12.75">
      <c r="A21" s="25" t="s">
        <v>47</v>
      </c>
      <c s="29" t="s">
        <v>69</v>
      </c>
      <c s="29" t="s">
        <v>444</v>
      </c>
      <c s="25" t="s">
        <v>49</v>
      </c>
      <c s="30" t="s">
        <v>445</v>
      </c>
      <c s="31" t="s">
        <v>51</v>
      </c>
      <c s="32">
        <v>1</v>
      </c>
      <c s="33">
        <v>0</v>
      </c>
      <c s="34">
        <f>ROUND(ROUND(H21,2)*ROUND(G21,3),2)</f>
      </c>
      <c s="31"/>
      <c r="O21">
        <f>(I21*21)/100</f>
      </c>
      <c t="s">
        <v>23</v>
      </c>
    </row>
    <row r="22" spans="1:5" ht="12.75">
      <c r="A22" s="35" t="s">
        <v>53</v>
      </c>
      <c r="E22" s="36" t="s">
        <v>446</v>
      </c>
    </row>
    <row r="23" spans="1:5" ht="12.75">
      <c r="A23" s="37" t="s">
        <v>54</v>
      </c>
      <c r="E23" s="38" t="s">
        <v>436</v>
      </c>
    </row>
    <row r="24" spans="1:5" ht="38.25">
      <c r="A24" t="s">
        <v>55</v>
      </c>
      <c r="E24" s="36" t="s">
        <v>447</v>
      </c>
    </row>
    <row r="25" spans="1:16" ht="12.75">
      <c r="A25" s="25" t="s">
        <v>47</v>
      </c>
      <c s="29" t="s">
        <v>33</v>
      </c>
      <c s="29" t="s">
        <v>448</v>
      </c>
      <c s="25" t="s">
        <v>49</v>
      </c>
      <c s="30" t="s">
        <v>449</v>
      </c>
      <c s="31" t="s">
        <v>51</v>
      </c>
      <c s="32">
        <v>1</v>
      </c>
      <c s="33">
        <v>0</v>
      </c>
      <c s="34">
        <f>ROUND(ROUND(H25,2)*ROUND(G25,3),2)</f>
      </c>
      <c s="31"/>
      <c r="O25">
        <f>(I25*21)/100</f>
      </c>
      <c t="s">
        <v>23</v>
      </c>
    </row>
    <row r="26" spans="1:5" ht="38.25">
      <c r="A26" s="35" t="s">
        <v>53</v>
      </c>
      <c r="E26" s="36" t="s">
        <v>450</v>
      </c>
    </row>
    <row r="27" spans="1:5" ht="12.75">
      <c r="A27" s="37" t="s">
        <v>54</v>
      </c>
      <c r="E27" s="38" t="s">
        <v>436</v>
      </c>
    </row>
    <row r="28" spans="1:5" ht="12.75">
      <c r="A28" t="s">
        <v>55</v>
      </c>
      <c r="E28" s="36" t="s">
        <v>49</v>
      </c>
    </row>
    <row r="29" spans="1:16" ht="12.75">
      <c r="A29" s="25" t="s">
        <v>47</v>
      </c>
      <c s="29" t="s">
        <v>35</v>
      </c>
      <c s="29" t="s">
        <v>451</v>
      </c>
      <c s="25" t="s">
        <v>49</v>
      </c>
      <c s="30" t="s">
        <v>452</v>
      </c>
      <c s="31" t="s">
        <v>453</v>
      </c>
      <c s="32">
        <v>3</v>
      </c>
      <c s="33">
        <v>0</v>
      </c>
      <c s="34">
        <f>ROUND(ROUND(H29,2)*ROUND(G29,3),2)</f>
      </c>
      <c s="31"/>
      <c r="O29">
        <f>(I29*21)/100</f>
      </c>
      <c t="s">
        <v>23</v>
      </c>
    </row>
    <row r="30" spans="1:5" ht="38.25">
      <c r="A30" s="35" t="s">
        <v>53</v>
      </c>
      <c r="E30" s="36" t="s">
        <v>454</v>
      </c>
    </row>
    <row r="31" spans="1:5" ht="12.75">
      <c r="A31" s="37" t="s">
        <v>54</v>
      </c>
      <c r="E31" s="38" t="s">
        <v>455</v>
      </c>
    </row>
    <row r="32" spans="1:5" ht="12.75">
      <c r="A32" t="s">
        <v>55</v>
      </c>
      <c r="E32" s="36" t="s">
        <v>49</v>
      </c>
    </row>
    <row r="33" spans="1:18" ht="12.75" customHeight="1">
      <c r="A33" s="6" t="s">
        <v>45</v>
      </c>
      <c s="6"/>
      <c s="40" t="s">
        <v>152</v>
      </c>
      <c s="6"/>
      <c s="27" t="s">
        <v>456</v>
      </c>
      <c s="6"/>
      <c s="6"/>
      <c s="6"/>
      <c s="41">
        <f>0+Q33</f>
      </c>
      <c s="6"/>
      <c r="O33">
        <f>0+R33</f>
      </c>
      <c r="Q33">
        <f>0+I34</f>
      </c>
      <c>
        <f>0+O34</f>
      </c>
    </row>
    <row r="34" spans="1:16" ht="12.75">
      <c r="A34" s="25" t="s">
        <v>47</v>
      </c>
      <c s="29" t="s">
        <v>37</v>
      </c>
      <c s="29" t="s">
        <v>457</v>
      </c>
      <c s="25" t="s">
        <v>49</v>
      </c>
      <c s="30" t="s">
        <v>458</v>
      </c>
      <c s="31" t="s">
        <v>51</v>
      </c>
      <c s="32">
        <v>1</v>
      </c>
      <c s="33">
        <v>0</v>
      </c>
      <c s="34">
        <f>ROUND(ROUND(H34,2)*ROUND(G34,3),2)</f>
      </c>
      <c s="31" t="s">
        <v>434</v>
      </c>
      <c r="O34">
        <f>(I34*21)/100</f>
      </c>
      <c t="s">
        <v>23</v>
      </c>
    </row>
    <row r="35" spans="1:5" ht="12.75">
      <c r="A35" s="35" t="s">
        <v>53</v>
      </c>
      <c r="E35" s="36" t="s">
        <v>459</v>
      </c>
    </row>
    <row r="36" spans="1:5" ht="12.75">
      <c r="A36" s="37" t="s">
        <v>54</v>
      </c>
      <c r="E36" s="38" t="s">
        <v>436</v>
      </c>
    </row>
    <row r="37" spans="1:5" ht="76.5">
      <c r="A37" t="s">
        <v>55</v>
      </c>
      <c r="E37" s="36" t="s">
        <v>460</v>
      </c>
    </row>
  </sheetData>
  <sheetProtection password="C0DF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